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1507B9BD-6229-4904-ABAF-D4641F62C663}" xr6:coauthVersionLast="47" xr6:coauthVersionMax="47" xr10:uidLastSave="{00000000-0000-0000-0000-000000000000}"/>
  <bookViews>
    <workbookView xWindow="-108" yWindow="-108" windowWidth="23256" windowHeight="13896" tabRatio="845" xr2:uid="{00000000-000D-0000-FFFF-FFFF00000000}"/>
  </bookViews>
  <sheets>
    <sheet name="SP" sheetId="26" r:id="rId1"/>
    <sheet name="CRONOGRAMA GERAL DA OBRA" sheetId="28" r:id="rId2"/>
    <sheet name="Planilha2" sheetId="29" r:id="rId3"/>
  </sheets>
  <definedNames>
    <definedName name="_xlnm.Print_Area" localSheetId="1">'CRONOGRAMA GERAL DA OBRA'!$A$1:$P$80</definedName>
    <definedName name="_xlnm.Print_Area" localSheetId="2">Planilha2!$A$18:$AH$576</definedName>
    <definedName name="_xlnm.Print_Area" localSheetId="0">SP!$A$1:$J$567</definedName>
    <definedName name="JR_PAGE_ANCHOR_0_1">#REF!</definedName>
    <definedName name="JR_PAGE_ANCHOR_1_1">#REF!</definedName>
    <definedName name="JR_PAGE_ANCHOR_10_1">#REF!</definedName>
    <definedName name="JR_PAGE_ANCHOR_11_1">#REF!</definedName>
    <definedName name="JR_PAGE_ANCHOR_12_1">#REF!</definedName>
    <definedName name="JR_PAGE_ANCHOR_13_1">#REF!</definedName>
    <definedName name="JR_PAGE_ANCHOR_14_1">#REF!</definedName>
    <definedName name="JR_PAGE_ANCHOR_15_1">#REF!</definedName>
    <definedName name="JR_PAGE_ANCHOR_16_1">#REF!</definedName>
    <definedName name="JR_PAGE_ANCHOR_17_1">#REF!</definedName>
    <definedName name="JR_PAGE_ANCHOR_18_1">#REF!</definedName>
    <definedName name="JR_PAGE_ANCHOR_19_1">#REF!</definedName>
    <definedName name="JR_PAGE_ANCHOR_2_1">#REF!</definedName>
    <definedName name="JR_PAGE_ANCHOR_20_1">#REF!</definedName>
    <definedName name="JR_PAGE_ANCHOR_21_1">#REF!</definedName>
    <definedName name="JR_PAGE_ANCHOR_22_1">#REF!</definedName>
    <definedName name="JR_PAGE_ANCHOR_23_1">#REF!</definedName>
    <definedName name="JR_PAGE_ANCHOR_24_1">#REF!</definedName>
    <definedName name="JR_PAGE_ANCHOR_25_1">SP!#REF!</definedName>
    <definedName name="JR_PAGE_ANCHOR_26_1">#REF!</definedName>
    <definedName name="JR_PAGE_ANCHOR_3_1">#REF!</definedName>
    <definedName name="JR_PAGE_ANCHOR_4_1">#REF!</definedName>
    <definedName name="JR_PAGE_ANCHOR_5_1">#REF!</definedName>
    <definedName name="JR_PAGE_ANCHOR_6_1">#REF!</definedName>
    <definedName name="JR_PAGE_ANCHOR_7_1">#REF!</definedName>
    <definedName name="JR_PAGE_ANCHOR_8_1">#REF!</definedName>
    <definedName name="JR_PAGE_ANCHOR_9_1">#REF!</definedName>
  </definedNames>
  <calcPr calcId="191029"/>
</workbook>
</file>

<file path=xl/calcChain.xml><?xml version="1.0" encoding="utf-8"?>
<calcChain xmlns="http://schemas.openxmlformats.org/spreadsheetml/2006/main">
  <c r="J557" i="26" l="1"/>
  <c r="J86" i="26"/>
  <c r="J87" i="26"/>
  <c r="J88" i="26"/>
  <c r="J89" i="26"/>
  <c r="J85" i="26"/>
  <c r="J92" i="26"/>
  <c r="J93" i="26"/>
  <c r="J94" i="26"/>
  <c r="J95" i="26"/>
  <c r="J91" i="26"/>
  <c r="J117" i="26"/>
  <c r="J114" i="26"/>
  <c r="J122" i="26"/>
  <c r="J123" i="26"/>
  <c r="J131" i="26"/>
  <c r="J196" i="26"/>
  <c r="J197" i="26"/>
  <c r="J201" i="26"/>
  <c r="J202" i="26"/>
  <c r="J203" i="26"/>
  <c r="J204" i="26"/>
  <c r="J205" i="26"/>
  <c r="J199" i="26"/>
  <c r="J208" i="26"/>
  <c r="J215" i="26"/>
  <c r="J217" i="26"/>
  <c r="J226" i="26"/>
  <c r="J229" i="26"/>
  <c r="J230" i="26"/>
  <c r="J245" i="26"/>
  <c r="J354" i="26"/>
  <c r="J25" i="26"/>
  <c r="J51" i="26"/>
  <c r="J42" i="26"/>
  <c r="J41" i="26" s="1"/>
  <c r="J24" i="26"/>
  <c r="J456" i="26"/>
  <c r="A14" i="29"/>
  <c r="B13" i="29"/>
  <c r="A13" i="29"/>
  <c r="B12" i="29"/>
  <c r="A12" i="29"/>
  <c r="A11" i="29"/>
  <c r="H22" i="29"/>
  <c r="J22" i="29" s="1"/>
  <c r="I22" i="29"/>
  <c r="H23" i="29"/>
  <c r="J23" i="29" s="1"/>
  <c r="I23" i="29"/>
  <c r="H24" i="29"/>
  <c r="J24" i="29" s="1"/>
  <c r="I24" i="29"/>
  <c r="N59" i="29" l="1"/>
  <c r="N68" i="29"/>
  <c r="N77" i="29"/>
  <c r="N78" i="29"/>
  <c r="N85" i="29"/>
  <c r="N91" i="29"/>
  <c r="N97" i="29"/>
  <c r="N103" i="29"/>
  <c r="N105" i="29"/>
  <c r="N110" i="29"/>
  <c r="N117" i="29"/>
  <c r="N119" i="29"/>
  <c r="N120" i="29"/>
  <c r="N125" i="29"/>
  <c r="N131" i="29"/>
  <c r="N133" i="29"/>
  <c r="N139" i="29"/>
  <c r="N141" i="29"/>
  <c r="N146" i="29"/>
  <c r="N154" i="29"/>
  <c r="N158" i="29"/>
  <c r="N164" i="29"/>
  <c r="N180" i="29"/>
  <c r="N182" i="29"/>
  <c r="N201" i="29"/>
  <c r="N214" i="29"/>
  <c r="N218" i="29"/>
  <c r="N231" i="29"/>
  <c r="N240" i="29"/>
  <c r="N247" i="29"/>
  <c r="N250" i="29"/>
  <c r="N251" i="29"/>
  <c r="N253" i="29"/>
  <c r="N257" i="29"/>
  <c r="N300" i="29"/>
  <c r="N307" i="29"/>
  <c r="N310" i="29"/>
  <c r="N317" i="29"/>
  <c r="N321" i="29"/>
  <c r="N352" i="29"/>
  <c r="N406" i="29"/>
  <c r="N409" i="29"/>
  <c r="N412" i="29"/>
  <c r="N421" i="29"/>
  <c r="N428" i="29"/>
  <c r="N433" i="29"/>
  <c r="N438" i="29"/>
  <c r="N453" i="29"/>
  <c r="N463" i="29"/>
  <c r="N475" i="29"/>
  <c r="N478" i="29"/>
  <c r="N494" i="29"/>
  <c r="N500" i="29"/>
  <c r="N506" i="29"/>
  <c r="N514" i="29"/>
  <c r="N517" i="29"/>
  <c r="N521" i="29"/>
  <c r="N528" i="29"/>
  <c r="I562" i="29" l="1"/>
  <c r="H562" i="29"/>
  <c r="L562" i="29" s="1"/>
  <c r="I561" i="29"/>
  <c r="H561" i="29"/>
  <c r="L561" i="29" s="1"/>
  <c r="I559" i="29"/>
  <c r="H559" i="29"/>
  <c r="L559" i="29" s="1"/>
  <c r="I558" i="29"/>
  <c r="H558" i="29"/>
  <c r="L558" i="29" s="1"/>
  <c r="I557" i="29"/>
  <c r="H557" i="29"/>
  <c r="I556" i="29"/>
  <c r="H556" i="29"/>
  <c r="L556" i="29" s="1"/>
  <c r="I555" i="29"/>
  <c r="H555" i="29"/>
  <c r="L555" i="29" s="1"/>
  <c r="I554" i="29"/>
  <c r="H554" i="29"/>
  <c r="I553" i="29"/>
  <c r="H553" i="29"/>
  <c r="L553" i="29" s="1"/>
  <c r="I552" i="29"/>
  <c r="H552" i="29"/>
  <c r="I551" i="29"/>
  <c r="H551" i="29"/>
  <c r="I549" i="29"/>
  <c r="H549" i="29"/>
  <c r="I548" i="29"/>
  <c r="H548" i="29"/>
  <c r="L548" i="29" s="1"/>
  <c r="I547" i="29"/>
  <c r="H547" i="29"/>
  <c r="L547" i="29" s="1"/>
  <c r="I546" i="29"/>
  <c r="H546" i="29"/>
  <c r="L546" i="29" s="1"/>
  <c r="I545" i="29"/>
  <c r="H545" i="29"/>
  <c r="I544" i="29"/>
  <c r="H544" i="29"/>
  <c r="L544" i="29" s="1"/>
  <c r="I543" i="29"/>
  <c r="H543" i="29"/>
  <c r="L543" i="29" s="1"/>
  <c r="I542" i="29"/>
  <c r="H542" i="29"/>
  <c r="L542" i="29" s="1"/>
  <c r="I541" i="29"/>
  <c r="H541" i="29"/>
  <c r="I540" i="29"/>
  <c r="H540" i="29"/>
  <c r="L540" i="29" s="1"/>
  <c r="I539" i="29"/>
  <c r="H539" i="29"/>
  <c r="I538" i="29"/>
  <c r="H538" i="29"/>
  <c r="I537" i="29"/>
  <c r="H537" i="29"/>
  <c r="I536" i="29"/>
  <c r="H536" i="29"/>
  <c r="L536" i="29" s="1"/>
  <c r="I535" i="29"/>
  <c r="H535" i="29"/>
  <c r="L535" i="29" s="1"/>
  <c r="I533" i="29"/>
  <c r="H533" i="29"/>
  <c r="L533" i="29" s="1"/>
  <c r="I532" i="29"/>
  <c r="H532" i="29"/>
  <c r="I530" i="29"/>
  <c r="H530" i="29"/>
  <c r="L530" i="29" s="1"/>
  <c r="I529" i="29"/>
  <c r="H529" i="29"/>
  <c r="L529" i="29" s="1"/>
  <c r="I527" i="29"/>
  <c r="H527" i="29"/>
  <c r="L527" i="29" s="1"/>
  <c r="I526" i="29"/>
  <c r="H526" i="29"/>
  <c r="L526" i="29" s="1"/>
  <c r="I525" i="29"/>
  <c r="H525" i="29"/>
  <c r="I524" i="29"/>
  <c r="H524" i="29"/>
  <c r="I523" i="29"/>
  <c r="H523" i="29"/>
  <c r="L523" i="29" s="1"/>
  <c r="I522" i="29"/>
  <c r="H522" i="29"/>
  <c r="I520" i="29"/>
  <c r="H520" i="29"/>
  <c r="L520" i="29" s="1"/>
  <c r="I519" i="29"/>
  <c r="H519" i="29"/>
  <c r="L519" i="29" s="1"/>
  <c r="I518" i="29"/>
  <c r="H518" i="29"/>
  <c r="L518" i="29" s="1"/>
  <c r="I516" i="29"/>
  <c r="H516" i="29"/>
  <c r="L516" i="29" s="1"/>
  <c r="I515" i="29"/>
  <c r="H515" i="29"/>
  <c r="I513" i="29"/>
  <c r="H513" i="29"/>
  <c r="L513" i="29" s="1"/>
  <c r="I512" i="29"/>
  <c r="H512" i="29"/>
  <c r="L512" i="29" s="1"/>
  <c r="I511" i="29"/>
  <c r="H511" i="29"/>
  <c r="L511" i="29" s="1"/>
  <c r="I510" i="29"/>
  <c r="H510" i="29"/>
  <c r="I509" i="29"/>
  <c r="H509" i="29"/>
  <c r="L509" i="29" s="1"/>
  <c r="I508" i="29"/>
  <c r="H508" i="29"/>
  <c r="I507" i="29"/>
  <c r="H507" i="29"/>
  <c r="I504" i="29"/>
  <c r="H504" i="29"/>
  <c r="L504" i="29" s="1"/>
  <c r="I503" i="29"/>
  <c r="H503" i="29"/>
  <c r="L503" i="29" s="1"/>
  <c r="I502" i="29"/>
  <c r="H502" i="29"/>
  <c r="L502" i="29" s="1"/>
  <c r="I501" i="29"/>
  <c r="H501" i="29"/>
  <c r="I499" i="29"/>
  <c r="H499" i="29"/>
  <c r="L499" i="29" s="1"/>
  <c r="I498" i="29"/>
  <c r="H498" i="29"/>
  <c r="L498" i="29" s="1"/>
  <c r="I497" i="29"/>
  <c r="H497" i="29"/>
  <c r="L497" i="29" s="1"/>
  <c r="I496" i="29"/>
  <c r="H496" i="29"/>
  <c r="L496" i="29" s="1"/>
  <c r="I495" i="29"/>
  <c r="H495" i="29"/>
  <c r="I492" i="29"/>
  <c r="H492" i="29"/>
  <c r="I491" i="29"/>
  <c r="H491" i="29"/>
  <c r="L491" i="29" s="1"/>
  <c r="I490" i="29"/>
  <c r="H490" i="29"/>
  <c r="I489" i="29"/>
  <c r="H489" i="29"/>
  <c r="L489" i="29" s="1"/>
  <c r="I488" i="29"/>
  <c r="H488" i="29"/>
  <c r="L488" i="29" s="1"/>
  <c r="I487" i="29"/>
  <c r="H487" i="29"/>
  <c r="L487" i="29" s="1"/>
  <c r="I486" i="29"/>
  <c r="H486" i="29"/>
  <c r="I485" i="29"/>
  <c r="H485" i="29"/>
  <c r="L485" i="29" s="1"/>
  <c r="I484" i="29"/>
  <c r="H484" i="29"/>
  <c r="L484" i="29" s="1"/>
  <c r="I483" i="29"/>
  <c r="H483" i="29"/>
  <c r="L483" i="29" s="1"/>
  <c r="I482" i="29"/>
  <c r="H482" i="29"/>
  <c r="I481" i="29"/>
  <c r="H481" i="29"/>
  <c r="I480" i="29"/>
  <c r="H480" i="29"/>
  <c r="I479" i="29"/>
  <c r="H479" i="29"/>
  <c r="I477" i="29"/>
  <c r="H477" i="29"/>
  <c r="I476" i="29"/>
  <c r="H476" i="29"/>
  <c r="L476" i="29" s="1"/>
  <c r="I474" i="29"/>
  <c r="H474" i="29"/>
  <c r="L474" i="29" s="1"/>
  <c r="I473" i="29"/>
  <c r="H473" i="29"/>
  <c r="L473" i="29" s="1"/>
  <c r="I472" i="29"/>
  <c r="H472" i="29"/>
  <c r="L472" i="29" s="1"/>
  <c r="I471" i="29"/>
  <c r="H471" i="29"/>
  <c r="I470" i="29"/>
  <c r="H470" i="29"/>
  <c r="L470" i="29" s="1"/>
  <c r="I469" i="29"/>
  <c r="H469" i="29"/>
  <c r="L469" i="29" s="1"/>
  <c r="I468" i="29"/>
  <c r="H468" i="29"/>
  <c r="I467" i="29"/>
  <c r="H467" i="29"/>
  <c r="I466" i="29"/>
  <c r="H466" i="29"/>
  <c r="I465" i="29"/>
  <c r="H465" i="29"/>
  <c r="L465" i="29" s="1"/>
  <c r="I464" i="29"/>
  <c r="H464" i="29"/>
  <c r="I462" i="29"/>
  <c r="H462" i="29"/>
  <c r="L462" i="29" s="1"/>
  <c r="I461" i="29"/>
  <c r="H461" i="29"/>
  <c r="L461" i="29" s="1"/>
  <c r="I460" i="29"/>
  <c r="H460" i="29"/>
  <c r="L460" i="29" s="1"/>
  <c r="I459" i="29"/>
  <c r="H459" i="29"/>
  <c r="I458" i="29"/>
  <c r="H458" i="29"/>
  <c r="I457" i="29"/>
  <c r="H457" i="29"/>
  <c r="L457" i="29" s="1"/>
  <c r="I456" i="29"/>
  <c r="H456" i="29"/>
  <c r="L456" i="29" s="1"/>
  <c r="I455" i="29"/>
  <c r="H455" i="29"/>
  <c r="I454" i="29"/>
  <c r="H454" i="29"/>
  <c r="L454" i="29" s="1"/>
  <c r="I452" i="29"/>
  <c r="H452" i="29"/>
  <c r="I451" i="29"/>
  <c r="H451" i="29"/>
  <c r="L451" i="29" s="1"/>
  <c r="I450" i="29"/>
  <c r="H450" i="29"/>
  <c r="I449" i="29"/>
  <c r="H449" i="29"/>
  <c r="L449" i="29" s="1"/>
  <c r="I448" i="29"/>
  <c r="H448" i="29"/>
  <c r="L448" i="29" s="1"/>
  <c r="I447" i="29"/>
  <c r="H447" i="29"/>
  <c r="L447" i="29" s="1"/>
  <c r="I446" i="29"/>
  <c r="H446" i="29"/>
  <c r="I445" i="29"/>
  <c r="H445" i="29"/>
  <c r="I444" i="29"/>
  <c r="H444" i="29"/>
  <c r="L444" i="29" s="1"/>
  <c r="I443" i="29"/>
  <c r="H443" i="29"/>
  <c r="L443" i="29" s="1"/>
  <c r="I442" i="29"/>
  <c r="H442" i="29"/>
  <c r="I441" i="29"/>
  <c r="H441" i="29"/>
  <c r="L441" i="29" s="1"/>
  <c r="I440" i="29"/>
  <c r="H440" i="29"/>
  <c r="I439" i="29"/>
  <c r="H439" i="29"/>
  <c r="I437" i="29"/>
  <c r="H437" i="29"/>
  <c r="I436" i="29"/>
  <c r="H436" i="29"/>
  <c r="L436" i="29" s="1"/>
  <c r="I435" i="29"/>
  <c r="H435" i="29"/>
  <c r="L435" i="29" s="1"/>
  <c r="I434" i="29"/>
  <c r="H434" i="29"/>
  <c r="L434" i="29" s="1"/>
  <c r="I431" i="29"/>
  <c r="H431" i="29"/>
  <c r="L431" i="29" s="1"/>
  <c r="I430" i="29"/>
  <c r="H430" i="29"/>
  <c r="I429" i="29"/>
  <c r="H429" i="29"/>
  <c r="L429" i="29" s="1"/>
  <c r="I427" i="29"/>
  <c r="H427" i="29"/>
  <c r="L427" i="29" s="1"/>
  <c r="I426" i="29"/>
  <c r="H426" i="29"/>
  <c r="I425" i="29"/>
  <c r="H425" i="29"/>
  <c r="I424" i="29"/>
  <c r="H424" i="29"/>
  <c r="I423" i="29"/>
  <c r="H423" i="29"/>
  <c r="L423" i="29" s="1"/>
  <c r="I422" i="29"/>
  <c r="H422" i="29"/>
  <c r="I420" i="29"/>
  <c r="H420" i="29"/>
  <c r="L420" i="29" s="1"/>
  <c r="I419" i="29"/>
  <c r="H419" i="29"/>
  <c r="L419" i="29" s="1"/>
  <c r="I418" i="29"/>
  <c r="H418" i="29"/>
  <c r="L418" i="29" s="1"/>
  <c r="I417" i="29"/>
  <c r="H417" i="29"/>
  <c r="I416" i="29"/>
  <c r="H416" i="29"/>
  <c r="I415" i="29"/>
  <c r="H415" i="29"/>
  <c r="L415" i="29" s="1"/>
  <c r="I414" i="29"/>
  <c r="H414" i="29"/>
  <c r="L414" i="29" s="1"/>
  <c r="I413" i="29"/>
  <c r="H413" i="29"/>
  <c r="I411" i="29"/>
  <c r="H411" i="29"/>
  <c r="I410" i="29"/>
  <c r="H410" i="29"/>
  <c r="I408" i="29"/>
  <c r="H408" i="29"/>
  <c r="L408" i="29" s="1"/>
  <c r="I407" i="29"/>
  <c r="H407" i="29"/>
  <c r="I404" i="29"/>
  <c r="H404" i="29"/>
  <c r="L404" i="29" s="1"/>
  <c r="I403" i="29"/>
  <c r="H403" i="29"/>
  <c r="L403" i="29" s="1"/>
  <c r="I402" i="29"/>
  <c r="H402" i="29"/>
  <c r="L402" i="29" s="1"/>
  <c r="I401" i="29"/>
  <c r="H401" i="29"/>
  <c r="I400" i="29"/>
  <c r="H400" i="29"/>
  <c r="I399" i="29"/>
  <c r="H399" i="29"/>
  <c r="L399" i="29" s="1"/>
  <c r="I398" i="29"/>
  <c r="H398" i="29"/>
  <c r="L398" i="29" s="1"/>
  <c r="I397" i="29"/>
  <c r="H397" i="29"/>
  <c r="I396" i="29"/>
  <c r="H396" i="29"/>
  <c r="I395" i="29"/>
  <c r="H395" i="29"/>
  <c r="I394" i="29"/>
  <c r="H394" i="29"/>
  <c r="L394" i="29" s="1"/>
  <c r="I393" i="29"/>
  <c r="H393" i="29"/>
  <c r="I392" i="29"/>
  <c r="H392" i="29"/>
  <c r="L392" i="29" s="1"/>
  <c r="I390" i="29"/>
  <c r="H390" i="29"/>
  <c r="L390" i="29" s="1"/>
  <c r="I389" i="29"/>
  <c r="H389" i="29"/>
  <c r="L389" i="29" s="1"/>
  <c r="I388" i="29"/>
  <c r="H388" i="29"/>
  <c r="L388" i="29" s="1"/>
  <c r="I387" i="29"/>
  <c r="H387" i="29"/>
  <c r="I386" i="29"/>
  <c r="H386" i="29"/>
  <c r="L386" i="29" s="1"/>
  <c r="I385" i="29"/>
  <c r="H385" i="29"/>
  <c r="L385" i="29" s="1"/>
  <c r="I384" i="29"/>
  <c r="H384" i="29"/>
  <c r="I383" i="29"/>
  <c r="H383" i="29"/>
  <c r="I382" i="29"/>
  <c r="H382" i="29"/>
  <c r="I381" i="29"/>
  <c r="H381" i="29"/>
  <c r="L381" i="29" s="1"/>
  <c r="I380" i="29"/>
  <c r="H380" i="29"/>
  <c r="I379" i="29"/>
  <c r="H379" i="29"/>
  <c r="L379" i="29" s="1"/>
  <c r="I378" i="29"/>
  <c r="H378" i="29"/>
  <c r="L378" i="29" s="1"/>
  <c r="I377" i="29"/>
  <c r="H377" i="29"/>
  <c r="L377" i="29" s="1"/>
  <c r="I376" i="29"/>
  <c r="H376" i="29"/>
  <c r="I375" i="29"/>
  <c r="H375" i="29"/>
  <c r="I374" i="29"/>
  <c r="H374" i="29"/>
  <c r="L374" i="29" s="1"/>
  <c r="I373" i="29"/>
  <c r="H373" i="29"/>
  <c r="L373" i="29" s="1"/>
  <c r="I372" i="29"/>
  <c r="H372" i="29"/>
  <c r="I371" i="29"/>
  <c r="H371" i="29"/>
  <c r="I370" i="29"/>
  <c r="H370" i="29"/>
  <c r="I369" i="29"/>
  <c r="H369" i="29"/>
  <c r="L369" i="29" s="1"/>
  <c r="I368" i="29"/>
  <c r="H368" i="29"/>
  <c r="I367" i="29"/>
  <c r="H367" i="29"/>
  <c r="L367" i="29" s="1"/>
  <c r="I366" i="29"/>
  <c r="H366" i="29"/>
  <c r="L366" i="29" s="1"/>
  <c r="I365" i="29"/>
  <c r="H365" i="29"/>
  <c r="L365" i="29" s="1"/>
  <c r="I364" i="29"/>
  <c r="H364" i="29"/>
  <c r="I363" i="29"/>
  <c r="H363" i="29"/>
  <c r="I362" i="29"/>
  <c r="H362" i="29"/>
  <c r="L362" i="29" s="1"/>
  <c r="I361" i="29"/>
  <c r="H361" i="29"/>
  <c r="L361" i="29" s="1"/>
  <c r="I360" i="29"/>
  <c r="H360" i="29"/>
  <c r="I359" i="29"/>
  <c r="H359" i="29"/>
  <c r="I358" i="29"/>
  <c r="H358" i="29"/>
  <c r="L358" i="29" s="1"/>
  <c r="I357" i="29"/>
  <c r="H357" i="29"/>
  <c r="L357" i="29" s="1"/>
  <c r="I355" i="29"/>
  <c r="H355" i="29"/>
  <c r="I354" i="29"/>
  <c r="H354" i="29"/>
  <c r="L354" i="29" s="1"/>
  <c r="I353" i="29"/>
  <c r="H353" i="29"/>
  <c r="L353" i="29" s="1"/>
  <c r="I351" i="29"/>
  <c r="H351" i="29"/>
  <c r="L351" i="29" s="1"/>
  <c r="I350" i="29"/>
  <c r="H350" i="29"/>
  <c r="I349" i="29"/>
  <c r="H349" i="29"/>
  <c r="I348" i="29"/>
  <c r="H348" i="29"/>
  <c r="L348" i="29" s="1"/>
  <c r="I347" i="29"/>
  <c r="H347" i="29"/>
  <c r="L347" i="29" s="1"/>
  <c r="I346" i="29"/>
  <c r="H346" i="29"/>
  <c r="L346" i="29" s="1"/>
  <c r="I345" i="29"/>
  <c r="H345" i="29"/>
  <c r="I344" i="29"/>
  <c r="H344" i="29"/>
  <c r="I343" i="29"/>
  <c r="H343" i="29"/>
  <c r="L343" i="29" s="1"/>
  <c r="I342" i="29"/>
  <c r="H342" i="29"/>
  <c r="I341" i="29"/>
  <c r="H341" i="29"/>
  <c r="L341" i="29" s="1"/>
  <c r="I340" i="29"/>
  <c r="H340" i="29"/>
  <c r="L340" i="29" s="1"/>
  <c r="I339" i="29"/>
  <c r="H339" i="29"/>
  <c r="L339" i="29" s="1"/>
  <c r="I338" i="29"/>
  <c r="H338" i="29"/>
  <c r="I337" i="29"/>
  <c r="H337" i="29"/>
  <c r="L337" i="29" s="1"/>
  <c r="I336" i="29"/>
  <c r="H336" i="29"/>
  <c r="L336" i="29" s="1"/>
  <c r="I335" i="29"/>
  <c r="H335" i="29"/>
  <c r="L335" i="29" s="1"/>
  <c r="I334" i="29"/>
  <c r="H334" i="29"/>
  <c r="I333" i="29"/>
  <c r="H333" i="29"/>
  <c r="I332" i="29"/>
  <c r="H332" i="29"/>
  <c r="I331" i="29"/>
  <c r="H331" i="29"/>
  <c r="L331" i="29" s="1"/>
  <c r="I330" i="29"/>
  <c r="H330" i="29"/>
  <c r="I329" i="29"/>
  <c r="H329" i="29"/>
  <c r="L329" i="29" s="1"/>
  <c r="I328" i="29"/>
  <c r="H328" i="29"/>
  <c r="L328" i="29" s="1"/>
  <c r="I327" i="29"/>
  <c r="H327" i="29"/>
  <c r="L327" i="29" s="1"/>
  <c r="I326" i="29"/>
  <c r="H326" i="29"/>
  <c r="I325" i="29"/>
  <c r="H325" i="29"/>
  <c r="L325" i="29" s="1"/>
  <c r="I324" i="29"/>
  <c r="H324" i="29"/>
  <c r="L324" i="29" s="1"/>
  <c r="I323" i="29"/>
  <c r="H323" i="29"/>
  <c r="L323" i="29" s="1"/>
  <c r="I322" i="29"/>
  <c r="H322" i="29"/>
  <c r="I319" i="29"/>
  <c r="H319" i="29"/>
  <c r="I318" i="29"/>
  <c r="H318" i="29"/>
  <c r="I316" i="29"/>
  <c r="H316" i="29"/>
  <c r="L316" i="29" s="1"/>
  <c r="I315" i="29"/>
  <c r="H315" i="29"/>
  <c r="I314" i="29"/>
  <c r="H314" i="29"/>
  <c r="L314" i="29" s="1"/>
  <c r="I313" i="29"/>
  <c r="H313" i="29"/>
  <c r="L313" i="29" s="1"/>
  <c r="I312" i="29"/>
  <c r="H312" i="29"/>
  <c r="L312" i="29" s="1"/>
  <c r="I311" i="29"/>
  <c r="H311" i="29"/>
  <c r="I308" i="29"/>
  <c r="H308" i="29"/>
  <c r="L308" i="29" s="1"/>
  <c r="I306" i="29"/>
  <c r="H306" i="29"/>
  <c r="L306" i="29" s="1"/>
  <c r="I305" i="29"/>
  <c r="H305" i="29"/>
  <c r="L305" i="29" s="1"/>
  <c r="I304" i="29"/>
  <c r="H304" i="29"/>
  <c r="L304" i="29" s="1"/>
  <c r="I303" i="29"/>
  <c r="H303" i="29"/>
  <c r="I302" i="29"/>
  <c r="H302" i="29"/>
  <c r="I301" i="29"/>
  <c r="H301" i="29"/>
  <c r="L301" i="29" s="1"/>
  <c r="I299" i="29"/>
  <c r="H299" i="29"/>
  <c r="I298" i="29"/>
  <c r="H298" i="29"/>
  <c r="L298" i="29" s="1"/>
  <c r="I297" i="29"/>
  <c r="H297" i="29"/>
  <c r="L297" i="29" s="1"/>
  <c r="I296" i="29"/>
  <c r="H296" i="29"/>
  <c r="L296" i="29" s="1"/>
  <c r="I295" i="29"/>
  <c r="H295" i="29"/>
  <c r="I294" i="29"/>
  <c r="H294" i="29"/>
  <c r="L294" i="29" s="1"/>
  <c r="I293" i="29"/>
  <c r="H293" i="29"/>
  <c r="L293" i="29" s="1"/>
  <c r="I292" i="29"/>
  <c r="H292" i="29"/>
  <c r="L292" i="29" s="1"/>
  <c r="I291" i="29"/>
  <c r="H291" i="29"/>
  <c r="L291" i="29" s="1"/>
  <c r="I290" i="29"/>
  <c r="H290" i="29"/>
  <c r="I289" i="29"/>
  <c r="H289" i="29"/>
  <c r="I288" i="29"/>
  <c r="H288" i="29"/>
  <c r="L288" i="29" s="1"/>
  <c r="I287" i="29"/>
  <c r="H287" i="29"/>
  <c r="I286" i="29"/>
  <c r="H286" i="29"/>
  <c r="L286" i="29" s="1"/>
  <c r="I285" i="29"/>
  <c r="H285" i="29"/>
  <c r="L285" i="29" s="1"/>
  <c r="I284" i="29"/>
  <c r="H284" i="29"/>
  <c r="L284" i="29" s="1"/>
  <c r="I283" i="29"/>
  <c r="H283" i="29"/>
  <c r="L283" i="29" s="1"/>
  <c r="I282" i="29"/>
  <c r="H282" i="29"/>
  <c r="L282" i="29" s="1"/>
  <c r="I281" i="29"/>
  <c r="H281" i="29"/>
  <c r="L281" i="29" s="1"/>
  <c r="I280" i="29"/>
  <c r="H280" i="29"/>
  <c r="L280" i="29" s="1"/>
  <c r="I279" i="29"/>
  <c r="H279" i="29"/>
  <c r="L279" i="29" s="1"/>
  <c r="I278" i="29"/>
  <c r="H278" i="29"/>
  <c r="I277" i="29"/>
  <c r="H277" i="29"/>
  <c r="I276" i="29"/>
  <c r="H276" i="29"/>
  <c r="L276" i="29" s="1"/>
  <c r="I275" i="29"/>
  <c r="H275" i="29"/>
  <c r="I274" i="29"/>
  <c r="H274" i="29"/>
  <c r="L274" i="29" s="1"/>
  <c r="I273" i="29"/>
  <c r="H273" i="29"/>
  <c r="L273" i="29" s="1"/>
  <c r="I272" i="29"/>
  <c r="H272" i="29"/>
  <c r="L272" i="29" s="1"/>
  <c r="I271" i="29"/>
  <c r="H271" i="29"/>
  <c r="I270" i="29"/>
  <c r="H270" i="29"/>
  <c r="L270" i="29" s="1"/>
  <c r="I269" i="29"/>
  <c r="H269" i="29"/>
  <c r="L269" i="29" s="1"/>
  <c r="I268" i="29"/>
  <c r="H268" i="29"/>
  <c r="L268" i="29" s="1"/>
  <c r="I267" i="29"/>
  <c r="H267" i="29"/>
  <c r="L267" i="29" s="1"/>
  <c r="I266" i="29"/>
  <c r="H266" i="29"/>
  <c r="I265" i="29"/>
  <c r="H265" i="29"/>
  <c r="I264" i="29"/>
  <c r="H264" i="29"/>
  <c r="L264" i="29" s="1"/>
  <c r="I263" i="29"/>
  <c r="H263" i="29"/>
  <c r="I262" i="29"/>
  <c r="H262" i="29"/>
  <c r="L262" i="29" s="1"/>
  <c r="I261" i="29"/>
  <c r="H261" i="29"/>
  <c r="L261" i="29" s="1"/>
  <c r="I260" i="29"/>
  <c r="H260" i="29"/>
  <c r="L260" i="29" s="1"/>
  <c r="I259" i="29"/>
  <c r="H259" i="29"/>
  <c r="I258" i="29"/>
  <c r="H258" i="29"/>
  <c r="L258" i="29" s="1"/>
  <c r="I255" i="29"/>
  <c r="H255" i="29"/>
  <c r="L255" i="29" s="1"/>
  <c r="I254" i="29"/>
  <c r="H254" i="29"/>
  <c r="L254" i="29" s="1"/>
  <c r="I252" i="29"/>
  <c r="H252" i="29"/>
  <c r="J251" i="29"/>
  <c r="J250" i="29" s="1"/>
  <c r="I249" i="29"/>
  <c r="H249" i="29"/>
  <c r="I248" i="29"/>
  <c r="H248" i="29"/>
  <c r="I246" i="29"/>
  <c r="H246" i="29"/>
  <c r="L246" i="29" s="1"/>
  <c r="I245" i="29"/>
  <c r="H245" i="29"/>
  <c r="I244" i="29"/>
  <c r="H244" i="29"/>
  <c r="L244" i="29" s="1"/>
  <c r="I243" i="29"/>
  <c r="H243" i="29"/>
  <c r="L243" i="29" s="1"/>
  <c r="I242" i="29"/>
  <c r="H242" i="29"/>
  <c r="I241" i="29"/>
  <c r="H241" i="29"/>
  <c r="I238" i="29"/>
  <c r="H238" i="29"/>
  <c r="L238" i="29" s="1"/>
  <c r="I237" i="29"/>
  <c r="H237" i="29"/>
  <c r="L237" i="29" s="1"/>
  <c r="I236" i="29"/>
  <c r="H236" i="29"/>
  <c r="I235" i="29"/>
  <c r="H235" i="29"/>
  <c r="I234" i="29"/>
  <c r="H234" i="29"/>
  <c r="L234" i="29" s="1"/>
  <c r="I233" i="29"/>
  <c r="H233" i="29"/>
  <c r="I232" i="29"/>
  <c r="H232" i="29"/>
  <c r="L232" i="29" s="1"/>
  <c r="I230" i="29"/>
  <c r="H230" i="29"/>
  <c r="I229" i="29"/>
  <c r="H229" i="29"/>
  <c r="L229" i="29" s="1"/>
  <c r="I228" i="29"/>
  <c r="H228" i="29"/>
  <c r="L228" i="29" s="1"/>
  <c r="I227" i="29"/>
  <c r="H227" i="29"/>
  <c r="I226" i="29"/>
  <c r="H226" i="29"/>
  <c r="I225" i="29"/>
  <c r="H225" i="29"/>
  <c r="L225" i="29" s="1"/>
  <c r="I224" i="29"/>
  <c r="H224" i="29"/>
  <c r="L224" i="29" s="1"/>
  <c r="I223" i="29"/>
  <c r="H223" i="29"/>
  <c r="I222" i="29"/>
  <c r="H222" i="29"/>
  <c r="I221" i="29"/>
  <c r="H221" i="29"/>
  <c r="L221" i="29" s="1"/>
  <c r="I220" i="29"/>
  <c r="H220" i="29"/>
  <c r="I219" i="29"/>
  <c r="H219" i="29"/>
  <c r="L219" i="29" s="1"/>
  <c r="I216" i="29"/>
  <c r="H216" i="29"/>
  <c r="I215" i="29"/>
  <c r="H215" i="29"/>
  <c r="L215" i="29" s="1"/>
  <c r="I213" i="29"/>
  <c r="H213" i="29"/>
  <c r="L213" i="29" s="1"/>
  <c r="I212" i="29"/>
  <c r="H212" i="29"/>
  <c r="I211" i="29"/>
  <c r="H211" i="29"/>
  <c r="I210" i="29"/>
  <c r="H210" i="29"/>
  <c r="L210" i="29" s="1"/>
  <c r="I209" i="29"/>
  <c r="H209" i="29"/>
  <c r="L209" i="29" s="1"/>
  <c r="I208" i="29"/>
  <c r="H208" i="29"/>
  <c r="I207" i="29"/>
  <c r="H207" i="29"/>
  <c r="I206" i="29"/>
  <c r="H206" i="29"/>
  <c r="L206" i="29" s="1"/>
  <c r="I205" i="29"/>
  <c r="H205" i="29"/>
  <c r="L205" i="29" s="1"/>
  <c r="I204" i="29"/>
  <c r="H204" i="29"/>
  <c r="I203" i="29"/>
  <c r="H203" i="29"/>
  <c r="I202" i="29"/>
  <c r="H202" i="29"/>
  <c r="L202" i="29" s="1"/>
  <c r="I199" i="29"/>
  <c r="H199" i="29"/>
  <c r="L199" i="29" s="1"/>
  <c r="I198" i="29"/>
  <c r="H198" i="29"/>
  <c r="L198" i="29" s="1"/>
  <c r="I196" i="29"/>
  <c r="H196" i="29"/>
  <c r="I195" i="29"/>
  <c r="H195" i="29"/>
  <c r="L195" i="29" s="1"/>
  <c r="I194" i="29"/>
  <c r="H194" i="29"/>
  <c r="L194" i="29" s="1"/>
  <c r="I193" i="29"/>
  <c r="H193" i="29"/>
  <c r="I192" i="29"/>
  <c r="H192" i="29"/>
  <c r="L192" i="29" s="1"/>
  <c r="I191" i="29"/>
  <c r="H191" i="29"/>
  <c r="I189" i="29"/>
  <c r="H189" i="29"/>
  <c r="L189" i="29" s="1"/>
  <c r="I188" i="29"/>
  <c r="H188" i="29"/>
  <c r="L188" i="29" s="1"/>
  <c r="I187" i="29"/>
  <c r="H187" i="29"/>
  <c r="I186" i="29"/>
  <c r="H186" i="29"/>
  <c r="L186" i="29" s="1"/>
  <c r="I185" i="29"/>
  <c r="H185" i="29"/>
  <c r="L185" i="29" s="1"/>
  <c r="I184" i="29"/>
  <c r="H184" i="29"/>
  <c r="L184" i="29" s="1"/>
  <c r="I183" i="29"/>
  <c r="H183" i="29"/>
  <c r="I181" i="29"/>
  <c r="H181" i="29"/>
  <c r="L181" i="29" s="1"/>
  <c r="I179" i="29"/>
  <c r="H179" i="29"/>
  <c r="L179" i="29" s="1"/>
  <c r="I178" i="29"/>
  <c r="H178" i="29"/>
  <c r="I177" i="29"/>
  <c r="H177" i="29"/>
  <c r="L177" i="29" s="1"/>
  <c r="I176" i="29"/>
  <c r="H176" i="29"/>
  <c r="L176" i="29" s="1"/>
  <c r="I175" i="29"/>
  <c r="H175" i="29"/>
  <c r="L175" i="29" s="1"/>
  <c r="I174" i="29"/>
  <c r="H174" i="29"/>
  <c r="L174" i="29" s="1"/>
  <c r="I173" i="29"/>
  <c r="H173" i="29"/>
  <c r="I172" i="29"/>
  <c r="H172" i="29"/>
  <c r="L172" i="29" s="1"/>
  <c r="I171" i="29"/>
  <c r="H171" i="29"/>
  <c r="L171" i="29" s="1"/>
  <c r="I170" i="29"/>
  <c r="H170" i="29"/>
  <c r="L170" i="29" s="1"/>
  <c r="I169" i="29"/>
  <c r="H169" i="29"/>
  <c r="I168" i="29"/>
  <c r="H168" i="29"/>
  <c r="L168" i="29" s="1"/>
  <c r="I167" i="29"/>
  <c r="H167" i="29"/>
  <c r="L167" i="29" s="1"/>
  <c r="I166" i="29"/>
  <c r="H166" i="29"/>
  <c r="I165" i="29"/>
  <c r="H165" i="29"/>
  <c r="L165" i="29" s="1"/>
  <c r="I163" i="29"/>
  <c r="H163" i="29"/>
  <c r="I162" i="29"/>
  <c r="H162" i="29"/>
  <c r="L162" i="29" s="1"/>
  <c r="I161" i="29"/>
  <c r="H161" i="29"/>
  <c r="L161" i="29" s="1"/>
  <c r="I160" i="29"/>
  <c r="H160" i="29"/>
  <c r="I159" i="29"/>
  <c r="H159" i="29"/>
  <c r="L159" i="29" s="1"/>
  <c r="I157" i="29"/>
  <c r="H157" i="29"/>
  <c r="L157" i="29" s="1"/>
  <c r="I156" i="29"/>
  <c r="H156" i="29"/>
  <c r="L156" i="29" s="1"/>
  <c r="I155" i="29"/>
  <c r="H155" i="29"/>
  <c r="I153" i="29"/>
  <c r="H153" i="29"/>
  <c r="L153" i="29" s="1"/>
  <c r="I152" i="29"/>
  <c r="H152" i="29"/>
  <c r="L152" i="29" s="1"/>
  <c r="I151" i="29"/>
  <c r="H151" i="29"/>
  <c r="L151" i="29" s="1"/>
  <c r="I150" i="29"/>
  <c r="H150" i="29"/>
  <c r="L150" i="29" s="1"/>
  <c r="I149" i="29"/>
  <c r="H149" i="29"/>
  <c r="I148" i="29"/>
  <c r="H148" i="29"/>
  <c r="L148" i="29" s="1"/>
  <c r="I147" i="29"/>
  <c r="H147" i="29"/>
  <c r="L147" i="29" s="1"/>
  <c r="I144" i="29"/>
  <c r="H144" i="29"/>
  <c r="I143" i="29"/>
  <c r="H143" i="29"/>
  <c r="L143" i="29" s="1"/>
  <c r="I142" i="29"/>
  <c r="H142" i="29"/>
  <c r="L142" i="29" s="1"/>
  <c r="I141" i="29"/>
  <c r="I140" i="29"/>
  <c r="H140" i="29"/>
  <c r="I138" i="29"/>
  <c r="H138" i="29"/>
  <c r="L138" i="29" s="1"/>
  <c r="I137" i="29"/>
  <c r="H137" i="29"/>
  <c r="L137" i="29" s="1"/>
  <c r="I136" i="29"/>
  <c r="H136" i="29"/>
  <c r="L136" i="29" s="1"/>
  <c r="I135" i="29"/>
  <c r="H135" i="29"/>
  <c r="I134" i="29"/>
  <c r="H134" i="29"/>
  <c r="I133" i="29"/>
  <c r="I132" i="29"/>
  <c r="H132" i="29"/>
  <c r="I129" i="29"/>
  <c r="H129" i="29"/>
  <c r="L129" i="29" s="1"/>
  <c r="I128" i="29"/>
  <c r="H128" i="29"/>
  <c r="L128" i="29" s="1"/>
  <c r="I127" i="29"/>
  <c r="H127" i="29"/>
  <c r="I126" i="29"/>
  <c r="H126" i="29"/>
  <c r="L126" i="29" s="1"/>
  <c r="I124" i="29"/>
  <c r="H124" i="29"/>
  <c r="L124" i="29" s="1"/>
  <c r="I123" i="29"/>
  <c r="H123" i="29"/>
  <c r="L123" i="29" s="1"/>
  <c r="I122" i="29"/>
  <c r="H122" i="29"/>
  <c r="L122" i="29" s="1"/>
  <c r="I121" i="29"/>
  <c r="H121" i="29"/>
  <c r="L121" i="29" s="1"/>
  <c r="I118" i="29"/>
  <c r="H118" i="29"/>
  <c r="L118" i="29" s="1"/>
  <c r="I116" i="29"/>
  <c r="H116" i="29"/>
  <c r="I115" i="29"/>
  <c r="H115" i="29"/>
  <c r="L115" i="29" s="1"/>
  <c r="I114" i="29"/>
  <c r="H114" i="29"/>
  <c r="L114" i="29" s="1"/>
  <c r="I113" i="29"/>
  <c r="H113" i="29"/>
  <c r="L113" i="29" s="1"/>
  <c r="I112" i="29"/>
  <c r="H112" i="29"/>
  <c r="I111" i="29"/>
  <c r="H111" i="29"/>
  <c r="I109" i="29"/>
  <c r="H109" i="29"/>
  <c r="L109" i="29" s="1"/>
  <c r="I108" i="29"/>
  <c r="H108" i="29"/>
  <c r="I107" i="29"/>
  <c r="H107" i="29"/>
  <c r="L107" i="29" s="1"/>
  <c r="I106" i="29"/>
  <c r="H106" i="29"/>
  <c r="L106" i="29" s="1"/>
  <c r="I104" i="29"/>
  <c r="H104" i="29"/>
  <c r="L104" i="29" s="1"/>
  <c r="I102" i="29"/>
  <c r="H102" i="29"/>
  <c r="I101" i="29"/>
  <c r="H101" i="29"/>
  <c r="I100" i="29"/>
  <c r="H100" i="29"/>
  <c r="L100" i="29" s="1"/>
  <c r="I99" i="29"/>
  <c r="H99" i="29"/>
  <c r="L99" i="29" s="1"/>
  <c r="I98" i="29"/>
  <c r="H98" i="29"/>
  <c r="L98" i="29" s="1"/>
  <c r="I96" i="29"/>
  <c r="H96" i="29"/>
  <c r="I95" i="29"/>
  <c r="H95" i="29"/>
  <c r="I94" i="29"/>
  <c r="H94" i="29"/>
  <c r="L94" i="29" s="1"/>
  <c r="I93" i="29"/>
  <c r="H93" i="29"/>
  <c r="L93" i="29" s="1"/>
  <c r="I92" i="29"/>
  <c r="H92" i="29"/>
  <c r="L92" i="29" s="1"/>
  <c r="I89" i="29"/>
  <c r="H89" i="29"/>
  <c r="L89" i="29" s="1"/>
  <c r="I88" i="29"/>
  <c r="H88" i="29"/>
  <c r="L88" i="29" s="1"/>
  <c r="I87" i="29"/>
  <c r="H87" i="29"/>
  <c r="L87" i="29" s="1"/>
  <c r="I86" i="29"/>
  <c r="H86" i="29"/>
  <c r="I84" i="29"/>
  <c r="H84" i="29"/>
  <c r="I83" i="29"/>
  <c r="H83" i="29"/>
  <c r="L83" i="29" s="1"/>
  <c r="I82" i="29"/>
  <c r="H82" i="29"/>
  <c r="I81" i="29"/>
  <c r="H81" i="29"/>
  <c r="I80" i="29"/>
  <c r="H80" i="29"/>
  <c r="I79" i="29"/>
  <c r="H79" i="29"/>
  <c r="L79" i="29" s="1"/>
  <c r="I76" i="29"/>
  <c r="H76" i="29"/>
  <c r="L76" i="29" s="1"/>
  <c r="I75" i="29"/>
  <c r="H75" i="29"/>
  <c r="L75" i="29" s="1"/>
  <c r="I74" i="29"/>
  <c r="H74" i="29"/>
  <c r="L74" i="29" s="1"/>
  <c r="I73" i="29"/>
  <c r="H73" i="29"/>
  <c r="L73" i="29" s="1"/>
  <c r="I72" i="29"/>
  <c r="H72" i="29"/>
  <c r="L72" i="29" s="1"/>
  <c r="I71" i="29"/>
  <c r="H71" i="29"/>
  <c r="I70" i="29"/>
  <c r="H70" i="29"/>
  <c r="I69" i="29"/>
  <c r="H69" i="29"/>
  <c r="L69" i="29" s="1"/>
  <c r="I67" i="29"/>
  <c r="H67" i="29"/>
  <c r="L67" i="29" s="1"/>
  <c r="I66" i="29"/>
  <c r="H66" i="29"/>
  <c r="I65" i="29"/>
  <c r="H65" i="29"/>
  <c r="I64" i="29"/>
  <c r="H64" i="29"/>
  <c r="L64" i="29" s="1"/>
  <c r="I63" i="29"/>
  <c r="H63" i="29"/>
  <c r="L63" i="29" s="1"/>
  <c r="I62" i="29"/>
  <c r="H62" i="29"/>
  <c r="L62" i="29" s="1"/>
  <c r="I61" i="29"/>
  <c r="H61" i="29"/>
  <c r="L61" i="29" s="1"/>
  <c r="I60" i="29"/>
  <c r="H60" i="29"/>
  <c r="L60" i="29" s="1"/>
  <c r="I58" i="29"/>
  <c r="H58" i="29"/>
  <c r="I57" i="29"/>
  <c r="H57" i="29"/>
  <c r="L57" i="29" s="1"/>
  <c r="I56" i="29"/>
  <c r="H56" i="29"/>
  <c r="L56" i="29" s="1"/>
  <c r="I55" i="29"/>
  <c r="H55" i="29"/>
  <c r="L55" i="29" s="1"/>
  <c r="I54" i="29"/>
  <c r="H54" i="29"/>
  <c r="L54" i="29" s="1"/>
  <c r="I53" i="29"/>
  <c r="H53" i="29"/>
  <c r="I52" i="29"/>
  <c r="H52" i="29"/>
  <c r="N52" i="29" s="1"/>
  <c r="I51" i="29"/>
  <c r="H51" i="29"/>
  <c r="N51" i="29" s="1"/>
  <c r="I50" i="29"/>
  <c r="H50" i="29"/>
  <c r="I47" i="29"/>
  <c r="H47" i="29"/>
  <c r="L47" i="29" s="1"/>
  <c r="I46" i="29"/>
  <c r="H46" i="29"/>
  <c r="L46" i="29" s="1"/>
  <c r="I45" i="29"/>
  <c r="H45" i="29"/>
  <c r="N45" i="29" s="1"/>
  <c r="I43" i="29"/>
  <c r="H43" i="29"/>
  <c r="L43" i="29" s="1"/>
  <c r="I42" i="29"/>
  <c r="H42" i="29"/>
  <c r="L42" i="29" s="1"/>
  <c r="I41" i="29"/>
  <c r="H41" i="29"/>
  <c r="I39" i="29"/>
  <c r="H39" i="29"/>
  <c r="N39" i="29" s="1"/>
  <c r="I38" i="29"/>
  <c r="H38" i="29"/>
  <c r="N38" i="29" s="1"/>
  <c r="I37" i="29"/>
  <c r="H37" i="29"/>
  <c r="I36" i="29"/>
  <c r="H36" i="29"/>
  <c r="N36" i="29" s="1"/>
  <c r="I35" i="29"/>
  <c r="H35" i="29"/>
  <c r="I32" i="29"/>
  <c r="H32" i="29"/>
  <c r="L32" i="29" s="1"/>
  <c r="L31" i="29" s="1"/>
  <c r="I30" i="29"/>
  <c r="H30" i="29"/>
  <c r="N30" i="29" s="1"/>
  <c r="I29" i="29"/>
  <c r="H29" i="29"/>
  <c r="N29" i="29" s="1"/>
  <c r="I28" i="29"/>
  <c r="H28" i="29"/>
  <c r="N28" i="29" s="1"/>
  <c r="I27" i="29"/>
  <c r="H27" i="29"/>
  <c r="N27" i="29" s="1"/>
  <c r="I26" i="29"/>
  <c r="H26" i="29"/>
  <c r="N26" i="29" s="1"/>
  <c r="I25" i="29"/>
  <c r="H25" i="29"/>
  <c r="N24" i="29"/>
  <c r="B67" i="28"/>
  <c r="B65" i="28"/>
  <c r="B63" i="28"/>
  <c r="B61" i="28"/>
  <c r="B59" i="28"/>
  <c r="B57" i="28"/>
  <c r="B55" i="28"/>
  <c r="B53" i="28"/>
  <c r="B51" i="28"/>
  <c r="B49" i="28"/>
  <c r="B47" i="28"/>
  <c r="B45" i="28"/>
  <c r="B43" i="28"/>
  <c r="B41" i="28"/>
  <c r="B39" i="28"/>
  <c r="B37" i="28"/>
  <c r="B35" i="28"/>
  <c r="B33" i="28"/>
  <c r="B31" i="28"/>
  <c r="B29" i="28"/>
  <c r="B27" i="28"/>
  <c r="B25" i="28"/>
  <c r="B23" i="28"/>
  <c r="B21" i="28"/>
  <c r="A21" i="28"/>
  <c r="B19" i="28"/>
  <c r="A14" i="28"/>
  <c r="B13" i="28"/>
  <c r="A13" i="28"/>
  <c r="B12" i="28"/>
  <c r="A12" i="28"/>
  <c r="A11" i="28"/>
  <c r="L30" i="29" l="1"/>
  <c r="L29" i="29"/>
  <c r="L51" i="29"/>
  <c r="J529" i="29"/>
  <c r="N47" i="29"/>
  <c r="L197" i="29"/>
  <c r="N46" i="29"/>
  <c r="L45" i="29"/>
  <c r="N32" i="29"/>
  <c r="N31" i="29" s="1"/>
  <c r="D21" i="28" s="1"/>
  <c r="L39" i="29"/>
  <c r="L28" i="29"/>
  <c r="J132" i="29"/>
  <c r="J131" i="29" s="1"/>
  <c r="AD132" i="29"/>
  <c r="AF132" i="29"/>
  <c r="AB132" i="29"/>
  <c r="N132" i="29"/>
  <c r="Z132" i="29"/>
  <c r="V132" i="29"/>
  <c r="R132" i="29"/>
  <c r="X132" i="29"/>
  <c r="AH132" i="29"/>
  <c r="P132" i="29"/>
  <c r="T132" i="29"/>
  <c r="J155" i="29"/>
  <c r="AD155" i="29"/>
  <c r="Z155" i="29"/>
  <c r="N155" i="29"/>
  <c r="V155" i="29"/>
  <c r="AH155" i="29"/>
  <c r="T155" i="29"/>
  <c r="X155" i="29"/>
  <c r="AF155" i="29"/>
  <c r="AB155" i="29"/>
  <c r="R155" i="29"/>
  <c r="P155" i="29"/>
  <c r="J169" i="29"/>
  <c r="AH169" i="29"/>
  <c r="AF169" i="29"/>
  <c r="Z169" i="29"/>
  <c r="N169" i="29"/>
  <c r="AB169" i="29"/>
  <c r="V169" i="29"/>
  <c r="AD169" i="29"/>
  <c r="X169" i="29"/>
  <c r="P169" i="29"/>
  <c r="T169" i="29"/>
  <c r="R169" i="29"/>
  <c r="J183" i="29"/>
  <c r="AH183" i="29"/>
  <c r="AB183" i="29"/>
  <c r="Z183" i="29"/>
  <c r="N183" i="29"/>
  <c r="T183" i="29"/>
  <c r="X183" i="29"/>
  <c r="AF183" i="29"/>
  <c r="AD183" i="29"/>
  <c r="R183" i="29"/>
  <c r="V183" i="29"/>
  <c r="P183" i="29"/>
  <c r="J196" i="29"/>
  <c r="AH196" i="29"/>
  <c r="N196" i="29"/>
  <c r="Z196" i="29"/>
  <c r="AF196" i="29"/>
  <c r="AB196" i="29"/>
  <c r="V196" i="29"/>
  <c r="AD196" i="29"/>
  <c r="X196" i="29"/>
  <c r="R196" i="29"/>
  <c r="T196" i="29"/>
  <c r="P196" i="29"/>
  <c r="AD211" i="29"/>
  <c r="N211" i="29"/>
  <c r="AH211" i="29"/>
  <c r="Z211" i="29"/>
  <c r="AF211" i="29"/>
  <c r="P211" i="29"/>
  <c r="X211" i="29"/>
  <c r="AB211" i="29"/>
  <c r="V211" i="29"/>
  <c r="R211" i="29"/>
  <c r="T211" i="29"/>
  <c r="J220" i="29"/>
  <c r="AF220" i="29"/>
  <c r="R220" i="29"/>
  <c r="AB220" i="29"/>
  <c r="X220" i="29"/>
  <c r="AD220" i="29"/>
  <c r="N220" i="29"/>
  <c r="V220" i="29"/>
  <c r="Z220" i="29"/>
  <c r="T220" i="29"/>
  <c r="AH220" i="29"/>
  <c r="P220" i="29"/>
  <c r="N233" i="29"/>
  <c r="R233" i="29"/>
  <c r="AD233" i="29"/>
  <c r="V233" i="29"/>
  <c r="AH233" i="29"/>
  <c r="AF233" i="29"/>
  <c r="AB233" i="29"/>
  <c r="X233" i="29"/>
  <c r="P233" i="29"/>
  <c r="T233" i="29"/>
  <c r="Z233" i="29"/>
  <c r="J248" i="29"/>
  <c r="J247" i="29" s="1"/>
  <c r="N248" i="29"/>
  <c r="AH248" i="29"/>
  <c r="AB248" i="29"/>
  <c r="R248" i="29"/>
  <c r="AD248" i="29"/>
  <c r="Z248" i="29"/>
  <c r="AF248" i="29"/>
  <c r="T248" i="29"/>
  <c r="P248" i="29"/>
  <c r="X248" i="29"/>
  <c r="V248" i="29"/>
  <c r="J349" i="29"/>
  <c r="N349" i="29"/>
  <c r="AF349" i="29"/>
  <c r="AH349" i="29"/>
  <c r="AD349" i="29"/>
  <c r="Z349" i="29"/>
  <c r="T349" i="29"/>
  <c r="X349" i="29"/>
  <c r="AB349" i="29"/>
  <c r="R349" i="29"/>
  <c r="V349" i="29"/>
  <c r="P349" i="29"/>
  <c r="J363" i="29"/>
  <c r="AH363" i="29"/>
  <c r="AD363" i="29"/>
  <c r="N363" i="29"/>
  <c r="AB363" i="29"/>
  <c r="T363" i="29"/>
  <c r="R363" i="29"/>
  <c r="V363" i="29"/>
  <c r="Z363" i="29"/>
  <c r="X363" i="29"/>
  <c r="P363" i="29"/>
  <c r="AF363" i="29"/>
  <c r="J375" i="29"/>
  <c r="AH375" i="29"/>
  <c r="AD375" i="29"/>
  <c r="N375" i="29"/>
  <c r="P375" i="29"/>
  <c r="V375" i="29"/>
  <c r="X375" i="29"/>
  <c r="AF375" i="29"/>
  <c r="T375" i="29"/>
  <c r="R375" i="29"/>
  <c r="AB375" i="29"/>
  <c r="Z375" i="29"/>
  <c r="J387" i="29"/>
  <c r="N387" i="29"/>
  <c r="AF387" i="29"/>
  <c r="AD387" i="29"/>
  <c r="Z387" i="29"/>
  <c r="AB387" i="29"/>
  <c r="V387" i="29"/>
  <c r="X387" i="29"/>
  <c r="R387" i="29"/>
  <c r="T387" i="29"/>
  <c r="P387" i="29"/>
  <c r="AH387" i="29"/>
  <c r="J400" i="29"/>
  <c r="AD400" i="29"/>
  <c r="N400" i="29"/>
  <c r="AH400" i="29"/>
  <c r="AF400" i="29"/>
  <c r="T400" i="29"/>
  <c r="AB400" i="29"/>
  <c r="X400" i="29"/>
  <c r="R400" i="29"/>
  <c r="P400" i="29"/>
  <c r="Z400" i="29"/>
  <c r="V400" i="29"/>
  <c r="J416" i="29"/>
  <c r="N416" i="29"/>
  <c r="AF416" i="29"/>
  <c r="AH416" i="29"/>
  <c r="Z416" i="29"/>
  <c r="T416" i="29"/>
  <c r="V416" i="29"/>
  <c r="AB416" i="29"/>
  <c r="X416" i="29"/>
  <c r="AD416" i="29"/>
  <c r="P416" i="29"/>
  <c r="R416" i="29"/>
  <c r="J430" i="29"/>
  <c r="AF430" i="29"/>
  <c r="N430" i="29"/>
  <c r="AH430" i="29"/>
  <c r="Z430" i="29"/>
  <c r="X430" i="29"/>
  <c r="AB430" i="29"/>
  <c r="R430" i="29"/>
  <c r="V430" i="29"/>
  <c r="T430" i="29"/>
  <c r="AD430" i="29"/>
  <c r="P430" i="29"/>
  <c r="J445" i="29"/>
  <c r="AH445" i="29"/>
  <c r="AB445" i="29"/>
  <c r="AF445" i="29"/>
  <c r="N445" i="29"/>
  <c r="Z445" i="29"/>
  <c r="AD445" i="29"/>
  <c r="T445" i="29"/>
  <c r="X445" i="29"/>
  <c r="P445" i="29"/>
  <c r="V445" i="29"/>
  <c r="R445" i="29"/>
  <c r="J458" i="29"/>
  <c r="N458" i="29"/>
  <c r="AH458" i="29"/>
  <c r="AB458" i="29"/>
  <c r="X458" i="29"/>
  <c r="AD458" i="29"/>
  <c r="T458" i="29"/>
  <c r="V458" i="29"/>
  <c r="AF458" i="29"/>
  <c r="Z458" i="29"/>
  <c r="P458" i="29"/>
  <c r="R458" i="29"/>
  <c r="J471" i="29"/>
  <c r="AB471" i="29"/>
  <c r="AF471" i="29"/>
  <c r="V471" i="29"/>
  <c r="Z471" i="29"/>
  <c r="N471" i="29"/>
  <c r="AH471" i="29"/>
  <c r="X471" i="29"/>
  <c r="AD471" i="29"/>
  <c r="T471" i="29"/>
  <c r="R471" i="29"/>
  <c r="P471" i="29"/>
  <c r="J479" i="29"/>
  <c r="N479" i="29"/>
  <c r="AH479" i="29"/>
  <c r="AD479" i="29"/>
  <c r="AB479" i="29"/>
  <c r="Z479" i="29"/>
  <c r="AF479" i="29"/>
  <c r="X479" i="29"/>
  <c r="T479" i="29"/>
  <c r="V479" i="29"/>
  <c r="R479" i="29"/>
  <c r="P479" i="29"/>
  <c r="J508" i="29"/>
  <c r="N508" i="29"/>
  <c r="AF508" i="29"/>
  <c r="AH508" i="29"/>
  <c r="X508" i="29"/>
  <c r="AD508" i="29"/>
  <c r="AB508" i="29"/>
  <c r="T508" i="29"/>
  <c r="P508" i="29"/>
  <c r="R508" i="29"/>
  <c r="Z508" i="29"/>
  <c r="V508" i="29"/>
  <c r="J515" i="29"/>
  <c r="N515" i="29"/>
  <c r="AF515" i="29"/>
  <c r="AB515" i="29"/>
  <c r="V515" i="29"/>
  <c r="AH515" i="29"/>
  <c r="Z515" i="29"/>
  <c r="AD515" i="29"/>
  <c r="R515" i="29"/>
  <c r="X515" i="29"/>
  <c r="P515" i="29"/>
  <c r="T515" i="29"/>
  <c r="J41" i="29"/>
  <c r="AH41" i="29"/>
  <c r="AF41" i="29"/>
  <c r="T41" i="29"/>
  <c r="V41" i="29"/>
  <c r="P41" i="29"/>
  <c r="R41" i="29"/>
  <c r="X41" i="29"/>
  <c r="Z41" i="29"/>
  <c r="AD41" i="29"/>
  <c r="AB41" i="29"/>
  <c r="J70" i="29"/>
  <c r="AH70" i="29"/>
  <c r="AB70" i="29"/>
  <c r="X70" i="29"/>
  <c r="Z70" i="29"/>
  <c r="P70" i="29"/>
  <c r="AF70" i="29"/>
  <c r="T70" i="29"/>
  <c r="R70" i="29"/>
  <c r="N70" i="29"/>
  <c r="V70" i="29"/>
  <c r="AD70" i="29"/>
  <c r="J84" i="29"/>
  <c r="AH84" i="29"/>
  <c r="AB84" i="29"/>
  <c r="N84" i="29"/>
  <c r="V84" i="29"/>
  <c r="R84" i="29"/>
  <c r="P84" i="29"/>
  <c r="X84" i="29"/>
  <c r="AD84" i="29"/>
  <c r="T84" i="29"/>
  <c r="AF84" i="29"/>
  <c r="Z84" i="29"/>
  <c r="J108" i="29"/>
  <c r="N108" i="29"/>
  <c r="Z108" i="29"/>
  <c r="AH108" i="29"/>
  <c r="AB108" i="29"/>
  <c r="AD108" i="29"/>
  <c r="AF108" i="29"/>
  <c r="R108" i="29"/>
  <c r="X108" i="29"/>
  <c r="V108" i="29"/>
  <c r="T108" i="29"/>
  <c r="P108" i="29"/>
  <c r="J140" i="29"/>
  <c r="J139" i="29" s="1"/>
  <c r="N140" i="29"/>
  <c r="AF140" i="29"/>
  <c r="AH140" i="29"/>
  <c r="V140" i="29"/>
  <c r="AD140" i="29"/>
  <c r="AB140" i="29"/>
  <c r="R140" i="29"/>
  <c r="Z140" i="29"/>
  <c r="P140" i="29"/>
  <c r="X140" i="29"/>
  <c r="T140" i="29"/>
  <c r="J259" i="29"/>
  <c r="AF259" i="29"/>
  <c r="Z259" i="29"/>
  <c r="V259" i="29"/>
  <c r="AB259" i="29"/>
  <c r="X259" i="29"/>
  <c r="T259" i="29"/>
  <c r="N259" i="29"/>
  <c r="AD259" i="29"/>
  <c r="AH259" i="29"/>
  <c r="R259" i="29"/>
  <c r="P259" i="29"/>
  <c r="J265" i="29"/>
  <c r="AH265" i="29"/>
  <c r="R265" i="29"/>
  <c r="AB265" i="29"/>
  <c r="N265" i="29"/>
  <c r="AD265" i="29"/>
  <c r="P265" i="29"/>
  <c r="X265" i="29"/>
  <c r="Z265" i="29"/>
  <c r="T265" i="29"/>
  <c r="AF265" i="29"/>
  <c r="V265" i="29"/>
  <c r="J277" i="29"/>
  <c r="N277" i="29"/>
  <c r="AD277" i="29"/>
  <c r="R277" i="29"/>
  <c r="T277" i="29"/>
  <c r="AF277" i="29"/>
  <c r="V277" i="29"/>
  <c r="AH277" i="29"/>
  <c r="Z277" i="29"/>
  <c r="P277" i="29"/>
  <c r="X277" i="29"/>
  <c r="AB277" i="29"/>
  <c r="J302" i="29"/>
  <c r="N302" i="29"/>
  <c r="AF302" i="29"/>
  <c r="R302" i="29"/>
  <c r="V302" i="29"/>
  <c r="AH302" i="29"/>
  <c r="Z302" i="29"/>
  <c r="AD302" i="29"/>
  <c r="AB302" i="29"/>
  <c r="X302" i="29"/>
  <c r="P302" i="29"/>
  <c r="T302" i="29"/>
  <c r="J318" i="29"/>
  <c r="N318" i="29"/>
  <c r="AH318" i="29"/>
  <c r="R318" i="29"/>
  <c r="AB318" i="29"/>
  <c r="P318" i="29"/>
  <c r="AD318" i="29"/>
  <c r="Z318" i="29"/>
  <c r="AF318" i="29"/>
  <c r="T318" i="29"/>
  <c r="V318" i="29"/>
  <c r="X318" i="29"/>
  <c r="J332" i="29"/>
  <c r="AF332" i="29"/>
  <c r="R332" i="29"/>
  <c r="N332" i="29"/>
  <c r="AD332" i="29"/>
  <c r="X332" i="29"/>
  <c r="AH332" i="29"/>
  <c r="Z332" i="29"/>
  <c r="T332" i="29"/>
  <c r="P332" i="29"/>
  <c r="V332" i="29"/>
  <c r="AB332" i="29"/>
  <c r="J538" i="29"/>
  <c r="N538" i="29"/>
  <c r="AH538" i="29"/>
  <c r="X538" i="29"/>
  <c r="T538" i="29"/>
  <c r="R538" i="29"/>
  <c r="V538" i="29"/>
  <c r="AF538" i="29"/>
  <c r="Z538" i="29"/>
  <c r="AD538" i="29"/>
  <c r="P538" i="29"/>
  <c r="AB538" i="29"/>
  <c r="J551" i="29"/>
  <c r="N551" i="29"/>
  <c r="AF551" i="29"/>
  <c r="AH551" i="29"/>
  <c r="V551" i="29"/>
  <c r="AD551" i="29"/>
  <c r="X551" i="29"/>
  <c r="AB551" i="29"/>
  <c r="Z551" i="29"/>
  <c r="T551" i="29"/>
  <c r="R551" i="29"/>
  <c r="P551" i="29"/>
  <c r="L560" i="29"/>
  <c r="L108" i="29"/>
  <c r="AH124" i="29"/>
  <c r="AF124" i="29"/>
  <c r="N124" i="29"/>
  <c r="Z124" i="29"/>
  <c r="T124" i="29"/>
  <c r="X124" i="29"/>
  <c r="AD124" i="29"/>
  <c r="AB124" i="29"/>
  <c r="V124" i="29"/>
  <c r="R124" i="29"/>
  <c r="P124" i="29"/>
  <c r="J149" i="29"/>
  <c r="N149" i="29"/>
  <c r="AB149" i="29"/>
  <c r="AD149" i="29"/>
  <c r="AF149" i="29"/>
  <c r="X149" i="29"/>
  <c r="AH149" i="29"/>
  <c r="T149" i="29"/>
  <c r="R149" i="29"/>
  <c r="Z149" i="29"/>
  <c r="V149" i="29"/>
  <c r="P149" i="29"/>
  <c r="AH163" i="29"/>
  <c r="N163" i="29"/>
  <c r="AB163" i="29"/>
  <c r="X163" i="29"/>
  <c r="Z163" i="29"/>
  <c r="P163" i="29"/>
  <c r="T163" i="29"/>
  <c r="AF163" i="29"/>
  <c r="R163" i="29"/>
  <c r="V163" i="29"/>
  <c r="AD163" i="29"/>
  <c r="J191" i="29"/>
  <c r="T191" i="29"/>
  <c r="AH191" i="29"/>
  <c r="AD191" i="29"/>
  <c r="Z191" i="29"/>
  <c r="R191" i="29"/>
  <c r="AB191" i="29"/>
  <c r="X191" i="29"/>
  <c r="AF191" i="29"/>
  <c r="N191" i="29"/>
  <c r="V191" i="29"/>
  <c r="P191" i="29"/>
  <c r="AH212" i="29"/>
  <c r="AF212" i="29"/>
  <c r="V212" i="29"/>
  <c r="N212" i="29"/>
  <c r="AB212" i="29"/>
  <c r="AD212" i="29"/>
  <c r="Z212" i="29"/>
  <c r="P212" i="29"/>
  <c r="T212" i="29"/>
  <c r="R212" i="29"/>
  <c r="X212" i="29"/>
  <c r="J227" i="29"/>
  <c r="AF227" i="29"/>
  <c r="AD227" i="29"/>
  <c r="AH227" i="29"/>
  <c r="V227" i="29"/>
  <c r="N227" i="29"/>
  <c r="AB227" i="29"/>
  <c r="T227" i="29"/>
  <c r="X227" i="29"/>
  <c r="P227" i="29"/>
  <c r="Z227" i="29"/>
  <c r="R227" i="29"/>
  <c r="J249" i="29"/>
  <c r="AH249" i="29"/>
  <c r="N249" i="29"/>
  <c r="AD249" i="29"/>
  <c r="V249" i="29"/>
  <c r="Z249" i="29"/>
  <c r="T249" i="29"/>
  <c r="P249" i="29"/>
  <c r="AB249" i="29"/>
  <c r="R249" i="29"/>
  <c r="AF249" i="29"/>
  <c r="X249" i="29"/>
  <c r="J350" i="29"/>
  <c r="N350" i="29"/>
  <c r="AF350" i="29"/>
  <c r="Z350" i="29"/>
  <c r="AD350" i="29"/>
  <c r="V350" i="29"/>
  <c r="AB350" i="29"/>
  <c r="X350" i="29"/>
  <c r="T350" i="29"/>
  <c r="P350" i="29"/>
  <c r="R350" i="29"/>
  <c r="AH350" i="29"/>
  <c r="J370" i="29"/>
  <c r="AF370" i="29"/>
  <c r="AD370" i="29"/>
  <c r="AB370" i="29"/>
  <c r="X370" i="29"/>
  <c r="T370" i="29"/>
  <c r="R370" i="29"/>
  <c r="AH370" i="29"/>
  <c r="N370" i="29"/>
  <c r="V370" i="29"/>
  <c r="Z370" i="29"/>
  <c r="P370" i="29"/>
  <c r="J382" i="29"/>
  <c r="AF382" i="29"/>
  <c r="N382" i="29"/>
  <c r="AB382" i="29"/>
  <c r="X382" i="29"/>
  <c r="V382" i="29"/>
  <c r="R382" i="29"/>
  <c r="AH382" i="29"/>
  <c r="AD382" i="29"/>
  <c r="P382" i="29"/>
  <c r="T382" i="29"/>
  <c r="Z382" i="29"/>
  <c r="J395" i="29"/>
  <c r="N395" i="29"/>
  <c r="V395" i="29"/>
  <c r="R395" i="29"/>
  <c r="X395" i="29"/>
  <c r="AF395" i="29"/>
  <c r="AD395" i="29"/>
  <c r="Z395" i="29"/>
  <c r="AB395" i="29"/>
  <c r="AH395" i="29"/>
  <c r="T395" i="29"/>
  <c r="P395" i="29"/>
  <c r="J410" i="29"/>
  <c r="N410" i="29"/>
  <c r="AH410" i="29"/>
  <c r="AB410" i="29"/>
  <c r="AF410" i="29"/>
  <c r="AD410" i="29"/>
  <c r="R410" i="29"/>
  <c r="Z410" i="29"/>
  <c r="X410" i="29"/>
  <c r="P410" i="29"/>
  <c r="T410" i="29"/>
  <c r="V410" i="29"/>
  <c r="J424" i="29"/>
  <c r="N424" i="29"/>
  <c r="AH424" i="29"/>
  <c r="AF424" i="29"/>
  <c r="AD424" i="29"/>
  <c r="R424" i="29"/>
  <c r="AB424" i="29"/>
  <c r="V424" i="29"/>
  <c r="X424" i="29"/>
  <c r="P424" i="29"/>
  <c r="T424" i="29"/>
  <c r="Z424" i="29"/>
  <c r="J440" i="29"/>
  <c r="N440" i="29"/>
  <c r="AD440" i="29"/>
  <c r="AB440" i="29"/>
  <c r="R440" i="29"/>
  <c r="AH440" i="29"/>
  <c r="V440" i="29"/>
  <c r="T440" i="29"/>
  <c r="Z440" i="29"/>
  <c r="AF440" i="29"/>
  <c r="P440" i="29"/>
  <c r="X440" i="29"/>
  <c r="J452" i="29"/>
  <c r="N452" i="29"/>
  <c r="AD452" i="29"/>
  <c r="AF452" i="29"/>
  <c r="AH452" i="29"/>
  <c r="T452" i="29"/>
  <c r="R452" i="29"/>
  <c r="X452" i="29"/>
  <c r="AB452" i="29"/>
  <c r="V452" i="29"/>
  <c r="Z452" i="29"/>
  <c r="P452" i="29"/>
  <c r="J466" i="29"/>
  <c r="N466" i="29"/>
  <c r="AF466" i="29"/>
  <c r="Z466" i="29"/>
  <c r="R466" i="29"/>
  <c r="V466" i="29"/>
  <c r="AD466" i="29"/>
  <c r="T466" i="29"/>
  <c r="AB466" i="29"/>
  <c r="P466" i="29"/>
  <c r="AH466" i="29"/>
  <c r="X466" i="29"/>
  <c r="J480" i="29"/>
  <c r="N480" i="29"/>
  <c r="R480" i="29"/>
  <c r="AH480" i="29"/>
  <c r="AF480" i="29"/>
  <c r="AD480" i="29"/>
  <c r="T480" i="29"/>
  <c r="P480" i="29"/>
  <c r="AB480" i="29"/>
  <c r="X480" i="29"/>
  <c r="Z480" i="29"/>
  <c r="V480" i="29"/>
  <c r="J492" i="29"/>
  <c r="AH492" i="29"/>
  <c r="Z492" i="29"/>
  <c r="R492" i="29"/>
  <c r="N492" i="29"/>
  <c r="V492" i="29"/>
  <c r="AB492" i="29"/>
  <c r="X492" i="29"/>
  <c r="AD492" i="29"/>
  <c r="T492" i="29"/>
  <c r="P492" i="29"/>
  <c r="AF492" i="29"/>
  <c r="J524" i="29"/>
  <c r="AF524" i="29"/>
  <c r="N524" i="29"/>
  <c r="R524" i="29"/>
  <c r="AH524" i="29"/>
  <c r="AB524" i="29"/>
  <c r="P524" i="29"/>
  <c r="Z524" i="29"/>
  <c r="V524" i="29"/>
  <c r="X524" i="29"/>
  <c r="AD524" i="29"/>
  <c r="T524" i="29"/>
  <c r="L227" i="29"/>
  <c r="L212" i="29"/>
  <c r="L140" i="29"/>
  <c r="J35" i="29"/>
  <c r="AH35" i="29"/>
  <c r="AD35" i="29"/>
  <c r="X35" i="29"/>
  <c r="AB35" i="29"/>
  <c r="AF35" i="29"/>
  <c r="P35" i="29"/>
  <c r="V35" i="29"/>
  <c r="T35" i="29"/>
  <c r="R35" i="29"/>
  <c r="Z35" i="29"/>
  <c r="J51" i="29"/>
  <c r="AH51" i="29"/>
  <c r="AB51" i="29"/>
  <c r="T51" i="29"/>
  <c r="AD51" i="29"/>
  <c r="R51" i="29"/>
  <c r="Z51" i="29"/>
  <c r="P51" i="29"/>
  <c r="AF51" i="29"/>
  <c r="V51" i="29"/>
  <c r="X51" i="29"/>
  <c r="J71" i="29"/>
  <c r="AH71" i="29"/>
  <c r="Z71" i="29"/>
  <c r="P71" i="29"/>
  <c r="AF71" i="29"/>
  <c r="AB71" i="29"/>
  <c r="V71" i="29"/>
  <c r="N71" i="29"/>
  <c r="AD71" i="29"/>
  <c r="X71" i="29"/>
  <c r="R71" i="29"/>
  <c r="T71" i="29"/>
  <c r="J86" i="29"/>
  <c r="J85" i="29" s="1"/>
  <c r="AB86" i="29"/>
  <c r="AH86" i="29"/>
  <c r="N86" i="29"/>
  <c r="X86" i="29"/>
  <c r="R86" i="29"/>
  <c r="P86" i="29"/>
  <c r="AF86" i="29"/>
  <c r="AD86" i="29"/>
  <c r="Z86" i="29"/>
  <c r="T86" i="29"/>
  <c r="V86" i="29"/>
  <c r="J101" i="29"/>
  <c r="AB101" i="29"/>
  <c r="V101" i="29"/>
  <c r="N101" i="29"/>
  <c r="P101" i="29"/>
  <c r="X101" i="29"/>
  <c r="Z101" i="29"/>
  <c r="T101" i="29"/>
  <c r="AH101" i="29"/>
  <c r="AF101" i="29"/>
  <c r="AD101" i="29"/>
  <c r="R101" i="29"/>
  <c r="J116" i="29"/>
  <c r="AH116" i="29"/>
  <c r="AB116" i="29"/>
  <c r="AD116" i="29"/>
  <c r="T116" i="29"/>
  <c r="P116" i="29"/>
  <c r="AF116" i="29"/>
  <c r="R116" i="29"/>
  <c r="N116" i="29"/>
  <c r="Z116" i="29"/>
  <c r="X116" i="29"/>
  <c r="V116" i="29"/>
  <c r="J134" i="29"/>
  <c r="J133" i="29" s="1"/>
  <c r="AH134" i="29"/>
  <c r="AF134" i="29"/>
  <c r="N134" i="29"/>
  <c r="R134" i="29"/>
  <c r="Z134" i="29"/>
  <c r="P134" i="29"/>
  <c r="V134" i="29"/>
  <c r="X134" i="29"/>
  <c r="AD134" i="29"/>
  <c r="AB134" i="29"/>
  <c r="T134" i="29"/>
  <c r="J266" i="29"/>
  <c r="N266" i="29"/>
  <c r="AB266" i="29"/>
  <c r="AF266" i="29"/>
  <c r="Z266" i="29"/>
  <c r="AD266" i="29"/>
  <c r="X266" i="29"/>
  <c r="V266" i="29"/>
  <c r="R266" i="29"/>
  <c r="T266" i="29"/>
  <c r="AH266" i="29"/>
  <c r="P266" i="29"/>
  <c r="J278" i="29"/>
  <c r="AH278" i="29"/>
  <c r="AD278" i="29"/>
  <c r="AF278" i="29"/>
  <c r="X278" i="29"/>
  <c r="V278" i="29"/>
  <c r="T278" i="29"/>
  <c r="R278" i="29"/>
  <c r="Z278" i="29"/>
  <c r="P278" i="29"/>
  <c r="AB278" i="29"/>
  <c r="N278" i="29"/>
  <c r="J290" i="29"/>
  <c r="N290" i="29"/>
  <c r="AH290" i="29"/>
  <c r="AD290" i="29"/>
  <c r="T290" i="29"/>
  <c r="X290" i="29"/>
  <c r="AF290" i="29"/>
  <c r="Z290" i="29"/>
  <c r="AB290" i="29"/>
  <c r="P290" i="29"/>
  <c r="R290" i="29"/>
  <c r="V290" i="29"/>
  <c r="J303" i="29"/>
  <c r="N303" i="29"/>
  <c r="AD303" i="29"/>
  <c r="AH303" i="29"/>
  <c r="AF303" i="29"/>
  <c r="Z303" i="29"/>
  <c r="AB303" i="29"/>
  <c r="V303" i="29"/>
  <c r="T303" i="29"/>
  <c r="X303" i="29"/>
  <c r="P303" i="29"/>
  <c r="R303" i="29"/>
  <c r="J319" i="29"/>
  <c r="J317" i="29" s="1"/>
  <c r="AH319" i="29"/>
  <c r="AF319" i="29"/>
  <c r="V319" i="29"/>
  <c r="AD319" i="29"/>
  <c r="R319" i="29"/>
  <c r="T319" i="29"/>
  <c r="N319" i="29"/>
  <c r="Z319" i="29"/>
  <c r="P319" i="29"/>
  <c r="AB319" i="29"/>
  <c r="X319" i="29"/>
  <c r="J333" i="29"/>
  <c r="N333" i="29"/>
  <c r="AF333" i="29"/>
  <c r="AD333" i="29"/>
  <c r="AB333" i="29"/>
  <c r="P333" i="29"/>
  <c r="X333" i="29"/>
  <c r="V333" i="29"/>
  <c r="Z333" i="29"/>
  <c r="AH333" i="29"/>
  <c r="R333" i="29"/>
  <c r="T333" i="29"/>
  <c r="J539" i="29"/>
  <c r="AD539" i="29"/>
  <c r="N539" i="29"/>
  <c r="AH539" i="29"/>
  <c r="R539" i="29"/>
  <c r="X539" i="29"/>
  <c r="T539" i="29"/>
  <c r="V539" i="29"/>
  <c r="AF539" i="29"/>
  <c r="P539" i="29"/>
  <c r="AB539" i="29"/>
  <c r="Z539" i="29"/>
  <c r="J552" i="29"/>
  <c r="N552" i="29"/>
  <c r="X552" i="29"/>
  <c r="AB552" i="29"/>
  <c r="R552" i="29"/>
  <c r="V552" i="29"/>
  <c r="AH552" i="29"/>
  <c r="AF552" i="29"/>
  <c r="AD552" i="29"/>
  <c r="Z552" i="29"/>
  <c r="P552" i="29"/>
  <c r="T552" i="29"/>
  <c r="L350" i="29"/>
  <c r="L211" i="29"/>
  <c r="J142" i="29"/>
  <c r="N142" i="29"/>
  <c r="Z142" i="29"/>
  <c r="AF142" i="29"/>
  <c r="AH142" i="29"/>
  <c r="R142" i="29"/>
  <c r="AD142" i="29"/>
  <c r="T142" i="29"/>
  <c r="X142" i="29"/>
  <c r="P142" i="29"/>
  <c r="AB142" i="29"/>
  <c r="V142" i="29"/>
  <c r="J157" i="29"/>
  <c r="N157" i="29"/>
  <c r="AF157" i="29"/>
  <c r="Z157" i="29"/>
  <c r="AD157" i="29"/>
  <c r="R157" i="29"/>
  <c r="P157" i="29"/>
  <c r="AH157" i="29"/>
  <c r="V157" i="29"/>
  <c r="T157" i="29"/>
  <c r="AB157" i="29"/>
  <c r="X157" i="29"/>
  <c r="J171" i="29"/>
  <c r="N171" i="29"/>
  <c r="AB171" i="29"/>
  <c r="AF171" i="29"/>
  <c r="Z171" i="29"/>
  <c r="X171" i="29"/>
  <c r="V171" i="29"/>
  <c r="T171" i="29"/>
  <c r="R171" i="29"/>
  <c r="AD171" i="29"/>
  <c r="AH171" i="29"/>
  <c r="P171" i="29"/>
  <c r="J185" i="29"/>
  <c r="N185" i="29"/>
  <c r="AF185" i="29"/>
  <c r="AH185" i="29"/>
  <c r="AB185" i="29"/>
  <c r="Z185" i="29"/>
  <c r="V185" i="29"/>
  <c r="AD185" i="29"/>
  <c r="P185" i="29"/>
  <c r="T185" i="29"/>
  <c r="X185" i="29"/>
  <c r="R185" i="29"/>
  <c r="J207" i="29"/>
  <c r="AH207" i="29"/>
  <c r="AD207" i="29"/>
  <c r="AB207" i="29"/>
  <c r="T207" i="29"/>
  <c r="P207" i="29"/>
  <c r="AF207" i="29"/>
  <c r="X207" i="29"/>
  <c r="R207" i="29"/>
  <c r="N207" i="29"/>
  <c r="V207" i="29"/>
  <c r="Z207" i="29"/>
  <c r="AH222" i="29"/>
  <c r="AF222" i="29"/>
  <c r="AD222" i="29"/>
  <c r="R222" i="29"/>
  <c r="P222" i="29"/>
  <c r="V222" i="29"/>
  <c r="Z222" i="29"/>
  <c r="T222" i="29"/>
  <c r="N222" i="29"/>
  <c r="AB222" i="29"/>
  <c r="X222" i="29"/>
  <c r="J235" i="29"/>
  <c r="AH235" i="29"/>
  <c r="AF235" i="29"/>
  <c r="N235" i="29"/>
  <c r="P235" i="29"/>
  <c r="AB235" i="29"/>
  <c r="X235" i="29"/>
  <c r="Z235" i="29"/>
  <c r="V235" i="29"/>
  <c r="R235" i="29"/>
  <c r="T235" i="29"/>
  <c r="AD235" i="29"/>
  <c r="J345" i="29"/>
  <c r="AH345" i="29"/>
  <c r="N345" i="29"/>
  <c r="AB345" i="29"/>
  <c r="T345" i="29"/>
  <c r="AF345" i="29"/>
  <c r="V345" i="29"/>
  <c r="AD345" i="29"/>
  <c r="P345" i="29"/>
  <c r="R345" i="29"/>
  <c r="X345" i="29"/>
  <c r="Z345" i="29"/>
  <c r="J359" i="29"/>
  <c r="N359" i="29"/>
  <c r="AH359" i="29"/>
  <c r="AD359" i="29"/>
  <c r="T359" i="29"/>
  <c r="AF359" i="29"/>
  <c r="R359" i="29"/>
  <c r="AB359" i="29"/>
  <c r="V359" i="29"/>
  <c r="P359" i="29"/>
  <c r="X359" i="29"/>
  <c r="Z359" i="29"/>
  <c r="J371" i="29"/>
  <c r="AH371" i="29"/>
  <c r="N371" i="29"/>
  <c r="AF371" i="29"/>
  <c r="AD371" i="29"/>
  <c r="X371" i="29"/>
  <c r="T371" i="29"/>
  <c r="R371" i="29"/>
  <c r="AB371" i="29"/>
  <c r="Z371" i="29"/>
  <c r="V371" i="29"/>
  <c r="P371" i="29"/>
  <c r="J383" i="29"/>
  <c r="Z383" i="29"/>
  <c r="AF383" i="29"/>
  <c r="V383" i="29"/>
  <c r="R383" i="29"/>
  <c r="AH383" i="29"/>
  <c r="AB383" i="29"/>
  <c r="AD383" i="29"/>
  <c r="T383" i="29"/>
  <c r="N383" i="29"/>
  <c r="X383" i="29"/>
  <c r="P383" i="29"/>
  <c r="J396" i="29"/>
  <c r="N396" i="29"/>
  <c r="AF396" i="29"/>
  <c r="AB396" i="29"/>
  <c r="X396" i="29"/>
  <c r="R396" i="29"/>
  <c r="Z396" i="29"/>
  <c r="AH396" i="29"/>
  <c r="V396" i="29"/>
  <c r="AD396" i="29"/>
  <c r="T396" i="29"/>
  <c r="P396" i="29"/>
  <c r="J411" i="29"/>
  <c r="AH411" i="29"/>
  <c r="V411" i="29"/>
  <c r="N411" i="29"/>
  <c r="AF411" i="29"/>
  <c r="R411" i="29"/>
  <c r="AD411" i="29"/>
  <c r="AB411" i="29"/>
  <c r="T411" i="29"/>
  <c r="Z411" i="29"/>
  <c r="P411" i="29"/>
  <c r="X411" i="29"/>
  <c r="J425" i="29"/>
  <c r="AD425" i="29"/>
  <c r="AB425" i="29"/>
  <c r="N425" i="29"/>
  <c r="AH425" i="29"/>
  <c r="Z425" i="29"/>
  <c r="R425" i="29"/>
  <c r="X425" i="29"/>
  <c r="T425" i="29"/>
  <c r="V425" i="29"/>
  <c r="P425" i="29"/>
  <c r="AF425" i="29"/>
  <c r="J447" i="29"/>
  <c r="AF447" i="29"/>
  <c r="N447" i="29"/>
  <c r="AH447" i="29"/>
  <c r="V447" i="29"/>
  <c r="T447" i="29"/>
  <c r="AB447" i="29"/>
  <c r="Z447" i="29"/>
  <c r="X447" i="29"/>
  <c r="R447" i="29"/>
  <c r="AD447" i="29"/>
  <c r="P447" i="29"/>
  <c r="J467" i="29"/>
  <c r="AD467" i="29"/>
  <c r="N467" i="29"/>
  <c r="AH467" i="29"/>
  <c r="AF467" i="29"/>
  <c r="X467" i="29"/>
  <c r="R467" i="29"/>
  <c r="V467" i="29"/>
  <c r="AB467" i="29"/>
  <c r="Z467" i="29"/>
  <c r="P467" i="29"/>
  <c r="T467" i="29"/>
  <c r="J481" i="29"/>
  <c r="AF481" i="29"/>
  <c r="N481" i="29"/>
  <c r="AH481" i="29"/>
  <c r="AD481" i="29"/>
  <c r="Z481" i="29"/>
  <c r="V481" i="29"/>
  <c r="R481" i="29"/>
  <c r="AB481" i="29"/>
  <c r="P481" i="29"/>
  <c r="X481" i="29"/>
  <c r="T481" i="29"/>
  <c r="J495" i="29"/>
  <c r="N495" i="29"/>
  <c r="AH495" i="29"/>
  <c r="AF495" i="29"/>
  <c r="AB495" i="29"/>
  <c r="Z495" i="29"/>
  <c r="R495" i="29"/>
  <c r="P495" i="29"/>
  <c r="X495" i="29"/>
  <c r="AD495" i="29"/>
  <c r="V495" i="29"/>
  <c r="T495" i="29"/>
  <c r="J510" i="29"/>
  <c r="AH510" i="29"/>
  <c r="N510" i="29"/>
  <c r="R510" i="29"/>
  <c r="AF510" i="29"/>
  <c r="AD510" i="29"/>
  <c r="V510" i="29"/>
  <c r="T510" i="29"/>
  <c r="P510" i="29"/>
  <c r="X510" i="29"/>
  <c r="AB510" i="29"/>
  <c r="Z510" i="29"/>
  <c r="J525" i="29"/>
  <c r="N525" i="29"/>
  <c r="AH525" i="29"/>
  <c r="AD525" i="29"/>
  <c r="T525" i="29"/>
  <c r="R525" i="29"/>
  <c r="AB525" i="29"/>
  <c r="X525" i="29"/>
  <c r="V525" i="29"/>
  <c r="AF525" i="29"/>
  <c r="Z525" i="29"/>
  <c r="P525" i="29"/>
  <c r="L458" i="29"/>
  <c r="L445" i="29"/>
  <c r="L416" i="29"/>
  <c r="L387" i="29"/>
  <c r="L375" i="29"/>
  <c r="L363" i="29"/>
  <c r="L27" i="29"/>
  <c r="J43" i="29"/>
  <c r="AD43" i="29"/>
  <c r="T43" i="29"/>
  <c r="X43" i="29"/>
  <c r="AB43" i="29"/>
  <c r="AF43" i="29"/>
  <c r="Z43" i="29"/>
  <c r="P43" i="29"/>
  <c r="R43" i="29"/>
  <c r="V43" i="29"/>
  <c r="AH43" i="29"/>
  <c r="J58" i="29"/>
  <c r="R58" i="29"/>
  <c r="AF58" i="29"/>
  <c r="T58" i="29"/>
  <c r="AD58" i="29"/>
  <c r="V58" i="29"/>
  <c r="X58" i="29"/>
  <c r="N58" i="29"/>
  <c r="AH58" i="29"/>
  <c r="AB58" i="29"/>
  <c r="Z58" i="29"/>
  <c r="P58" i="29"/>
  <c r="J80" i="29"/>
  <c r="N80" i="29"/>
  <c r="AD80" i="29"/>
  <c r="X80" i="29"/>
  <c r="R80" i="29"/>
  <c r="T80" i="29"/>
  <c r="Z80" i="29"/>
  <c r="AH80" i="29"/>
  <c r="AB80" i="29"/>
  <c r="AF80" i="29"/>
  <c r="V80" i="29"/>
  <c r="P80" i="29"/>
  <c r="J102" i="29"/>
  <c r="AB102" i="29"/>
  <c r="N102" i="29"/>
  <c r="AF102" i="29"/>
  <c r="X102" i="29"/>
  <c r="R102" i="29"/>
  <c r="Z102" i="29"/>
  <c r="V102" i="29"/>
  <c r="T102" i="29"/>
  <c r="AH102" i="29"/>
  <c r="AD102" i="29"/>
  <c r="P102" i="29"/>
  <c r="J135" i="29"/>
  <c r="N135" i="29"/>
  <c r="AB135" i="29"/>
  <c r="AH135" i="29"/>
  <c r="AF135" i="29"/>
  <c r="AD135" i="29"/>
  <c r="X135" i="29"/>
  <c r="Z135" i="29"/>
  <c r="P135" i="29"/>
  <c r="V135" i="29"/>
  <c r="R135" i="29"/>
  <c r="T135" i="29"/>
  <c r="AH252" i="29"/>
  <c r="N252" i="29"/>
  <c r="AB252" i="29"/>
  <c r="AF252" i="29"/>
  <c r="X252" i="29"/>
  <c r="P252" i="29"/>
  <c r="AD252" i="29"/>
  <c r="T252" i="29"/>
  <c r="V252" i="29"/>
  <c r="R252" i="29"/>
  <c r="Z252" i="29"/>
  <c r="J273" i="29"/>
  <c r="N273" i="29"/>
  <c r="AF273" i="29"/>
  <c r="AH273" i="29"/>
  <c r="Z273" i="29"/>
  <c r="V273" i="29"/>
  <c r="AD273" i="29"/>
  <c r="R273" i="29"/>
  <c r="P273" i="29"/>
  <c r="T273" i="29"/>
  <c r="AB273" i="29"/>
  <c r="X273" i="29"/>
  <c r="J285" i="29"/>
  <c r="N285" i="29"/>
  <c r="Z285" i="29"/>
  <c r="T285" i="29"/>
  <c r="R285" i="29"/>
  <c r="AH285" i="29"/>
  <c r="AF285" i="29"/>
  <c r="AB285" i="29"/>
  <c r="AD285" i="29"/>
  <c r="X285" i="29"/>
  <c r="V285" i="29"/>
  <c r="P285" i="29"/>
  <c r="J297" i="29"/>
  <c r="AF297" i="29"/>
  <c r="AH297" i="29"/>
  <c r="Z297" i="29"/>
  <c r="T297" i="29"/>
  <c r="N297" i="29"/>
  <c r="AD297" i="29"/>
  <c r="R297" i="29"/>
  <c r="V297" i="29"/>
  <c r="AB297" i="29"/>
  <c r="P297" i="29"/>
  <c r="X297" i="29"/>
  <c r="J322" i="29"/>
  <c r="AH322" i="29"/>
  <c r="N322" i="29"/>
  <c r="AD322" i="29"/>
  <c r="AF322" i="29"/>
  <c r="Z322" i="29"/>
  <c r="V322" i="29"/>
  <c r="P322" i="29"/>
  <c r="T322" i="29"/>
  <c r="R322" i="29"/>
  <c r="X322" i="29"/>
  <c r="AB322" i="29"/>
  <c r="J334" i="29"/>
  <c r="AH334" i="29"/>
  <c r="N334" i="29"/>
  <c r="AF334" i="29"/>
  <c r="P334" i="29"/>
  <c r="AB334" i="29"/>
  <c r="V334" i="29"/>
  <c r="Z334" i="29"/>
  <c r="AD334" i="29"/>
  <c r="X334" i="29"/>
  <c r="T334" i="29"/>
  <c r="R334" i="29"/>
  <c r="J533" i="29"/>
  <c r="AF533" i="29"/>
  <c r="V533" i="29"/>
  <c r="Z533" i="29"/>
  <c r="N533" i="29"/>
  <c r="AH533" i="29"/>
  <c r="T533" i="29"/>
  <c r="AB533" i="29"/>
  <c r="X533" i="29"/>
  <c r="R533" i="29"/>
  <c r="P533" i="29"/>
  <c r="AD533" i="29"/>
  <c r="J546" i="29"/>
  <c r="AF546" i="29"/>
  <c r="AH546" i="29"/>
  <c r="V546" i="29"/>
  <c r="AD546" i="29"/>
  <c r="N546" i="29"/>
  <c r="X546" i="29"/>
  <c r="P546" i="29"/>
  <c r="AB546" i="29"/>
  <c r="R546" i="29"/>
  <c r="T546" i="29"/>
  <c r="Z546" i="29"/>
  <c r="J559" i="29"/>
  <c r="AF559" i="29"/>
  <c r="AD559" i="29"/>
  <c r="N559" i="29"/>
  <c r="V559" i="29"/>
  <c r="AH559" i="29"/>
  <c r="Z559" i="29"/>
  <c r="T559" i="29"/>
  <c r="AB559" i="29"/>
  <c r="R559" i="29"/>
  <c r="P559" i="29"/>
  <c r="X559" i="29"/>
  <c r="L102" i="29"/>
  <c r="L58" i="29"/>
  <c r="L26" i="29"/>
  <c r="N43" i="29"/>
  <c r="N22" i="29"/>
  <c r="AH22" i="29"/>
  <c r="AB22" i="29"/>
  <c r="X22" i="29"/>
  <c r="AD22" i="29"/>
  <c r="AF22" i="29"/>
  <c r="Z22" i="29"/>
  <c r="V22" i="29"/>
  <c r="P22" i="29"/>
  <c r="R22" i="29"/>
  <c r="T22" i="29"/>
  <c r="J118" i="29"/>
  <c r="J117" i="29" s="1"/>
  <c r="N118" i="29"/>
  <c r="V118" i="29"/>
  <c r="AB118" i="29"/>
  <c r="AH118" i="29"/>
  <c r="T118" i="29"/>
  <c r="AF118" i="29"/>
  <c r="AD118" i="29"/>
  <c r="R118" i="29"/>
  <c r="P118" i="29"/>
  <c r="Z118" i="29"/>
  <c r="X118" i="29"/>
  <c r="J143" i="29"/>
  <c r="AF143" i="29"/>
  <c r="N143" i="29"/>
  <c r="T143" i="29"/>
  <c r="AH143" i="29"/>
  <c r="R143" i="29"/>
  <c r="P143" i="29"/>
  <c r="AD143" i="29"/>
  <c r="AB143" i="29"/>
  <c r="Z143" i="29"/>
  <c r="V143" i="29"/>
  <c r="X143" i="29"/>
  <c r="J159" i="29"/>
  <c r="N159" i="29"/>
  <c r="AH159" i="29"/>
  <c r="T159" i="29"/>
  <c r="AD159" i="29"/>
  <c r="R159" i="29"/>
  <c r="AF159" i="29"/>
  <c r="V159" i="29"/>
  <c r="P159" i="29"/>
  <c r="AB159" i="29"/>
  <c r="Z159" i="29"/>
  <c r="X159" i="29"/>
  <c r="J172" i="29"/>
  <c r="AD172" i="29"/>
  <c r="T172" i="29"/>
  <c r="AF172" i="29"/>
  <c r="X172" i="29"/>
  <c r="AB172" i="29"/>
  <c r="N172" i="29"/>
  <c r="AH172" i="29"/>
  <c r="V172" i="29"/>
  <c r="R172" i="29"/>
  <c r="P172" i="29"/>
  <c r="Z172" i="29"/>
  <c r="J186" i="29"/>
  <c r="AB186" i="29"/>
  <c r="AF186" i="29"/>
  <c r="AH186" i="29"/>
  <c r="T186" i="29"/>
  <c r="Z186" i="29"/>
  <c r="X186" i="29"/>
  <c r="V186" i="29"/>
  <c r="N186" i="29"/>
  <c r="AD186" i="29"/>
  <c r="P186" i="29"/>
  <c r="R186" i="29"/>
  <c r="J202" i="29"/>
  <c r="N202" i="29"/>
  <c r="T202" i="29"/>
  <c r="AD202" i="29"/>
  <c r="AF202" i="29"/>
  <c r="AH202" i="29"/>
  <c r="V202" i="29"/>
  <c r="AB202" i="29"/>
  <c r="R202" i="29"/>
  <c r="X202" i="29"/>
  <c r="Z202" i="29"/>
  <c r="P202" i="29"/>
  <c r="AH215" i="29"/>
  <c r="N215" i="29"/>
  <c r="T215" i="29"/>
  <c r="X215" i="29"/>
  <c r="P215" i="29"/>
  <c r="AB215" i="29"/>
  <c r="V215" i="29"/>
  <c r="AF215" i="29"/>
  <c r="AD215" i="29"/>
  <c r="Z215" i="29"/>
  <c r="R215" i="29"/>
  <c r="AF236" i="29"/>
  <c r="AB236" i="29"/>
  <c r="N236" i="29"/>
  <c r="Z236" i="29"/>
  <c r="V236" i="29"/>
  <c r="R236" i="29"/>
  <c r="AH236" i="29"/>
  <c r="X236" i="29"/>
  <c r="AD236" i="29"/>
  <c r="P236" i="29"/>
  <c r="T236" i="29"/>
  <c r="J360" i="29"/>
  <c r="AH360" i="29"/>
  <c r="N360" i="29"/>
  <c r="AF360" i="29"/>
  <c r="P360" i="29"/>
  <c r="AB360" i="29"/>
  <c r="X360" i="29"/>
  <c r="AD360" i="29"/>
  <c r="Z360" i="29"/>
  <c r="V360" i="29"/>
  <c r="R360" i="29"/>
  <c r="T360" i="29"/>
  <c r="J372" i="29"/>
  <c r="AD372" i="29"/>
  <c r="N372" i="29"/>
  <c r="AH372" i="29"/>
  <c r="T372" i="29"/>
  <c r="Z372" i="29"/>
  <c r="P372" i="29"/>
  <c r="V372" i="29"/>
  <c r="R372" i="29"/>
  <c r="AB372" i="29"/>
  <c r="X372" i="29"/>
  <c r="AF372" i="29"/>
  <c r="J384" i="29"/>
  <c r="AH384" i="29"/>
  <c r="AF384" i="29"/>
  <c r="X384" i="29"/>
  <c r="T384" i="29"/>
  <c r="P384" i="29"/>
  <c r="AD384" i="29"/>
  <c r="N384" i="29"/>
  <c r="AB384" i="29"/>
  <c r="R384" i="29"/>
  <c r="V384" i="29"/>
  <c r="Z384" i="29"/>
  <c r="J397" i="29"/>
  <c r="AF397" i="29"/>
  <c r="N397" i="29"/>
  <c r="AD397" i="29"/>
  <c r="V397" i="29"/>
  <c r="P397" i="29"/>
  <c r="T397" i="29"/>
  <c r="X397" i="29"/>
  <c r="AH397" i="29"/>
  <c r="Z397" i="29"/>
  <c r="AB397" i="29"/>
  <c r="R397" i="29"/>
  <c r="J413" i="29"/>
  <c r="N413" i="29"/>
  <c r="AH413" i="29"/>
  <c r="AB413" i="29"/>
  <c r="X413" i="29"/>
  <c r="P413" i="29"/>
  <c r="AF413" i="29"/>
  <c r="V413" i="29"/>
  <c r="T413" i="29"/>
  <c r="R413" i="29"/>
  <c r="Z413" i="29"/>
  <c r="AD413" i="29"/>
  <c r="J426" i="29"/>
  <c r="AH426" i="29"/>
  <c r="AF426" i="29"/>
  <c r="V426" i="29"/>
  <c r="N426" i="29"/>
  <c r="P426" i="29"/>
  <c r="AD426" i="29"/>
  <c r="Z426" i="29"/>
  <c r="X426" i="29"/>
  <c r="AB426" i="29"/>
  <c r="R426" i="29"/>
  <c r="T426" i="29"/>
  <c r="J442" i="29"/>
  <c r="AB442" i="29"/>
  <c r="N442" i="29"/>
  <c r="P442" i="29"/>
  <c r="AF442" i="29"/>
  <c r="T442" i="29"/>
  <c r="AD442" i="29"/>
  <c r="AH442" i="29"/>
  <c r="Z442" i="29"/>
  <c r="R442" i="29"/>
  <c r="V442" i="29"/>
  <c r="X442" i="29"/>
  <c r="J455" i="29"/>
  <c r="AH455" i="29"/>
  <c r="P455" i="29"/>
  <c r="AF455" i="29"/>
  <c r="N455" i="29"/>
  <c r="AD455" i="29"/>
  <c r="V455" i="29"/>
  <c r="X455" i="29"/>
  <c r="R455" i="29"/>
  <c r="AB455" i="29"/>
  <c r="Z455" i="29"/>
  <c r="T455" i="29"/>
  <c r="J468" i="29"/>
  <c r="N468" i="29"/>
  <c r="AF468" i="29"/>
  <c r="T468" i="29"/>
  <c r="P468" i="29"/>
  <c r="AH468" i="29"/>
  <c r="X468" i="29"/>
  <c r="AB468" i="29"/>
  <c r="Z468" i="29"/>
  <c r="AD468" i="29"/>
  <c r="R468" i="29"/>
  <c r="V468" i="29"/>
  <c r="J482" i="29"/>
  <c r="AD482" i="29"/>
  <c r="AF482" i="29"/>
  <c r="AH482" i="29"/>
  <c r="N482" i="29"/>
  <c r="P482" i="29"/>
  <c r="V482" i="29"/>
  <c r="T482" i="29"/>
  <c r="R482" i="29"/>
  <c r="X482" i="29"/>
  <c r="AB482" i="29"/>
  <c r="Z482" i="29"/>
  <c r="J503" i="29"/>
  <c r="N503" i="29"/>
  <c r="AH503" i="29"/>
  <c r="X503" i="29"/>
  <c r="V503" i="29"/>
  <c r="AD503" i="29"/>
  <c r="AB503" i="29"/>
  <c r="T503" i="29"/>
  <c r="Z503" i="29"/>
  <c r="P503" i="29"/>
  <c r="AF503" i="29"/>
  <c r="R503" i="29"/>
  <c r="J519" i="29"/>
  <c r="N519" i="29"/>
  <c r="AD519" i="29"/>
  <c r="T519" i="29"/>
  <c r="X519" i="29"/>
  <c r="AH519" i="29"/>
  <c r="Z519" i="29"/>
  <c r="R519" i="29"/>
  <c r="V519" i="29"/>
  <c r="AF519" i="29"/>
  <c r="AB519" i="29"/>
  <c r="P519" i="29"/>
  <c r="J37" i="29"/>
  <c r="N37" i="29"/>
  <c r="X37" i="29"/>
  <c r="AH37" i="29"/>
  <c r="AB37" i="29"/>
  <c r="AF37" i="29"/>
  <c r="AD37" i="29"/>
  <c r="R37" i="29"/>
  <c r="V37" i="29"/>
  <c r="T37" i="29"/>
  <c r="Z37" i="29"/>
  <c r="P37" i="29"/>
  <c r="J45" i="29"/>
  <c r="AD45" i="29"/>
  <c r="Z45" i="29"/>
  <c r="T45" i="29"/>
  <c r="AB45" i="29"/>
  <c r="V45" i="29"/>
  <c r="AF45" i="29"/>
  <c r="P45" i="29"/>
  <c r="AH45" i="29"/>
  <c r="R45" i="29"/>
  <c r="X45" i="29"/>
  <c r="J53" i="29"/>
  <c r="AH53" i="29"/>
  <c r="AF53" i="29"/>
  <c r="AB53" i="29"/>
  <c r="R53" i="29"/>
  <c r="Z53" i="29"/>
  <c r="AD53" i="29"/>
  <c r="V53" i="29"/>
  <c r="X53" i="29"/>
  <c r="T53" i="29"/>
  <c r="P53" i="29"/>
  <c r="J60" i="29"/>
  <c r="N60" i="29"/>
  <c r="AF60" i="29"/>
  <c r="AH60" i="29"/>
  <c r="V60" i="29"/>
  <c r="X60" i="29"/>
  <c r="AD60" i="29"/>
  <c r="Z60" i="29"/>
  <c r="R60" i="29"/>
  <c r="T60" i="29"/>
  <c r="AB60" i="29"/>
  <c r="P60" i="29"/>
  <c r="J66" i="29"/>
  <c r="N66" i="29"/>
  <c r="AH66" i="29"/>
  <c r="AB66" i="29"/>
  <c r="R66" i="29"/>
  <c r="P66" i="29"/>
  <c r="AD66" i="29"/>
  <c r="Z66" i="29"/>
  <c r="AF66" i="29"/>
  <c r="V66" i="29"/>
  <c r="X66" i="29"/>
  <c r="T66" i="29"/>
  <c r="J73" i="29"/>
  <c r="AH73" i="29"/>
  <c r="N73" i="29"/>
  <c r="AF73" i="29"/>
  <c r="Z73" i="29"/>
  <c r="T73" i="29"/>
  <c r="AB73" i="29"/>
  <c r="V73" i="29"/>
  <c r="X73" i="29"/>
  <c r="AD73" i="29"/>
  <c r="R73" i="29"/>
  <c r="P73" i="29"/>
  <c r="J81" i="29"/>
  <c r="N81" i="29"/>
  <c r="AD81" i="29"/>
  <c r="AH81" i="29"/>
  <c r="AF81" i="29"/>
  <c r="T81" i="29"/>
  <c r="X81" i="29"/>
  <c r="AB81" i="29"/>
  <c r="R81" i="29"/>
  <c r="P81" i="29"/>
  <c r="Z81" i="29"/>
  <c r="V81" i="29"/>
  <c r="J88" i="29"/>
  <c r="AH88" i="29"/>
  <c r="AF88" i="29"/>
  <c r="N88" i="29"/>
  <c r="Z88" i="29"/>
  <c r="AD88" i="29"/>
  <c r="V88" i="29"/>
  <c r="AB88" i="29"/>
  <c r="R88" i="29"/>
  <c r="P88" i="29"/>
  <c r="X88" i="29"/>
  <c r="T88" i="29"/>
  <c r="J96" i="29"/>
  <c r="N96" i="29"/>
  <c r="AD96" i="29"/>
  <c r="AF96" i="29"/>
  <c r="R96" i="29"/>
  <c r="X96" i="29"/>
  <c r="AH96" i="29"/>
  <c r="Z96" i="29"/>
  <c r="T96" i="29"/>
  <c r="AB96" i="29"/>
  <c r="V96" i="29"/>
  <c r="P96" i="29"/>
  <c r="J104" i="29"/>
  <c r="J103" i="29" s="1"/>
  <c r="N104" i="29"/>
  <c r="AD104" i="29"/>
  <c r="R104" i="29"/>
  <c r="AH104" i="29"/>
  <c r="AB104" i="29"/>
  <c r="P104" i="29"/>
  <c r="Z104" i="29"/>
  <c r="V104" i="29"/>
  <c r="T104" i="29"/>
  <c r="AF104" i="29"/>
  <c r="X104" i="29"/>
  <c r="J112" i="29"/>
  <c r="N112" i="29"/>
  <c r="AF112" i="29"/>
  <c r="AH112" i="29"/>
  <c r="AD112" i="29"/>
  <c r="AB112" i="29"/>
  <c r="Z112" i="29"/>
  <c r="V112" i="29"/>
  <c r="X112" i="29"/>
  <c r="T112" i="29"/>
  <c r="P112" i="29"/>
  <c r="R112" i="29"/>
  <c r="J136" i="29"/>
  <c r="AH136" i="29"/>
  <c r="N136" i="29"/>
  <c r="AB136" i="29"/>
  <c r="T136" i="29"/>
  <c r="AF136" i="29"/>
  <c r="X136" i="29"/>
  <c r="V136" i="29"/>
  <c r="R136" i="29"/>
  <c r="Z136" i="29"/>
  <c r="AD136" i="29"/>
  <c r="P136" i="29"/>
  <c r="J254" i="29"/>
  <c r="N254" i="29"/>
  <c r="AB254" i="29"/>
  <c r="AH254" i="29"/>
  <c r="AD254" i="29"/>
  <c r="AF254" i="29"/>
  <c r="X254" i="29"/>
  <c r="V254" i="29"/>
  <c r="T254" i="29"/>
  <c r="R254" i="29"/>
  <c r="P254" i="29"/>
  <c r="Z254" i="29"/>
  <c r="J262" i="29"/>
  <c r="N262" i="29"/>
  <c r="AD262" i="29"/>
  <c r="T262" i="29"/>
  <c r="AH262" i="29"/>
  <c r="AF262" i="29"/>
  <c r="V262" i="29"/>
  <c r="X262" i="29"/>
  <c r="Z262" i="29"/>
  <c r="AB262" i="29"/>
  <c r="P262" i="29"/>
  <c r="R262" i="29"/>
  <c r="J268" i="29"/>
  <c r="AB268" i="29"/>
  <c r="N268" i="29"/>
  <c r="AD268" i="29"/>
  <c r="X268" i="29"/>
  <c r="AH268" i="29"/>
  <c r="Z268" i="29"/>
  <c r="AF268" i="29"/>
  <c r="T268" i="29"/>
  <c r="R268" i="29"/>
  <c r="P268" i="29"/>
  <c r="V268" i="29"/>
  <c r="J274" i="29"/>
  <c r="AF274" i="29"/>
  <c r="T274" i="29"/>
  <c r="Z274" i="29"/>
  <c r="AD274" i="29"/>
  <c r="X274" i="29"/>
  <c r="AH274" i="29"/>
  <c r="V274" i="29"/>
  <c r="P274" i="29"/>
  <c r="AB274" i="29"/>
  <c r="R274" i="29"/>
  <c r="N274" i="29"/>
  <c r="J280" i="29"/>
  <c r="AB280" i="29"/>
  <c r="N280" i="29"/>
  <c r="V280" i="29"/>
  <c r="AF280" i="29"/>
  <c r="R280" i="29"/>
  <c r="P280" i="29"/>
  <c r="T280" i="29"/>
  <c r="AD280" i="29"/>
  <c r="X280" i="29"/>
  <c r="Z280" i="29"/>
  <c r="AH280" i="29"/>
  <c r="J286" i="29"/>
  <c r="N286" i="29"/>
  <c r="AF286" i="29"/>
  <c r="T286" i="29"/>
  <c r="AD286" i="29"/>
  <c r="AH286" i="29"/>
  <c r="AB286" i="29"/>
  <c r="Z286" i="29"/>
  <c r="X286" i="29"/>
  <c r="R286" i="29"/>
  <c r="P286" i="29"/>
  <c r="V286" i="29"/>
  <c r="J292" i="29"/>
  <c r="N292" i="29"/>
  <c r="AB292" i="29"/>
  <c r="Z292" i="29"/>
  <c r="X292" i="29"/>
  <c r="R292" i="29"/>
  <c r="T292" i="29"/>
  <c r="P292" i="29"/>
  <c r="AH292" i="29"/>
  <c r="AF292" i="29"/>
  <c r="V292" i="29"/>
  <c r="AD292" i="29"/>
  <c r="J298" i="29"/>
  <c r="T298" i="29"/>
  <c r="N298" i="29"/>
  <c r="AB298" i="29"/>
  <c r="V298" i="29"/>
  <c r="AD298" i="29"/>
  <c r="R298" i="29"/>
  <c r="AH298" i="29"/>
  <c r="AF298" i="29"/>
  <c r="Z298" i="29"/>
  <c r="X298" i="29"/>
  <c r="P298" i="29"/>
  <c r="J305" i="29"/>
  <c r="N305" i="29"/>
  <c r="AB305" i="29"/>
  <c r="AH305" i="29"/>
  <c r="AF305" i="29"/>
  <c r="T305" i="29"/>
  <c r="X305" i="29"/>
  <c r="P305" i="29"/>
  <c r="V305" i="29"/>
  <c r="AD305" i="29"/>
  <c r="R305" i="29"/>
  <c r="Z305" i="29"/>
  <c r="J314" i="29"/>
  <c r="AH314" i="29"/>
  <c r="AF314" i="29"/>
  <c r="T314" i="29"/>
  <c r="R314" i="29"/>
  <c r="AB314" i="29"/>
  <c r="N314" i="29"/>
  <c r="AD314" i="29"/>
  <c r="V314" i="29"/>
  <c r="X314" i="29"/>
  <c r="P314" i="29"/>
  <c r="Z314" i="29"/>
  <c r="J323" i="29"/>
  <c r="AB323" i="29"/>
  <c r="N323" i="29"/>
  <c r="AF323" i="29"/>
  <c r="AD323" i="29"/>
  <c r="AH323" i="29"/>
  <c r="Z323" i="29"/>
  <c r="V323" i="29"/>
  <c r="R323" i="29"/>
  <c r="T323" i="29"/>
  <c r="X323" i="29"/>
  <c r="P323" i="29"/>
  <c r="J329" i="29"/>
  <c r="N329" i="29"/>
  <c r="AH329" i="29"/>
  <c r="T329" i="29"/>
  <c r="R329" i="29"/>
  <c r="AF329" i="29"/>
  <c r="AB329" i="29"/>
  <c r="Z329" i="29"/>
  <c r="P329" i="29"/>
  <c r="AD329" i="29"/>
  <c r="X329" i="29"/>
  <c r="V329" i="29"/>
  <c r="J335" i="29"/>
  <c r="N335" i="29"/>
  <c r="AD335" i="29"/>
  <c r="AB335" i="29"/>
  <c r="AF335" i="29"/>
  <c r="X335" i="29"/>
  <c r="V335" i="29"/>
  <c r="AH335" i="29"/>
  <c r="Z335" i="29"/>
  <c r="P335" i="29"/>
  <c r="T335" i="29"/>
  <c r="R335" i="29"/>
  <c r="J341" i="29"/>
  <c r="N341" i="29"/>
  <c r="AH341" i="29"/>
  <c r="T341" i="29"/>
  <c r="AD341" i="29"/>
  <c r="AB341" i="29"/>
  <c r="Z341" i="29"/>
  <c r="V341" i="29"/>
  <c r="R341" i="29"/>
  <c r="AF341" i="29"/>
  <c r="P341" i="29"/>
  <c r="X341" i="29"/>
  <c r="J535" i="29"/>
  <c r="N535" i="29"/>
  <c r="AH535" i="29"/>
  <c r="AF535" i="29"/>
  <c r="V535" i="29"/>
  <c r="AD535" i="29"/>
  <c r="T535" i="29"/>
  <c r="AB535" i="29"/>
  <c r="Z535" i="29"/>
  <c r="P535" i="29"/>
  <c r="X535" i="29"/>
  <c r="R535" i="29"/>
  <c r="J541" i="29"/>
  <c r="N541" i="29"/>
  <c r="T541" i="29"/>
  <c r="P541" i="29"/>
  <c r="AF541" i="29"/>
  <c r="R541" i="29"/>
  <c r="AD541" i="29"/>
  <c r="V541" i="29"/>
  <c r="AH541" i="29"/>
  <c r="X541" i="29"/>
  <c r="AB541" i="29"/>
  <c r="Z541" i="29"/>
  <c r="J547" i="29"/>
  <c r="AH547" i="29"/>
  <c r="N547" i="29"/>
  <c r="Z547" i="29"/>
  <c r="X547" i="29"/>
  <c r="AB547" i="29"/>
  <c r="AF547" i="29"/>
  <c r="T547" i="29"/>
  <c r="AD547" i="29"/>
  <c r="V547" i="29"/>
  <c r="P547" i="29"/>
  <c r="R547" i="29"/>
  <c r="J554" i="29"/>
  <c r="N554" i="29"/>
  <c r="AF554" i="29"/>
  <c r="AD554" i="29"/>
  <c r="P554" i="29"/>
  <c r="X554" i="29"/>
  <c r="T554" i="29"/>
  <c r="Z554" i="29"/>
  <c r="AB554" i="29"/>
  <c r="V554" i="29"/>
  <c r="R554" i="29"/>
  <c r="AH554" i="29"/>
  <c r="J561" i="29"/>
  <c r="AH561" i="29"/>
  <c r="N561" i="29"/>
  <c r="AB561" i="29"/>
  <c r="T561" i="29"/>
  <c r="AF561" i="29"/>
  <c r="V561" i="29"/>
  <c r="V560" i="29" s="1"/>
  <c r="R561" i="29"/>
  <c r="AD561" i="29"/>
  <c r="Z561" i="29"/>
  <c r="P561" i="29"/>
  <c r="X561" i="29"/>
  <c r="L554" i="29"/>
  <c r="L541" i="29"/>
  <c r="L482" i="29"/>
  <c r="L468" i="29"/>
  <c r="L455" i="29"/>
  <c r="L442" i="29"/>
  <c r="L426" i="29"/>
  <c r="L413" i="29"/>
  <c r="L397" i="29"/>
  <c r="L384" i="29"/>
  <c r="L372" i="29"/>
  <c r="L360" i="29"/>
  <c r="L334" i="29"/>
  <c r="L322" i="29"/>
  <c r="L252" i="29"/>
  <c r="L235" i="29"/>
  <c r="L222" i="29"/>
  <c r="L207" i="29"/>
  <c r="L134" i="29"/>
  <c r="L84" i="29"/>
  <c r="L70" i="29"/>
  <c r="L24" i="29"/>
  <c r="N41" i="29"/>
  <c r="AB23" i="29"/>
  <c r="AF23" i="29"/>
  <c r="AH23" i="29"/>
  <c r="X23" i="29"/>
  <c r="V23" i="29"/>
  <c r="R23" i="29"/>
  <c r="P23" i="29"/>
  <c r="Z23" i="29"/>
  <c r="AD23" i="29"/>
  <c r="T23" i="29"/>
  <c r="J29" i="29"/>
  <c r="AF29" i="29"/>
  <c r="AB29" i="29"/>
  <c r="AD29" i="29"/>
  <c r="V29" i="29"/>
  <c r="Z29" i="29"/>
  <c r="R29" i="29"/>
  <c r="T29" i="29"/>
  <c r="P29" i="29"/>
  <c r="X29" i="29"/>
  <c r="AH29" i="29"/>
  <c r="N121" i="29"/>
  <c r="AB121" i="29"/>
  <c r="AH121" i="29"/>
  <c r="X121" i="29"/>
  <c r="AD121" i="29"/>
  <c r="Z121" i="29"/>
  <c r="P121" i="29"/>
  <c r="R121" i="29"/>
  <c r="T121" i="29"/>
  <c r="AF121" i="29"/>
  <c r="V121" i="29"/>
  <c r="J128" i="29"/>
  <c r="AB128" i="29"/>
  <c r="AF128" i="29"/>
  <c r="AD128" i="29"/>
  <c r="V128" i="29"/>
  <c r="N128" i="29"/>
  <c r="Z128" i="29"/>
  <c r="X128" i="29"/>
  <c r="T128" i="29"/>
  <c r="AH128" i="29"/>
  <c r="P128" i="29"/>
  <c r="R128" i="29"/>
  <c r="J144" i="29"/>
  <c r="AH144" i="29"/>
  <c r="AD144" i="29"/>
  <c r="N144" i="29"/>
  <c r="X144" i="29"/>
  <c r="AB144" i="29"/>
  <c r="T144" i="29"/>
  <c r="AF144" i="29"/>
  <c r="Z144" i="29"/>
  <c r="P144" i="29"/>
  <c r="V144" i="29"/>
  <c r="R144" i="29"/>
  <c r="J152" i="29"/>
  <c r="AF152" i="29"/>
  <c r="AH152" i="29"/>
  <c r="AB152" i="29"/>
  <c r="N152" i="29"/>
  <c r="V152" i="29"/>
  <c r="Z152" i="29"/>
  <c r="X152" i="29"/>
  <c r="T152" i="29"/>
  <c r="R152" i="29"/>
  <c r="AD152" i="29"/>
  <c r="P152" i="29"/>
  <c r="J160" i="29"/>
  <c r="AD160" i="29"/>
  <c r="AF160" i="29"/>
  <c r="N160" i="29"/>
  <c r="AH160" i="29"/>
  <c r="X160" i="29"/>
  <c r="AB160" i="29"/>
  <c r="R160" i="29"/>
  <c r="V160" i="29"/>
  <c r="Z160" i="29"/>
  <c r="T160" i="29"/>
  <c r="P160" i="29"/>
  <c r="J167" i="29"/>
  <c r="N167" i="29"/>
  <c r="AB167" i="29"/>
  <c r="AF167" i="29"/>
  <c r="AD167" i="29"/>
  <c r="AH167" i="29"/>
  <c r="V167" i="29"/>
  <c r="P167" i="29"/>
  <c r="X167" i="29"/>
  <c r="T167" i="29"/>
  <c r="R167" i="29"/>
  <c r="Z167" i="29"/>
  <c r="J173" i="29"/>
  <c r="AD173" i="29"/>
  <c r="X173" i="29"/>
  <c r="Z173" i="29"/>
  <c r="R173" i="29"/>
  <c r="T173" i="29"/>
  <c r="N173" i="29"/>
  <c r="AB173" i="29"/>
  <c r="V173" i="29"/>
  <c r="P173" i="29"/>
  <c r="AF173" i="29"/>
  <c r="AH173" i="29"/>
  <c r="J179" i="29"/>
  <c r="AH179" i="29"/>
  <c r="AD179" i="29"/>
  <c r="N179" i="29"/>
  <c r="AB179" i="29"/>
  <c r="AF179" i="29"/>
  <c r="T179" i="29"/>
  <c r="Z179" i="29"/>
  <c r="V179" i="29"/>
  <c r="R179" i="29"/>
  <c r="X179" i="29"/>
  <c r="P179" i="29"/>
  <c r="J187" i="29"/>
  <c r="AD187" i="29"/>
  <c r="AF187" i="29"/>
  <c r="N187" i="29"/>
  <c r="X187" i="29"/>
  <c r="AB187" i="29"/>
  <c r="AH187" i="29"/>
  <c r="V187" i="29"/>
  <c r="T187" i="29"/>
  <c r="P187" i="29"/>
  <c r="Z187" i="29"/>
  <c r="R187" i="29"/>
  <c r="J194" i="29"/>
  <c r="AD194" i="29"/>
  <c r="AF194" i="29"/>
  <c r="P194" i="29"/>
  <c r="X194" i="29"/>
  <c r="AB194" i="29"/>
  <c r="N194" i="29"/>
  <c r="Z194" i="29"/>
  <c r="T194" i="29"/>
  <c r="V194" i="29"/>
  <c r="R194" i="29"/>
  <c r="AH194" i="29"/>
  <c r="AD203" i="29"/>
  <c r="AF203" i="29"/>
  <c r="AB203" i="29"/>
  <c r="X203" i="29"/>
  <c r="V203" i="29"/>
  <c r="N203" i="29"/>
  <c r="AH203" i="29"/>
  <c r="R203" i="29"/>
  <c r="P203" i="29"/>
  <c r="Z203" i="29"/>
  <c r="T203" i="29"/>
  <c r="J209" i="29"/>
  <c r="N209" i="29"/>
  <c r="Z209" i="29"/>
  <c r="AB209" i="29"/>
  <c r="X209" i="29"/>
  <c r="AH209" i="29"/>
  <c r="V209" i="29"/>
  <c r="P209" i="29"/>
  <c r="AD209" i="29"/>
  <c r="R209" i="29"/>
  <c r="AF209" i="29"/>
  <c r="T209" i="29"/>
  <c r="J216" i="29"/>
  <c r="J214" i="29" s="1"/>
  <c r="N216" i="29"/>
  <c r="AD216" i="29"/>
  <c r="AB216" i="29"/>
  <c r="X216" i="29"/>
  <c r="Z216" i="29"/>
  <c r="AH216" i="29"/>
  <c r="AF216" i="29"/>
  <c r="T216" i="29"/>
  <c r="R216" i="29"/>
  <c r="V216" i="29"/>
  <c r="P216" i="29"/>
  <c r="AH224" i="29"/>
  <c r="AD224" i="29"/>
  <c r="T224" i="29"/>
  <c r="X224" i="29"/>
  <c r="AF224" i="29"/>
  <c r="Z224" i="29"/>
  <c r="R224" i="29"/>
  <c r="AB224" i="29"/>
  <c r="V224" i="29"/>
  <c r="N224" i="29"/>
  <c r="P224" i="29"/>
  <c r="J230" i="29"/>
  <c r="AH230" i="29"/>
  <c r="AD230" i="29"/>
  <c r="N230" i="29"/>
  <c r="X230" i="29"/>
  <c r="Z230" i="29"/>
  <c r="T230" i="29"/>
  <c r="AB230" i="29"/>
  <c r="V230" i="29"/>
  <c r="AF230" i="29"/>
  <c r="P230" i="29"/>
  <c r="R230" i="29"/>
  <c r="AF237" i="29"/>
  <c r="T237" i="29"/>
  <c r="N237" i="29"/>
  <c r="V237" i="29"/>
  <c r="R237" i="29"/>
  <c r="AD237" i="29"/>
  <c r="Z237" i="29"/>
  <c r="AB237" i="29"/>
  <c r="AH237" i="29"/>
  <c r="X237" i="29"/>
  <c r="P237" i="29"/>
  <c r="J245" i="29"/>
  <c r="AD245" i="29"/>
  <c r="X245" i="29"/>
  <c r="AB245" i="29"/>
  <c r="AF245" i="29"/>
  <c r="AH245" i="29"/>
  <c r="P245" i="29"/>
  <c r="Z245" i="29"/>
  <c r="R245" i="29"/>
  <c r="N245" i="29"/>
  <c r="V245" i="29"/>
  <c r="T245" i="29"/>
  <c r="J347" i="29"/>
  <c r="AB347" i="29"/>
  <c r="N347" i="29"/>
  <c r="AH347" i="29"/>
  <c r="AD347" i="29"/>
  <c r="P347" i="29"/>
  <c r="Z347" i="29"/>
  <c r="T347" i="29"/>
  <c r="R347" i="29"/>
  <c r="X347" i="29"/>
  <c r="AF347" i="29"/>
  <c r="V347" i="29"/>
  <c r="J354" i="29"/>
  <c r="N354" i="29"/>
  <c r="AD354" i="29"/>
  <c r="T354" i="29"/>
  <c r="Z354" i="29"/>
  <c r="X354" i="29"/>
  <c r="V354" i="29"/>
  <c r="AH354" i="29"/>
  <c r="AF354" i="29"/>
  <c r="AB354" i="29"/>
  <c r="P354" i="29"/>
  <c r="R354" i="29"/>
  <c r="AH361" i="29"/>
  <c r="AF361" i="29"/>
  <c r="AB361" i="29"/>
  <c r="N361" i="29"/>
  <c r="AD361" i="29"/>
  <c r="V361" i="29"/>
  <c r="Z361" i="29"/>
  <c r="X361" i="29"/>
  <c r="R361" i="29"/>
  <c r="P361" i="29"/>
  <c r="T361" i="29"/>
  <c r="J367" i="29"/>
  <c r="AF367" i="29"/>
  <c r="AB367" i="29"/>
  <c r="T367" i="29"/>
  <c r="N367" i="29"/>
  <c r="V367" i="29"/>
  <c r="Z367" i="29"/>
  <c r="AH367" i="29"/>
  <c r="AD367" i="29"/>
  <c r="R367" i="29"/>
  <c r="X367" i="29"/>
  <c r="P367" i="29"/>
  <c r="J373" i="29"/>
  <c r="AH373" i="29"/>
  <c r="AB373" i="29"/>
  <c r="AF373" i="29"/>
  <c r="AD373" i="29"/>
  <c r="Z373" i="29"/>
  <c r="X373" i="29"/>
  <c r="V373" i="29"/>
  <c r="T373" i="29"/>
  <c r="N373" i="29"/>
  <c r="P373" i="29"/>
  <c r="R373" i="29"/>
  <c r="J379" i="29"/>
  <c r="N379" i="29"/>
  <c r="T379" i="29"/>
  <c r="AB379" i="29"/>
  <c r="AH379" i="29"/>
  <c r="AF379" i="29"/>
  <c r="AD379" i="29"/>
  <c r="Z379" i="29"/>
  <c r="X379" i="29"/>
  <c r="R379" i="29"/>
  <c r="P379" i="29"/>
  <c r="V379" i="29"/>
  <c r="J385" i="29"/>
  <c r="AH385" i="29"/>
  <c r="AB385" i="29"/>
  <c r="AD385" i="29"/>
  <c r="T385" i="29"/>
  <c r="AF385" i="29"/>
  <c r="X385" i="29"/>
  <c r="Z385" i="29"/>
  <c r="R385" i="29"/>
  <c r="N385" i="29"/>
  <c r="P385" i="29"/>
  <c r="V385" i="29"/>
  <c r="J392" i="29"/>
  <c r="AH392" i="29"/>
  <c r="N392" i="29"/>
  <c r="T392" i="29"/>
  <c r="AD392" i="29"/>
  <c r="Z392" i="29"/>
  <c r="AB392" i="29"/>
  <c r="V392" i="29"/>
  <c r="AF392" i="29"/>
  <c r="R392" i="29"/>
  <c r="P392" i="29"/>
  <c r="X392" i="29"/>
  <c r="J398" i="29"/>
  <c r="AH398" i="29"/>
  <c r="AF398" i="29"/>
  <c r="AB398" i="29"/>
  <c r="N398" i="29"/>
  <c r="Z398" i="29"/>
  <c r="AD398" i="29"/>
  <c r="V398" i="29"/>
  <c r="R398" i="29"/>
  <c r="T398" i="29"/>
  <c r="P398" i="29"/>
  <c r="X398" i="29"/>
  <c r="J404" i="29"/>
  <c r="AD404" i="29"/>
  <c r="T404" i="29"/>
  <c r="AB404" i="29"/>
  <c r="P404" i="29"/>
  <c r="N404" i="29"/>
  <c r="AH404" i="29"/>
  <c r="R404" i="29"/>
  <c r="AF404" i="29"/>
  <c r="X404" i="29"/>
  <c r="Z404" i="29"/>
  <c r="V404" i="29"/>
  <c r="J414" i="29"/>
  <c r="AB414" i="29"/>
  <c r="AF414" i="29"/>
  <c r="N414" i="29"/>
  <c r="AD414" i="29"/>
  <c r="Z414" i="29"/>
  <c r="V414" i="29"/>
  <c r="AH414" i="29"/>
  <c r="R414" i="29"/>
  <c r="X414" i="29"/>
  <c r="T414" i="29"/>
  <c r="P414" i="29"/>
  <c r="J420" i="29"/>
  <c r="N420" i="29"/>
  <c r="AD420" i="29"/>
  <c r="T420" i="29"/>
  <c r="AB420" i="29"/>
  <c r="X420" i="29"/>
  <c r="AH420" i="29"/>
  <c r="Z420" i="29"/>
  <c r="V420" i="29"/>
  <c r="P420" i="29"/>
  <c r="R420" i="29"/>
  <c r="AF420" i="29"/>
  <c r="J427" i="29"/>
  <c r="AB427" i="29"/>
  <c r="AH427" i="29"/>
  <c r="AD427" i="29"/>
  <c r="X427" i="29"/>
  <c r="R427" i="29"/>
  <c r="N427" i="29"/>
  <c r="P427" i="29"/>
  <c r="Z427" i="29"/>
  <c r="V427" i="29"/>
  <c r="AF427" i="29"/>
  <c r="T427" i="29"/>
  <c r="J436" i="29"/>
  <c r="AD436" i="29"/>
  <c r="T436" i="29"/>
  <c r="Z436" i="29"/>
  <c r="X436" i="29"/>
  <c r="R436" i="29"/>
  <c r="P436" i="29"/>
  <c r="AB436" i="29"/>
  <c r="AF436" i="29"/>
  <c r="AH436" i="29"/>
  <c r="N436" i="29"/>
  <c r="V436" i="29"/>
  <c r="J443" i="29"/>
  <c r="AB443" i="29"/>
  <c r="V443" i="29"/>
  <c r="AF443" i="29"/>
  <c r="Z443" i="29"/>
  <c r="T443" i="29"/>
  <c r="X443" i="29"/>
  <c r="P443" i="29"/>
  <c r="N443" i="29"/>
  <c r="AD443" i="29"/>
  <c r="AH443" i="29"/>
  <c r="R443" i="29"/>
  <c r="J449" i="29"/>
  <c r="AF449" i="29"/>
  <c r="N449" i="29"/>
  <c r="T449" i="29"/>
  <c r="AD449" i="29"/>
  <c r="V449" i="29"/>
  <c r="AH449" i="29"/>
  <c r="X449" i="29"/>
  <c r="R449" i="29"/>
  <c r="P449" i="29"/>
  <c r="Z449" i="29"/>
  <c r="AB449" i="29"/>
  <c r="J456" i="29"/>
  <c r="AB456" i="29"/>
  <c r="AH456" i="29"/>
  <c r="AF456" i="29"/>
  <c r="V456" i="29"/>
  <c r="N456" i="29"/>
  <c r="X456" i="29"/>
  <c r="AD456" i="29"/>
  <c r="R456" i="29"/>
  <c r="P456" i="29"/>
  <c r="Z456" i="29"/>
  <c r="T456" i="29"/>
  <c r="J462" i="29"/>
  <c r="AH462" i="29"/>
  <c r="T462" i="29"/>
  <c r="AD462" i="29"/>
  <c r="Z462" i="29"/>
  <c r="N462" i="29"/>
  <c r="R462" i="29"/>
  <c r="V462" i="29"/>
  <c r="P462" i="29"/>
  <c r="AF462" i="29"/>
  <c r="X462" i="29"/>
  <c r="AB462" i="29"/>
  <c r="J469" i="29"/>
  <c r="AH469" i="29"/>
  <c r="AD469" i="29"/>
  <c r="AB469" i="29"/>
  <c r="N469" i="29"/>
  <c r="AF469" i="29"/>
  <c r="T469" i="29"/>
  <c r="V469" i="29"/>
  <c r="R469" i="29"/>
  <c r="X469" i="29"/>
  <c r="Z469" i="29"/>
  <c r="P469" i="29"/>
  <c r="J476" i="29"/>
  <c r="AF476" i="29"/>
  <c r="AH476" i="29"/>
  <c r="T476" i="29"/>
  <c r="AD476" i="29"/>
  <c r="Z476" i="29"/>
  <c r="AB476" i="29"/>
  <c r="P476" i="29"/>
  <c r="V476" i="29"/>
  <c r="R476" i="29"/>
  <c r="X476" i="29"/>
  <c r="N476" i="29"/>
  <c r="J483" i="29"/>
  <c r="N483" i="29"/>
  <c r="AB483" i="29"/>
  <c r="AH483" i="29"/>
  <c r="X483" i="29"/>
  <c r="AF483" i="29"/>
  <c r="T483" i="29"/>
  <c r="V483" i="29"/>
  <c r="P483" i="29"/>
  <c r="Z483" i="29"/>
  <c r="R483" i="29"/>
  <c r="AD483" i="29"/>
  <c r="J489" i="29"/>
  <c r="N489" i="29"/>
  <c r="T489" i="29"/>
  <c r="AF489" i="29"/>
  <c r="V489" i="29"/>
  <c r="X489" i="29"/>
  <c r="Z489" i="29"/>
  <c r="AH489" i="29"/>
  <c r="R489" i="29"/>
  <c r="AB489" i="29"/>
  <c r="AD489" i="29"/>
  <c r="P489" i="29"/>
  <c r="J497" i="29"/>
  <c r="AD497" i="29"/>
  <c r="AF497" i="29"/>
  <c r="AB497" i="29"/>
  <c r="AH497" i="29"/>
  <c r="V497" i="29"/>
  <c r="N497" i="29"/>
  <c r="X497" i="29"/>
  <c r="T497" i="29"/>
  <c r="Z497" i="29"/>
  <c r="R497" i="29"/>
  <c r="P497" i="29"/>
  <c r="J504" i="29"/>
  <c r="N504" i="29"/>
  <c r="T504" i="29"/>
  <c r="AD504" i="29"/>
  <c r="AB504" i="29"/>
  <c r="R504" i="29"/>
  <c r="AH504" i="29"/>
  <c r="P504" i="29"/>
  <c r="Z504" i="29"/>
  <c r="V504" i="29"/>
  <c r="X504" i="29"/>
  <c r="AF504" i="29"/>
  <c r="J512" i="29"/>
  <c r="AH512" i="29"/>
  <c r="AB512" i="29"/>
  <c r="Z512" i="29"/>
  <c r="AF512" i="29"/>
  <c r="P512" i="29"/>
  <c r="AD512" i="29"/>
  <c r="X512" i="29"/>
  <c r="N512" i="29"/>
  <c r="T512" i="29"/>
  <c r="R512" i="29"/>
  <c r="V512" i="29"/>
  <c r="J520" i="29"/>
  <c r="AD520" i="29"/>
  <c r="N520" i="29"/>
  <c r="T520" i="29"/>
  <c r="X520" i="29"/>
  <c r="V520" i="29"/>
  <c r="R520" i="29"/>
  <c r="AF520" i="29"/>
  <c r="Z520" i="29"/>
  <c r="AH520" i="29"/>
  <c r="AB520" i="29"/>
  <c r="P520" i="29"/>
  <c r="J527" i="29"/>
  <c r="N527" i="29"/>
  <c r="AH527" i="29"/>
  <c r="AB527" i="29"/>
  <c r="AF527" i="29"/>
  <c r="AD527" i="29"/>
  <c r="X527" i="29"/>
  <c r="T527" i="29"/>
  <c r="Z527" i="29"/>
  <c r="P527" i="29"/>
  <c r="V527" i="29"/>
  <c r="R527" i="29"/>
  <c r="L525" i="29"/>
  <c r="L510" i="29"/>
  <c r="L495" i="29"/>
  <c r="L481" i="29"/>
  <c r="L467" i="29"/>
  <c r="L425" i="29"/>
  <c r="L411" i="29"/>
  <c r="L396" i="29"/>
  <c r="L383" i="29"/>
  <c r="L371" i="29"/>
  <c r="L359" i="29"/>
  <c r="L345" i="29"/>
  <c r="L333" i="29"/>
  <c r="L319" i="29"/>
  <c r="L303" i="29"/>
  <c r="L290" i="29"/>
  <c r="L278" i="29"/>
  <c r="L266" i="29"/>
  <c r="L249" i="29"/>
  <c r="L191" i="29"/>
  <c r="L163" i="29"/>
  <c r="L149" i="29"/>
  <c r="L132" i="29"/>
  <c r="L38" i="29"/>
  <c r="L23" i="29"/>
  <c r="J485" i="29"/>
  <c r="AH485" i="29"/>
  <c r="AD485" i="29"/>
  <c r="N485" i="29"/>
  <c r="AB485" i="29"/>
  <c r="T485" i="29"/>
  <c r="X485" i="29"/>
  <c r="R485" i="29"/>
  <c r="V485" i="29"/>
  <c r="P485" i="29"/>
  <c r="Z485" i="29"/>
  <c r="AF485" i="29"/>
  <c r="J50" i="29"/>
  <c r="P50" i="29"/>
  <c r="X50" i="29"/>
  <c r="N50" i="29"/>
  <c r="R50" i="29"/>
  <c r="AB50" i="29"/>
  <c r="AH50" i="29"/>
  <c r="AF50" i="29"/>
  <c r="L50" i="29"/>
  <c r="AD50" i="29"/>
  <c r="T50" i="29"/>
  <c r="V50" i="29"/>
  <c r="Z50" i="29"/>
  <c r="J289" i="29"/>
  <c r="AD289" i="29"/>
  <c r="AH289" i="29"/>
  <c r="AF289" i="29"/>
  <c r="R289" i="29"/>
  <c r="X289" i="29"/>
  <c r="N289" i="29"/>
  <c r="Z289" i="29"/>
  <c r="T289" i="29"/>
  <c r="AB289" i="29"/>
  <c r="V289" i="29"/>
  <c r="P289" i="29"/>
  <c r="J530" i="29"/>
  <c r="J528" i="29" s="1"/>
  <c r="AD530" i="29"/>
  <c r="AH530" i="29"/>
  <c r="AB530" i="29"/>
  <c r="Z530" i="29"/>
  <c r="AF530" i="29"/>
  <c r="V530" i="29"/>
  <c r="P530" i="29"/>
  <c r="R530" i="29"/>
  <c r="X530" i="29"/>
  <c r="N530" i="29"/>
  <c r="T530" i="29"/>
  <c r="J170" i="29"/>
  <c r="N170" i="29"/>
  <c r="AF170" i="29"/>
  <c r="V170" i="29"/>
  <c r="X170" i="29"/>
  <c r="AB170" i="29"/>
  <c r="Z170" i="29"/>
  <c r="R170" i="29"/>
  <c r="P170" i="29"/>
  <c r="AD170" i="29"/>
  <c r="T170" i="29"/>
  <c r="AH170" i="29"/>
  <c r="J344" i="29"/>
  <c r="N344" i="29"/>
  <c r="R344" i="29"/>
  <c r="T344" i="29"/>
  <c r="AB344" i="29"/>
  <c r="AD344" i="29"/>
  <c r="Z344" i="29"/>
  <c r="P344" i="29"/>
  <c r="AH344" i="29"/>
  <c r="AF344" i="29"/>
  <c r="V344" i="29"/>
  <c r="X344" i="29"/>
  <c r="J501" i="29"/>
  <c r="J500" i="29" s="1"/>
  <c r="AH501" i="29"/>
  <c r="N501" i="29"/>
  <c r="Z501" i="29"/>
  <c r="AD501" i="29"/>
  <c r="T501" i="29"/>
  <c r="AF501" i="29"/>
  <c r="X501" i="29"/>
  <c r="AB501" i="29"/>
  <c r="P501" i="29"/>
  <c r="R501" i="29"/>
  <c r="V501" i="29"/>
  <c r="J177" i="29"/>
  <c r="N177" i="29"/>
  <c r="AH177" i="29"/>
  <c r="AF177" i="29"/>
  <c r="AD177" i="29"/>
  <c r="P177" i="29"/>
  <c r="V177" i="29"/>
  <c r="T177" i="29"/>
  <c r="Z177" i="29"/>
  <c r="R177" i="29"/>
  <c r="AB177" i="29"/>
  <c r="X177" i="29"/>
  <c r="J441" i="29"/>
  <c r="N441" i="29"/>
  <c r="AH441" i="29"/>
  <c r="AB441" i="29"/>
  <c r="AF441" i="29"/>
  <c r="R441" i="29"/>
  <c r="P441" i="29"/>
  <c r="V441" i="29"/>
  <c r="AD441" i="29"/>
  <c r="T441" i="29"/>
  <c r="Z441" i="29"/>
  <c r="X441" i="29"/>
  <c r="J313" i="29"/>
  <c r="N313" i="29"/>
  <c r="AH313" i="29"/>
  <c r="AF313" i="29"/>
  <c r="Z313" i="29"/>
  <c r="R313" i="29"/>
  <c r="AD313" i="29"/>
  <c r="X313" i="29"/>
  <c r="T313" i="29"/>
  <c r="P313" i="29"/>
  <c r="AB313" i="29"/>
  <c r="V313" i="29"/>
  <c r="J346" i="29"/>
  <c r="AH346" i="29"/>
  <c r="P346" i="29"/>
  <c r="Z346" i="29"/>
  <c r="AF346" i="29"/>
  <c r="V346" i="29"/>
  <c r="T346" i="29"/>
  <c r="AB346" i="29"/>
  <c r="R346" i="29"/>
  <c r="X346" i="29"/>
  <c r="N346" i="29"/>
  <c r="AD346" i="29"/>
  <c r="J82" i="29"/>
  <c r="AH82" i="29"/>
  <c r="N82" i="29"/>
  <c r="R82" i="29"/>
  <c r="AF82" i="29"/>
  <c r="AD82" i="29"/>
  <c r="AB82" i="29"/>
  <c r="X82" i="29"/>
  <c r="T82" i="29"/>
  <c r="V82" i="29"/>
  <c r="P82" i="29"/>
  <c r="Z82" i="29"/>
  <c r="J255" i="29"/>
  <c r="AF255" i="29"/>
  <c r="AH255" i="29"/>
  <c r="N255" i="29"/>
  <c r="R255" i="29"/>
  <c r="AD255" i="29"/>
  <c r="T255" i="29"/>
  <c r="AB255" i="29"/>
  <c r="P255" i="29"/>
  <c r="Z255" i="29"/>
  <c r="V255" i="29"/>
  <c r="X255" i="29"/>
  <c r="J275" i="29"/>
  <c r="AD275" i="29"/>
  <c r="AF275" i="29"/>
  <c r="X275" i="29"/>
  <c r="N275" i="29"/>
  <c r="AH275" i="29"/>
  <c r="AB275" i="29"/>
  <c r="T275" i="29"/>
  <c r="Z275" i="29"/>
  <c r="R275" i="29"/>
  <c r="V275" i="29"/>
  <c r="P275" i="29"/>
  <c r="J281" i="29"/>
  <c r="AH281" i="29"/>
  <c r="N281" i="29"/>
  <c r="X281" i="29"/>
  <c r="AF281" i="29"/>
  <c r="AB281" i="29"/>
  <c r="Z281" i="29"/>
  <c r="V281" i="29"/>
  <c r="AD281" i="29"/>
  <c r="T281" i="29"/>
  <c r="P281" i="29"/>
  <c r="R281" i="29"/>
  <c r="J287" i="29"/>
  <c r="AD287" i="29"/>
  <c r="AH287" i="29"/>
  <c r="AF287" i="29"/>
  <c r="N287" i="29"/>
  <c r="X287" i="29"/>
  <c r="V287" i="29"/>
  <c r="AB287" i="29"/>
  <c r="P287" i="29"/>
  <c r="T287" i="29"/>
  <c r="R287" i="29"/>
  <c r="Z287" i="29"/>
  <c r="J293" i="29"/>
  <c r="AH293" i="29"/>
  <c r="AB293" i="29"/>
  <c r="V293" i="29"/>
  <c r="AF293" i="29"/>
  <c r="Z293" i="29"/>
  <c r="X293" i="29"/>
  <c r="R293" i="29"/>
  <c r="P293" i="29"/>
  <c r="T293" i="29"/>
  <c r="N293" i="29"/>
  <c r="AD293" i="29"/>
  <c r="J299" i="29"/>
  <c r="N299" i="29"/>
  <c r="AD299" i="29"/>
  <c r="X299" i="29"/>
  <c r="V299" i="29"/>
  <c r="AB299" i="29"/>
  <c r="Z299" i="29"/>
  <c r="R299" i="29"/>
  <c r="P299" i="29"/>
  <c r="AH299" i="29"/>
  <c r="AF299" i="29"/>
  <c r="T299" i="29"/>
  <c r="J306" i="29"/>
  <c r="N306" i="29"/>
  <c r="AD306" i="29"/>
  <c r="AH306" i="29"/>
  <c r="T306" i="29"/>
  <c r="AB306" i="29"/>
  <c r="X306" i="29"/>
  <c r="AF306" i="29"/>
  <c r="P306" i="29"/>
  <c r="V306" i="29"/>
  <c r="Z306" i="29"/>
  <c r="R306" i="29"/>
  <c r="J324" i="29"/>
  <c r="N324" i="29"/>
  <c r="AF324" i="29"/>
  <c r="X324" i="29"/>
  <c r="Z324" i="29"/>
  <c r="AH324" i="29"/>
  <c r="AD324" i="29"/>
  <c r="R324" i="29"/>
  <c r="T324" i="29"/>
  <c r="AB324" i="29"/>
  <c r="V324" i="29"/>
  <c r="P324" i="29"/>
  <c r="J330" i="29"/>
  <c r="AD330" i="29"/>
  <c r="AF330" i="29"/>
  <c r="X330" i="29"/>
  <c r="N330" i="29"/>
  <c r="R330" i="29"/>
  <c r="AB330" i="29"/>
  <c r="V330" i="29"/>
  <c r="Z330" i="29"/>
  <c r="AH330" i="29"/>
  <c r="P330" i="29"/>
  <c r="T330" i="29"/>
  <c r="J336" i="29"/>
  <c r="N336" i="29"/>
  <c r="AF336" i="29"/>
  <c r="AB336" i="29"/>
  <c r="AH336" i="29"/>
  <c r="V336" i="29"/>
  <c r="AD336" i="29"/>
  <c r="X336" i="29"/>
  <c r="P336" i="29"/>
  <c r="T336" i="29"/>
  <c r="Z336" i="29"/>
  <c r="R336" i="29"/>
  <c r="AH342" i="29"/>
  <c r="AD342" i="29"/>
  <c r="N342" i="29"/>
  <c r="X342" i="29"/>
  <c r="R342" i="29"/>
  <c r="AF342" i="29"/>
  <c r="AB342" i="29"/>
  <c r="T342" i="29"/>
  <c r="V342" i="29"/>
  <c r="P342" i="29"/>
  <c r="Z342" i="29"/>
  <c r="J536" i="29"/>
  <c r="N536" i="29"/>
  <c r="AF536" i="29"/>
  <c r="AD536" i="29"/>
  <c r="T536" i="29"/>
  <c r="AH536" i="29"/>
  <c r="AB536" i="29"/>
  <c r="X536" i="29"/>
  <c r="V536" i="29"/>
  <c r="R536" i="29"/>
  <c r="Z536" i="29"/>
  <c r="P536" i="29"/>
  <c r="J542" i="29"/>
  <c r="AB542" i="29"/>
  <c r="AD542" i="29"/>
  <c r="Z542" i="29"/>
  <c r="P542" i="29"/>
  <c r="AH542" i="29"/>
  <c r="V542" i="29"/>
  <c r="AF542" i="29"/>
  <c r="X542" i="29"/>
  <c r="T542" i="29"/>
  <c r="R542" i="29"/>
  <c r="N542" i="29"/>
  <c r="J548" i="29"/>
  <c r="AH548" i="29"/>
  <c r="N548" i="29"/>
  <c r="AF548" i="29"/>
  <c r="T548" i="29"/>
  <c r="AD548" i="29"/>
  <c r="Z548" i="29"/>
  <c r="AB548" i="29"/>
  <c r="V548" i="29"/>
  <c r="X548" i="29"/>
  <c r="P548" i="29"/>
  <c r="R548" i="29"/>
  <c r="J555" i="29"/>
  <c r="N555" i="29"/>
  <c r="AB555" i="29"/>
  <c r="T555" i="29"/>
  <c r="R555" i="29"/>
  <c r="AD555" i="29"/>
  <c r="V555" i="29"/>
  <c r="X555" i="29"/>
  <c r="AH555" i="29"/>
  <c r="AF555" i="29"/>
  <c r="Z555" i="29"/>
  <c r="P555" i="29"/>
  <c r="J562" i="29"/>
  <c r="AH562" i="29"/>
  <c r="T562" i="29"/>
  <c r="P562" i="29"/>
  <c r="N562" i="29"/>
  <c r="AD562" i="29"/>
  <c r="Z562" i="29"/>
  <c r="R562" i="29"/>
  <c r="AB562" i="29"/>
  <c r="V562" i="29"/>
  <c r="X562" i="29"/>
  <c r="AF562" i="29"/>
  <c r="L552" i="29"/>
  <c r="L539" i="29"/>
  <c r="L524" i="29"/>
  <c r="L492" i="29"/>
  <c r="L480" i="29"/>
  <c r="L466" i="29"/>
  <c r="L452" i="29"/>
  <c r="L440" i="29"/>
  <c r="L424" i="29"/>
  <c r="L410" i="29"/>
  <c r="L395" i="29"/>
  <c r="L382" i="29"/>
  <c r="L370" i="29"/>
  <c r="L344" i="29"/>
  <c r="L332" i="29"/>
  <c r="L318" i="29"/>
  <c r="L302" i="29"/>
  <c r="L289" i="29"/>
  <c r="L277" i="29"/>
  <c r="L265" i="29"/>
  <c r="L248" i="29"/>
  <c r="L233" i="29"/>
  <c r="L220" i="29"/>
  <c r="L82" i="29"/>
  <c r="L37" i="29"/>
  <c r="N23" i="29"/>
  <c r="J499" i="29"/>
  <c r="AH499" i="29"/>
  <c r="AD499" i="29"/>
  <c r="AB499" i="29"/>
  <c r="N499" i="29"/>
  <c r="AF499" i="29"/>
  <c r="X499" i="29"/>
  <c r="R499" i="29"/>
  <c r="Z499" i="29"/>
  <c r="T499" i="29"/>
  <c r="P499" i="29"/>
  <c r="V499" i="29"/>
  <c r="J63" i="29"/>
  <c r="AD63" i="29"/>
  <c r="AH63" i="29"/>
  <c r="Z63" i="29"/>
  <c r="N63" i="29"/>
  <c r="T63" i="29"/>
  <c r="R63" i="29"/>
  <c r="V63" i="29"/>
  <c r="X63" i="29"/>
  <c r="AF63" i="29"/>
  <c r="AB63" i="29"/>
  <c r="P63" i="29"/>
  <c r="J295" i="29"/>
  <c r="AH295" i="29"/>
  <c r="Z295" i="29"/>
  <c r="AB295" i="29"/>
  <c r="N295" i="29"/>
  <c r="AF295" i="29"/>
  <c r="X295" i="29"/>
  <c r="T295" i="29"/>
  <c r="V295" i="29"/>
  <c r="R295" i="29"/>
  <c r="AD295" i="29"/>
  <c r="P295" i="29"/>
  <c r="J184" i="29"/>
  <c r="AH184" i="29"/>
  <c r="N184" i="29"/>
  <c r="AF184" i="29"/>
  <c r="V184" i="29"/>
  <c r="Z184" i="29"/>
  <c r="X184" i="29"/>
  <c r="T184" i="29"/>
  <c r="AD184" i="29"/>
  <c r="R184" i="29"/>
  <c r="AB184" i="29"/>
  <c r="P184" i="29"/>
  <c r="J358" i="29"/>
  <c r="AF358" i="29"/>
  <c r="AH358" i="29"/>
  <c r="R358" i="29"/>
  <c r="N358" i="29"/>
  <c r="Z358" i="29"/>
  <c r="AB358" i="29"/>
  <c r="X358" i="29"/>
  <c r="AD358" i="29"/>
  <c r="P358" i="29"/>
  <c r="V358" i="29"/>
  <c r="T358" i="29"/>
  <c r="J516" i="29"/>
  <c r="AF516" i="29"/>
  <c r="AD516" i="29"/>
  <c r="Z516" i="29"/>
  <c r="AB516" i="29"/>
  <c r="N516" i="29"/>
  <c r="V516" i="29"/>
  <c r="AH516" i="29"/>
  <c r="X516" i="29"/>
  <c r="R516" i="29"/>
  <c r="P516" i="29"/>
  <c r="T516" i="29"/>
  <c r="J199" i="29"/>
  <c r="AH199" i="29"/>
  <c r="N199" i="29"/>
  <c r="AB199" i="29"/>
  <c r="AF199" i="29"/>
  <c r="Z199" i="29"/>
  <c r="AD199" i="29"/>
  <c r="T199" i="29"/>
  <c r="V199" i="29"/>
  <c r="R199" i="29"/>
  <c r="X199" i="29"/>
  <c r="P199" i="29"/>
  <c r="J454" i="29"/>
  <c r="N454" i="29"/>
  <c r="AD454" i="29"/>
  <c r="AH454" i="29"/>
  <c r="T454" i="29"/>
  <c r="R454" i="29"/>
  <c r="Z454" i="29"/>
  <c r="X454" i="29"/>
  <c r="AF454" i="29"/>
  <c r="V454" i="29"/>
  <c r="P454" i="29"/>
  <c r="AB454" i="29"/>
  <c r="J267" i="29"/>
  <c r="N267" i="29"/>
  <c r="AH267" i="29"/>
  <c r="AF267" i="29"/>
  <c r="V267" i="29"/>
  <c r="P267" i="29"/>
  <c r="Z267" i="29"/>
  <c r="AB267" i="29"/>
  <c r="X267" i="29"/>
  <c r="R267" i="29"/>
  <c r="AD267" i="29"/>
  <c r="T267" i="29"/>
  <c r="J127" i="29"/>
  <c r="N127" i="29"/>
  <c r="AD127" i="29"/>
  <c r="X127" i="29"/>
  <c r="Z127" i="29"/>
  <c r="T127" i="29"/>
  <c r="AF127" i="29"/>
  <c r="AH127" i="29"/>
  <c r="P127" i="29"/>
  <c r="AB127" i="29"/>
  <c r="R127" i="29"/>
  <c r="V127" i="29"/>
  <c r="J496" i="29"/>
  <c r="AD496" i="29"/>
  <c r="N496" i="29"/>
  <c r="Z496" i="29"/>
  <c r="AF496" i="29"/>
  <c r="P496" i="29"/>
  <c r="AB496" i="29"/>
  <c r="AH496" i="29"/>
  <c r="R496" i="29"/>
  <c r="V496" i="29"/>
  <c r="X496" i="29"/>
  <c r="T496" i="29"/>
  <c r="J67" i="29"/>
  <c r="N67" i="29"/>
  <c r="R67" i="29"/>
  <c r="AB67" i="29"/>
  <c r="AH67" i="29"/>
  <c r="V67" i="29"/>
  <c r="Z67" i="29"/>
  <c r="AF67" i="29"/>
  <c r="AD67" i="29"/>
  <c r="P67" i="29"/>
  <c r="X67" i="29"/>
  <c r="T67" i="29"/>
  <c r="J122" i="29"/>
  <c r="Z122" i="29"/>
  <c r="AB122" i="29"/>
  <c r="R122" i="29"/>
  <c r="AF122" i="29"/>
  <c r="T122" i="29"/>
  <c r="AD122" i="29"/>
  <c r="AH122" i="29"/>
  <c r="P122" i="29"/>
  <c r="X122" i="29"/>
  <c r="V122" i="29"/>
  <c r="N122" i="29"/>
  <c r="N204" i="29"/>
  <c r="AH204" i="29"/>
  <c r="AF204" i="29"/>
  <c r="AB204" i="29"/>
  <c r="Z204" i="29"/>
  <c r="X204" i="29"/>
  <c r="V204" i="29"/>
  <c r="T204" i="29"/>
  <c r="AD204" i="29"/>
  <c r="R204" i="29"/>
  <c r="P204" i="29"/>
  <c r="J368" i="29"/>
  <c r="N368" i="29"/>
  <c r="AD368" i="29"/>
  <c r="AF368" i="29"/>
  <c r="X368" i="29"/>
  <c r="AH368" i="29"/>
  <c r="V368" i="29"/>
  <c r="Z368" i="29"/>
  <c r="T368" i="29"/>
  <c r="AB368" i="29"/>
  <c r="P368" i="29"/>
  <c r="R368" i="29"/>
  <c r="J429" i="29"/>
  <c r="AH429" i="29"/>
  <c r="AF429" i="29"/>
  <c r="AB429" i="29"/>
  <c r="N429" i="29"/>
  <c r="V429" i="29"/>
  <c r="AD429" i="29"/>
  <c r="Z429" i="29"/>
  <c r="R429" i="29"/>
  <c r="P429" i="29"/>
  <c r="T429" i="29"/>
  <c r="X429" i="29"/>
  <c r="J507" i="29"/>
  <c r="AD507" i="29"/>
  <c r="X507" i="29"/>
  <c r="T507" i="29"/>
  <c r="P507" i="29"/>
  <c r="AB507" i="29"/>
  <c r="N507" i="29"/>
  <c r="AH507" i="29"/>
  <c r="Z507" i="29"/>
  <c r="AF507" i="29"/>
  <c r="R507" i="29"/>
  <c r="V507" i="29"/>
  <c r="L204" i="29"/>
  <c r="L112" i="29"/>
  <c r="L96" i="29"/>
  <c r="L81" i="29"/>
  <c r="L66" i="29"/>
  <c r="L53" i="29"/>
  <c r="J25" i="29"/>
  <c r="AD25" i="29"/>
  <c r="AF25" i="29"/>
  <c r="T25" i="29"/>
  <c r="P25" i="29"/>
  <c r="V25" i="29"/>
  <c r="R25" i="29"/>
  <c r="AB25" i="29"/>
  <c r="X25" i="29"/>
  <c r="AH25" i="29"/>
  <c r="Z25" i="29"/>
  <c r="J123" i="29"/>
  <c r="AF123" i="29"/>
  <c r="N123" i="29"/>
  <c r="V123" i="29"/>
  <c r="AH123" i="29"/>
  <c r="R123" i="29"/>
  <c r="P123" i="29"/>
  <c r="T123" i="29"/>
  <c r="X123" i="29"/>
  <c r="AD123" i="29"/>
  <c r="AB123" i="29"/>
  <c r="Z123" i="29"/>
  <c r="J148" i="29"/>
  <c r="R148" i="29"/>
  <c r="AF148" i="29"/>
  <c r="N148" i="29"/>
  <c r="Z148" i="29"/>
  <c r="AB148" i="29"/>
  <c r="AH148" i="29"/>
  <c r="AD148" i="29"/>
  <c r="P148" i="29"/>
  <c r="V148" i="29"/>
  <c r="X148" i="29"/>
  <c r="T148" i="29"/>
  <c r="J162" i="29"/>
  <c r="N162" i="29"/>
  <c r="AH162" i="29"/>
  <c r="R162" i="29"/>
  <c r="AB162" i="29"/>
  <c r="X162" i="29"/>
  <c r="P162" i="29"/>
  <c r="T162" i="29"/>
  <c r="AF162" i="29"/>
  <c r="Z162" i="29"/>
  <c r="AD162" i="29"/>
  <c r="V162" i="29"/>
  <c r="J175" i="29"/>
  <c r="N175" i="29"/>
  <c r="AF175" i="29"/>
  <c r="R175" i="29"/>
  <c r="T175" i="29"/>
  <c r="AH175" i="29"/>
  <c r="AD175" i="29"/>
  <c r="AB175" i="29"/>
  <c r="X175" i="29"/>
  <c r="V175" i="29"/>
  <c r="P175" i="29"/>
  <c r="Z175" i="29"/>
  <c r="J189" i="29"/>
  <c r="N189" i="29"/>
  <c r="AF189" i="29"/>
  <c r="AD189" i="29"/>
  <c r="R189" i="29"/>
  <c r="AH189" i="29"/>
  <c r="X189" i="29"/>
  <c r="T189" i="29"/>
  <c r="Z189" i="29"/>
  <c r="AB189" i="29"/>
  <c r="P189" i="29"/>
  <c r="V189" i="29"/>
  <c r="J205" i="29"/>
  <c r="N205" i="29"/>
  <c r="AH205" i="29"/>
  <c r="AF205" i="29"/>
  <c r="R205" i="29"/>
  <c r="AB205" i="29"/>
  <c r="V205" i="29"/>
  <c r="AD205" i="29"/>
  <c r="T205" i="29"/>
  <c r="P205" i="29"/>
  <c r="Z205" i="29"/>
  <c r="X205" i="29"/>
  <c r="J226" i="29"/>
  <c r="AH226" i="29"/>
  <c r="Z226" i="29"/>
  <c r="AF226" i="29"/>
  <c r="AB226" i="29"/>
  <c r="N226" i="29"/>
  <c r="T226" i="29"/>
  <c r="P226" i="29"/>
  <c r="V226" i="29"/>
  <c r="X226" i="29"/>
  <c r="R226" i="29"/>
  <c r="AD226" i="29"/>
  <c r="J241" i="29"/>
  <c r="AD241" i="29"/>
  <c r="AH241" i="29"/>
  <c r="Z241" i="29"/>
  <c r="T241" i="29"/>
  <c r="X241" i="29"/>
  <c r="N241" i="29"/>
  <c r="AF241" i="29"/>
  <c r="V241" i="29"/>
  <c r="R241" i="29"/>
  <c r="AB241" i="29"/>
  <c r="P241" i="29"/>
  <c r="J343" i="29"/>
  <c r="AF343" i="29"/>
  <c r="N343" i="29"/>
  <c r="AH343" i="29"/>
  <c r="AD343" i="29"/>
  <c r="Z343" i="29"/>
  <c r="T343" i="29"/>
  <c r="P343" i="29"/>
  <c r="R343" i="29"/>
  <c r="AB343" i="29"/>
  <c r="V343" i="29"/>
  <c r="X343" i="29"/>
  <c r="J357" i="29"/>
  <c r="AH357" i="29"/>
  <c r="AD357" i="29"/>
  <c r="AF357" i="29"/>
  <c r="Z357" i="29"/>
  <c r="R357" i="29"/>
  <c r="X357" i="29"/>
  <c r="T357" i="29"/>
  <c r="N357" i="29"/>
  <c r="P357" i="29"/>
  <c r="AB357" i="29"/>
  <c r="V357" i="29"/>
  <c r="J369" i="29"/>
  <c r="N369" i="29"/>
  <c r="AB369" i="29"/>
  <c r="Z369" i="29"/>
  <c r="X369" i="29"/>
  <c r="AH369" i="29"/>
  <c r="V369" i="29"/>
  <c r="R369" i="29"/>
  <c r="AF369" i="29"/>
  <c r="AD369" i="29"/>
  <c r="P369" i="29"/>
  <c r="T369" i="29"/>
  <c r="J381" i="29"/>
  <c r="N381" i="29"/>
  <c r="AF381" i="29"/>
  <c r="V381" i="29"/>
  <c r="AB381" i="29"/>
  <c r="AD381" i="29"/>
  <c r="X381" i="29"/>
  <c r="P381" i="29"/>
  <c r="R381" i="29"/>
  <c r="T381" i="29"/>
  <c r="Z381" i="29"/>
  <c r="AH381" i="29"/>
  <c r="J394" i="29"/>
  <c r="N394" i="29"/>
  <c r="AH394" i="29"/>
  <c r="AB394" i="29"/>
  <c r="AD394" i="29"/>
  <c r="AF394" i="29"/>
  <c r="Z394" i="29"/>
  <c r="V394" i="29"/>
  <c r="R394" i="29"/>
  <c r="X394" i="29"/>
  <c r="T394" i="29"/>
  <c r="P394" i="29"/>
  <c r="J408" i="29"/>
  <c r="AH408" i="29"/>
  <c r="Z408" i="29"/>
  <c r="AD408" i="29"/>
  <c r="V408" i="29"/>
  <c r="T408" i="29"/>
  <c r="R408" i="29"/>
  <c r="N408" i="29"/>
  <c r="AF408" i="29"/>
  <c r="AB408" i="29"/>
  <c r="X408" i="29"/>
  <c r="P408" i="29"/>
  <c r="J423" i="29"/>
  <c r="N423" i="29"/>
  <c r="AF423" i="29"/>
  <c r="AH423" i="29"/>
  <c r="AD423" i="29"/>
  <c r="P423" i="29"/>
  <c r="X423" i="29"/>
  <c r="AB423" i="29"/>
  <c r="Z423" i="29"/>
  <c r="V423" i="29"/>
  <c r="R423" i="29"/>
  <c r="T423" i="29"/>
  <c r="J439" i="29"/>
  <c r="AD439" i="29"/>
  <c r="AH439" i="29"/>
  <c r="T439" i="29"/>
  <c r="N439" i="29"/>
  <c r="Z439" i="29"/>
  <c r="AF439" i="29"/>
  <c r="AB439" i="29"/>
  <c r="R439" i="29"/>
  <c r="P439" i="29"/>
  <c r="V439" i="29"/>
  <c r="X439" i="29"/>
  <c r="J451" i="29"/>
  <c r="N451" i="29"/>
  <c r="Z451" i="29"/>
  <c r="AF451" i="29"/>
  <c r="X451" i="29"/>
  <c r="AD451" i="29"/>
  <c r="V451" i="29"/>
  <c r="R451" i="29"/>
  <c r="AB451" i="29"/>
  <c r="P451" i="29"/>
  <c r="T451" i="29"/>
  <c r="AH451" i="29"/>
  <c r="J465" i="29"/>
  <c r="N465" i="29"/>
  <c r="AF465" i="29"/>
  <c r="V465" i="29"/>
  <c r="AH465" i="29"/>
  <c r="X465" i="29"/>
  <c r="P465" i="29"/>
  <c r="T465" i="29"/>
  <c r="AB465" i="29"/>
  <c r="Z465" i="29"/>
  <c r="R465" i="29"/>
  <c r="AD465" i="29"/>
  <c r="J491" i="29"/>
  <c r="AH491" i="29"/>
  <c r="T491" i="29"/>
  <c r="Z491" i="29"/>
  <c r="P491" i="29"/>
  <c r="N491" i="29"/>
  <c r="AF491" i="29"/>
  <c r="AD491" i="29"/>
  <c r="V491" i="29"/>
  <c r="R491" i="29"/>
  <c r="AB491" i="29"/>
  <c r="X491" i="29"/>
  <c r="J523" i="29"/>
  <c r="AH523" i="29"/>
  <c r="N523" i="29"/>
  <c r="AF523" i="29"/>
  <c r="T523" i="29"/>
  <c r="X523" i="29"/>
  <c r="V523" i="29"/>
  <c r="P523" i="29"/>
  <c r="AD523" i="29"/>
  <c r="AB523" i="29"/>
  <c r="R523" i="29"/>
  <c r="Z523" i="29"/>
  <c r="J32" i="29"/>
  <c r="J31" i="29" s="1"/>
  <c r="AH32" i="29"/>
  <c r="T32" i="29"/>
  <c r="T31" i="29" s="1"/>
  <c r="G21" i="28" s="1"/>
  <c r="AD32" i="29"/>
  <c r="AD31" i="29" s="1"/>
  <c r="L21" i="28" s="1"/>
  <c r="AB32" i="29"/>
  <c r="AB31" i="29" s="1"/>
  <c r="K21" i="28" s="1"/>
  <c r="Z32" i="29"/>
  <c r="Z31" i="29" s="1"/>
  <c r="J21" i="28" s="1"/>
  <c r="X32" i="29"/>
  <c r="X31" i="29" s="1"/>
  <c r="I21" i="28" s="1"/>
  <c r="V32" i="29"/>
  <c r="V31" i="29" s="1"/>
  <c r="R32" i="29"/>
  <c r="R31" i="29" s="1"/>
  <c r="F21" i="28" s="1"/>
  <c r="P32" i="29"/>
  <c r="P31" i="29" s="1"/>
  <c r="E21" i="28" s="1"/>
  <c r="AF32" i="29"/>
  <c r="AF31" i="29" s="1"/>
  <c r="J56" i="29"/>
  <c r="AH56" i="29"/>
  <c r="N56" i="29"/>
  <c r="AD56" i="29"/>
  <c r="P56" i="29"/>
  <c r="Z56" i="29"/>
  <c r="AF56" i="29"/>
  <c r="X56" i="29"/>
  <c r="AB56" i="29"/>
  <c r="R56" i="29"/>
  <c r="T56" i="29"/>
  <c r="V56" i="29"/>
  <c r="J76" i="29"/>
  <c r="AF76" i="29"/>
  <c r="Z76" i="29"/>
  <c r="X76" i="29"/>
  <c r="N76" i="29"/>
  <c r="AD76" i="29"/>
  <c r="V76" i="29"/>
  <c r="T76" i="29"/>
  <c r="AB76" i="29"/>
  <c r="AH76" i="29"/>
  <c r="R76" i="29"/>
  <c r="P76" i="29"/>
  <c r="N93" i="29"/>
  <c r="AH93" i="29"/>
  <c r="Z93" i="29"/>
  <c r="AF93" i="29"/>
  <c r="T93" i="29"/>
  <c r="AD93" i="29"/>
  <c r="AB93" i="29"/>
  <c r="X93" i="29"/>
  <c r="R93" i="29"/>
  <c r="P93" i="29"/>
  <c r="V93" i="29"/>
  <c r="AH100" i="29"/>
  <c r="N100" i="29"/>
  <c r="AF100" i="29"/>
  <c r="P100" i="29"/>
  <c r="AD100" i="29"/>
  <c r="V100" i="29"/>
  <c r="Z100" i="29"/>
  <c r="AB100" i="29"/>
  <c r="X100" i="29"/>
  <c r="R100" i="29"/>
  <c r="T100" i="29"/>
  <c r="J115" i="29"/>
  <c r="N115" i="29"/>
  <c r="AH115" i="29"/>
  <c r="AD115" i="29"/>
  <c r="T115" i="29"/>
  <c r="P115" i="29"/>
  <c r="X115" i="29"/>
  <c r="AF115" i="29"/>
  <c r="R115" i="29"/>
  <c r="AB115" i="29"/>
  <c r="V115" i="29"/>
  <c r="Z115" i="29"/>
  <c r="J271" i="29"/>
  <c r="AH271" i="29"/>
  <c r="Z271" i="29"/>
  <c r="AD271" i="29"/>
  <c r="T271" i="29"/>
  <c r="AB271" i="29"/>
  <c r="R271" i="29"/>
  <c r="N271" i="29"/>
  <c r="P271" i="29"/>
  <c r="V271" i="29"/>
  <c r="X271" i="29"/>
  <c r="AF271" i="29"/>
  <c r="J283" i="29"/>
  <c r="AH283" i="29"/>
  <c r="N283" i="29"/>
  <c r="AF283" i="29"/>
  <c r="Z283" i="29"/>
  <c r="AB283" i="29"/>
  <c r="R283" i="29"/>
  <c r="AD283" i="29"/>
  <c r="X283" i="29"/>
  <c r="P283" i="29"/>
  <c r="T283" i="29"/>
  <c r="V283" i="29"/>
  <c r="J311" i="29"/>
  <c r="Z311" i="29"/>
  <c r="N311" i="29"/>
  <c r="AD311" i="29"/>
  <c r="X311" i="29"/>
  <c r="AF311" i="29"/>
  <c r="T311" i="29"/>
  <c r="AH311" i="29"/>
  <c r="P311" i="29"/>
  <c r="AB311" i="29"/>
  <c r="V311" i="29"/>
  <c r="R311" i="29"/>
  <c r="J326" i="29"/>
  <c r="AD326" i="29"/>
  <c r="AH326" i="29"/>
  <c r="AB326" i="29"/>
  <c r="Z326" i="29"/>
  <c r="V326" i="29"/>
  <c r="T326" i="29"/>
  <c r="R326" i="29"/>
  <c r="X326" i="29"/>
  <c r="AF326" i="29"/>
  <c r="P326" i="29"/>
  <c r="N326" i="29"/>
  <c r="J338" i="29"/>
  <c r="AF338" i="29"/>
  <c r="AD338" i="29"/>
  <c r="Z338" i="29"/>
  <c r="X338" i="29"/>
  <c r="N338" i="29"/>
  <c r="R338" i="29"/>
  <c r="AB338" i="29"/>
  <c r="V338" i="29"/>
  <c r="AH338" i="29"/>
  <c r="P338" i="29"/>
  <c r="T338" i="29"/>
  <c r="J544" i="29"/>
  <c r="AH544" i="29"/>
  <c r="AB544" i="29"/>
  <c r="AF544" i="29"/>
  <c r="Z544" i="29"/>
  <c r="P544" i="29"/>
  <c r="AD544" i="29"/>
  <c r="X544" i="29"/>
  <c r="R544" i="29"/>
  <c r="T544" i="29"/>
  <c r="V544" i="29"/>
  <c r="N544" i="29"/>
  <c r="J557" i="29"/>
  <c r="N557" i="29"/>
  <c r="AB557" i="29"/>
  <c r="AF557" i="29"/>
  <c r="AH557" i="29"/>
  <c r="Z557" i="29"/>
  <c r="R557" i="29"/>
  <c r="P557" i="29"/>
  <c r="T557" i="29"/>
  <c r="AD557" i="29"/>
  <c r="V557" i="29"/>
  <c r="X557" i="29"/>
  <c r="J26" i="29"/>
  <c r="AD26" i="29"/>
  <c r="AH26" i="29"/>
  <c r="AB26" i="29"/>
  <c r="AF26" i="29"/>
  <c r="T26" i="29"/>
  <c r="X26" i="29"/>
  <c r="V26" i="29"/>
  <c r="R26" i="29"/>
  <c r="P26" i="29"/>
  <c r="Z26" i="29"/>
  <c r="J156" i="29"/>
  <c r="N156" i="29"/>
  <c r="AF156" i="29"/>
  <c r="AD156" i="29"/>
  <c r="AB156" i="29"/>
  <c r="V156" i="29"/>
  <c r="AH156" i="29"/>
  <c r="X156" i="29"/>
  <c r="Z156" i="29"/>
  <c r="T156" i="29"/>
  <c r="R156" i="29"/>
  <c r="P156" i="29"/>
  <c r="J176" i="29"/>
  <c r="AH176" i="29"/>
  <c r="AD176" i="29"/>
  <c r="N176" i="29"/>
  <c r="P176" i="29"/>
  <c r="Z176" i="29"/>
  <c r="AF176" i="29"/>
  <c r="V176" i="29"/>
  <c r="T176" i="29"/>
  <c r="R176" i="29"/>
  <c r="X176" i="29"/>
  <c r="AB176" i="29"/>
  <c r="J198" i="29"/>
  <c r="J197" i="29" s="1"/>
  <c r="AF198" i="29"/>
  <c r="N198" i="29"/>
  <c r="N197" i="29" s="1"/>
  <c r="V198" i="29"/>
  <c r="AH198" i="29"/>
  <c r="Z198" i="29"/>
  <c r="Z197" i="29" s="1"/>
  <c r="T198" i="29"/>
  <c r="R198" i="29"/>
  <c r="AB198" i="29"/>
  <c r="P198" i="29"/>
  <c r="AD198" i="29"/>
  <c r="X198" i="29"/>
  <c r="AF206" i="29"/>
  <c r="AH206" i="29"/>
  <c r="X206" i="29"/>
  <c r="T206" i="29"/>
  <c r="R206" i="29"/>
  <c r="N206" i="29"/>
  <c r="AB206" i="29"/>
  <c r="AD206" i="29"/>
  <c r="V206" i="29"/>
  <c r="P206" i="29"/>
  <c r="Z206" i="29"/>
  <c r="J221" i="29"/>
  <c r="AF221" i="29"/>
  <c r="Z221" i="29"/>
  <c r="V221" i="29"/>
  <c r="AD221" i="29"/>
  <c r="AH221" i="29"/>
  <c r="R221" i="29"/>
  <c r="T221" i="29"/>
  <c r="P221" i="29"/>
  <c r="N221" i="29"/>
  <c r="X221" i="29"/>
  <c r="AB221" i="29"/>
  <c r="J234" i="29"/>
  <c r="N234" i="29"/>
  <c r="AB234" i="29"/>
  <c r="X234" i="29"/>
  <c r="AH234" i="29"/>
  <c r="V234" i="29"/>
  <c r="AF234" i="29"/>
  <c r="AD234" i="29"/>
  <c r="T234" i="29"/>
  <c r="R234" i="29"/>
  <c r="P234" i="29"/>
  <c r="Z234" i="29"/>
  <c r="J242" i="29"/>
  <c r="N242" i="29"/>
  <c r="AF242" i="29"/>
  <c r="V242" i="29"/>
  <c r="T242" i="29"/>
  <c r="AH242" i="29"/>
  <c r="P242" i="29"/>
  <c r="X242" i="29"/>
  <c r="AB242" i="29"/>
  <c r="R242" i="29"/>
  <c r="AD242" i="29"/>
  <c r="Z242" i="29"/>
  <c r="J364" i="29"/>
  <c r="N364" i="29"/>
  <c r="Z364" i="29"/>
  <c r="AB364" i="29"/>
  <c r="P364" i="29"/>
  <c r="R364" i="29"/>
  <c r="V364" i="29"/>
  <c r="X364" i="29"/>
  <c r="AD364" i="29"/>
  <c r="T364" i="29"/>
  <c r="AH364" i="29"/>
  <c r="AF364" i="29"/>
  <c r="J376" i="29"/>
  <c r="AD376" i="29"/>
  <c r="N376" i="29"/>
  <c r="AH376" i="29"/>
  <c r="Z376" i="29"/>
  <c r="AF376" i="29"/>
  <c r="X376" i="29"/>
  <c r="T376" i="29"/>
  <c r="V376" i="29"/>
  <c r="R376" i="29"/>
  <c r="P376" i="29"/>
  <c r="AB376" i="29"/>
  <c r="J388" i="29"/>
  <c r="Z388" i="29"/>
  <c r="AH388" i="29"/>
  <c r="N388" i="29"/>
  <c r="V388" i="29"/>
  <c r="P388" i="29"/>
  <c r="AB388" i="29"/>
  <c r="T388" i="29"/>
  <c r="AF388" i="29"/>
  <c r="AD388" i="29"/>
  <c r="X388" i="29"/>
  <c r="R388" i="29"/>
  <c r="J401" i="29"/>
  <c r="Z401" i="29"/>
  <c r="N401" i="29"/>
  <c r="AH401" i="29"/>
  <c r="T401" i="29"/>
  <c r="X401" i="29"/>
  <c r="AF401" i="29"/>
  <c r="R401" i="29"/>
  <c r="P401" i="29"/>
  <c r="AD401" i="29"/>
  <c r="AB401" i="29"/>
  <c r="V401" i="29"/>
  <c r="J417" i="29"/>
  <c r="N417" i="29"/>
  <c r="Z417" i="29"/>
  <c r="X417" i="29"/>
  <c r="AH417" i="29"/>
  <c r="AD417" i="29"/>
  <c r="AB417" i="29"/>
  <c r="V417" i="29"/>
  <c r="P417" i="29"/>
  <c r="R417" i="29"/>
  <c r="T417" i="29"/>
  <c r="AF417" i="29"/>
  <c r="J431" i="29"/>
  <c r="AF431" i="29"/>
  <c r="N431" i="29"/>
  <c r="Z431" i="29"/>
  <c r="T431" i="29"/>
  <c r="AH431" i="29"/>
  <c r="V431" i="29"/>
  <c r="AB431" i="29"/>
  <c r="AD431" i="29"/>
  <c r="R431" i="29"/>
  <c r="P431" i="29"/>
  <c r="X431" i="29"/>
  <c r="J446" i="29"/>
  <c r="AF446" i="29"/>
  <c r="N446" i="29"/>
  <c r="AH446" i="29"/>
  <c r="Z446" i="29"/>
  <c r="AD446" i="29"/>
  <c r="X446" i="29"/>
  <c r="R446" i="29"/>
  <c r="T446" i="29"/>
  <c r="P446" i="29"/>
  <c r="AB446" i="29"/>
  <c r="V446" i="29"/>
  <c r="J459" i="29"/>
  <c r="Z459" i="29"/>
  <c r="AB459" i="29"/>
  <c r="N459" i="29"/>
  <c r="T459" i="29"/>
  <c r="AF459" i="29"/>
  <c r="V459" i="29"/>
  <c r="AD459" i="29"/>
  <c r="P459" i="29"/>
  <c r="R459" i="29"/>
  <c r="AH459" i="29"/>
  <c r="X459" i="29"/>
  <c r="J472" i="29"/>
  <c r="Z472" i="29"/>
  <c r="N472" i="29"/>
  <c r="X472" i="29"/>
  <c r="AF472" i="29"/>
  <c r="AH472" i="29"/>
  <c r="P472" i="29"/>
  <c r="AD472" i="29"/>
  <c r="T472" i="29"/>
  <c r="R472" i="29"/>
  <c r="AB472" i="29"/>
  <c r="V472" i="29"/>
  <c r="J486" i="29"/>
  <c r="N486" i="29"/>
  <c r="AF486" i="29"/>
  <c r="Z486" i="29"/>
  <c r="V486" i="29"/>
  <c r="AD486" i="29"/>
  <c r="AH486" i="29"/>
  <c r="T486" i="29"/>
  <c r="R486" i="29"/>
  <c r="X486" i="29"/>
  <c r="P486" i="29"/>
  <c r="AB486" i="29"/>
  <c r="J509" i="29"/>
  <c r="N509" i="29"/>
  <c r="AF509" i="29"/>
  <c r="AB509" i="29"/>
  <c r="T509" i="29"/>
  <c r="AH509" i="29"/>
  <c r="R509" i="29"/>
  <c r="V509" i="29"/>
  <c r="AD509" i="29"/>
  <c r="X509" i="29"/>
  <c r="P509" i="29"/>
  <c r="Z509" i="29"/>
  <c r="L242" i="29"/>
  <c r="J42" i="29"/>
  <c r="AH42" i="29"/>
  <c r="AF42" i="29"/>
  <c r="X42" i="29"/>
  <c r="V42" i="29"/>
  <c r="AB42" i="29"/>
  <c r="T42" i="29"/>
  <c r="R42" i="29"/>
  <c r="AD42" i="29"/>
  <c r="P42" i="29"/>
  <c r="Z42" i="29"/>
  <c r="J57" i="29"/>
  <c r="N57" i="29"/>
  <c r="AF57" i="29"/>
  <c r="AH57" i="29"/>
  <c r="AB57" i="29"/>
  <c r="AD57" i="29"/>
  <c r="Z57" i="29"/>
  <c r="P57" i="29"/>
  <c r="T57" i="29"/>
  <c r="X57" i="29"/>
  <c r="R57" i="29"/>
  <c r="V57" i="29"/>
  <c r="J64" i="29"/>
  <c r="N64" i="29"/>
  <c r="AD64" i="29"/>
  <c r="AH64" i="29"/>
  <c r="T64" i="29"/>
  <c r="R64" i="29"/>
  <c r="AF64" i="29"/>
  <c r="V64" i="29"/>
  <c r="X64" i="29"/>
  <c r="P64" i="29"/>
  <c r="Z64" i="29"/>
  <c r="AB64" i="29"/>
  <c r="J79" i="29"/>
  <c r="N79" i="29"/>
  <c r="AD79" i="29"/>
  <c r="AF79" i="29"/>
  <c r="T79" i="29"/>
  <c r="X79" i="29"/>
  <c r="AH79" i="29"/>
  <c r="AB79" i="29"/>
  <c r="V79" i="29"/>
  <c r="P79" i="29"/>
  <c r="Z79" i="29"/>
  <c r="R79" i="29"/>
  <c r="J94" i="29"/>
  <c r="J91" i="29" s="1"/>
  <c r="N94" i="29"/>
  <c r="AH94" i="29"/>
  <c r="AF94" i="29"/>
  <c r="T94" i="29"/>
  <c r="AD94" i="29"/>
  <c r="AB94" i="29"/>
  <c r="Z94" i="29"/>
  <c r="V94" i="29"/>
  <c r="P94" i="29"/>
  <c r="X94" i="29"/>
  <c r="R94" i="29"/>
  <c r="J109" i="29"/>
  <c r="AH109" i="29"/>
  <c r="AB109" i="29"/>
  <c r="T109" i="29"/>
  <c r="N109" i="29"/>
  <c r="AF109" i="29"/>
  <c r="R109" i="29"/>
  <c r="V109" i="29"/>
  <c r="P109" i="29"/>
  <c r="AD109" i="29"/>
  <c r="X109" i="29"/>
  <c r="Z109" i="29"/>
  <c r="J260" i="29"/>
  <c r="N260" i="29"/>
  <c r="AF260" i="29"/>
  <c r="V260" i="29"/>
  <c r="X260" i="29"/>
  <c r="AD260" i="29"/>
  <c r="AB260" i="29"/>
  <c r="Z260" i="29"/>
  <c r="T260" i="29"/>
  <c r="AH260" i="29"/>
  <c r="R260" i="29"/>
  <c r="P260" i="29"/>
  <c r="J272" i="29"/>
  <c r="AF272" i="29"/>
  <c r="AH272" i="29"/>
  <c r="N272" i="29"/>
  <c r="V272" i="29"/>
  <c r="X272" i="29"/>
  <c r="T272" i="29"/>
  <c r="AB272" i="29"/>
  <c r="AD272" i="29"/>
  <c r="Z272" i="29"/>
  <c r="P272" i="29"/>
  <c r="R272" i="29"/>
  <c r="J284" i="29"/>
  <c r="AF284" i="29"/>
  <c r="AD284" i="29"/>
  <c r="V284" i="29"/>
  <c r="T284" i="29"/>
  <c r="N284" i="29"/>
  <c r="Z284" i="29"/>
  <c r="R284" i="29"/>
  <c r="AH284" i="29"/>
  <c r="X284" i="29"/>
  <c r="P284" i="29"/>
  <c r="AB284" i="29"/>
  <c r="J296" i="29"/>
  <c r="AH296" i="29"/>
  <c r="AF296" i="29"/>
  <c r="N296" i="29"/>
  <c r="V296" i="29"/>
  <c r="AD296" i="29"/>
  <c r="R296" i="29"/>
  <c r="AB296" i="29"/>
  <c r="T296" i="29"/>
  <c r="Z296" i="29"/>
  <c r="X296" i="29"/>
  <c r="P296" i="29"/>
  <c r="J312" i="29"/>
  <c r="AF312" i="29"/>
  <c r="V312" i="29"/>
  <c r="AB312" i="29"/>
  <c r="N312" i="29"/>
  <c r="AD312" i="29"/>
  <c r="AH312" i="29"/>
  <c r="X312" i="29"/>
  <c r="P312" i="29"/>
  <c r="R312" i="29"/>
  <c r="Z312" i="29"/>
  <c r="T312" i="29"/>
  <c r="J327" i="29"/>
  <c r="N327" i="29"/>
  <c r="AF327" i="29"/>
  <c r="AH327" i="29"/>
  <c r="V327" i="29"/>
  <c r="X327" i="29"/>
  <c r="AD327" i="29"/>
  <c r="AB327" i="29"/>
  <c r="T327" i="29"/>
  <c r="P327" i="29"/>
  <c r="R327" i="29"/>
  <c r="Z327" i="29"/>
  <c r="J339" i="29"/>
  <c r="AF339" i="29"/>
  <c r="AH339" i="29"/>
  <c r="AB339" i="29"/>
  <c r="V339" i="29"/>
  <c r="Z339" i="29"/>
  <c r="T339" i="29"/>
  <c r="X339" i="29"/>
  <c r="R339" i="29"/>
  <c r="AD339" i="29"/>
  <c r="P339" i="29"/>
  <c r="N339" i="29"/>
  <c r="J532" i="29"/>
  <c r="J531" i="29" s="1"/>
  <c r="AH532" i="29"/>
  <c r="Z532" i="29"/>
  <c r="AF532" i="29"/>
  <c r="X532" i="29"/>
  <c r="T532" i="29"/>
  <c r="P532" i="29"/>
  <c r="V532" i="29"/>
  <c r="N532" i="29"/>
  <c r="R532" i="29"/>
  <c r="AB532" i="29"/>
  <c r="AD532" i="29"/>
  <c r="J545" i="29"/>
  <c r="AD545" i="29"/>
  <c r="AH545" i="29"/>
  <c r="Z545" i="29"/>
  <c r="AB545" i="29"/>
  <c r="AF545" i="29"/>
  <c r="N545" i="29"/>
  <c r="X545" i="29"/>
  <c r="P545" i="29"/>
  <c r="T545" i="29"/>
  <c r="R545" i="29"/>
  <c r="V545" i="29"/>
  <c r="J558" i="29"/>
  <c r="N558" i="29"/>
  <c r="Z558" i="29"/>
  <c r="AF558" i="29"/>
  <c r="AD558" i="29"/>
  <c r="P558" i="29"/>
  <c r="V558" i="29"/>
  <c r="AB558" i="29"/>
  <c r="R558" i="29"/>
  <c r="X558" i="29"/>
  <c r="T558" i="29"/>
  <c r="AH558" i="29"/>
  <c r="L545" i="29"/>
  <c r="L532" i="29"/>
  <c r="L531" i="29" s="1"/>
  <c r="L501" i="29"/>
  <c r="L486" i="29"/>
  <c r="L459" i="29"/>
  <c r="L446" i="29"/>
  <c r="L417" i="29"/>
  <c r="L401" i="29"/>
  <c r="L376" i="29"/>
  <c r="L364" i="29"/>
  <c r="L338" i="29"/>
  <c r="L326" i="29"/>
  <c r="L311" i="29"/>
  <c r="L295" i="29"/>
  <c r="L271" i="29"/>
  <c r="L259" i="29"/>
  <c r="L241" i="29"/>
  <c r="L226" i="29"/>
  <c r="L196" i="29"/>
  <c r="L183" i="29"/>
  <c r="L169" i="29"/>
  <c r="L155" i="29"/>
  <c r="J27" i="29"/>
  <c r="AH27" i="29"/>
  <c r="AF27" i="29"/>
  <c r="AD27" i="29"/>
  <c r="R27" i="29"/>
  <c r="Z27" i="29"/>
  <c r="X27" i="29"/>
  <c r="AB27" i="29"/>
  <c r="V27" i="29"/>
  <c r="P27" i="29"/>
  <c r="T27" i="29"/>
  <c r="J126" i="29"/>
  <c r="N126" i="29"/>
  <c r="AH126" i="29"/>
  <c r="AF126" i="29"/>
  <c r="T126" i="29"/>
  <c r="AD126" i="29"/>
  <c r="Z126" i="29"/>
  <c r="AB126" i="29"/>
  <c r="V126" i="29"/>
  <c r="X126" i="29"/>
  <c r="R126" i="29"/>
  <c r="P126" i="29"/>
  <c r="J150" i="29"/>
  <c r="AH150" i="29"/>
  <c r="AD150" i="29"/>
  <c r="AF150" i="29"/>
  <c r="P150" i="29"/>
  <c r="V150" i="29"/>
  <c r="T150" i="29"/>
  <c r="R150" i="29"/>
  <c r="AB150" i="29"/>
  <c r="N150" i="29"/>
  <c r="Z150" i="29"/>
  <c r="X150" i="29"/>
  <c r="J165" i="29"/>
  <c r="N165" i="29"/>
  <c r="AH165" i="29"/>
  <c r="AB165" i="29"/>
  <c r="AF165" i="29"/>
  <c r="P165" i="29"/>
  <c r="T165" i="29"/>
  <c r="R165" i="29"/>
  <c r="Z165" i="29"/>
  <c r="X165" i="29"/>
  <c r="AD165" i="29"/>
  <c r="V165" i="29"/>
  <c r="J192" i="29"/>
  <c r="AH192" i="29"/>
  <c r="AD192" i="29"/>
  <c r="N192" i="29"/>
  <c r="P192" i="29"/>
  <c r="Z192" i="29"/>
  <c r="R192" i="29"/>
  <c r="AF192" i="29"/>
  <c r="X192" i="29"/>
  <c r="AB192" i="29"/>
  <c r="T192" i="29"/>
  <c r="V192" i="29"/>
  <c r="J213" i="29"/>
  <c r="AH213" i="29"/>
  <c r="N213" i="29"/>
  <c r="AD213" i="29"/>
  <c r="Z213" i="29"/>
  <c r="AF213" i="29"/>
  <c r="V213" i="29"/>
  <c r="X213" i="29"/>
  <c r="AB213" i="29"/>
  <c r="T213" i="29"/>
  <c r="P213" i="29"/>
  <c r="R213" i="29"/>
  <c r="J228" i="29"/>
  <c r="AH228" i="29"/>
  <c r="N228" i="29"/>
  <c r="Z228" i="29"/>
  <c r="AF228" i="29"/>
  <c r="AB228" i="29"/>
  <c r="R228" i="29"/>
  <c r="P228" i="29"/>
  <c r="V228" i="29"/>
  <c r="AD228" i="29"/>
  <c r="X228" i="29"/>
  <c r="T228" i="29"/>
  <c r="J243" i="29"/>
  <c r="AH243" i="29"/>
  <c r="AD243" i="29"/>
  <c r="Z243" i="29"/>
  <c r="N243" i="29"/>
  <c r="AF243" i="29"/>
  <c r="AB243" i="29"/>
  <c r="V243" i="29"/>
  <c r="R243" i="29"/>
  <c r="P243" i="29"/>
  <c r="T243" i="29"/>
  <c r="X243" i="29"/>
  <c r="J351" i="29"/>
  <c r="AF351" i="29"/>
  <c r="V351" i="29"/>
  <c r="AB351" i="29"/>
  <c r="AD351" i="29"/>
  <c r="AH351" i="29"/>
  <c r="N351" i="29"/>
  <c r="X351" i="29"/>
  <c r="T351" i="29"/>
  <c r="P351" i="29"/>
  <c r="Z351" i="29"/>
  <c r="R351" i="29"/>
  <c r="J365" i="29"/>
  <c r="N365" i="29"/>
  <c r="AF365" i="29"/>
  <c r="V365" i="29"/>
  <c r="AH365" i="29"/>
  <c r="AB365" i="29"/>
  <c r="Z365" i="29"/>
  <c r="T365" i="29"/>
  <c r="P365" i="29"/>
  <c r="R365" i="29"/>
  <c r="X365" i="29"/>
  <c r="AD365" i="29"/>
  <c r="J377" i="29"/>
  <c r="AF377" i="29"/>
  <c r="AH377" i="29"/>
  <c r="N377" i="29"/>
  <c r="V377" i="29"/>
  <c r="AD377" i="29"/>
  <c r="R377" i="29"/>
  <c r="AB377" i="29"/>
  <c r="T377" i="29"/>
  <c r="P377" i="29"/>
  <c r="X377" i="29"/>
  <c r="Z377" i="29"/>
  <c r="J389" i="29"/>
  <c r="AF389" i="29"/>
  <c r="AD389" i="29"/>
  <c r="V389" i="29"/>
  <c r="N389" i="29"/>
  <c r="Z389" i="29"/>
  <c r="X389" i="29"/>
  <c r="R389" i="29"/>
  <c r="P389" i="29"/>
  <c r="AB389" i="29"/>
  <c r="T389" i="29"/>
  <c r="AH389" i="29"/>
  <c r="J402" i="29"/>
  <c r="AF402" i="29"/>
  <c r="V402" i="29"/>
  <c r="AB402" i="29"/>
  <c r="AH402" i="29"/>
  <c r="N402" i="29"/>
  <c r="P402" i="29"/>
  <c r="T402" i="29"/>
  <c r="R402" i="29"/>
  <c r="X402" i="29"/>
  <c r="AD402" i="29"/>
  <c r="Z402" i="29"/>
  <c r="J418" i="29"/>
  <c r="AF418" i="29"/>
  <c r="AD418" i="29"/>
  <c r="V418" i="29"/>
  <c r="N418" i="29"/>
  <c r="T418" i="29"/>
  <c r="X418" i="29"/>
  <c r="AH418" i="29"/>
  <c r="R418" i="29"/>
  <c r="Z418" i="29"/>
  <c r="AB418" i="29"/>
  <c r="P418" i="29"/>
  <c r="J434" i="29"/>
  <c r="AF434" i="29"/>
  <c r="V434" i="29"/>
  <c r="AD434" i="29"/>
  <c r="AH434" i="29"/>
  <c r="N434" i="29"/>
  <c r="T434" i="29"/>
  <c r="AB434" i="29"/>
  <c r="Z434" i="29"/>
  <c r="R434" i="29"/>
  <c r="X434" i="29"/>
  <c r="P434" i="29"/>
  <c r="J460" i="29"/>
  <c r="N460" i="29"/>
  <c r="AF460" i="29"/>
  <c r="AH460" i="29"/>
  <c r="AD460" i="29"/>
  <c r="V460" i="29"/>
  <c r="AB460" i="29"/>
  <c r="T460" i="29"/>
  <c r="P460" i="29"/>
  <c r="Z460" i="29"/>
  <c r="X460" i="29"/>
  <c r="R460" i="29"/>
  <c r="J473" i="29"/>
  <c r="N473" i="29"/>
  <c r="AF473" i="29"/>
  <c r="V473" i="29"/>
  <c r="AD473" i="29"/>
  <c r="AB473" i="29"/>
  <c r="AH473" i="29"/>
  <c r="Z473" i="29"/>
  <c r="T473" i="29"/>
  <c r="R473" i="29"/>
  <c r="P473" i="29"/>
  <c r="X473" i="29"/>
  <c r="J487" i="29"/>
  <c r="AF487" i="29"/>
  <c r="N487" i="29"/>
  <c r="V487" i="29"/>
  <c r="X487" i="29"/>
  <c r="AD487" i="29"/>
  <c r="Z487" i="29"/>
  <c r="AH487" i="29"/>
  <c r="R487" i="29"/>
  <c r="P487" i="29"/>
  <c r="AB487" i="29"/>
  <c r="T487" i="29"/>
  <c r="J502" i="29"/>
  <c r="N502" i="29"/>
  <c r="AF502" i="29"/>
  <c r="AD502" i="29"/>
  <c r="V502" i="29"/>
  <c r="AH502" i="29"/>
  <c r="T502" i="29"/>
  <c r="R502" i="29"/>
  <c r="P502" i="29"/>
  <c r="Z502" i="29"/>
  <c r="AB502" i="29"/>
  <c r="X502" i="29"/>
  <c r="J518" i="29"/>
  <c r="AF518" i="29"/>
  <c r="AH518" i="29"/>
  <c r="N518" i="29"/>
  <c r="V518" i="29"/>
  <c r="X518" i="29"/>
  <c r="AB518" i="29"/>
  <c r="AD518" i="29"/>
  <c r="R518" i="29"/>
  <c r="P518" i="29"/>
  <c r="Z518" i="29"/>
  <c r="T518" i="29"/>
  <c r="L557" i="29"/>
  <c r="L515" i="29"/>
  <c r="L471" i="29"/>
  <c r="L430" i="29"/>
  <c r="L400" i="29"/>
  <c r="L349" i="29"/>
  <c r="J36" i="29"/>
  <c r="AB36" i="29"/>
  <c r="R36" i="29"/>
  <c r="AH36" i="29"/>
  <c r="V36" i="29"/>
  <c r="X36" i="29"/>
  <c r="T36" i="29"/>
  <c r="AF36" i="29"/>
  <c r="Z36" i="29"/>
  <c r="AD36" i="29"/>
  <c r="P36" i="29"/>
  <c r="J52" i="29"/>
  <c r="AH52" i="29"/>
  <c r="AD52" i="29"/>
  <c r="X52" i="29"/>
  <c r="AF52" i="29"/>
  <c r="AB52" i="29"/>
  <c r="T52" i="29"/>
  <c r="Z52" i="29"/>
  <c r="P52" i="29"/>
  <c r="R52" i="29"/>
  <c r="V52" i="29"/>
  <c r="J65" i="29"/>
  <c r="N65" i="29"/>
  <c r="AD65" i="29"/>
  <c r="X65" i="29"/>
  <c r="AF65" i="29"/>
  <c r="AH65" i="29"/>
  <c r="V65" i="29"/>
  <c r="R65" i="29"/>
  <c r="P65" i="29"/>
  <c r="Z65" i="29"/>
  <c r="T65" i="29"/>
  <c r="AB65" i="29"/>
  <c r="J72" i="29"/>
  <c r="AF72" i="29"/>
  <c r="N72" i="29"/>
  <c r="AD72" i="29"/>
  <c r="AB72" i="29"/>
  <c r="Z72" i="29"/>
  <c r="T72" i="29"/>
  <c r="AH72" i="29"/>
  <c r="V72" i="29"/>
  <c r="P72" i="29"/>
  <c r="X72" i="29"/>
  <c r="R72" i="29"/>
  <c r="J87" i="29"/>
  <c r="AH87" i="29"/>
  <c r="N87" i="29"/>
  <c r="AB87" i="29"/>
  <c r="R87" i="29"/>
  <c r="X87" i="29"/>
  <c r="Z87" i="29"/>
  <c r="T87" i="29"/>
  <c r="V87" i="29"/>
  <c r="P87" i="29"/>
  <c r="AF87" i="29"/>
  <c r="AD87" i="29"/>
  <c r="AD95" i="29"/>
  <c r="AF95" i="29"/>
  <c r="X95" i="29"/>
  <c r="AH95" i="29"/>
  <c r="V95" i="29"/>
  <c r="AB95" i="29"/>
  <c r="T95" i="29"/>
  <c r="N95" i="29"/>
  <c r="Z95" i="29"/>
  <c r="R95" i="29"/>
  <c r="P95" i="29"/>
  <c r="J111" i="29"/>
  <c r="N111" i="29"/>
  <c r="AD111" i="29"/>
  <c r="AH111" i="29"/>
  <c r="X111" i="29"/>
  <c r="AF111" i="29"/>
  <c r="Z111" i="29"/>
  <c r="AB111" i="29"/>
  <c r="V111" i="29"/>
  <c r="P111" i="29"/>
  <c r="R111" i="29"/>
  <c r="T111" i="29"/>
  <c r="J261" i="29"/>
  <c r="AD261" i="29"/>
  <c r="AF261" i="29"/>
  <c r="Z261" i="29"/>
  <c r="AH261" i="29"/>
  <c r="T261" i="29"/>
  <c r="X261" i="29"/>
  <c r="V261" i="29"/>
  <c r="P261" i="29"/>
  <c r="AB261" i="29"/>
  <c r="N261" i="29"/>
  <c r="R261" i="29"/>
  <c r="J279" i="29"/>
  <c r="N279" i="29"/>
  <c r="AH279" i="29"/>
  <c r="AB279" i="29"/>
  <c r="AF279" i="29"/>
  <c r="P279" i="29"/>
  <c r="AD279" i="29"/>
  <c r="V279" i="29"/>
  <c r="T279" i="29"/>
  <c r="X279" i="29"/>
  <c r="Z279" i="29"/>
  <c r="R279" i="29"/>
  <c r="J291" i="29"/>
  <c r="N291" i="29"/>
  <c r="AH291" i="29"/>
  <c r="AD291" i="29"/>
  <c r="AF291" i="29"/>
  <c r="P291" i="29"/>
  <c r="T291" i="29"/>
  <c r="AB291" i="29"/>
  <c r="X291" i="29"/>
  <c r="Z291" i="29"/>
  <c r="R291" i="29"/>
  <c r="V291" i="29"/>
  <c r="J304" i="29"/>
  <c r="AH304" i="29"/>
  <c r="N304" i="29"/>
  <c r="AF304" i="29"/>
  <c r="AD304" i="29"/>
  <c r="X304" i="29"/>
  <c r="P304" i="29"/>
  <c r="AB304" i="29"/>
  <c r="Z304" i="29"/>
  <c r="V304" i="29"/>
  <c r="R304" i="29"/>
  <c r="T304" i="29"/>
  <c r="J328" i="29"/>
  <c r="AB328" i="29"/>
  <c r="Z328" i="29"/>
  <c r="N328" i="29"/>
  <c r="AF328" i="29"/>
  <c r="AD328" i="29"/>
  <c r="V328" i="29"/>
  <c r="T328" i="29"/>
  <c r="AH328" i="29"/>
  <c r="P328" i="29"/>
  <c r="X328" i="29"/>
  <c r="R328" i="29"/>
  <c r="J340" i="29"/>
  <c r="N340" i="29"/>
  <c r="AH340" i="29"/>
  <c r="AD340" i="29"/>
  <c r="Z340" i="29"/>
  <c r="X340" i="29"/>
  <c r="V340" i="29"/>
  <c r="T340" i="29"/>
  <c r="AB340" i="29"/>
  <c r="R340" i="29"/>
  <c r="AF340" i="29"/>
  <c r="P340" i="29"/>
  <c r="J540" i="29"/>
  <c r="AF540" i="29"/>
  <c r="N540" i="29"/>
  <c r="AD540" i="29"/>
  <c r="R540" i="29"/>
  <c r="Z540" i="29"/>
  <c r="AH540" i="29"/>
  <c r="V540" i="29"/>
  <c r="T540" i="29"/>
  <c r="X540" i="29"/>
  <c r="P540" i="29"/>
  <c r="AB540" i="29"/>
  <c r="J553" i="29"/>
  <c r="AD553" i="29"/>
  <c r="N553" i="29"/>
  <c r="AF553" i="29"/>
  <c r="X553" i="29"/>
  <c r="T553" i="29"/>
  <c r="AB553" i="29"/>
  <c r="R553" i="29"/>
  <c r="V553" i="29"/>
  <c r="AH553" i="29"/>
  <c r="Z553" i="29"/>
  <c r="P553" i="29"/>
  <c r="J28" i="29"/>
  <c r="AD28" i="29"/>
  <c r="Z28" i="29"/>
  <c r="R28" i="29"/>
  <c r="AF28" i="29"/>
  <c r="V28" i="29"/>
  <c r="X28" i="29"/>
  <c r="AB28" i="29"/>
  <c r="AH28" i="29"/>
  <c r="T28" i="29"/>
  <c r="P28" i="29"/>
  <c r="J151" i="29"/>
  <c r="AB151" i="29"/>
  <c r="AF151" i="29"/>
  <c r="AH151" i="29"/>
  <c r="Z151" i="29"/>
  <c r="V151" i="29"/>
  <c r="P151" i="29"/>
  <c r="T151" i="29"/>
  <c r="R151" i="29"/>
  <c r="AD151" i="29"/>
  <c r="X151" i="29"/>
  <c r="N151" i="29"/>
  <c r="J166" i="29"/>
  <c r="AD166" i="29"/>
  <c r="AB166" i="29"/>
  <c r="AH166" i="29"/>
  <c r="N166" i="29"/>
  <c r="AF166" i="29"/>
  <c r="P166" i="29"/>
  <c r="X166" i="29"/>
  <c r="V166" i="29"/>
  <c r="T166" i="29"/>
  <c r="R166" i="29"/>
  <c r="Z166" i="29"/>
  <c r="J178" i="29"/>
  <c r="AH178" i="29"/>
  <c r="AB178" i="29"/>
  <c r="N178" i="29"/>
  <c r="AD178" i="29"/>
  <c r="P178" i="29"/>
  <c r="AF178" i="29"/>
  <c r="R178" i="29"/>
  <c r="V178" i="29"/>
  <c r="Z178" i="29"/>
  <c r="T178" i="29"/>
  <c r="X178" i="29"/>
  <c r="J193" i="29"/>
  <c r="AB193" i="29"/>
  <c r="AD193" i="29"/>
  <c r="Z193" i="29"/>
  <c r="V193" i="29"/>
  <c r="P193" i="29"/>
  <c r="AF193" i="29"/>
  <c r="N193" i="29"/>
  <c r="T193" i="29"/>
  <c r="X193" i="29"/>
  <c r="AH193" i="29"/>
  <c r="R193" i="29"/>
  <c r="AB208" i="29"/>
  <c r="AH208" i="29"/>
  <c r="T208" i="29"/>
  <c r="Z208" i="29"/>
  <c r="V208" i="29"/>
  <c r="P208" i="29"/>
  <c r="N208" i="29"/>
  <c r="AD208" i="29"/>
  <c r="R208" i="29"/>
  <c r="X208" i="29"/>
  <c r="AF208" i="29"/>
  <c r="J223" i="29"/>
  <c r="AB223" i="29"/>
  <c r="AF223" i="29"/>
  <c r="AH223" i="29"/>
  <c r="T223" i="29"/>
  <c r="AD223" i="29"/>
  <c r="X223" i="29"/>
  <c r="R223" i="29"/>
  <c r="N223" i="29"/>
  <c r="Z223" i="29"/>
  <c r="P223" i="29"/>
  <c r="V223" i="29"/>
  <c r="J229" i="29"/>
  <c r="N229" i="29"/>
  <c r="AH229" i="29"/>
  <c r="AD229" i="29"/>
  <c r="T229" i="29"/>
  <c r="Z229" i="29"/>
  <c r="AF229" i="29"/>
  <c r="X229" i="29"/>
  <c r="P229" i="29"/>
  <c r="R229" i="29"/>
  <c r="AB229" i="29"/>
  <c r="V229" i="29"/>
  <c r="J244" i="29"/>
  <c r="AF244" i="29"/>
  <c r="T244" i="29"/>
  <c r="AH244" i="29"/>
  <c r="AD244" i="29"/>
  <c r="AB244" i="29"/>
  <c r="N244" i="29"/>
  <c r="Z244" i="29"/>
  <c r="R244" i="29"/>
  <c r="V244" i="29"/>
  <c r="P244" i="29"/>
  <c r="X244" i="29"/>
  <c r="J353" i="29"/>
  <c r="N353" i="29"/>
  <c r="AF353" i="29"/>
  <c r="AB353" i="29"/>
  <c r="Z353" i="29"/>
  <c r="X353" i="29"/>
  <c r="V353" i="29"/>
  <c r="AH353" i="29"/>
  <c r="R353" i="29"/>
  <c r="AD353" i="29"/>
  <c r="T353" i="29"/>
  <c r="P353" i="29"/>
  <c r="J366" i="29"/>
  <c r="N366" i="29"/>
  <c r="AH366" i="29"/>
  <c r="Z366" i="29"/>
  <c r="AF366" i="29"/>
  <c r="X366" i="29"/>
  <c r="T366" i="29"/>
  <c r="V366" i="29"/>
  <c r="AB366" i="29"/>
  <c r="P366" i="29"/>
  <c r="R366" i="29"/>
  <c r="AD366" i="29"/>
  <c r="J378" i="29"/>
  <c r="N378" i="29"/>
  <c r="AH378" i="29"/>
  <c r="Z378" i="29"/>
  <c r="AF378" i="29"/>
  <c r="AD378" i="29"/>
  <c r="X378" i="29"/>
  <c r="P378" i="29"/>
  <c r="AB378" i="29"/>
  <c r="T378" i="29"/>
  <c r="V378" i="29"/>
  <c r="R378" i="29"/>
  <c r="J390" i="29"/>
  <c r="N390" i="29"/>
  <c r="AH390" i="29"/>
  <c r="AF390" i="29"/>
  <c r="AD390" i="29"/>
  <c r="Z390" i="29"/>
  <c r="V390" i="29"/>
  <c r="AB390" i="29"/>
  <c r="X390" i="29"/>
  <c r="T390" i="29"/>
  <c r="P390" i="29"/>
  <c r="R390" i="29"/>
  <c r="J403" i="29"/>
  <c r="N403" i="29"/>
  <c r="AD403" i="29"/>
  <c r="Z403" i="29"/>
  <c r="AH403" i="29"/>
  <c r="X403" i="29"/>
  <c r="AF403" i="29"/>
  <c r="T403" i="29"/>
  <c r="R403" i="29"/>
  <c r="P403" i="29"/>
  <c r="V403" i="29"/>
  <c r="AB403" i="29"/>
  <c r="J419" i="29"/>
  <c r="N419" i="29"/>
  <c r="Z419" i="29"/>
  <c r="AB419" i="29"/>
  <c r="T419" i="29"/>
  <c r="AH419" i="29"/>
  <c r="P419" i="29"/>
  <c r="X419" i="29"/>
  <c r="AD419" i="29"/>
  <c r="V419" i="29"/>
  <c r="R419" i="29"/>
  <c r="AF419" i="29"/>
  <c r="J435" i="29"/>
  <c r="N435" i="29"/>
  <c r="AF435" i="29"/>
  <c r="AH435" i="29"/>
  <c r="Z435" i="29"/>
  <c r="AD435" i="29"/>
  <c r="X435" i="29"/>
  <c r="V435" i="29"/>
  <c r="T435" i="29"/>
  <c r="AB435" i="29"/>
  <c r="R435" i="29"/>
  <c r="P435" i="29"/>
  <c r="J448" i="29"/>
  <c r="N448" i="29"/>
  <c r="AF448" i="29"/>
  <c r="Z448" i="29"/>
  <c r="AB448" i="29"/>
  <c r="X448" i="29"/>
  <c r="R448" i="29"/>
  <c r="AD448" i="29"/>
  <c r="T448" i="29"/>
  <c r="P448" i="29"/>
  <c r="V448" i="29"/>
  <c r="AH448" i="29"/>
  <c r="J461" i="29"/>
  <c r="AF461" i="29"/>
  <c r="AH461" i="29"/>
  <c r="N461" i="29"/>
  <c r="T461" i="29"/>
  <c r="Z461" i="29"/>
  <c r="AB461" i="29"/>
  <c r="AD461" i="29"/>
  <c r="V461" i="29"/>
  <c r="P461" i="29"/>
  <c r="X461" i="29"/>
  <c r="R461" i="29"/>
  <c r="J474" i="29"/>
  <c r="AH474" i="29"/>
  <c r="AB474" i="29"/>
  <c r="N474" i="29"/>
  <c r="AD474" i="29"/>
  <c r="AF474" i="29"/>
  <c r="V474" i="29"/>
  <c r="X474" i="29"/>
  <c r="T474" i="29"/>
  <c r="R474" i="29"/>
  <c r="P474" i="29"/>
  <c r="Z474" i="29"/>
  <c r="J488" i="29"/>
  <c r="N488" i="29"/>
  <c r="P488" i="29"/>
  <c r="AH488" i="29"/>
  <c r="AF488" i="29"/>
  <c r="T488" i="29"/>
  <c r="Z488" i="29"/>
  <c r="V488" i="29"/>
  <c r="R488" i="29"/>
  <c r="X488" i="29"/>
  <c r="AD488" i="29"/>
  <c r="AB488" i="29"/>
  <c r="J511" i="29"/>
  <c r="AH511" i="29"/>
  <c r="AF511" i="29"/>
  <c r="Z511" i="29"/>
  <c r="P511" i="29"/>
  <c r="AD511" i="29"/>
  <c r="X511" i="29"/>
  <c r="V511" i="29"/>
  <c r="T511" i="29"/>
  <c r="N511" i="29"/>
  <c r="AB511" i="29"/>
  <c r="R511" i="29"/>
  <c r="J526" i="29"/>
  <c r="AB526" i="29"/>
  <c r="AD526" i="29"/>
  <c r="P526" i="29"/>
  <c r="AF526" i="29"/>
  <c r="N526" i="29"/>
  <c r="R526" i="29"/>
  <c r="Z526" i="29"/>
  <c r="V526" i="29"/>
  <c r="X526" i="29"/>
  <c r="AH526" i="29"/>
  <c r="T526" i="29"/>
  <c r="L236" i="29"/>
  <c r="L223" i="29"/>
  <c r="L208" i="29"/>
  <c r="L193" i="29"/>
  <c r="L178" i="29"/>
  <c r="L166" i="29"/>
  <c r="L135" i="29"/>
  <c r="L116" i="29"/>
  <c r="L101" i="29"/>
  <c r="L86" i="29"/>
  <c r="L71" i="29"/>
  <c r="L41" i="29"/>
  <c r="L25" i="29"/>
  <c r="N42" i="29"/>
  <c r="N25" i="29"/>
  <c r="J38" i="29"/>
  <c r="AB38" i="29"/>
  <c r="AH38" i="29"/>
  <c r="AF38" i="29"/>
  <c r="Z38" i="29"/>
  <c r="AD38" i="29"/>
  <c r="R38" i="29"/>
  <c r="P38" i="29"/>
  <c r="T38" i="29"/>
  <c r="V38" i="29"/>
  <c r="X38" i="29"/>
  <c r="J46" i="29"/>
  <c r="J44" i="29" s="1"/>
  <c r="AF46" i="29"/>
  <c r="AD46" i="29"/>
  <c r="V46" i="29"/>
  <c r="R46" i="29"/>
  <c r="AH46" i="29"/>
  <c r="AB46" i="29"/>
  <c r="T46" i="29"/>
  <c r="Z46" i="29"/>
  <c r="P46" i="29"/>
  <c r="X46" i="29"/>
  <c r="J54" i="29"/>
  <c r="AH54" i="29"/>
  <c r="AB54" i="29"/>
  <c r="AD54" i="29"/>
  <c r="V54" i="29"/>
  <c r="AF54" i="29"/>
  <c r="Z54" i="29"/>
  <c r="N54" i="29"/>
  <c r="T54" i="29"/>
  <c r="X54" i="29"/>
  <c r="R54" i="29"/>
  <c r="P54" i="29"/>
  <c r="J61" i="29"/>
  <c r="AF61" i="29"/>
  <c r="Z61" i="29"/>
  <c r="N61" i="29"/>
  <c r="AB61" i="29"/>
  <c r="X61" i="29"/>
  <c r="AD61" i="29"/>
  <c r="AH61" i="29"/>
  <c r="R61" i="29"/>
  <c r="P61" i="29"/>
  <c r="T61" i="29"/>
  <c r="V61" i="29"/>
  <c r="J74" i="29"/>
  <c r="AF74" i="29"/>
  <c r="N74" i="29"/>
  <c r="Z74" i="29"/>
  <c r="AD74" i="29"/>
  <c r="AB74" i="29"/>
  <c r="AH74" i="29"/>
  <c r="V74" i="29"/>
  <c r="P74" i="29"/>
  <c r="T74" i="29"/>
  <c r="X74" i="29"/>
  <c r="R74" i="29"/>
  <c r="J89" i="29"/>
  <c r="N89" i="29"/>
  <c r="AH89" i="29"/>
  <c r="Z89" i="29"/>
  <c r="T89" i="29"/>
  <c r="AD89" i="29"/>
  <c r="X89" i="29"/>
  <c r="R89" i="29"/>
  <c r="P89" i="29"/>
  <c r="AB89" i="29"/>
  <c r="V89" i="29"/>
  <c r="AF89" i="29"/>
  <c r="R98" i="29"/>
  <c r="AB98" i="29"/>
  <c r="T98" i="29"/>
  <c r="AF98" i="29"/>
  <c r="X98" i="29"/>
  <c r="Z98" i="29"/>
  <c r="V98" i="29"/>
  <c r="P98" i="29"/>
  <c r="AD98" i="29"/>
  <c r="N98" i="29"/>
  <c r="AH98" i="29"/>
  <c r="J106" i="29"/>
  <c r="N106" i="29"/>
  <c r="AH106" i="29"/>
  <c r="AF106" i="29"/>
  <c r="Z106" i="29"/>
  <c r="AD106" i="29"/>
  <c r="V106" i="29"/>
  <c r="X106" i="29"/>
  <c r="T106" i="29"/>
  <c r="P106" i="29"/>
  <c r="R106" i="29"/>
  <c r="AB106" i="29"/>
  <c r="J113" i="29"/>
  <c r="AD113" i="29"/>
  <c r="AF113" i="29"/>
  <c r="R113" i="29"/>
  <c r="N113" i="29"/>
  <c r="AH113" i="29"/>
  <c r="Z113" i="29"/>
  <c r="V113" i="29"/>
  <c r="AB113" i="29"/>
  <c r="P113" i="29"/>
  <c r="T113" i="29"/>
  <c r="X113" i="29"/>
  <c r="J137" i="29"/>
  <c r="AD137" i="29"/>
  <c r="AH137" i="29"/>
  <c r="V137" i="29"/>
  <c r="N137" i="29"/>
  <c r="AB137" i="29"/>
  <c r="T137" i="29"/>
  <c r="P137" i="29"/>
  <c r="X137" i="29"/>
  <c r="AF137" i="29"/>
  <c r="Z137" i="29"/>
  <c r="R137" i="29"/>
  <c r="J263" i="29"/>
  <c r="N263" i="29"/>
  <c r="AD263" i="29"/>
  <c r="X263" i="29"/>
  <c r="T263" i="29"/>
  <c r="AH263" i="29"/>
  <c r="AB263" i="29"/>
  <c r="R263" i="29"/>
  <c r="AF263" i="29"/>
  <c r="Z263" i="29"/>
  <c r="V263" i="29"/>
  <c r="P263" i="29"/>
  <c r="J269" i="29"/>
  <c r="AH269" i="29"/>
  <c r="N269" i="29"/>
  <c r="AD269" i="29"/>
  <c r="AF269" i="29"/>
  <c r="AB269" i="29"/>
  <c r="Z269" i="29"/>
  <c r="P269" i="29"/>
  <c r="V269" i="29"/>
  <c r="X269" i="29"/>
  <c r="R269" i="29"/>
  <c r="T269" i="29"/>
  <c r="J315" i="29"/>
  <c r="AD315" i="29"/>
  <c r="X315" i="29"/>
  <c r="T315" i="29"/>
  <c r="AH315" i="29"/>
  <c r="V315" i="29"/>
  <c r="AB315" i="29"/>
  <c r="N315" i="29"/>
  <c r="P315" i="29"/>
  <c r="AF315" i="29"/>
  <c r="Z315" i="29"/>
  <c r="R315" i="29"/>
  <c r="AH24" i="29"/>
  <c r="AF24" i="29"/>
  <c r="T24" i="29"/>
  <c r="P24" i="29"/>
  <c r="X24" i="29"/>
  <c r="AD24" i="29"/>
  <c r="Z24" i="29"/>
  <c r="R24" i="29"/>
  <c r="AB24" i="29"/>
  <c r="V24" i="29"/>
  <c r="J30" i="29"/>
  <c r="AH30" i="29"/>
  <c r="AB30" i="29"/>
  <c r="AF30" i="29"/>
  <c r="Z30" i="29"/>
  <c r="AD30" i="29"/>
  <c r="V30" i="29"/>
  <c r="R30" i="29"/>
  <c r="P30" i="29"/>
  <c r="X30" i="29"/>
  <c r="T30" i="29"/>
  <c r="N129" i="29"/>
  <c r="R129" i="29"/>
  <c r="AD129" i="29"/>
  <c r="AF129" i="29"/>
  <c r="AH129" i="29"/>
  <c r="X129" i="29"/>
  <c r="AB129" i="29"/>
  <c r="V129" i="29"/>
  <c r="T129" i="29"/>
  <c r="P129" i="29"/>
  <c r="Z129" i="29"/>
  <c r="J147" i="29"/>
  <c r="AH147" i="29"/>
  <c r="N147" i="29"/>
  <c r="AB147" i="29"/>
  <c r="AD147" i="29"/>
  <c r="AF147" i="29"/>
  <c r="Z147" i="29"/>
  <c r="P147" i="29"/>
  <c r="V147" i="29"/>
  <c r="X147" i="29"/>
  <c r="T147" i="29"/>
  <c r="R147" i="29"/>
  <c r="J153" i="29"/>
  <c r="N153" i="29"/>
  <c r="AH153" i="29"/>
  <c r="AF153" i="29"/>
  <c r="AD153" i="29"/>
  <c r="Z153" i="29"/>
  <c r="X153" i="29"/>
  <c r="V153" i="29"/>
  <c r="R153" i="29"/>
  <c r="T153" i="29"/>
  <c r="AB153" i="29"/>
  <c r="P153" i="29"/>
  <c r="J161" i="29"/>
  <c r="AH161" i="29"/>
  <c r="N161" i="29"/>
  <c r="T161" i="29"/>
  <c r="AB161" i="29"/>
  <c r="P161" i="29"/>
  <c r="Z161" i="29"/>
  <c r="V161" i="29"/>
  <c r="X161" i="29"/>
  <c r="AF161" i="29"/>
  <c r="AD161" i="29"/>
  <c r="R161" i="29"/>
  <c r="J168" i="29"/>
  <c r="AF168" i="29"/>
  <c r="Z168" i="29"/>
  <c r="V168" i="29"/>
  <c r="N168" i="29"/>
  <c r="AD168" i="29"/>
  <c r="AH168" i="29"/>
  <c r="X168" i="29"/>
  <c r="T168" i="29"/>
  <c r="P168" i="29"/>
  <c r="R168" i="29"/>
  <c r="AB168" i="29"/>
  <c r="J174" i="29"/>
  <c r="AF174" i="29"/>
  <c r="AD174" i="29"/>
  <c r="Z174" i="29"/>
  <c r="R174" i="29"/>
  <c r="V174" i="29"/>
  <c r="P174" i="29"/>
  <c r="N174" i="29"/>
  <c r="AB174" i="29"/>
  <c r="X174" i="29"/>
  <c r="AH174" i="29"/>
  <c r="T174" i="29"/>
  <c r="J181" i="29"/>
  <c r="J180" i="29" s="1"/>
  <c r="AH181" i="29"/>
  <c r="N181" i="29"/>
  <c r="AB181" i="29"/>
  <c r="AF181" i="29"/>
  <c r="AD181" i="29"/>
  <c r="Z181" i="29"/>
  <c r="V181" i="29"/>
  <c r="P181" i="29"/>
  <c r="X181" i="29"/>
  <c r="T181" i="29"/>
  <c r="R181" i="29"/>
  <c r="J188" i="29"/>
  <c r="N188" i="29"/>
  <c r="AH188" i="29"/>
  <c r="X188" i="29"/>
  <c r="T188" i="29"/>
  <c r="R188" i="29"/>
  <c r="Z188" i="29"/>
  <c r="AD188" i="29"/>
  <c r="P188" i="29"/>
  <c r="V188" i="29"/>
  <c r="AF188" i="29"/>
  <c r="AB188" i="29"/>
  <c r="J195" i="29"/>
  <c r="AH195" i="29"/>
  <c r="AD195" i="29"/>
  <c r="N195" i="29"/>
  <c r="AF195" i="29"/>
  <c r="AB195" i="29"/>
  <c r="X195" i="29"/>
  <c r="R195" i="29"/>
  <c r="V195" i="29"/>
  <c r="T195" i="29"/>
  <c r="P195" i="29"/>
  <c r="Z195" i="29"/>
  <c r="AD210" i="29"/>
  <c r="N210" i="29"/>
  <c r="Z210" i="29"/>
  <c r="X210" i="29"/>
  <c r="R210" i="29"/>
  <c r="P210" i="29"/>
  <c r="T210" i="29"/>
  <c r="AB210" i="29"/>
  <c r="AH210" i="29"/>
  <c r="V210" i="29"/>
  <c r="AF210" i="29"/>
  <c r="J219" i="29"/>
  <c r="N219" i="29"/>
  <c r="AF219" i="29"/>
  <c r="AH219" i="29"/>
  <c r="V219" i="29"/>
  <c r="AD219" i="29"/>
  <c r="R219" i="29"/>
  <c r="Z219" i="29"/>
  <c r="T219" i="29"/>
  <c r="X219" i="29"/>
  <c r="AB219" i="29"/>
  <c r="P219" i="29"/>
  <c r="J225" i="29"/>
  <c r="AF225" i="29"/>
  <c r="AH225" i="29"/>
  <c r="AB225" i="29"/>
  <c r="T225" i="29"/>
  <c r="AD225" i="29"/>
  <c r="R225" i="29"/>
  <c r="P225" i="29"/>
  <c r="Z225" i="29"/>
  <c r="V225" i="29"/>
  <c r="N225" i="29"/>
  <c r="X225" i="29"/>
  <c r="J232" i="29"/>
  <c r="N232" i="29"/>
  <c r="AH232" i="29"/>
  <c r="AB232" i="29"/>
  <c r="AF232" i="29"/>
  <c r="AD232" i="29"/>
  <c r="T232" i="29"/>
  <c r="P232" i="29"/>
  <c r="X232" i="29"/>
  <c r="Z232" i="29"/>
  <c r="R232" i="29"/>
  <c r="V232" i="29"/>
  <c r="J238" i="29"/>
  <c r="AF238" i="29"/>
  <c r="X238" i="29"/>
  <c r="Z238" i="29"/>
  <c r="AH238" i="29"/>
  <c r="V238" i="29"/>
  <c r="P238" i="29"/>
  <c r="AB238" i="29"/>
  <c r="R238" i="29"/>
  <c r="T238" i="29"/>
  <c r="AD238" i="29"/>
  <c r="N238" i="29"/>
  <c r="J246" i="29"/>
  <c r="N246" i="29"/>
  <c r="AH246" i="29"/>
  <c r="AF246" i="29"/>
  <c r="AD246" i="29"/>
  <c r="AB246" i="29"/>
  <c r="T246" i="29"/>
  <c r="R246" i="29"/>
  <c r="P246" i="29"/>
  <c r="X246" i="29"/>
  <c r="V246" i="29"/>
  <c r="Z246" i="29"/>
  <c r="J348" i="29"/>
  <c r="AD348" i="29"/>
  <c r="AH348" i="29"/>
  <c r="N348" i="29"/>
  <c r="X348" i="29"/>
  <c r="T348" i="29"/>
  <c r="AF348" i="29"/>
  <c r="V348" i="29"/>
  <c r="P348" i="29"/>
  <c r="AB348" i="29"/>
  <c r="Z348" i="29"/>
  <c r="R348" i="29"/>
  <c r="J355" i="29"/>
  <c r="J352" i="29" s="1"/>
  <c r="AD355" i="29"/>
  <c r="X355" i="29"/>
  <c r="AF355" i="29"/>
  <c r="AB355" i="29"/>
  <c r="T355" i="29"/>
  <c r="V355" i="29"/>
  <c r="R355" i="29"/>
  <c r="AH355" i="29"/>
  <c r="N355" i="29"/>
  <c r="Z355" i="29"/>
  <c r="P355" i="29"/>
  <c r="J362" i="29"/>
  <c r="AH362" i="29"/>
  <c r="N362" i="29"/>
  <c r="AF362" i="29"/>
  <c r="P362" i="29"/>
  <c r="R362" i="29"/>
  <c r="V362" i="29"/>
  <c r="Z362" i="29"/>
  <c r="X362" i="29"/>
  <c r="T362" i="29"/>
  <c r="AB362" i="29"/>
  <c r="AD362" i="29"/>
  <c r="J374" i="29"/>
  <c r="AD374" i="29"/>
  <c r="AH374" i="29"/>
  <c r="N374" i="29"/>
  <c r="R374" i="29"/>
  <c r="P374" i="29"/>
  <c r="Z374" i="29"/>
  <c r="V374" i="29"/>
  <c r="AB374" i="29"/>
  <c r="X374" i="29"/>
  <c r="T374" i="29"/>
  <c r="AF374" i="29"/>
  <c r="J380" i="29"/>
  <c r="N380" i="29"/>
  <c r="AD380" i="29"/>
  <c r="AB380" i="29"/>
  <c r="X380" i="29"/>
  <c r="T380" i="29"/>
  <c r="AH380" i="29"/>
  <c r="R380" i="29"/>
  <c r="AF380" i="29"/>
  <c r="Z380" i="29"/>
  <c r="P380" i="29"/>
  <c r="V380" i="29"/>
  <c r="J386" i="29"/>
  <c r="AH386" i="29"/>
  <c r="AB386" i="29"/>
  <c r="T386" i="29"/>
  <c r="N386" i="29"/>
  <c r="X386" i="29"/>
  <c r="AF386" i="29"/>
  <c r="Z386" i="29"/>
  <c r="V386" i="29"/>
  <c r="AD386" i="29"/>
  <c r="R386" i="29"/>
  <c r="P386" i="29"/>
  <c r="J393" i="29"/>
  <c r="AD393" i="29"/>
  <c r="AH393" i="29"/>
  <c r="X393" i="29"/>
  <c r="N393" i="29"/>
  <c r="AF393" i="29"/>
  <c r="Z393" i="29"/>
  <c r="V393" i="29"/>
  <c r="T393" i="29"/>
  <c r="R393" i="29"/>
  <c r="P393" i="29"/>
  <c r="AB393" i="29"/>
  <c r="J399" i="29"/>
  <c r="AH399" i="29"/>
  <c r="N399" i="29"/>
  <c r="AF399" i="29"/>
  <c r="T399" i="29"/>
  <c r="AB399" i="29"/>
  <c r="X399" i="29"/>
  <c r="P399" i="29"/>
  <c r="Z399" i="29"/>
  <c r="V399" i="29"/>
  <c r="AD399" i="29"/>
  <c r="R399" i="29"/>
  <c r="J407" i="29"/>
  <c r="AD407" i="29"/>
  <c r="AH407" i="29"/>
  <c r="AF407" i="29"/>
  <c r="X407" i="29"/>
  <c r="Z407" i="29"/>
  <c r="R407" i="29"/>
  <c r="T407" i="29"/>
  <c r="N407" i="29"/>
  <c r="P407" i="29"/>
  <c r="V407" i="29"/>
  <c r="AB407" i="29"/>
  <c r="J415" i="29"/>
  <c r="AH415" i="29"/>
  <c r="AF415" i="29"/>
  <c r="N415" i="29"/>
  <c r="AD415" i="29"/>
  <c r="V415" i="29"/>
  <c r="T415" i="29"/>
  <c r="X415" i="29"/>
  <c r="P415" i="29"/>
  <c r="AB415" i="29"/>
  <c r="Z415" i="29"/>
  <c r="R415" i="29"/>
  <c r="J422" i="29"/>
  <c r="N422" i="29"/>
  <c r="AD422" i="29"/>
  <c r="X422" i="29"/>
  <c r="AB422" i="29"/>
  <c r="AF422" i="29"/>
  <c r="T422" i="29"/>
  <c r="P422" i="29"/>
  <c r="AH422" i="29"/>
  <c r="V422" i="29"/>
  <c r="Z422" i="29"/>
  <c r="R422" i="29"/>
  <c r="J437" i="29"/>
  <c r="N437" i="29"/>
  <c r="AD437" i="29"/>
  <c r="X437" i="29"/>
  <c r="AH437" i="29"/>
  <c r="T437" i="29"/>
  <c r="AF437" i="29"/>
  <c r="V437" i="29"/>
  <c r="Z437" i="29"/>
  <c r="AB437" i="29"/>
  <c r="R437" i="29"/>
  <c r="P437" i="29"/>
  <c r="J444" i="29"/>
  <c r="AH444" i="29"/>
  <c r="AD444" i="29"/>
  <c r="N444" i="29"/>
  <c r="X444" i="29"/>
  <c r="Z444" i="29"/>
  <c r="AB444" i="29"/>
  <c r="AF444" i="29"/>
  <c r="V444" i="29"/>
  <c r="P444" i="29"/>
  <c r="T444" i="29"/>
  <c r="R444" i="29"/>
  <c r="J450" i="29"/>
  <c r="AD450" i="29"/>
  <c r="AF450" i="29"/>
  <c r="X450" i="29"/>
  <c r="N450" i="29"/>
  <c r="V450" i="29"/>
  <c r="AH450" i="29"/>
  <c r="P450" i="29"/>
  <c r="AB450" i="29"/>
  <c r="Z450" i="29"/>
  <c r="R450" i="29"/>
  <c r="T450" i="29"/>
  <c r="J457" i="29"/>
  <c r="AH457" i="29"/>
  <c r="AD457" i="29"/>
  <c r="V457" i="29"/>
  <c r="AB457" i="29"/>
  <c r="Z457" i="29"/>
  <c r="P457" i="29"/>
  <c r="AF457" i="29"/>
  <c r="N457" i="29"/>
  <c r="X457" i="29"/>
  <c r="T457" i="29"/>
  <c r="R457" i="29"/>
  <c r="J464" i="29"/>
  <c r="N464" i="29"/>
  <c r="AD464" i="29"/>
  <c r="X464" i="29"/>
  <c r="Z464" i="29"/>
  <c r="V464" i="29"/>
  <c r="AF464" i="29"/>
  <c r="AH464" i="29"/>
  <c r="AB464" i="29"/>
  <c r="R464" i="29"/>
  <c r="T464" i="29"/>
  <c r="P464" i="29"/>
  <c r="J470" i="29"/>
  <c r="AH470" i="29"/>
  <c r="N470" i="29"/>
  <c r="AF470" i="29"/>
  <c r="X470" i="29"/>
  <c r="AB470" i="29"/>
  <c r="T470" i="29"/>
  <c r="R470" i="29"/>
  <c r="Z470" i="29"/>
  <c r="AD470" i="29"/>
  <c r="P470" i="29"/>
  <c r="V470" i="29"/>
  <c r="J477" i="29"/>
  <c r="N477" i="29"/>
  <c r="AD477" i="29"/>
  <c r="AH477" i="29"/>
  <c r="X477" i="29"/>
  <c r="T477" i="29"/>
  <c r="AB477" i="29"/>
  <c r="Z477" i="29"/>
  <c r="V477" i="29"/>
  <c r="R477" i="29"/>
  <c r="P477" i="29"/>
  <c r="AF477" i="29"/>
  <c r="J484" i="29"/>
  <c r="AH484" i="29"/>
  <c r="N484" i="29"/>
  <c r="T484" i="29"/>
  <c r="X484" i="29"/>
  <c r="V484" i="29"/>
  <c r="AF484" i="29"/>
  <c r="AB484" i="29"/>
  <c r="AD484" i="29"/>
  <c r="Z484" i="29"/>
  <c r="P484" i="29"/>
  <c r="R484" i="29"/>
  <c r="J490" i="29"/>
  <c r="AD490" i="29"/>
  <c r="AF490" i="29"/>
  <c r="X490" i="29"/>
  <c r="AB490" i="29"/>
  <c r="N490" i="29"/>
  <c r="Z490" i="29"/>
  <c r="V490" i="29"/>
  <c r="AH490" i="29"/>
  <c r="R490" i="29"/>
  <c r="T490" i="29"/>
  <c r="P490" i="29"/>
  <c r="J498" i="29"/>
  <c r="AH498" i="29"/>
  <c r="AF498" i="29"/>
  <c r="N498" i="29"/>
  <c r="AD498" i="29"/>
  <c r="V498" i="29"/>
  <c r="AB498" i="29"/>
  <c r="T498" i="29"/>
  <c r="Z498" i="29"/>
  <c r="R498" i="29"/>
  <c r="P498" i="29"/>
  <c r="X498" i="29"/>
  <c r="J513" i="29"/>
  <c r="AH513" i="29"/>
  <c r="AD513" i="29"/>
  <c r="Z513" i="29"/>
  <c r="V513" i="29"/>
  <c r="T513" i="29"/>
  <c r="AF513" i="29"/>
  <c r="R513" i="29"/>
  <c r="X513" i="29"/>
  <c r="N513" i="29"/>
  <c r="AB513" i="29"/>
  <c r="P513" i="29"/>
  <c r="J522" i="29"/>
  <c r="N522" i="29"/>
  <c r="AD522" i="29"/>
  <c r="X522" i="29"/>
  <c r="AF522" i="29"/>
  <c r="T522" i="29"/>
  <c r="AB522" i="29"/>
  <c r="Z522" i="29"/>
  <c r="P522" i="29"/>
  <c r="R522" i="29"/>
  <c r="AH522" i="29"/>
  <c r="V522" i="29"/>
  <c r="AH529" i="29"/>
  <c r="AF529" i="29"/>
  <c r="Z529" i="29"/>
  <c r="N529" i="29"/>
  <c r="P529" i="29"/>
  <c r="AB529" i="29"/>
  <c r="V529" i="29"/>
  <c r="X529" i="29"/>
  <c r="R529" i="29"/>
  <c r="AD529" i="29"/>
  <c r="T529" i="29"/>
  <c r="L551" i="29"/>
  <c r="L538" i="29"/>
  <c r="L508" i="29"/>
  <c r="L479" i="29"/>
  <c r="L439" i="29"/>
  <c r="L36" i="29"/>
  <c r="J39" i="29"/>
  <c r="AH39" i="29"/>
  <c r="AF39" i="29"/>
  <c r="V39" i="29"/>
  <c r="P39" i="29"/>
  <c r="AB39" i="29"/>
  <c r="Z39" i="29"/>
  <c r="T39" i="29"/>
  <c r="AD39" i="29"/>
  <c r="X39" i="29"/>
  <c r="R39" i="29"/>
  <c r="J47" i="29"/>
  <c r="Z47" i="29"/>
  <c r="AD47" i="29"/>
  <c r="R47" i="29"/>
  <c r="AH47" i="29"/>
  <c r="V47" i="29"/>
  <c r="T47" i="29"/>
  <c r="AF47" i="29"/>
  <c r="P47" i="29"/>
  <c r="AB47" i="29"/>
  <c r="X47" i="29"/>
  <c r="J55" i="29"/>
  <c r="AB55" i="29"/>
  <c r="AF55" i="29"/>
  <c r="X55" i="29"/>
  <c r="P55" i="29"/>
  <c r="AD55" i="29"/>
  <c r="R55" i="29"/>
  <c r="Z55" i="29"/>
  <c r="N55" i="29"/>
  <c r="T55" i="29"/>
  <c r="AH55" i="29"/>
  <c r="V55" i="29"/>
  <c r="J62" i="29"/>
  <c r="AF62" i="29"/>
  <c r="AH62" i="29"/>
  <c r="AD62" i="29"/>
  <c r="V62" i="29"/>
  <c r="N62" i="29"/>
  <c r="T62" i="29"/>
  <c r="AB62" i="29"/>
  <c r="X62" i="29"/>
  <c r="R62" i="29"/>
  <c r="Z62" i="29"/>
  <c r="P62" i="29"/>
  <c r="J69" i="29"/>
  <c r="N69" i="29"/>
  <c r="AH69" i="29"/>
  <c r="AB69" i="29"/>
  <c r="V69" i="29"/>
  <c r="R69" i="29"/>
  <c r="AF69" i="29"/>
  <c r="T69" i="29"/>
  <c r="AD69" i="29"/>
  <c r="P69" i="29"/>
  <c r="Z69" i="29"/>
  <c r="X69" i="29"/>
  <c r="J75" i="29"/>
  <c r="AF75" i="29"/>
  <c r="V75" i="29"/>
  <c r="AB75" i="29"/>
  <c r="AH75" i="29"/>
  <c r="N75" i="29"/>
  <c r="AD75" i="29"/>
  <c r="X75" i="29"/>
  <c r="Z75" i="29"/>
  <c r="R75" i="29"/>
  <c r="P75" i="29"/>
  <c r="T75" i="29"/>
  <c r="J83" i="29"/>
  <c r="AB83" i="29"/>
  <c r="AH83" i="29"/>
  <c r="AF83" i="29"/>
  <c r="AD83" i="29"/>
  <c r="V83" i="29"/>
  <c r="P83" i="29"/>
  <c r="R83" i="29"/>
  <c r="T83" i="29"/>
  <c r="N83" i="29"/>
  <c r="X83" i="29"/>
  <c r="Z83" i="29"/>
  <c r="AF92" i="29"/>
  <c r="AD92" i="29"/>
  <c r="AB92" i="29"/>
  <c r="V92" i="29"/>
  <c r="Z92" i="29"/>
  <c r="R92" i="29"/>
  <c r="AH92" i="29"/>
  <c r="X92" i="29"/>
  <c r="P92" i="29"/>
  <c r="T92" i="29"/>
  <c r="N92" i="29"/>
  <c r="J99" i="29"/>
  <c r="AH99" i="29"/>
  <c r="AD99" i="29"/>
  <c r="T99" i="29"/>
  <c r="V99" i="29"/>
  <c r="Z99" i="29"/>
  <c r="N99" i="29"/>
  <c r="AB99" i="29"/>
  <c r="X99" i="29"/>
  <c r="R99" i="29"/>
  <c r="P99" i="29"/>
  <c r="AF99" i="29"/>
  <c r="J107" i="29"/>
  <c r="N107" i="29"/>
  <c r="AH107" i="29"/>
  <c r="AF107" i="29"/>
  <c r="V107" i="29"/>
  <c r="T107" i="29"/>
  <c r="AD107" i="29"/>
  <c r="X107" i="29"/>
  <c r="Z107" i="29"/>
  <c r="R107" i="29"/>
  <c r="P107" i="29"/>
  <c r="AB107" i="29"/>
  <c r="J114" i="29"/>
  <c r="AH114" i="29"/>
  <c r="AF114" i="29"/>
  <c r="R114" i="29"/>
  <c r="N114" i="29"/>
  <c r="X114" i="29"/>
  <c r="T114" i="29"/>
  <c r="P114" i="29"/>
  <c r="Z114" i="29"/>
  <c r="V114" i="29"/>
  <c r="AD114" i="29"/>
  <c r="AB114" i="29"/>
  <c r="AB138" i="29"/>
  <c r="AH138" i="29"/>
  <c r="Z138" i="29"/>
  <c r="AD138" i="29"/>
  <c r="X138" i="29"/>
  <c r="AF138" i="29"/>
  <c r="V138" i="29"/>
  <c r="P138" i="29"/>
  <c r="N138" i="29"/>
  <c r="R138" i="29"/>
  <c r="T138" i="29"/>
  <c r="J258" i="29"/>
  <c r="AF258" i="29"/>
  <c r="Z258" i="29"/>
  <c r="T258" i="29"/>
  <c r="V258" i="29"/>
  <c r="N258" i="29"/>
  <c r="R258" i="29"/>
  <c r="AH258" i="29"/>
  <c r="AD258" i="29"/>
  <c r="AB258" i="29"/>
  <c r="P258" i="29"/>
  <c r="X258" i="29"/>
  <c r="J264" i="29"/>
  <c r="AH264" i="29"/>
  <c r="Z264" i="29"/>
  <c r="V264" i="29"/>
  <c r="X264" i="29"/>
  <c r="AD264" i="29"/>
  <c r="T264" i="29"/>
  <c r="AF264" i="29"/>
  <c r="P264" i="29"/>
  <c r="AB264" i="29"/>
  <c r="R264" i="29"/>
  <c r="N264" i="29"/>
  <c r="J270" i="29"/>
  <c r="AF270" i="29"/>
  <c r="N270" i="29"/>
  <c r="AH270" i="29"/>
  <c r="AD270" i="29"/>
  <c r="AB270" i="29"/>
  <c r="R270" i="29"/>
  <c r="Z270" i="29"/>
  <c r="P270" i="29"/>
  <c r="V270" i="29"/>
  <c r="X270" i="29"/>
  <c r="T270" i="29"/>
  <c r="J276" i="29"/>
  <c r="N276" i="29"/>
  <c r="AD276" i="29"/>
  <c r="T276" i="29"/>
  <c r="X276" i="29"/>
  <c r="V276" i="29"/>
  <c r="AB276" i="29"/>
  <c r="R276" i="29"/>
  <c r="Z276" i="29"/>
  <c r="P276" i="29"/>
  <c r="AH276" i="29"/>
  <c r="AF276" i="29"/>
  <c r="J282" i="29"/>
  <c r="AB282" i="29"/>
  <c r="N282" i="29"/>
  <c r="AH282" i="29"/>
  <c r="AD282" i="29"/>
  <c r="V282" i="29"/>
  <c r="T282" i="29"/>
  <c r="Z282" i="29"/>
  <c r="R282" i="29"/>
  <c r="P282" i="29"/>
  <c r="X282" i="29"/>
  <c r="AF282" i="29"/>
  <c r="J288" i="29"/>
  <c r="AH288" i="29"/>
  <c r="AF288" i="29"/>
  <c r="N288" i="29"/>
  <c r="AD288" i="29"/>
  <c r="Z288" i="29"/>
  <c r="V288" i="29"/>
  <c r="AB288" i="29"/>
  <c r="P288" i="29"/>
  <c r="T288" i="29"/>
  <c r="R288" i="29"/>
  <c r="X288" i="29"/>
  <c r="J294" i="29"/>
  <c r="X294" i="29"/>
  <c r="AF294" i="29"/>
  <c r="V294" i="29"/>
  <c r="AH294" i="29"/>
  <c r="P294" i="29"/>
  <c r="Z294" i="29"/>
  <c r="N294" i="29"/>
  <c r="AB294" i="29"/>
  <c r="R294" i="29"/>
  <c r="AD294" i="29"/>
  <c r="T294" i="29"/>
  <c r="J301" i="29"/>
  <c r="AD301" i="29"/>
  <c r="AF301" i="29"/>
  <c r="AH301" i="29"/>
  <c r="Z301" i="29"/>
  <c r="R301" i="29"/>
  <c r="P301" i="29"/>
  <c r="N301" i="29"/>
  <c r="AB301" i="29"/>
  <c r="T301" i="29"/>
  <c r="V301" i="29"/>
  <c r="X301" i="29"/>
  <c r="J308" i="29"/>
  <c r="J307" i="29" s="1"/>
  <c r="AF308" i="29"/>
  <c r="AB308" i="29"/>
  <c r="N308" i="29"/>
  <c r="V308" i="29"/>
  <c r="AD308" i="29"/>
  <c r="Z308" i="29"/>
  <c r="AH308" i="29"/>
  <c r="X308" i="29"/>
  <c r="P308" i="29"/>
  <c r="R308" i="29"/>
  <c r="T308" i="29"/>
  <c r="J316" i="29"/>
  <c r="N316" i="29"/>
  <c r="AH316" i="29"/>
  <c r="X316" i="29"/>
  <c r="Z316" i="29"/>
  <c r="AD316" i="29"/>
  <c r="AF316" i="29"/>
  <c r="R316" i="29"/>
  <c r="T316" i="29"/>
  <c r="V316" i="29"/>
  <c r="P316" i="29"/>
  <c r="AB316" i="29"/>
  <c r="J325" i="29"/>
  <c r="AH325" i="29"/>
  <c r="N325" i="29"/>
  <c r="AD325" i="29"/>
  <c r="T325" i="29"/>
  <c r="X325" i="29"/>
  <c r="V325" i="29"/>
  <c r="Z325" i="29"/>
  <c r="AF325" i="29"/>
  <c r="R325" i="29"/>
  <c r="AB325" i="29"/>
  <c r="P325" i="29"/>
  <c r="J331" i="29"/>
  <c r="AH331" i="29"/>
  <c r="N331" i="29"/>
  <c r="AF331" i="29"/>
  <c r="T331" i="29"/>
  <c r="X331" i="29"/>
  <c r="AB331" i="29"/>
  <c r="Z331" i="29"/>
  <c r="AD331" i="29"/>
  <c r="P331" i="29"/>
  <c r="R331" i="29"/>
  <c r="V331" i="29"/>
  <c r="J337" i="29"/>
  <c r="AF337" i="29"/>
  <c r="Z337" i="29"/>
  <c r="N337" i="29"/>
  <c r="AH337" i="29"/>
  <c r="V337" i="29"/>
  <c r="AB337" i="29"/>
  <c r="AD337" i="29"/>
  <c r="P337" i="29"/>
  <c r="T337" i="29"/>
  <c r="R337" i="29"/>
  <c r="X337" i="29"/>
  <c r="J342" i="29"/>
  <c r="J537" i="29"/>
  <c r="N537" i="29"/>
  <c r="AD537" i="29"/>
  <c r="X537" i="29"/>
  <c r="V537" i="29"/>
  <c r="AH537" i="29"/>
  <c r="AB537" i="29"/>
  <c r="Z537" i="29"/>
  <c r="AF537" i="29"/>
  <c r="T537" i="29"/>
  <c r="R537" i="29"/>
  <c r="P537" i="29"/>
  <c r="J543" i="29"/>
  <c r="N543" i="29"/>
  <c r="AH543" i="29"/>
  <c r="AD543" i="29"/>
  <c r="AB543" i="29"/>
  <c r="T543" i="29"/>
  <c r="X543" i="29"/>
  <c r="Z543" i="29"/>
  <c r="P543" i="29"/>
  <c r="R543" i="29"/>
  <c r="AF543" i="29"/>
  <c r="V543" i="29"/>
  <c r="J549" i="29"/>
  <c r="AD549" i="29"/>
  <c r="AF549" i="29"/>
  <c r="X549" i="29"/>
  <c r="N549" i="29"/>
  <c r="V549" i="29"/>
  <c r="AH549" i="29"/>
  <c r="Z549" i="29"/>
  <c r="AB549" i="29"/>
  <c r="P549" i="29"/>
  <c r="T549" i="29"/>
  <c r="R549" i="29"/>
  <c r="J556" i="29"/>
  <c r="AH556" i="29"/>
  <c r="AD556" i="29"/>
  <c r="V556" i="29"/>
  <c r="T556" i="29"/>
  <c r="N556" i="29"/>
  <c r="Z556" i="29"/>
  <c r="AB556" i="29"/>
  <c r="X556" i="29"/>
  <c r="P556" i="29"/>
  <c r="R556" i="29"/>
  <c r="AF556" i="29"/>
  <c r="L22" i="29"/>
  <c r="L549" i="29"/>
  <c r="L537" i="29"/>
  <c r="L522" i="29"/>
  <c r="L507" i="29"/>
  <c r="L490" i="29"/>
  <c r="L477" i="29"/>
  <c r="L464" i="29"/>
  <c r="L450" i="29"/>
  <c r="L437" i="29"/>
  <c r="L422" i="29"/>
  <c r="L407" i="29"/>
  <c r="L393" i="29"/>
  <c r="L380" i="29"/>
  <c r="L368" i="29"/>
  <c r="L355" i="29"/>
  <c r="L342" i="29"/>
  <c r="L330" i="29"/>
  <c r="L315" i="29"/>
  <c r="L299" i="29"/>
  <c r="L287" i="29"/>
  <c r="L275" i="29"/>
  <c r="L263" i="29"/>
  <c r="L245" i="29"/>
  <c r="L230" i="29"/>
  <c r="L216" i="29"/>
  <c r="L203" i="29"/>
  <c r="L187" i="29"/>
  <c r="L173" i="29"/>
  <c r="L160" i="29"/>
  <c r="L144" i="29"/>
  <c r="L127" i="29"/>
  <c r="L111" i="29"/>
  <c r="L95" i="29"/>
  <c r="L80" i="29"/>
  <c r="L65" i="29"/>
  <c r="L52" i="29"/>
  <c r="L35" i="29"/>
  <c r="N53" i="29"/>
  <c r="N35" i="29"/>
  <c r="J475" i="29" l="1"/>
  <c r="AB560" i="29"/>
  <c r="J40" i="29"/>
  <c r="J120" i="29"/>
  <c r="J21" i="29"/>
  <c r="J406" i="29"/>
  <c r="X531" i="29"/>
  <c r="J154" i="29"/>
  <c r="J478" i="29"/>
  <c r="V531" i="29"/>
  <c r="T197" i="29"/>
  <c r="L90" i="29"/>
  <c r="L432" i="29"/>
  <c r="AH197" i="29"/>
  <c r="J438" i="29"/>
  <c r="N239" i="29"/>
  <c r="AJ299" i="29"/>
  <c r="AJ313" i="29"/>
  <c r="AJ441" i="29"/>
  <c r="AJ170" i="29"/>
  <c r="J49" i="29"/>
  <c r="AF560" i="29"/>
  <c r="N21" i="29"/>
  <c r="D19" i="28" s="1"/>
  <c r="J190" i="29"/>
  <c r="J550" i="29"/>
  <c r="AJ411" i="29"/>
  <c r="AJ51" i="29"/>
  <c r="L391" i="29"/>
  <c r="L21" i="29"/>
  <c r="C19" i="28" s="1"/>
  <c r="C69" i="28" s="1"/>
  <c r="C70" i="28" s="1"/>
  <c r="J105" i="29"/>
  <c r="J97" i="29"/>
  <c r="AJ62" i="29"/>
  <c r="AJ47" i="29"/>
  <c r="N531" i="29"/>
  <c r="R197" i="29"/>
  <c r="T309" i="29"/>
  <c r="L356" i="29"/>
  <c r="N560" i="29"/>
  <c r="J453" i="29"/>
  <c r="AJ163" i="29"/>
  <c r="AD550" i="29"/>
  <c r="AJ38" i="29"/>
  <c r="Z190" i="29"/>
  <c r="AD560" i="29"/>
  <c r="AJ481" i="29"/>
  <c r="J141" i="29"/>
  <c r="AJ290" i="29"/>
  <c r="J34" i="29"/>
  <c r="J33" i="29" s="1"/>
  <c r="J182" i="29"/>
  <c r="J494" i="29"/>
  <c r="J493" i="29" s="1"/>
  <c r="J356" i="29"/>
  <c r="AJ39" i="29"/>
  <c r="L200" i="29"/>
  <c r="J506" i="29"/>
  <c r="J428" i="29"/>
  <c r="AJ199" i="29"/>
  <c r="AJ63" i="29"/>
  <c r="AJ562" i="29"/>
  <c r="J300" i="29"/>
  <c r="J257" i="29"/>
  <c r="J310" i="29"/>
  <c r="J309" i="29" s="1"/>
  <c r="AJ485" i="29"/>
  <c r="L493" i="29"/>
  <c r="AJ414" i="29"/>
  <c r="N391" i="29"/>
  <c r="T534" i="29"/>
  <c r="AJ335" i="29"/>
  <c r="AJ292" i="29"/>
  <c r="AJ274" i="29"/>
  <c r="AJ96" i="29"/>
  <c r="AJ334" i="29"/>
  <c r="J514" i="29"/>
  <c r="AB531" i="29"/>
  <c r="AJ242" i="29"/>
  <c r="P309" i="29"/>
  <c r="J391" i="29"/>
  <c r="T560" i="29"/>
  <c r="AJ114" i="29"/>
  <c r="AJ99" i="29"/>
  <c r="J68" i="29"/>
  <c r="AJ470" i="29"/>
  <c r="AJ450" i="29"/>
  <c r="AJ422" i="29"/>
  <c r="AF405" i="29"/>
  <c r="M53" i="28" s="1"/>
  <c r="AJ393" i="29"/>
  <c r="AH217" i="29"/>
  <c r="AJ46" i="29"/>
  <c r="AJ419" i="29"/>
  <c r="AJ304" i="29"/>
  <c r="J517" i="29"/>
  <c r="J218" i="29"/>
  <c r="J164" i="29"/>
  <c r="J125" i="29"/>
  <c r="J119" i="29" s="1"/>
  <c r="AB197" i="29"/>
  <c r="L217" i="29"/>
  <c r="AJ45" i="29"/>
  <c r="L145" i="29"/>
  <c r="J78" i="29"/>
  <c r="AJ515" i="29"/>
  <c r="AJ400" i="29"/>
  <c r="AJ375" i="29"/>
  <c r="Z130" i="29"/>
  <c r="J29" i="28" s="1"/>
  <c r="L256" i="29"/>
  <c r="AJ30" i="29"/>
  <c r="J412" i="29"/>
  <c r="J201" i="29"/>
  <c r="J200" i="29" s="1"/>
  <c r="J158" i="29"/>
  <c r="L33" i="29"/>
  <c r="AF90" i="29"/>
  <c r="J59" i="29"/>
  <c r="AJ362" i="29"/>
  <c r="AJ238" i="29"/>
  <c r="AJ168" i="29"/>
  <c r="AJ65" i="29"/>
  <c r="J433" i="29"/>
  <c r="J240" i="29"/>
  <c r="R531" i="29"/>
  <c r="J146" i="29"/>
  <c r="L534" i="29"/>
  <c r="J521" i="29"/>
  <c r="J421" i="29"/>
  <c r="J231" i="29"/>
  <c r="AJ36" i="29"/>
  <c r="P531" i="29"/>
  <c r="J560" i="29"/>
  <c r="J534" i="29"/>
  <c r="J253" i="29"/>
  <c r="J110" i="29"/>
  <c r="J321" i="29"/>
  <c r="J320" i="29" s="1"/>
  <c r="AB550" i="29"/>
  <c r="AJ277" i="29"/>
  <c r="J256" i="29"/>
  <c r="Z256" i="29"/>
  <c r="AJ338" i="29"/>
  <c r="T356" i="29"/>
  <c r="AF239" i="29"/>
  <c r="M41" i="28" s="1"/>
  <c r="AJ22" i="29"/>
  <c r="AH21" i="29"/>
  <c r="AJ322" i="29"/>
  <c r="V320" i="29"/>
  <c r="H47" i="28" s="1"/>
  <c r="O47" i="28" s="1"/>
  <c r="R190" i="29"/>
  <c r="AJ264" i="29"/>
  <c r="AJ513" i="29"/>
  <c r="AJ415" i="29"/>
  <c r="AJ407" i="29"/>
  <c r="AH405" i="29"/>
  <c r="N53" i="28" s="1"/>
  <c r="AJ178" i="29"/>
  <c r="AJ279" i="29"/>
  <c r="P432" i="29"/>
  <c r="AJ260" i="29"/>
  <c r="AJ79" i="29"/>
  <c r="AJ491" i="29"/>
  <c r="AJ423" i="29"/>
  <c r="Z48" i="29"/>
  <c r="AJ520" i="29"/>
  <c r="AJ469" i="29"/>
  <c r="AH391" i="29"/>
  <c r="AJ361" i="29"/>
  <c r="AJ160" i="29"/>
  <c r="AJ128" i="29"/>
  <c r="AJ535" i="29"/>
  <c r="AD534" i="29"/>
  <c r="L63" i="28" s="1"/>
  <c r="O63" i="28" s="1"/>
  <c r="AJ285" i="29"/>
  <c r="AJ556" i="29"/>
  <c r="N90" i="29"/>
  <c r="AD405" i="29"/>
  <c r="N217" i="29"/>
  <c r="AJ106" i="29"/>
  <c r="AJ89" i="29"/>
  <c r="AJ74" i="29"/>
  <c r="AJ193" i="29"/>
  <c r="AJ460" i="29"/>
  <c r="AJ434" i="29"/>
  <c r="X432" i="29"/>
  <c r="I55" i="28" s="1"/>
  <c r="AJ228" i="29"/>
  <c r="AJ192" i="29"/>
  <c r="AJ296" i="29"/>
  <c r="AJ388" i="29"/>
  <c r="AJ544" i="29"/>
  <c r="AJ56" i="29"/>
  <c r="R356" i="29"/>
  <c r="AJ189" i="29"/>
  <c r="AJ67" i="29"/>
  <c r="AJ324" i="29"/>
  <c r="AJ275" i="29"/>
  <c r="V48" i="29"/>
  <c r="V534" i="29"/>
  <c r="AJ262" i="29"/>
  <c r="AJ104" i="29"/>
  <c r="AJ503" i="29"/>
  <c r="AJ546" i="29"/>
  <c r="AF320" i="29"/>
  <c r="AJ135" i="29"/>
  <c r="Z33" i="29"/>
  <c r="AJ331" i="29"/>
  <c r="AJ107" i="29"/>
  <c r="T90" i="29"/>
  <c r="G27" i="28" s="1"/>
  <c r="R145" i="29"/>
  <c r="AJ54" i="29"/>
  <c r="AJ340" i="29"/>
  <c r="R432" i="29"/>
  <c r="AJ402" i="29"/>
  <c r="AJ326" i="29"/>
  <c r="AJ451" i="29"/>
  <c r="Z356" i="29"/>
  <c r="AJ148" i="29"/>
  <c r="AJ287" i="29"/>
  <c r="T48" i="29"/>
  <c r="AJ420" i="29"/>
  <c r="AJ398" i="29"/>
  <c r="AJ392" i="29"/>
  <c r="X391" i="29"/>
  <c r="I51" i="28" s="1"/>
  <c r="O51" i="28" s="1"/>
  <c r="AF534" i="29"/>
  <c r="AJ286" i="29"/>
  <c r="AJ112" i="29"/>
  <c r="P200" i="29"/>
  <c r="AJ172" i="29"/>
  <c r="T21" i="29"/>
  <c r="AJ43" i="29"/>
  <c r="AD320" i="29"/>
  <c r="AJ273" i="29"/>
  <c r="V493" i="29"/>
  <c r="R33" i="29"/>
  <c r="AJ249" i="29"/>
  <c r="AH190" i="29"/>
  <c r="V550" i="29"/>
  <c r="AJ302" i="29"/>
  <c r="AJ140" i="29"/>
  <c r="AJ458" i="29"/>
  <c r="AJ183" i="29"/>
  <c r="AJ555" i="29"/>
  <c r="AD130" i="29"/>
  <c r="AJ195" i="29"/>
  <c r="X145" i="29"/>
  <c r="AJ435" i="29"/>
  <c r="AJ223" i="29"/>
  <c r="AJ376" i="29"/>
  <c r="AJ221" i="29"/>
  <c r="AJ156" i="29"/>
  <c r="AD309" i="29"/>
  <c r="AJ465" i="29"/>
  <c r="AH505" i="29"/>
  <c r="L48" i="29"/>
  <c r="R391" i="29"/>
  <c r="AJ298" i="29"/>
  <c r="AJ372" i="29"/>
  <c r="AJ202" i="29"/>
  <c r="X200" i="29"/>
  <c r="I37" i="28" s="1"/>
  <c r="P21" i="29"/>
  <c r="AJ559" i="29"/>
  <c r="AH320" i="29"/>
  <c r="X493" i="29"/>
  <c r="AJ207" i="29"/>
  <c r="AJ266" i="29"/>
  <c r="V33" i="29"/>
  <c r="AJ248" i="29"/>
  <c r="AJ529" i="29"/>
  <c r="AJ457" i="29"/>
  <c r="P405" i="29"/>
  <c r="X217" i="29"/>
  <c r="I39" i="28" s="1"/>
  <c r="V145" i="29"/>
  <c r="AJ474" i="29"/>
  <c r="AJ448" i="29"/>
  <c r="AJ151" i="29"/>
  <c r="AJ111" i="29"/>
  <c r="T432" i="29"/>
  <c r="L239" i="29"/>
  <c r="AJ327" i="29"/>
  <c r="V197" i="29"/>
  <c r="AJ26" i="29"/>
  <c r="AJ115" i="29"/>
  <c r="AJ241" i="29"/>
  <c r="AD239" i="29"/>
  <c r="L41" i="28" s="1"/>
  <c r="AF391" i="29"/>
  <c r="R200" i="29"/>
  <c r="V21" i="29"/>
  <c r="H19" i="28" s="1"/>
  <c r="AJ80" i="29"/>
  <c r="P493" i="29"/>
  <c r="AJ235" i="29"/>
  <c r="P33" i="29"/>
  <c r="J409" i="29"/>
  <c r="P190" i="29"/>
  <c r="N550" i="29"/>
  <c r="AJ265" i="29"/>
  <c r="AJ84" i="29"/>
  <c r="AJ445" i="29"/>
  <c r="AJ430" i="29"/>
  <c r="T130" i="29"/>
  <c r="G29" i="28" s="1"/>
  <c r="R90" i="29"/>
  <c r="F27" i="28" s="1"/>
  <c r="AJ380" i="29"/>
  <c r="AJ232" i="29"/>
  <c r="T217" i="29"/>
  <c r="P145" i="29"/>
  <c r="AJ488" i="29"/>
  <c r="AJ378" i="29"/>
  <c r="AJ366" i="29"/>
  <c r="AJ244" i="29"/>
  <c r="AJ502" i="29"/>
  <c r="N432" i="29"/>
  <c r="AJ558" i="29"/>
  <c r="AF531" i="29"/>
  <c r="Z309" i="29"/>
  <c r="AJ283" i="29"/>
  <c r="AJ271" i="29"/>
  <c r="AJ76" i="29"/>
  <c r="M21" i="28"/>
  <c r="AB505" i="29"/>
  <c r="AJ368" i="29"/>
  <c r="AJ336" i="29"/>
  <c r="AJ255" i="29"/>
  <c r="AJ346" i="29"/>
  <c r="AH48" i="29"/>
  <c r="L190" i="29"/>
  <c r="AJ449" i="29"/>
  <c r="V391" i="29"/>
  <c r="AJ354" i="29"/>
  <c r="AJ230" i="29"/>
  <c r="AJ216" i="29"/>
  <c r="AJ209" i="29"/>
  <c r="X560" i="29"/>
  <c r="R534" i="29"/>
  <c r="AJ329" i="29"/>
  <c r="AJ280" i="29"/>
  <c r="AJ73" i="29"/>
  <c r="AJ60" i="29"/>
  <c r="AB200" i="29"/>
  <c r="Z21" i="29"/>
  <c r="AB320" i="29"/>
  <c r="R493" i="29"/>
  <c r="AJ345" i="29"/>
  <c r="AJ552" i="29"/>
  <c r="AJ333" i="29"/>
  <c r="AJ303" i="29"/>
  <c r="AJ116" i="29"/>
  <c r="AF33" i="29"/>
  <c r="AJ492" i="29"/>
  <c r="AJ440" i="29"/>
  <c r="V190" i="29"/>
  <c r="H33" i="28" s="1"/>
  <c r="AJ196" i="29"/>
  <c r="P130" i="29"/>
  <c r="AJ325" i="29"/>
  <c r="R256" i="29"/>
  <c r="Z90" i="29"/>
  <c r="AJ55" i="29"/>
  <c r="T405" i="29"/>
  <c r="AJ348" i="29"/>
  <c r="AJ219" i="29"/>
  <c r="Z217" i="29"/>
  <c r="J39" i="28" s="1"/>
  <c r="AJ161" i="29"/>
  <c r="AJ147" i="29"/>
  <c r="Z145" i="29"/>
  <c r="J31" i="28" s="1"/>
  <c r="AH432" i="29"/>
  <c r="Z531" i="29"/>
  <c r="AJ312" i="29"/>
  <c r="AJ272" i="29"/>
  <c r="AJ486" i="29"/>
  <c r="AF197" i="29"/>
  <c r="AJ439" i="29"/>
  <c r="V356" i="29"/>
  <c r="P239" i="29"/>
  <c r="AJ205" i="29"/>
  <c r="AJ175" i="29"/>
  <c r="P505" i="29"/>
  <c r="AJ548" i="29"/>
  <c r="AB48" i="29"/>
  <c r="AJ512" i="29"/>
  <c r="AJ504" i="29"/>
  <c r="AJ456" i="29"/>
  <c r="AJ443" i="29"/>
  <c r="AB391" i="29"/>
  <c r="AJ245" i="29"/>
  <c r="AJ41" i="29"/>
  <c r="P560" i="29"/>
  <c r="X534" i="29"/>
  <c r="AJ426" i="29"/>
  <c r="AJ397" i="29"/>
  <c r="V200" i="29"/>
  <c r="AF21" i="29"/>
  <c r="X320" i="29"/>
  <c r="AJ102" i="29"/>
  <c r="AJ510" i="29"/>
  <c r="Z493" i="29"/>
  <c r="AJ359" i="29"/>
  <c r="AJ185" i="29"/>
  <c r="AJ171" i="29"/>
  <c r="AJ86" i="29"/>
  <c r="AB33" i="29"/>
  <c r="AJ524" i="29"/>
  <c r="N190" i="29"/>
  <c r="P550" i="29"/>
  <c r="AJ363" i="29"/>
  <c r="AJ155" i="29"/>
  <c r="AH130" i="29"/>
  <c r="AJ132" i="29"/>
  <c r="N493" i="29"/>
  <c r="AJ522" i="29"/>
  <c r="AJ386" i="29"/>
  <c r="AJ153" i="29"/>
  <c r="AJ137" i="29"/>
  <c r="AJ526" i="29"/>
  <c r="AJ390" i="29"/>
  <c r="AJ229" i="29"/>
  <c r="AD432" i="29"/>
  <c r="AJ545" i="29"/>
  <c r="AJ532" i="29"/>
  <c r="AH531" i="29"/>
  <c r="N61" i="28" s="1"/>
  <c r="O61" i="28" s="1"/>
  <c r="AJ109" i="29"/>
  <c r="AJ57" i="29"/>
  <c r="R309" i="29"/>
  <c r="AB356" i="29"/>
  <c r="AJ343" i="29"/>
  <c r="AB239" i="29"/>
  <c r="AJ25" i="29"/>
  <c r="T505" i="29"/>
  <c r="AJ267" i="29"/>
  <c r="AJ516" i="29"/>
  <c r="R48" i="29"/>
  <c r="F25" i="28" s="1"/>
  <c r="AJ527" i="29"/>
  <c r="AJ483" i="29"/>
  <c r="Z391" i="29"/>
  <c r="AJ385" i="29"/>
  <c r="AJ379" i="29"/>
  <c r="AJ179" i="29"/>
  <c r="AJ144" i="29"/>
  <c r="Z560" i="29"/>
  <c r="P534" i="29"/>
  <c r="AJ88" i="29"/>
  <c r="AJ81" i="29"/>
  <c r="AJ455" i="29"/>
  <c r="AH200" i="29"/>
  <c r="AD21" i="29"/>
  <c r="R320" i="29"/>
  <c r="AJ58" i="29"/>
  <c r="AB493" i="29"/>
  <c r="AJ467" i="29"/>
  <c r="AJ396" i="29"/>
  <c r="X33" i="29"/>
  <c r="AF190" i="29"/>
  <c r="R550" i="29"/>
  <c r="AJ332" i="29"/>
  <c r="AJ318" i="29"/>
  <c r="AJ349" i="29"/>
  <c r="X130" i="29"/>
  <c r="V90" i="29"/>
  <c r="H27" i="28" s="1"/>
  <c r="R405" i="29"/>
  <c r="AJ27" i="29"/>
  <c r="AJ394" i="29"/>
  <c r="X505" i="29"/>
  <c r="AJ358" i="29"/>
  <c r="AJ499" i="29"/>
  <c r="AJ536" i="29"/>
  <c r="AJ289" i="29"/>
  <c r="N48" i="29"/>
  <c r="D25" i="28" s="1"/>
  <c r="AJ497" i="29"/>
  <c r="AJ436" i="29"/>
  <c r="AJ427" i="29"/>
  <c r="AJ29" i="29"/>
  <c r="AJ547" i="29"/>
  <c r="AJ541" i="29"/>
  <c r="Z534" i="29"/>
  <c r="AJ314" i="29"/>
  <c r="AJ305" i="29"/>
  <c r="AF200" i="29"/>
  <c r="AJ118" i="29"/>
  <c r="X21" i="29"/>
  <c r="T320" i="29"/>
  <c r="AF493" i="29"/>
  <c r="AJ371" i="29"/>
  <c r="AJ142" i="29"/>
  <c r="AD33" i="29"/>
  <c r="AJ424" i="29"/>
  <c r="AJ227" i="29"/>
  <c r="X190" i="29"/>
  <c r="AJ149" i="29"/>
  <c r="T550" i="29"/>
  <c r="AJ538" i="29"/>
  <c r="AJ259" i="29"/>
  <c r="AJ220" i="29"/>
  <c r="R130" i="29"/>
  <c r="F29" i="28" s="1"/>
  <c r="N145" i="29"/>
  <c r="AJ198" i="29"/>
  <c r="P197" i="29"/>
  <c r="E35" i="28" s="1"/>
  <c r="O35" i="28" s="1"/>
  <c r="P48" i="29"/>
  <c r="E25" i="28" s="1"/>
  <c r="T200" i="29"/>
  <c r="AF256" i="29"/>
  <c r="AJ490" i="29"/>
  <c r="AF217" i="29"/>
  <c r="AJ181" i="29"/>
  <c r="AH145" i="29"/>
  <c r="AJ461" i="29"/>
  <c r="AJ28" i="29"/>
  <c r="AJ94" i="29"/>
  <c r="AJ64" i="29"/>
  <c r="AH309" i="29"/>
  <c r="X356" i="29"/>
  <c r="V505" i="29"/>
  <c r="AJ184" i="29"/>
  <c r="AJ476" i="29"/>
  <c r="AJ367" i="29"/>
  <c r="AJ268" i="29"/>
  <c r="AJ66" i="29"/>
  <c r="AJ37" i="29"/>
  <c r="AJ482" i="29"/>
  <c r="AJ360" i="29"/>
  <c r="N200" i="29"/>
  <c r="AJ186" i="29"/>
  <c r="AJ533" i="29"/>
  <c r="Z320" i="29"/>
  <c r="AJ539" i="29"/>
  <c r="AJ278" i="29"/>
  <c r="AJ134" i="29"/>
  <c r="AJ350" i="29"/>
  <c r="X550" i="29"/>
  <c r="AJ479" i="29"/>
  <c r="N130" i="29"/>
  <c r="L405" i="29"/>
  <c r="AJ75" i="29"/>
  <c r="AJ498" i="29"/>
  <c r="AJ477" i="29"/>
  <c r="AJ150" i="29"/>
  <c r="AJ284" i="29"/>
  <c r="X239" i="29"/>
  <c r="R505" i="29"/>
  <c r="AJ344" i="29"/>
  <c r="AJ347" i="29"/>
  <c r="AJ194" i="29"/>
  <c r="AJ254" i="29"/>
  <c r="AJ519" i="29"/>
  <c r="AJ468" i="29"/>
  <c r="AJ413" i="29"/>
  <c r="AJ384" i="29"/>
  <c r="T493" i="29"/>
  <c r="AJ480" i="29"/>
  <c r="AJ395" i="29"/>
  <c r="AD190" i="29"/>
  <c r="AJ70" i="29"/>
  <c r="AJ508" i="29"/>
  <c r="AJ169" i="29"/>
  <c r="AB130" i="29"/>
  <c r="AJ270" i="29"/>
  <c r="X256" i="29"/>
  <c r="AJ188" i="29"/>
  <c r="AJ61" i="29"/>
  <c r="AJ328" i="29"/>
  <c r="AJ291" i="29"/>
  <c r="AF309" i="29"/>
  <c r="T239" i="29"/>
  <c r="AF505" i="29"/>
  <c r="AJ306" i="29"/>
  <c r="AF130" i="29"/>
  <c r="AJ276" i="29"/>
  <c r="P256" i="29"/>
  <c r="P90" i="29"/>
  <c r="L550" i="29"/>
  <c r="AB405" i="29"/>
  <c r="AJ374" i="29"/>
  <c r="AJ225" i="29"/>
  <c r="P217" i="29"/>
  <c r="T145" i="29"/>
  <c r="Z432" i="29"/>
  <c r="AJ446" i="29"/>
  <c r="AJ176" i="29"/>
  <c r="AJ557" i="29"/>
  <c r="X309" i="29"/>
  <c r="AH31" i="29"/>
  <c r="AJ32" i="29"/>
  <c r="AJ357" i="29"/>
  <c r="AF356" i="29"/>
  <c r="M49" i="28" s="1"/>
  <c r="Z239" i="29"/>
  <c r="AJ123" i="29"/>
  <c r="Z505" i="29"/>
  <c r="AJ122" i="29"/>
  <c r="AJ496" i="29"/>
  <c r="AJ127" i="29"/>
  <c r="AJ454" i="29"/>
  <c r="AJ342" i="29"/>
  <c r="AJ177" i="29"/>
  <c r="AJ50" i="29"/>
  <c r="AD48" i="29"/>
  <c r="L130" i="29"/>
  <c r="AJ462" i="29"/>
  <c r="P391" i="29"/>
  <c r="AJ152" i="29"/>
  <c r="AJ23" i="29"/>
  <c r="AJ554" i="29"/>
  <c r="AH534" i="29"/>
  <c r="AJ53" i="29"/>
  <c r="Z200" i="29"/>
  <c r="J37" i="28" s="1"/>
  <c r="AJ159" i="29"/>
  <c r="R21" i="29"/>
  <c r="N320" i="29"/>
  <c r="AJ297" i="29"/>
  <c r="AD493" i="29"/>
  <c r="T33" i="29"/>
  <c r="AJ466" i="29"/>
  <c r="AJ410" i="29"/>
  <c r="AJ191" i="29"/>
  <c r="T190" i="29"/>
  <c r="G33" i="28" s="1"/>
  <c r="AH550" i="29"/>
  <c r="AJ108" i="29"/>
  <c r="AJ316" i="29"/>
  <c r="AJ288" i="29"/>
  <c r="AB256" i="29"/>
  <c r="X90" i="29"/>
  <c r="I27" i="28" s="1"/>
  <c r="V405" i="29"/>
  <c r="AB217" i="29"/>
  <c r="AJ353" i="29"/>
  <c r="AJ261" i="29"/>
  <c r="AJ518" i="29"/>
  <c r="AB432" i="29"/>
  <c r="AJ213" i="29"/>
  <c r="T531" i="29"/>
  <c r="AJ509" i="29"/>
  <c r="AJ431" i="29"/>
  <c r="AJ401" i="29"/>
  <c r="AJ381" i="29"/>
  <c r="AD356" i="29"/>
  <c r="AH239" i="29"/>
  <c r="AJ330" i="29"/>
  <c r="AJ404" i="29"/>
  <c r="AJ187" i="29"/>
  <c r="L320" i="29"/>
  <c r="AJ561" i="29"/>
  <c r="AH560" i="29"/>
  <c r="N67" i="28" s="1"/>
  <c r="O67" i="28" s="1"/>
  <c r="N534" i="29"/>
  <c r="AJ136" i="29"/>
  <c r="AJ442" i="29"/>
  <c r="AJ143" i="29"/>
  <c r="AJ447" i="29"/>
  <c r="AJ157" i="29"/>
  <c r="AJ370" i="29"/>
  <c r="AJ551" i="29"/>
  <c r="AF550" i="29"/>
  <c r="M65" i="28" s="1"/>
  <c r="O65" i="28" s="1"/>
  <c r="AJ471" i="29"/>
  <c r="AJ416" i="29"/>
  <c r="AJ387" i="29"/>
  <c r="AD256" i="29"/>
  <c r="AH90" i="29"/>
  <c r="AJ315" i="29"/>
  <c r="AJ263" i="29"/>
  <c r="AJ113" i="29"/>
  <c r="AJ511" i="29"/>
  <c r="AJ403" i="29"/>
  <c r="AJ553" i="29"/>
  <c r="AJ540" i="29"/>
  <c r="AJ339" i="29"/>
  <c r="AJ472" i="29"/>
  <c r="N309" i="29"/>
  <c r="AJ408" i="29"/>
  <c r="AH356" i="29"/>
  <c r="N49" i="28" s="1"/>
  <c r="N505" i="29"/>
  <c r="AF48" i="29"/>
  <c r="AJ425" i="29"/>
  <c r="AJ101" i="29"/>
  <c r="AJ549" i="29"/>
  <c r="AH256" i="29"/>
  <c r="N405" i="29"/>
  <c r="L505" i="29"/>
  <c r="AJ337" i="29"/>
  <c r="N256" i="29"/>
  <c r="AJ484" i="29"/>
  <c r="AJ464" i="29"/>
  <c r="AJ399" i="29"/>
  <c r="AJ355" i="29"/>
  <c r="R217" i="29"/>
  <c r="AF145" i="29"/>
  <c r="AJ35" i="29"/>
  <c r="N33" i="29"/>
  <c r="D23" i="28" s="1"/>
  <c r="O23" i="28" s="1"/>
  <c r="AJ543" i="29"/>
  <c r="AJ308" i="29"/>
  <c r="AJ294" i="29"/>
  <c r="V256" i="29"/>
  <c r="H43" i="28" s="1"/>
  <c r="AB90" i="29"/>
  <c r="AJ83" i="29"/>
  <c r="AJ69" i="29"/>
  <c r="Z405" i="29"/>
  <c r="AD217" i="29"/>
  <c r="AD145" i="29"/>
  <c r="AJ24" i="29"/>
  <c r="AJ269" i="29"/>
  <c r="AJ42" i="29"/>
  <c r="AJ473" i="29"/>
  <c r="V432" i="29"/>
  <c r="AJ365" i="29"/>
  <c r="AJ351" i="29"/>
  <c r="AJ243" i="29"/>
  <c r="AJ165" i="29"/>
  <c r="AJ126" i="29"/>
  <c r="L309" i="29"/>
  <c r="X197" i="29"/>
  <c r="AJ311" i="29"/>
  <c r="V309" i="29"/>
  <c r="H45" i="28" s="1"/>
  <c r="O45" i="28" s="1"/>
  <c r="H21" i="28"/>
  <c r="P356" i="29"/>
  <c r="R239" i="29"/>
  <c r="AJ226" i="29"/>
  <c r="AJ162" i="29"/>
  <c r="AJ295" i="29"/>
  <c r="AD391" i="29"/>
  <c r="AJ537" i="29"/>
  <c r="AJ301" i="29"/>
  <c r="AJ282" i="29"/>
  <c r="AJ258" i="29"/>
  <c r="T256" i="29"/>
  <c r="G43" i="28" s="1"/>
  <c r="AD90" i="29"/>
  <c r="AJ444" i="29"/>
  <c r="AJ437" i="29"/>
  <c r="X405" i="29"/>
  <c r="I53" i="28" s="1"/>
  <c r="AJ246" i="29"/>
  <c r="V217" i="29"/>
  <c r="AJ174" i="29"/>
  <c r="AB145" i="29"/>
  <c r="K31" i="28" s="1"/>
  <c r="AJ166" i="29"/>
  <c r="AJ87" i="29"/>
  <c r="AJ72" i="29"/>
  <c r="AJ52" i="29"/>
  <c r="AJ487" i="29"/>
  <c r="AF432" i="29"/>
  <c r="M55" i="28" s="1"/>
  <c r="AJ418" i="29"/>
  <c r="AJ389" i="29"/>
  <c r="AJ377" i="29"/>
  <c r="AD531" i="29"/>
  <c r="AJ459" i="29"/>
  <c r="AJ417" i="29"/>
  <c r="AJ364" i="29"/>
  <c r="AJ234" i="29"/>
  <c r="AD197" i="29"/>
  <c r="AB309" i="29"/>
  <c r="AJ523" i="29"/>
  <c r="AJ369" i="29"/>
  <c r="N356" i="29"/>
  <c r="V239" i="29"/>
  <c r="AJ507" i="29"/>
  <c r="AD505" i="29"/>
  <c r="L59" i="28" s="1"/>
  <c r="O59" i="28" s="1"/>
  <c r="AJ429" i="29"/>
  <c r="AJ542" i="29"/>
  <c r="AJ293" i="29"/>
  <c r="AJ281" i="29"/>
  <c r="AJ82" i="29"/>
  <c r="AJ501" i="29"/>
  <c r="AJ530" i="29"/>
  <c r="X48" i="29"/>
  <c r="AJ489" i="29"/>
  <c r="T391" i="29"/>
  <c r="AJ373" i="29"/>
  <c r="AJ173" i="29"/>
  <c r="AJ167" i="29"/>
  <c r="R560" i="29"/>
  <c r="AB534" i="29"/>
  <c r="AJ341" i="29"/>
  <c r="AJ323" i="29"/>
  <c r="AD200" i="29"/>
  <c r="AB21" i="29"/>
  <c r="P320" i="29"/>
  <c r="AJ525" i="29"/>
  <c r="AJ495" i="29"/>
  <c r="AH493" i="29"/>
  <c r="N57" i="28" s="1"/>
  <c r="O57" i="28" s="1"/>
  <c r="AJ383" i="29"/>
  <c r="AJ319" i="29"/>
  <c r="AJ71" i="29"/>
  <c r="AH33" i="29"/>
  <c r="AJ452" i="29"/>
  <c r="AJ382" i="29"/>
  <c r="AB190" i="29"/>
  <c r="Z550" i="29"/>
  <c r="V130" i="29"/>
  <c r="J239" i="29"/>
  <c r="D69" i="28" l="1"/>
  <c r="O49" i="28"/>
  <c r="O29" i="28"/>
  <c r="J505" i="29"/>
  <c r="J90" i="29"/>
  <c r="J432" i="29"/>
  <c r="J48" i="29"/>
  <c r="H69" i="28"/>
  <c r="L69" i="28"/>
  <c r="J145" i="29"/>
  <c r="J217" i="29"/>
  <c r="D70" i="28"/>
  <c r="E70" i="28" s="1"/>
  <c r="F70" i="28" s="1"/>
  <c r="M69" i="28"/>
  <c r="AF564" i="29"/>
  <c r="J405" i="29"/>
  <c r="L564" i="29"/>
  <c r="O53" i="28"/>
  <c r="O31" i="28"/>
  <c r="R564" i="29"/>
  <c r="F19" i="28"/>
  <c r="AH564" i="29"/>
  <c r="N21" i="28"/>
  <c r="O55" i="28"/>
  <c r="AB564" i="29"/>
  <c r="K19" i="28"/>
  <c r="K69" i="28" s="1"/>
  <c r="O33" i="28"/>
  <c r="N564" i="29"/>
  <c r="O43" i="28"/>
  <c r="V564" i="29"/>
  <c r="X564" i="29"/>
  <c r="I19" i="28"/>
  <c r="O25" i="28"/>
  <c r="O41" i="28"/>
  <c r="Z564" i="29"/>
  <c r="J19" i="28"/>
  <c r="J69" i="28" s="1"/>
  <c r="O27" i="28"/>
  <c r="T564" i="29"/>
  <c r="G19" i="28"/>
  <c r="G69" i="28" s="1"/>
  <c r="AD564" i="29"/>
  <c r="O39" i="28"/>
  <c r="P564" i="29"/>
  <c r="E19" i="28"/>
  <c r="O37" i="28"/>
  <c r="H51" i="26"/>
  <c r="I51" i="26"/>
  <c r="H77" i="26"/>
  <c r="J77" i="26" s="1"/>
  <c r="I77" i="26"/>
  <c r="H50" i="26"/>
  <c r="J50" i="26" s="1"/>
  <c r="I50" i="26"/>
  <c r="H23" i="26"/>
  <c r="J23" i="26" s="1"/>
  <c r="I23" i="26"/>
  <c r="O19" i="28" l="1"/>
  <c r="O21" i="28"/>
  <c r="N69" i="28"/>
  <c r="AJ564" i="29"/>
  <c r="G70" i="28"/>
  <c r="H70" i="28" s="1"/>
  <c r="I70" i="28" s="1"/>
  <c r="J70" i="28" s="1"/>
  <c r="K70" i="28" s="1"/>
  <c r="L70" i="28" s="1"/>
  <c r="M70" i="28" s="1"/>
  <c r="O72" i="28"/>
  <c r="J244" i="26"/>
  <c r="J243" i="26" s="1"/>
  <c r="H344" i="26"/>
  <c r="J344" i="26" s="1"/>
  <c r="I344" i="26"/>
  <c r="I16" i="26"/>
  <c r="I17" i="26"/>
  <c r="I18" i="26"/>
  <c r="I19" i="26"/>
  <c r="I20" i="26"/>
  <c r="I21" i="26"/>
  <c r="I22" i="26"/>
  <c r="I25" i="26"/>
  <c r="I28" i="26"/>
  <c r="I29" i="26"/>
  <c r="I30" i="26"/>
  <c r="I31" i="26"/>
  <c r="I32" i="26"/>
  <c r="I34" i="26"/>
  <c r="I35" i="26"/>
  <c r="I36" i="26"/>
  <c r="I38" i="26"/>
  <c r="I39" i="26"/>
  <c r="I40" i="26"/>
  <c r="I43" i="26"/>
  <c r="I44" i="26"/>
  <c r="I45" i="26"/>
  <c r="I46" i="26"/>
  <c r="I47" i="26"/>
  <c r="I48" i="26"/>
  <c r="I49" i="26"/>
  <c r="I53" i="26"/>
  <c r="I54" i="26"/>
  <c r="I55" i="26"/>
  <c r="I56" i="26"/>
  <c r="I57" i="26"/>
  <c r="I58" i="26"/>
  <c r="I59" i="26"/>
  <c r="I60" i="26"/>
  <c r="I62" i="26"/>
  <c r="I63" i="26"/>
  <c r="I64" i="26"/>
  <c r="I65" i="26"/>
  <c r="I66" i="26"/>
  <c r="I67" i="26"/>
  <c r="I68" i="26"/>
  <c r="I69" i="26"/>
  <c r="I72" i="26"/>
  <c r="I73" i="26"/>
  <c r="I74" i="26"/>
  <c r="I75" i="26"/>
  <c r="I76" i="26"/>
  <c r="I79" i="26"/>
  <c r="I80" i="26"/>
  <c r="I81" i="26"/>
  <c r="I82" i="26"/>
  <c r="I85" i="26"/>
  <c r="I86" i="26"/>
  <c r="I87" i="26"/>
  <c r="I88" i="26"/>
  <c r="I89" i="26"/>
  <c r="I91" i="26"/>
  <c r="I92" i="26"/>
  <c r="I93" i="26"/>
  <c r="I94" i="26"/>
  <c r="I95" i="26"/>
  <c r="I97" i="26"/>
  <c r="I99" i="26"/>
  <c r="I100" i="26"/>
  <c r="I101" i="26"/>
  <c r="I102" i="26"/>
  <c r="I104" i="26"/>
  <c r="I105" i="26"/>
  <c r="I106" i="26"/>
  <c r="I107" i="26"/>
  <c r="I108" i="26"/>
  <c r="I109" i="26"/>
  <c r="I111" i="26"/>
  <c r="I114" i="26"/>
  <c r="I115" i="26"/>
  <c r="I116" i="26"/>
  <c r="I117" i="26"/>
  <c r="I119" i="26"/>
  <c r="I120" i="26"/>
  <c r="I121" i="26"/>
  <c r="I122" i="26"/>
  <c r="I125" i="26"/>
  <c r="I126" i="26"/>
  <c r="I127" i="26"/>
  <c r="I128" i="26"/>
  <c r="I129" i="26"/>
  <c r="I130" i="26"/>
  <c r="I131" i="26"/>
  <c r="I133" i="26"/>
  <c r="I134" i="26"/>
  <c r="I135" i="26"/>
  <c r="I136" i="26"/>
  <c r="I137" i="26"/>
  <c r="I140" i="26"/>
  <c r="I141" i="26"/>
  <c r="I142" i="26"/>
  <c r="I143" i="26"/>
  <c r="I144" i="26"/>
  <c r="I145" i="26"/>
  <c r="I146" i="26"/>
  <c r="I148" i="26"/>
  <c r="I149" i="26"/>
  <c r="I150" i="26"/>
  <c r="I152" i="26"/>
  <c r="I153" i="26"/>
  <c r="I154" i="26"/>
  <c r="I155" i="26"/>
  <c r="I156" i="26"/>
  <c r="I158" i="26"/>
  <c r="I159" i="26"/>
  <c r="I160" i="26"/>
  <c r="I161" i="26"/>
  <c r="I162" i="26"/>
  <c r="I163" i="26"/>
  <c r="I164" i="26"/>
  <c r="I165" i="26"/>
  <c r="I166" i="26"/>
  <c r="I167" i="26"/>
  <c r="I168" i="26"/>
  <c r="I169" i="26"/>
  <c r="I170" i="26"/>
  <c r="I171" i="26"/>
  <c r="I172" i="26"/>
  <c r="I174" i="26"/>
  <c r="I176" i="26"/>
  <c r="I177" i="26"/>
  <c r="I178" i="26"/>
  <c r="I179" i="26"/>
  <c r="I180" i="26"/>
  <c r="I181" i="26"/>
  <c r="I182" i="26"/>
  <c r="I184" i="26"/>
  <c r="I185" i="26"/>
  <c r="I186" i="26"/>
  <c r="I187" i="26"/>
  <c r="I188" i="26"/>
  <c r="I189" i="26"/>
  <c r="I191" i="26"/>
  <c r="I192" i="26"/>
  <c r="I195" i="26"/>
  <c r="I196" i="26"/>
  <c r="I197" i="26"/>
  <c r="I198" i="26"/>
  <c r="I199" i="26"/>
  <c r="I200" i="26"/>
  <c r="I201" i="26"/>
  <c r="I202" i="26"/>
  <c r="I203" i="26"/>
  <c r="I204" i="26"/>
  <c r="I205" i="26"/>
  <c r="I206" i="26"/>
  <c r="I208" i="26"/>
  <c r="I209" i="26"/>
  <c r="I212" i="26"/>
  <c r="I213" i="26"/>
  <c r="I214" i="26"/>
  <c r="I215" i="26"/>
  <c r="I216" i="26"/>
  <c r="I217" i="26"/>
  <c r="I218" i="26"/>
  <c r="I219" i="26"/>
  <c r="I220" i="26"/>
  <c r="I221" i="26"/>
  <c r="I222" i="26"/>
  <c r="I223" i="26"/>
  <c r="I225" i="26"/>
  <c r="I226" i="26"/>
  <c r="I227" i="26"/>
  <c r="I228" i="26"/>
  <c r="I229" i="26"/>
  <c r="I230" i="26"/>
  <c r="I231" i="26"/>
  <c r="I234" i="26"/>
  <c r="I235" i="26"/>
  <c r="I236" i="26"/>
  <c r="I237" i="26"/>
  <c r="I238" i="26"/>
  <c r="I239" i="26"/>
  <c r="I241" i="26"/>
  <c r="I242" i="26"/>
  <c r="I245" i="26"/>
  <c r="I247" i="26"/>
  <c r="I248" i="26"/>
  <c r="I251" i="26"/>
  <c r="I252" i="26"/>
  <c r="I253" i="26"/>
  <c r="I254" i="26"/>
  <c r="I255" i="26"/>
  <c r="I256" i="26"/>
  <c r="I257" i="26"/>
  <c r="I258" i="26"/>
  <c r="I259" i="26"/>
  <c r="I260" i="26"/>
  <c r="I261" i="26"/>
  <c r="I262" i="26"/>
  <c r="I263" i="26"/>
  <c r="I264" i="26"/>
  <c r="I265" i="26"/>
  <c r="I266" i="26"/>
  <c r="I267" i="26"/>
  <c r="I268" i="26"/>
  <c r="I269" i="26"/>
  <c r="I270" i="26"/>
  <c r="I271" i="26"/>
  <c r="I272" i="26"/>
  <c r="I273" i="26"/>
  <c r="I274" i="26"/>
  <c r="I275" i="26"/>
  <c r="I276" i="26"/>
  <c r="I277" i="26"/>
  <c r="I278" i="26"/>
  <c r="I279" i="26"/>
  <c r="I280" i="26"/>
  <c r="I281" i="26"/>
  <c r="I282" i="26"/>
  <c r="I283" i="26"/>
  <c r="I284" i="26"/>
  <c r="I285" i="26"/>
  <c r="I286" i="26"/>
  <c r="I287" i="26"/>
  <c r="I288" i="26"/>
  <c r="I289" i="26"/>
  <c r="I290" i="26"/>
  <c r="I291" i="26"/>
  <c r="I292" i="26"/>
  <c r="I294" i="26"/>
  <c r="I295" i="26"/>
  <c r="I296" i="26"/>
  <c r="I297" i="26"/>
  <c r="I298" i="26"/>
  <c r="I299" i="26"/>
  <c r="I301" i="26"/>
  <c r="I304" i="26"/>
  <c r="I305" i="26"/>
  <c r="I306" i="26"/>
  <c r="I307" i="26"/>
  <c r="I308" i="26"/>
  <c r="I309" i="26"/>
  <c r="I311" i="26"/>
  <c r="I312" i="26"/>
  <c r="I315" i="26"/>
  <c r="I316" i="26"/>
  <c r="I317" i="26"/>
  <c r="I318" i="26"/>
  <c r="I319" i="26"/>
  <c r="I320" i="26"/>
  <c r="I321" i="26"/>
  <c r="I322" i="26"/>
  <c r="I323" i="26"/>
  <c r="I324" i="26"/>
  <c r="I325" i="26"/>
  <c r="I326" i="26"/>
  <c r="I327" i="26"/>
  <c r="I328" i="26"/>
  <c r="I329" i="26"/>
  <c r="I330" i="26"/>
  <c r="I331" i="26"/>
  <c r="I332" i="26"/>
  <c r="I333" i="26"/>
  <c r="I334" i="26"/>
  <c r="I335" i="26"/>
  <c r="I336" i="26"/>
  <c r="I337" i="26"/>
  <c r="I338" i="26"/>
  <c r="I339" i="26"/>
  <c r="I340" i="26"/>
  <c r="I341" i="26"/>
  <c r="I342" i="26"/>
  <c r="I343" i="26"/>
  <c r="I346" i="26"/>
  <c r="I347" i="26"/>
  <c r="I348" i="26"/>
  <c r="I350" i="26"/>
  <c r="I351" i="26"/>
  <c r="I352" i="26"/>
  <c r="I353" i="26"/>
  <c r="I354" i="26"/>
  <c r="I355" i="26"/>
  <c r="I356" i="26"/>
  <c r="I357" i="26"/>
  <c r="I358" i="26"/>
  <c r="I359" i="26"/>
  <c r="I360" i="26"/>
  <c r="I361" i="26"/>
  <c r="I362" i="26"/>
  <c r="I363" i="26"/>
  <c r="I364" i="26"/>
  <c r="I365" i="26"/>
  <c r="I366" i="26"/>
  <c r="I367" i="26"/>
  <c r="I368" i="26"/>
  <c r="I369" i="26"/>
  <c r="I370" i="26"/>
  <c r="I371" i="26"/>
  <c r="I372" i="26"/>
  <c r="I373" i="26"/>
  <c r="I374" i="26"/>
  <c r="I375" i="26"/>
  <c r="I376" i="26"/>
  <c r="I377" i="26"/>
  <c r="I378" i="26"/>
  <c r="I379" i="26"/>
  <c r="I380" i="26"/>
  <c r="I381" i="26"/>
  <c r="I382" i="26"/>
  <c r="I383" i="26"/>
  <c r="I385" i="26"/>
  <c r="I386" i="26"/>
  <c r="I387" i="26"/>
  <c r="I388" i="26"/>
  <c r="I389" i="26"/>
  <c r="I390" i="26"/>
  <c r="I391" i="26"/>
  <c r="I392" i="26"/>
  <c r="I393" i="26"/>
  <c r="I394" i="26"/>
  <c r="I395" i="26"/>
  <c r="I396" i="26"/>
  <c r="I397" i="26"/>
  <c r="I400" i="26"/>
  <c r="I401" i="26"/>
  <c r="I403" i="26"/>
  <c r="I404" i="26"/>
  <c r="I406" i="26"/>
  <c r="I407" i="26"/>
  <c r="I408" i="26"/>
  <c r="I409" i="26"/>
  <c r="I410" i="26"/>
  <c r="I411" i="26"/>
  <c r="I412" i="26"/>
  <c r="I413" i="26"/>
  <c r="I415" i="26"/>
  <c r="I416" i="26"/>
  <c r="I417" i="26"/>
  <c r="I418" i="26"/>
  <c r="I419" i="26"/>
  <c r="I420" i="26"/>
  <c r="I422" i="26"/>
  <c r="I423" i="26"/>
  <c r="I424" i="26"/>
  <c r="I427" i="26"/>
  <c r="I428" i="26"/>
  <c r="I429" i="26"/>
  <c r="I430" i="26"/>
  <c r="I432" i="26"/>
  <c r="I433" i="26"/>
  <c r="I434" i="26"/>
  <c r="I435" i="26"/>
  <c r="I436" i="26"/>
  <c r="I437" i="26"/>
  <c r="I438" i="26"/>
  <c r="I439" i="26"/>
  <c r="I440" i="26"/>
  <c r="I441" i="26"/>
  <c r="I442" i="26"/>
  <c r="I443" i="26"/>
  <c r="I444" i="26"/>
  <c r="I445" i="26"/>
  <c r="I447" i="26"/>
  <c r="I448" i="26"/>
  <c r="I449" i="26"/>
  <c r="I450" i="26"/>
  <c r="I451" i="26"/>
  <c r="I452" i="26"/>
  <c r="I453" i="26"/>
  <c r="I454" i="26"/>
  <c r="I455" i="26"/>
  <c r="I457" i="26"/>
  <c r="I458" i="26"/>
  <c r="I459" i="26"/>
  <c r="I460" i="26"/>
  <c r="I461" i="26"/>
  <c r="I462" i="26"/>
  <c r="I463" i="26"/>
  <c r="I464" i="26"/>
  <c r="I465" i="26"/>
  <c r="I466" i="26"/>
  <c r="I467" i="26"/>
  <c r="I469" i="26"/>
  <c r="I470" i="26"/>
  <c r="I472" i="26"/>
  <c r="I473" i="26"/>
  <c r="I474" i="26"/>
  <c r="I475" i="26"/>
  <c r="I476" i="26"/>
  <c r="I477" i="26"/>
  <c r="I478" i="26"/>
  <c r="I479" i="26"/>
  <c r="I480" i="26"/>
  <c r="I481" i="26"/>
  <c r="I482" i="26"/>
  <c r="I483" i="26"/>
  <c r="I484" i="26"/>
  <c r="I485" i="26"/>
  <c r="I488" i="26"/>
  <c r="I489" i="26"/>
  <c r="I490" i="26"/>
  <c r="I491" i="26"/>
  <c r="I492" i="26"/>
  <c r="I494" i="26"/>
  <c r="I495" i="26"/>
  <c r="I496" i="26"/>
  <c r="I497" i="26"/>
  <c r="I500" i="26"/>
  <c r="I501" i="26"/>
  <c r="I502" i="26"/>
  <c r="I503" i="26"/>
  <c r="I504" i="26"/>
  <c r="I505" i="26"/>
  <c r="I506" i="26"/>
  <c r="I508" i="26"/>
  <c r="I509" i="26"/>
  <c r="I511" i="26"/>
  <c r="I512" i="26"/>
  <c r="I513" i="26"/>
  <c r="I515" i="26"/>
  <c r="I516" i="26"/>
  <c r="I517" i="26"/>
  <c r="I518" i="26"/>
  <c r="I519" i="26"/>
  <c r="I520" i="26"/>
  <c r="I522" i="26"/>
  <c r="I523" i="26"/>
  <c r="I525" i="26"/>
  <c r="I526" i="26"/>
  <c r="I528" i="26"/>
  <c r="I529" i="26"/>
  <c r="I530" i="26"/>
  <c r="I531" i="26"/>
  <c r="I532" i="26"/>
  <c r="I533" i="26"/>
  <c r="I534" i="26"/>
  <c r="I535" i="26"/>
  <c r="I536" i="26"/>
  <c r="I537" i="26"/>
  <c r="I538" i="26"/>
  <c r="I539" i="26"/>
  <c r="I540" i="26"/>
  <c r="I541" i="26"/>
  <c r="I542" i="26"/>
  <c r="I544" i="26"/>
  <c r="I545" i="26"/>
  <c r="I546" i="26"/>
  <c r="I547" i="26"/>
  <c r="I548" i="26"/>
  <c r="I549" i="26"/>
  <c r="I550" i="26"/>
  <c r="I551" i="26"/>
  <c r="I552" i="26"/>
  <c r="I554" i="26"/>
  <c r="I555" i="26"/>
  <c r="I15" i="26"/>
  <c r="H16" i="26"/>
  <c r="J16" i="26" s="1"/>
  <c r="H17" i="26"/>
  <c r="J17" i="26" s="1"/>
  <c r="H18" i="26"/>
  <c r="J18" i="26" s="1"/>
  <c r="H19" i="26"/>
  <c r="J19" i="26" s="1"/>
  <c r="H20" i="26"/>
  <c r="J20" i="26" s="1"/>
  <c r="H21" i="26"/>
  <c r="J21" i="26" s="1"/>
  <c r="H22" i="26"/>
  <c r="J22" i="26" s="1"/>
  <c r="H25" i="26"/>
  <c r="H28" i="26"/>
  <c r="J28" i="26" s="1"/>
  <c r="H29" i="26"/>
  <c r="J29" i="26" s="1"/>
  <c r="H30" i="26"/>
  <c r="J30" i="26" s="1"/>
  <c r="H31" i="26"/>
  <c r="J31" i="26" s="1"/>
  <c r="H32" i="26"/>
  <c r="J32" i="26" s="1"/>
  <c r="H34" i="26"/>
  <c r="J34" i="26" s="1"/>
  <c r="H35" i="26"/>
  <c r="J35" i="26" s="1"/>
  <c r="H36" i="26"/>
  <c r="J36" i="26" s="1"/>
  <c r="H38" i="26"/>
  <c r="J38" i="26" s="1"/>
  <c r="H39" i="26"/>
  <c r="J39" i="26" s="1"/>
  <c r="H40" i="26"/>
  <c r="J40" i="26" s="1"/>
  <c r="H43" i="26"/>
  <c r="J43" i="26" s="1"/>
  <c r="H44" i="26"/>
  <c r="J44" i="26" s="1"/>
  <c r="H45" i="26"/>
  <c r="J45" i="26" s="1"/>
  <c r="H46" i="26"/>
  <c r="J46" i="26" s="1"/>
  <c r="H47" i="26"/>
  <c r="J47" i="26" s="1"/>
  <c r="H48" i="26"/>
  <c r="J48" i="26" s="1"/>
  <c r="H49" i="26"/>
  <c r="J49" i="26" s="1"/>
  <c r="H53" i="26"/>
  <c r="J53" i="26" s="1"/>
  <c r="H54" i="26"/>
  <c r="J54" i="26" s="1"/>
  <c r="H55" i="26"/>
  <c r="J55" i="26" s="1"/>
  <c r="H56" i="26"/>
  <c r="J56" i="26" s="1"/>
  <c r="H57" i="26"/>
  <c r="J57" i="26" s="1"/>
  <c r="H58" i="26"/>
  <c r="J58" i="26" s="1"/>
  <c r="H59" i="26"/>
  <c r="J59" i="26" s="1"/>
  <c r="H60" i="26"/>
  <c r="J60" i="26" s="1"/>
  <c r="H62" i="26"/>
  <c r="J62" i="26" s="1"/>
  <c r="H63" i="26"/>
  <c r="J63" i="26" s="1"/>
  <c r="H64" i="26"/>
  <c r="J64" i="26" s="1"/>
  <c r="H65" i="26"/>
  <c r="J65" i="26" s="1"/>
  <c r="H66" i="26"/>
  <c r="J66" i="26" s="1"/>
  <c r="H67" i="26"/>
  <c r="J67" i="26" s="1"/>
  <c r="H68" i="26"/>
  <c r="J68" i="26" s="1"/>
  <c r="H69" i="26"/>
  <c r="J69" i="26" s="1"/>
  <c r="H72" i="26"/>
  <c r="J72" i="26" s="1"/>
  <c r="H73" i="26"/>
  <c r="J73" i="26" s="1"/>
  <c r="H74" i="26"/>
  <c r="J74" i="26" s="1"/>
  <c r="H75" i="26"/>
  <c r="J75" i="26" s="1"/>
  <c r="H76" i="26"/>
  <c r="J76" i="26" s="1"/>
  <c r="H79" i="26"/>
  <c r="J79" i="26" s="1"/>
  <c r="H80" i="26"/>
  <c r="J80" i="26" s="1"/>
  <c r="H81" i="26"/>
  <c r="J81" i="26" s="1"/>
  <c r="H82" i="26"/>
  <c r="J82" i="26" s="1"/>
  <c r="H85" i="26"/>
  <c r="H86" i="26"/>
  <c r="H87" i="26"/>
  <c r="H88" i="26"/>
  <c r="H89" i="26"/>
  <c r="H91" i="26"/>
  <c r="H92" i="26"/>
  <c r="H93" i="26"/>
  <c r="H94" i="26"/>
  <c r="H95" i="26"/>
  <c r="H97" i="26"/>
  <c r="J97" i="26" s="1"/>
  <c r="J96" i="26" s="1"/>
  <c r="H99" i="26"/>
  <c r="J99" i="26" s="1"/>
  <c r="H100" i="26"/>
  <c r="J100" i="26" s="1"/>
  <c r="H101" i="26"/>
  <c r="J101" i="26" s="1"/>
  <c r="H102" i="26"/>
  <c r="J102" i="26" s="1"/>
  <c r="H104" i="26"/>
  <c r="J104" i="26" s="1"/>
  <c r="H105" i="26"/>
  <c r="J105" i="26" s="1"/>
  <c r="H106" i="26"/>
  <c r="J106" i="26" s="1"/>
  <c r="H107" i="26"/>
  <c r="J107" i="26" s="1"/>
  <c r="H108" i="26"/>
  <c r="J108" i="26" s="1"/>
  <c r="H109" i="26"/>
  <c r="J109" i="26" s="1"/>
  <c r="H111" i="26"/>
  <c r="J111" i="26" s="1"/>
  <c r="J110" i="26" s="1"/>
  <c r="H114" i="26"/>
  <c r="H115" i="26"/>
  <c r="J115" i="26" s="1"/>
  <c r="H116" i="26"/>
  <c r="J116" i="26" s="1"/>
  <c r="H117" i="26"/>
  <c r="H119" i="26"/>
  <c r="J119" i="26" s="1"/>
  <c r="H120" i="26"/>
  <c r="J120" i="26" s="1"/>
  <c r="H121" i="26"/>
  <c r="J121" i="26" s="1"/>
  <c r="H122" i="26"/>
  <c r="H125" i="26"/>
  <c r="J125" i="26" s="1"/>
  <c r="J124" i="26" s="1"/>
  <c r="H127" i="26"/>
  <c r="J127" i="26" s="1"/>
  <c r="H128" i="26"/>
  <c r="J128" i="26" s="1"/>
  <c r="H129" i="26"/>
  <c r="J129" i="26" s="1"/>
  <c r="H130" i="26"/>
  <c r="J130" i="26" s="1"/>
  <c r="H131" i="26"/>
  <c r="H133" i="26"/>
  <c r="J133" i="26" s="1"/>
  <c r="J132" i="26" s="1"/>
  <c r="H135" i="26"/>
  <c r="J135" i="26" s="1"/>
  <c r="H136" i="26"/>
  <c r="J136" i="26" s="1"/>
  <c r="H137" i="26"/>
  <c r="J137" i="26" s="1"/>
  <c r="H140" i="26"/>
  <c r="J140" i="26" s="1"/>
  <c r="H141" i="26"/>
  <c r="J141" i="26" s="1"/>
  <c r="H142" i="26"/>
  <c r="J142" i="26" s="1"/>
  <c r="H143" i="26"/>
  <c r="J143" i="26" s="1"/>
  <c r="H144" i="26"/>
  <c r="J144" i="26" s="1"/>
  <c r="H145" i="26"/>
  <c r="J145" i="26" s="1"/>
  <c r="H146" i="26"/>
  <c r="J146" i="26" s="1"/>
  <c r="H148" i="26"/>
  <c r="J148" i="26" s="1"/>
  <c r="H149" i="26"/>
  <c r="J149" i="26" s="1"/>
  <c r="H150" i="26"/>
  <c r="J150" i="26" s="1"/>
  <c r="H152" i="26"/>
  <c r="J152" i="26" s="1"/>
  <c r="H153" i="26"/>
  <c r="J153" i="26" s="1"/>
  <c r="H154" i="26"/>
  <c r="J154" i="26" s="1"/>
  <c r="H155" i="26"/>
  <c r="J155" i="26" s="1"/>
  <c r="H156" i="26"/>
  <c r="J156" i="26" s="1"/>
  <c r="H158" i="26"/>
  <c r="J158" i="26" s="1"/>
  <c r="H159" i="26"/>
  <c r="J159" i="26" s="1"/>
  <c r="H160" i="26"/>
  <c r="J160" i="26" s="1"/>
  <c r="H161" i="26"/>
  <c r="J161" i="26" s="1"/>
  <c r="H162" i="26"/>
  <c r="J162" i="26" s="1"/>
  <c r="H163" i="26"/>
  <c r="J163" i="26" s="1"/>
  <c r="H164" i="26"/>
  <c r="J164" i="26" s="1"/>
  <c r="H165" i="26"/>
  <c r="J165" i="26" s="1"/>
  <c r="H166" i="26"/>
  <c r="J166" i="26" s="1"/>
  <c r="H167" i="26"/>
  <c r="J167" i="26" s="1"/>
  <c r="H168" i="26"/>
  <c r="J168" i="26" s="1"/>
  <c r="H169" i="26"/>
  <c r="J169" i="26" s="1"/>
  <c r="H170" i="26"/>
  <c r="J170" i="26" s="1"/>
  <c r="H171" i="26"/>
  <c r="J171" i="26" s="1"/>
  <c r="H172" i="26"/>
  <c r="J172" i="26" s="1"/>
  <c r="H174" i="26"/>
  <c r="J174" i="26" s="1"/>
  <c r="J173" i="26" s="1"/>
  <c r="H176" i="26"/>
  <c r="J176" i="26" s="1"/>
  <c r="H177" i="26"/>
  <c r="J177" i="26" s="1"/>
  <c r="H178" i="26"/>
  <c r="J178" i="26" s="1"/>
  <c r="H179" i="26"/>
  <c r="J179" i="26" s="1"/>
  <c r="H180" i="26"/>
  <c r="J180" i="26" s="1"/>
  <c r="H181" i="26"/>
  <c r="J181" i="26" s="1"/>
  <c r="H182" i="26"/>
  <c r="J182" i="26" s="1"/>
  <c r="H184" i="26"/>
  <c r="J184" i="26" s="1"/>
  <c r="H185" i="26"/>
  <c r="J185" i="26" s="1"/>
  <c r="H186" i="26"/>
  <c r="J186" i="26" s="1"/>
  <c r="H187" i="26"/>
  <c r="J187" i="26" s="1"/>
  <c r="H188" i="26"/>
  <c r="J188" i="26" s="1"/>
  <c r="H189" i="26"/>
  <c r="J189" i="26" s="1"/>
  <c r="H191" i="26"/>
  <c r="J191" i="26" s="1"/>
  <c r="H192" i="26"/>
  <c r="J192" i="26" s="1"/>
  <c r="H195" i="26"/>
  <c r="J195" i="26" s="1"/>
  <c r="H196" i="26"/>
  <c r="H197" i="26"/>
  <c r="H198" i="26"/>
  <c r="J198" i="26" s="1"/>
  <c r="H199" i="26"/>
  <c r="H200" i="26"/>
  <c r="J200" i="26" s="1"/>
  <c r="H201" i="26"/>
  <c r="H202" i="26"/>
  <c r="H203" i="26"/>
  <c r="H204" i="26"/>
  <c r="H205" i="26"/>
  <c r="H206" i="26"/>
  <c r="J206" i="26" s="1"/>
  <c r="H208" i="26"/>
  <c r="H209" i="26"/>
  <c r="J209" i="26" s="1"/>
  <c r="J207" i="26" s="1"/>
  <c r="H212" i="26"/>
  <c r="J212" i="26" s="1"/>
  <c r="H213" i="26"/>
  <c r="J213" i="26" s="1"/>
  <c r="H214" i="26"/>
  <c r="J214" i="26" s="1"/>
  <c r="H215" i="26"/>
  <c r="H216" i="26"/>
  <c r="J216" i="26" s="1"/>
  <c r="H217" i="26"/>
  <c r="H218" i="26"/>
  <c r="J218" i="26" s="1"/>
  <c r="H219" i="26"/>
  <c r="J219" i="26" s="1"/>
  <c r="H220" i="26"/>
  <c r="J220" i="26" s="1"/>
  <c r="H221" i="26"/>
  <c r="J221" i="26" s="1"/>
  <c r="H222" i="26"/>
  <c r="J222" i="26" s="1"/>
  <c r="H223" i="26"/>
  <c r="J223" i="26" s="1"/>
  <c r="H225" i="26"/>
  <c r="J225" i="26" s="1"/>
  <c r="H226" i="26"/>
  <c r="H227" i="26"/>
  <c r="J227" i="26" s="1"/>
  <c r="H228" i="26"/>
  <c r="J228" i="26" s="1"/>
  <c r="H229" i="26"/>
  <c r="H230" i="26"/>
  <c r="H231" i="26"/>
  <c r="J231" i="26" s="1"/>
  <c r="H234" i="26"/>
  <c r="J234" i="26" s="1"/>
  <c r="H235" i="26"/>
  <c r="J235" i="26" s="1"/>
  <c r="H236" i="26"/>
  <c r="J236" i="26" s="1"/>
  <c r="H237" i="26"/>
  <c r="J237" i="26" s="1"/>
  <c r="H238" i="26"/>
  <c r="J238" i="26" s="1"/>
  <c r="H239" i="26"/>
  <c r="J239" i="26" s="1"/>
  <c r="H241" i="26"/>
  <c r="J241" i="26" s="1"/>
  <c r="H242" i="26"/>
  <c r="J242" i="26" s="1"/>
  <c r="H245" i="26"/>
  <c r="H247" i="26"/>
  <c r="J247" i="26" s="1"/>
  <c r="H248" i="26"/>
  <c r="J248" i="26" s="1"/>
  <c r="H251" i="26"/>
  <c r="J251" i="26" s="1"/>
  <c r="H252" i="26"/>
  <c r="J252" i="26" s="1"/>
  <c r="H253" i="26"/>
  <c r="J253" i="26" s="1"/>
  <c r="H254" i="26"/>
  <c r="J254" i="26" s="1"/>
  <c r="H255" i="26"/>
  <c r="J255" i="26" s="1"/>
  <c r="H256" i="26"/>
  <c r="J256" i="26" s="1"/>
  <c r="H257" i="26"/>
  <c r="J257" i="26" s="1"/>
  <c r="H258" i="26"/>
  <c r="J258" i="26" s="1"/>
  <c r="H259" i="26"/>
  <c r="J259" i="26" s="1"/>
  <c r="H260" i="26"/>
  <c r="J260" i="26" s="1"/>
  <c r="H261" i="26"/>
  <c r="J261" i="26" s="1"/>
  <c r="H262" i="26"/>
  <c r="J262" i="26" s="1"/>
  <c r="H263" i="26"/>
  <c r="J263" i="26" s="1"/>
  <c r="H264" i="26"/>
  <c r="J264" i="26" s="1"/>
  <c r="H265" i="26"/>
  <c r="J265" i="26" s="1"/>
  <c r="H266" i="26"/>
  <c r="J266" i="26" s="1"/>
  <c r="H267" i="26"/>
  <c r="J267" i="26" s="1"/>
  <c r="H268" i="26"/>
  <c r="J268" i="26" s="1"/>
  <c r="H269" i="26"/>
  <c r="J269" i="26" s="1"/>
  <c r="H270" i="26"/>
  <c r="J270" i="26" s="1"/>
  <c r="H271" i="26"/>
  <c r="J271" i="26" s="1"/>
  <c r="H272" i="26"/>
  <c r="J272" i="26" s="1"/>
  <c r="H273" i="26"/>
  <c r="J273" i="26" s="1"/>
  <c r="H274" i="26"/>
  <c r="J274" i="26" s="1"/>
  <c r="H275" i="26"/>
  <c r="J275" i="26" s="1"/>
  <c r="H276" i="26"/>
  <c r="J276" i="26" s="1"/>
  <c r="H277" i="26"/>
  <c r="J277" i="26" s="1"/>
  <c r="H278" i="26"/>
  <c r="J278" i="26" s="1"/>
  <c r="H279" i="26"/>
  <c r="J279" i="26" s="1"/>
  <c r="H280" i="26"/>
  <c r="J280" i="26" s="1"/>
  <c r="H281" i="26"/>
  <c r="J281" i="26" s="1"/>
  <c r="H282" i="26"/>
  <c r="J282" i="26" s="1"/>
  <c r="H283" i="26"/>
  <c r="J283" i="26" s="1"/>
  <c r="H284" i="26"/>
  <c r="J284" i="26" s="1"/>
  <c r="H285" i="26"/>
  <c r="J285" i="26" s="1"/>
  <c r="H286" i="26"/>
  <c r="J286" i="26" s="1"/>
  <c r="H287" i="26"/>
  <c r="J287" i="26" s="1"/>
  <c r="H288" i="26"/>
  <c r="J288" i="26" s="1"/>
  <c r="H289" i="26"/>
  <c r="J289" i="26" s="1"/>
  <c r="H290" i="26"/>
  <c r="J290" i="26" s="1"/>
  <c r="H291" i="26"/>
  <c r="J291" i="26" s="1"/>
  <c r="H292" i="26"/>
  <c r="J292" i="26" s="1"/>
  <c r="H294" i="26"/>
  <c r="J294" i="26" s="1"/>
  <c r="H295" i="26"/>
  <c r="J295" i="26" s="1"/>
  <c r="H296" i="26"/>
  <c r="J296" i="26" s="1"/>
  <c r="H297" i="26"/>
  <c r="J297" i="26" s="1"/>
  <c r="H298" i="26"/>
  <c r="J298" i="26" s="1"/>
  <c r="H299" i="26"/>
  <c r="J299" i="26" s="1"/>
  <c r="H301" i="26"/>
  <c r="J301" i="26" s="1"/>
  <c r="J300" i="26" s="1"/>
  <c r="H304" i="26"/>
  <c r="J304" i="26" s="1"/>
  <c r="H305" i="26"/>
  <c r="J305" i="26" s="1"/>
  <c r="H306" i="26"/>
  <c r="J306" i="26" s="1"/>
  <c r="H307" i="26"/>
  <c r="J307" i="26" s="1"/>
  <c r="H308" i="26"/>
  <c r="J308" i="26" s="1"/>
  <c r="H309" i="26"/>
  <c r="J309" i="26" s="1"/>
  <c r="H311" i="26"/>
  <c r="J311" i="26" s="1"/>
  <c r="H312" i="26"/>
  <c r="J312" i="26" s="1"/>
  <c r="H315" i="26"/>
  <c r="J315" i="26" s="1"/>
  <c r="H316" i="26"/>
  <c r="J316" i="26" s="1"/>
  <c r="H317" i="26"/>
  <c r="J317" i="26" s="1"/>
  <c r="H318" i="26"/>
  <c r="J318" i="26" s="1"/>
  <c r="H319" i="26"/>
  <c r="J319" i="26" s="1"/>
  <c r="H320" i="26"/>
  <c r="J320" i="26" s="1"/>
  <c r="H321" i="26"/>
  <c r="J321" i="26" s="1"/>
  <c r="H322" i="26"/>
  <c r="J322" i="26" s="1"/>
  <c r="H323" i="26"/>
  <c r="J323" i="26" s="1"/>
  <c r="H324" i="26"/>
  <c r="J324" i="26" s="1"/>
  <c r="H325" i="26"/>
  <c r="J325" i="26" s="1"/>
  <c r="H326" i="26"/>
  <c r="J326" i="26" s="1"/>
  <c r="H327" i="26"/>
  <c r="J327" i="26" s="1"/>
  <c r="H328" i="26"/>
  <c r="J328" i="26" s="1"/>
  <c r="H329" i="26"/>
  <c r="J329" i="26" s="1"/>
  <c r="H330" i="26"/>
  <c r="J330" i="26" s="1"/>
  <c r="H331" i="26"/>
  <c r="J331" i="26" s="1"/>
  <c r="H332" i="26"/>
  <c r="J332" i="26" s="1"/>
  <c r="H333" i="26"/>
  <c r="J333" i="26" s="1"/>
  <c r="H334" i="26"/>
  <c r="J334" i="26" s="1"/>
  <c r="H335" i="26"/>
  <c r="J335" i="26" s="1"/>
  <c r="H336" i="26"/>
  <c r="J336" i="26" s="1"/>
  <c r="H337" i="26"/>
  <c r="J337" i="26" s="1"/>
  <c r="H338" i="26"/>
  <c r="J338" i="26" s="1"/>
  <c r="H339" i="26"/>
  <c r="J339" i="26" s="1"/>
  <c r="H340" i="26"/>
  <c r="J340" i="26" s="1"/>
  <c r="H341" i="26"/>
  <c r="J341" i="26" s="1"/>
  <c r="H342" i="26"/>
  <c r="J342" i="26" s="1"/>
  <c r="H343" i="26"/>
  <c r="J343" i="26" s="1"/>
  <c r="H346" i="26"/>
  <c r="J346" i="26" s="1"/>
  <c r="H347" i="26"/>
  <c r="J347" i="26" s="1"/>
  <c r="H348" i="26"/>
  <c r="J348" i="26" s="1"/>
  <c r="H350" i="26"/>
  <c r="J350" i="26" s="1"/>
  <c r="H351" i="26"/>
  <c r="J351" i="26" s="1"/>
  <c r="H352" i="26"/>
  <c r="J352" i="26" s="1"/>
  <c r="H353" i="26"/>
  <c r="J353" i="26" s="1"/>
  <c r="H354" i="26"/>
  <c r="H355" i="26"/>
  <c r="J355" i="26" s="1"/>
  <c r="H356" i="26"/>
  <c r="J356" i="26" s="1"/>
  <c r="H357" i="26"/>
  <c r="J357" i="26" s="1"/>
  <c r="H358" i="26"/>
  <c r="J358" i="26" s="1"/>
  <c r="H359" i="26"/>
  <c r="J359" i="26" s="1"/>
  <c r="H360" i="26"/>
  <c r="J360" i="26" s="1"/>
  <c r="H361" i="26"/>
  <c r="J361" i="26" s="1"/>
  <c r="H362" i="26"/>
  <c r="J362" i="26" s="1"/>
  <c r="H363" i="26"/>
  <c r="J363" i="26" s="1"/>
  <c r="H364" i="26"/>
  <c r="J364" i="26" s="1"/>
  <c r="H365" i="26"/>
  <c r="J365" i="26" s="1"/>
  <c r="H366" i="26"/>
  <c r="J366" i="26" s="1"/>
  <c r="H367" i="26"/>
  <c r="J367" i="26" s="1"/>
  <c r="H368" i="26"/>
  <c r="J368" i="26" s="1"/>
  <c r="H369" i="26"/>
  <c r="J369" i="26" s="1"/>
  <c r="H370" i="26"/>
  <c r="J370" i="26" s="1"/>
  <c r="H371" i="26"/>
  <c r="J371" i="26" s="1"/>
  <c r="H372" i="26"/>
  <c r="J372" i="26" s="1"/>
  <c r="H373" i="26"/>
  <c r="J373" i="26" s="1"/>
  <c r="H374" i="26"/>
  <c r="J374" i="26" s="1"/>
  <c r="H375" i="26"/>
  <c r="J375" i="26" s="1"/>
  <c r="H376" i="26"/>
  <c r="J376" i="26" s="1"/>
  <c r="H377" i="26"/>
  <c r="J377" i="26" s="1"/>
  <c r="H378" i="26"/>
  <c r="J378" i="26" s="1"/>
  <c r="H379" i="26"/>
  <c r="J379" i="26" s="1"/>
  <c r="H380" i="26"/>
  <c r="J380" i="26" s="1"/>
  <c r="H381" i="26"/>
  <c r="J381" i="26" s="1"/>
  <c r="H382" i="26"/>
  <c r="J382" i="26" s="1"/>
  <c r="H383" i="26"/>
  <c r="J383" i="26" s="1"/>
  <c r="H385" i="26"/>
  <c r="J385" i="26" s="1"/>
  <c r="H386" i="26"/>
  <c r="J386" i="26" s="1"/>
  <c r="H387" i="26"/>
  <c r="J387" i="26" s="1"/>
  <c r="H388" i="26"/>
  <c r="J388" i="26" s="1"/>
  <c r="H389" i="26"/>
  <c r="J389" i="26" s="1"/>
  <c r="H390" i="26"/>
  <c r="J390" i="26" s="1"/>
  <c r="H391" i="26"/>
  <c r="J391" i="26" s="1"/>
  <c r="H392" i="26"/>
  <c r="J392" i="26" s="1"/>
  <c r="H393" i="26"/>
  <c r="J393" i="26" s="1"/>
  <c r="H394" i="26"/>
  <c r="J394" i="26" s="1"/>
  <c r="H395" i="26"/>
  <c r="J395" i="26" s="1"/>
  <c r="H396" i="26"/>
  <c r="J396" i="26" s="1"/>
  <c r="H397" i="26"/>
  <c r="J397" i="26" s="1"/>
  <c r="H400" i="26"/>
  <c r="J400" i="26" s="1"/>
  <c r="H401" i="26"/>
  <c r="J401" i="26" s="1"/>
  <c r="H403" i="26"/>
  <c r="J403" i="26" s="1"/>
  <c r="H404" i="26"/>
  <c r="J404" i="26" s="1"/>
  <c r="H406" i="26"/>
  <c r="J406" i="26" s="1"/>
  <c r="H407" i="26"/>
  <c r="J407" i="26" s="1"/>
  <c r="H408" i="26"/>
  <c r="J408" i="26" s="1"/>
  <c r="H409" i="26"/>
  <c r="J409" i="26" s="1"/>
  <c r="H410" i="26"/>
  <c r="J410" i="26" s="1"/>
  <c r="H411" i="26"/>
  <c r="J411" i="26" s="1"/>
  <c r="H412" i="26"/>
  <c r="J412" i="26" s="1"/>
  <c r="H413" i="26"/>
  <c r="J413" i="26" s="1"/>
  <c r="H415" i="26"/>
  <c r="J415" i="26" s="1"/>
  <c r="H416" i="26"/>
  <c r="J416" i="26" s="1"/>
  <c r="H417" i="26"/>
  <c r="J417" i="26" s="1"/>
  <c r="H418" i="26"/>
  <c r="J418" i="26" s="1"/>
  <c r="H419" i="26"/>
  <c r="J419" i="26" s="1"/>
  <c r="H420" i="26"/>
  <c r="J420" i="26" s="1"/>
  <c r="H422" i="26"/>
  <c r="J422" i="26" s="1"/>
  <c r="H423" i="26"/>
  <c r="J423" i="26" s="1"/>
  <c r="H424" i="26"/>
  <c r="J424" i="26" s="1"/>
  <c r="H427" i="26"/>
  <c r="J427" i="26" s="1"/>
  <c r="H428" i="26"/>
  <c r="J428" i="26" s="1"/>
  <c r="H429" i="26"/>
  <c r="J429" i="26" s="1"/>
  <c r="H430" i="26"/>
  <c r="J430" i="26" s="1"/>
  <c r="H432" i="26"/>
  <c r="J432" i="26" s="1"/>
  <c r="H433" i="26"/>
  <c r="J433" i="26" s="1"/>
  <c r="H434" i="26"/>
  <c r="J434" i="26" s="1"/>
  <c r="H435" i="26"/>
  <c r="J435" i="26" s="1"/>
  <c r="H436" i="26"/>
  <c r="J436" i="26" s="1"/>
  <c r="H437" i="26"/>
  <c r="J437" i="26" s="1"/>
  <c r="H438" i="26"/>
  <c r="J438" i="26" s="1"/>
  <c r="H439" i="26"/>
  <c r="J439" i="26" s="1"/>
  <c r="H440" i="26"/>
  <c r="J440" i="26" s="1"/>
  <c r="H441" i="26"/>
  <c r="J441" i="26" s="1"/>
  <c r="H442" i="26"/>
  <c r="J442" i="26" s="1"/>
  <c r="H443" i="26"/>
  <c r="J443" i="26" s="1"/>
  <c r="H444" i="26"/>
  <c r="J444" i="26" s="1"/>
  <c r="H445" i="26"/>
  <c r="J445" i="26" s="1"/>
  <c r="H447" i="26"/>
  <c r="J447" i="26" s="1"/>
  <c r="H448" i="26"/>
  <c r="J448" i="26" s="1"/>
  <c r="H449" i="26"/>
  <c r="J449" i="26" s="1"/>
  <c r="H450" i="26"/>
  <c r="J450" i="26" s="1"/>
  <c r="H451" i="26"/>
  <c r="J451" i="26" s="1"/>
  <c r="H452" i="26"/>
  <c r="J452" i="26" s="1"/>
  <c r="H453" i="26"/>
  <c r="J453" i="26" s="1"/>
  <c r="H454" i="26"/>
  <c r="J454" i="26" s="1"/>
  <c r="H455" i="26"/>
  <c r="J455" i="26" s="1"/>
  <c r="H457" i="26"/>
  <c r="J457" i="26" s="1"/>
  <c r="H458" i="26"/>
  <c r="J458" i="26" s="1"/>
  <c r="H459" i="26"/>
  <c r="J459" i="26" s="1"/>
  <c r="H460" i="26"/>
  <c r="J460" i="26" s="1"/>
  <c r="H461" i="26"/>
  <c r="J461" i="26" s="1"/>
  <c r="H462" i="26"/>
  <c r="J462" i="26" s="1"/>
  <c r="H463" i="26"/>
  <c r="J463" i="26" s="1"/>
  <c r="H464" i="26"/>
  <c r="J464" i="26" s="1"/>
  <c r="H465" i="26"/>
  <c r="J465" i="26" s="1"/>
  <c r="H466" i="26"/>
  <c r="J466" i="26" s="1"/>
  <c r="H467" i="26"/>
  <c r="J467" i="26" s="1"/>
  <c r="H469" i="26"/>
  <c r="J469" i="26" s="1"/>
  <c r="H470" i="26"/>
  <c r="J470" i="26" s="1"/>
  <c r="H472" i="26"/>
  <c r="J472" i="26" s="1"/>
  <c r="H473" i="26"/>
  <c r="J473" i="26" s="1"/>
  <c r="H474" i="26"/>
  <c r="J474" i="26" s="1"/>
  <c r="H475" i="26"/>
  <c r="J475" i="26" s="1"/>
  <c r="H476" i="26"/>
  <c r="J476" i="26" s="1"/>
  <c r="H477" i="26"/>
  <c r="J477" i="26" s="1"/>
  <c r="H478" i="26"/>
  <c r="J478" i="26" s="1"/>
  <c r="H479" i="26"/>
  <c r="J479" i="26" s="1"/>
  <c r="H480" i="26"/>
  <c r="J480" i="26" s="1"/>
  <c r="H481" i="26"/>
  <c r="J481" i="26" s="1"/>
  <c r="H482" i="26"/>
  <c r="J482" i="26" s="1"/>
  <c r="H483" i="26"/>
  <c r="J483" i="26" s="1"/>
  <c r="H484" i="26"/>
  <c r="J484" i="26" s="1"/>
  <c r="H485" i="26"/>
  <c r="J485" i="26" s="1"/>
  <c r="H488" i="26"/>
  <c r="J488" i="26" s="1"/>
  <c r="H489" i="26"/>
  <c r="J489" i="26" s="1"/>
  <c r="H490" i="26"/>
  <c r="J490" i="26" s="1"/>
  <c r="H491" i="26"/>
  <c r="J491" i="26" s="1"/>
  <c r="H492" i="26"/>
  <c r="J492" i="26" s="1"/>
  <c r="H494" i="26"/>
  <c r="J494" i="26" s="1"/>
  <c r="H495" i="26"/>
  <c r="J495" i="26" s="1"/>
  <c r="H496" i="26"/>
  <c r="J496" i="26" s="1"/>
  <c r="H497" i="26"/>
  <c r="J497" i="26" s="1"/>
  <c r="H500" i="26"/>
  <c r="J500" i="26" s="1"/>
  <c r="H501" i="26"/>
  <c r="J501" i="26" s="1"/>
  <c r="H502" i="26"/>
  <c r="J502" i="26" s="1"/>
  <c r="H503" i="26"/>
  <c r="J503" i="26" s="1"/>
  <c r="H504" i="26"/>
  <c r="J504" i="26" s="1"/>
  <c r="H505" i="26"/>
  <c r="J505" i="26" s="1"/>
  <c r="H506" i="26"/>
  <c r="J506" i="26" s="1"/>
  <c r="H508" i="26"/>
  <c r="J508" i="26" s="1"/>
  <c r="H509" i="26"/>
  <c r="J509" i="26" s="1"/>
  <c r="H511" i="26"/>
  <c r="J511" i="26" s="1"/>
  <c r="H512" i="26"/>
  <c r="J512" i="26" s="1"/>
  <c r="H513" i="26"/>
  <c r="J513" i="26" s="1"/>
  <c r="H515" i="26"/>
  <c r="J515" i="26" s="1"/>
  <c r="H516" i="26"/>
  <c r="J516" i="26" s="1"/>
  <c r="H517" i="26"/>
  <c r="J517" i="26" s="1"/>
  <c r="H518" i="26"/>
  <c r="J518" i="26" s="1"/>
  <c r="H519" i="26"/>
  <c r="J519" i="26" s="1"/>
  <c r="H520" i="26"/>
  <c r="J520" i="26" s="1"/>
  <c r="H522" i="26"/>
  <c r="J522" i="26" s="1"/>
  <c r="H523" i="26"/>
  <c r="J523" i="26" s="1"/>
  <c r="H525" i="26"/>
  <c r="J525" i="26" s="1"/>
  <c r="H526" i="26"/>
  <c r="J526" i="26" s="1"/>
  <c r="H528" i="26"/>
  <c r="J528" i="26" s="1"/>
  <c r="H529" i="26"/>
  <c r="J529" i="26" s="1"/>
  <c r="H530" i="26"/>
  <c r="J530" i="26" s="1"/>
  <c r="H531" i="26"/>
  <c r="J531" i="26" s="1"/>
  <c r="H532" i="26"/>
  <c r="J532" i="26" s="1"/>
  <c r="H533" i="26"/>
  <c r="J533" i="26" s="1"/>
  <c r="H534" i="26"/>
  <c r="J534" i="26" s="1"/>
  <c r="H535" i="26"/>
  <c r="J535" i="26" s="1"/>
  <c r="H536" i="26"/>
  <c r="J536" i="26" s="1"/>
  <c r="H537" i="26"/>
  <c r="J537" i="26" s="1"/>
  <c r="H538" i="26"/>
  <c r="J538" i="26" s="1"/>
  <c r="H539" i="26"/>
  <c r="J539" i="26" s="1"/>
  <c r="H540" i="26"/>
  <c r="J540" i="26" s="1"/>
  <c r="H541" i="26"/>
  <c r="J541" i="26" s="1"/>
  <c r="H542" i="26"/>
  <c r="J542" i="26" s="1"/>
  <c r="H544" i="26"/>
  <c r="J544" i="26" s="1"/>
  <c r="H545" i="26"/>
  <c r="J545" i="26" s="1"/>
  <c r="H546" i="26"/>
  <c r="J546" i="26" s="1"/>
  <c r="H547" i="26"/>
  <c r="J547" i="26" s="1"/>
  <c r="H548" i="26"/>
  <c r="J548" i="26" s="1"/>
  <c r="H549" i="26"/>
  <c r="J549" i="26" s="1"/>
  <c r="H550" i="26"/>
  <c r="J550" i="26" s="1"/>
  <c r="H551" i="26"/>
  <c r="J551" i="26" s="1"/>
  <c r="H552" i="26"/>
  <c r="J552" i="26" s="1"/>
  <c r="H554" i="26"/>
  <c r="J554" i="26" s="1"/>
  <c r="H555" i="26"/>
  <c r="J555" i="26" s="1"/>
  <c r="H15" i="26"/>
  <c r="J15" i="26" s="1"/>
  <c r="I71" i="28" l="1"/>
  <c r="F71" i="28"/>
  <c r="E71" i="28"/>
  <c r="D71" i="28"/>
  <c r="C71" i="28"/>
  <c r="C72" i="28" s="1"/>
  <c r="L71" i="28"/>
  <c r="H71" i="28"/>
  <c r="M71" i="28"/>
  <c r="J71" i="28"/>
  <c r="K71" i="28"/>
  <c r="N71" i="28"/>
  <c r="N70" i="28"/>
  <c r="G71" i="28"/>
  <c r="P23" i="28"/>
  <c r="P29" i="28"/>
  <c r="P51" i="28"/>
  <c r="P61" i="28"/>
  <c r="P63" i="28"/>
  <c r="P49" i="28"/>
  <c r="P35" i="28"/>
  <c r="P65" i="28"/>
  <c r="P67" i="28"/>
  <c r="P57" i="28"/>
  <c r="P59" i="28"/>
  <c r="P45" i="28"/>
  <c r="P47" i="28"/>
  <c r="P53" i="28"/>
  <c r="P39" i="28"/>
  <c r="P37" i="28"/>
  <c r="P41" i="28"/>
  <c r="P55" i="28"/>
  <c r="P33" i="28"/>
  <c r="P43" i="28"/>
  <c r="P31" i="28"/>
  <c r="P25" i="28"/>
  <c r="P21" i="28"/>
  <c r="P27" i="28"/>
  <c r="P19" i="28"/>
  <c r="J151" i="26"/>
  <c r="J71" i="26"/>
  <c r="J510" i="26"/>
  <c r="J246" i="26"/>
  <c r="J426" i="26"/>
  <c r="J240" i="26"/>
  <c r="J139" i="26"/>
  <c r="J399" i="26"/>
  <c r="J524" i="26"/>
  <c r="J293" i="26"/>
  <c r="J118" i="26"/>
  <c r="J553" i="26"/>
  <c r="J345" i="26"/>
  <c r="J224" i="26"/>
  <c r="J414" i="26"/>
  <c r="J14" i="26"/>
  <c r="J468" i="26"/>
  <c r="J507" i="26"/>
  <c r="J431" i="26"/>
  <c r="J405" i="26"/>
  <c r="J126" i="26"/>
  <c r="J103" i="26"/>
  <c r="J61" i="26"/>
  <c r="J27" i="26"/>
  <c r="J446" i="26"/>
  <c r="J471" i="26"/>
  <c r="J90" i="26"/>
  <c r="J384" i="26"/>
  <c r="J211" i="26"/>
  <c r="J194" i="26"/>
  <c r="J193" i="26" s="1"/>
  <c r="J421" i="26"/>
  <c r="J527" i="26"/>
  <c r="J514" i="26"/>
  <c r="J349" i="26"/>
  <c r="J543" i="26"/>
  <c r="J147" i="26"/>
  <c r="J37" i="26"/>
  <c r="J78" i="26"/>
  <c r="J190" i="26"/>
  <c r="J175" i="26"/>
  <c r="J113" i="26"/>
  <c r="J183" i="26"/>
  <c r="J303" i="26"/>
  <c r="J493" i="26"/>
  <c r="J134" i="26"/>
  <c r="J499" i="26"/>
  <c r="J521" i="26"/>
  <c r="J33" i="26"/>
  <c r="J487" i="26"/>
  <c r="J314" i="26"/>
  <c r="J310" i="26"/>
  <c r="J250" i="26"/>
  <c r="J233" i="26"/>
  <c r="J157" i="26"/>
  <c r="J98" i="26"/>
  <c r="J84" i="26"/>
  <c r="J52" i="26"/>
  <c r="J402" i="26"/>
  <c r="D72" i="28" l="1"/>
  <c r="E72" i="28" s="1"/>
  <c r="F72" i="28" s="1"/>
  <c r="G72" i="28" s="1"/>
  <c r="H72" i="28" s="1"/>
  <c r="I72" i="28" s="1"/>
  <c r="J72" i="28" s="1"/>
  <c r="K72" i="28" s="1"/>
  <c r="L72" i="28" s="1"/>
  <c r="M72" i="28" s="1"/>
  <c r="N72" i="28" s="1"/>
  <c r="P72" i="28"/>
  <c r="J302" i="26"/>
  <c r="J232" i="26"/>
  <c r="J210" i="26"/>
  <c r="J425" i="26"/>
  <c r="J112" i="26"/>
  <c r="J83" i="26" s="1"/>
  <c r="J249" i="26"/>
  <c r="J313" i="26"/>
  <c r="J138" i="26"/>
  <c r="J26" i="26"/>
  <c r="J398" i="26"/>
  <c r="J498" i="26"/>
  <c r="J486" i="26"/>
</calcChain>
</file>

<file path=xl/sharedStrings.xml><?xml version="1.0" encoding="utf-8"?>
<sst xmlns="http://schemas.openxmlformats.org/spreadsheetml/2006/main" count="4915" uniqueCount="1483">
  <si>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</si>
  <si>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</si>
  <si>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</si>
  <si>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</si>
  <si>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</si>
  <si>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</si>
  <si>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</si>
  <si>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</si>
  <si>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</si>
  <si>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</si>
  <si>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</si>
  <si>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</si>
  <si>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</si>
  <si>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</si>
  <si>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</si>
  <si>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</si>
  <si>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</si>
  <si>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</si>
  <si>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</si>
  <si>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</si>
  <si>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</si>
  <si>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AF_12/2025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</si>
  <si>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</si>
  <si>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</si>
  <si>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</si>
  <si>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</si>
  <si>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</si>
  <si>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</si>
  <si>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</si>
  <si>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</si>
  <si>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</si>
  <si>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</si>
  <si>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</si>
  <si>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</si>
  <si>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MÊS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</si>
  <si>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</si>
  <si>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</si>
  <si>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</si>
  <si>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</si>
  <si>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</si>
  <si>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</si>
  <si>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</si>
  <si>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</si>
  <si>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</si>
  <si>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MOVIMENTO DE TERRA PARA FUNDAÇÕES</t>
  </si>
  <si>
    <t>2.1</t>
  </si>
  <si>
    <t>EDIFICAÇÃO</t>
  </si>
  <si>
    <t>98525</t>
  </si>
  <si>
    <t>LIMPEZA MECANIZADA DE CAMADA VEGETAL, VEGETAÇÃO E PEQUENAS ÁRVORES (DIÂMETRO DE TRONCO MENOR QUE 0,20 M), COM TRATOR DE ESTEIRAS. AF_03/2024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</si>
  <si>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</si>
  <si>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</si>
  <si>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</si>
  <si>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96523</t>
  </si>
  <si>
    <t>ESCAVAÇÃO MANUAL PARA BLOCO DE COROAMENTO OU SAPATA (INCLUINDO ESCAVAÇÃO PARA COLOCAÇÃO DE FÔRMAS). AF_01/2024</t>
  </si>
  <si>
    <t>101617</t>
  </si>
  <si>
    <t>PREPARO DE FUNDO DE VALA COM LARGURA MAIOR OU IGUAL A 1,5 M E MENOR QUE 2,5 M (ACERTO DO SOLO NATURAL), EM LOCAL COM NÍVEL BAIXO DE INTERFERÊNCIA. AF_01/2026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</si>
  <si>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</si>
  <si>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</si>
  <si>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MURETA ABRIGO DE GÁS</t>
  </si>
  <si>
    <t>CASTELO D'ÁGUA</t>
  </si>
  <si>
    <t>FUNDAÇÕES</t>
  </si>
  <si>
    <t>3.1</t>
  </si>
  <si>
    <t>3.1.1</t>
  </si>
  <si>
    <t>96619</t>
  </si>
  <si>
    <t>LASTRO DE CONCRETO MAGRO, APLICADO EM BLOCOS DE COROAMENTO OU SAPATAS, ESPESSURA DE 5 CM. AF_01/2024</t>
  </si>
  <si>
    <t>3.1.2</t>
  </si>
  <si>
    <t>96534</t>
  </si>
  <si>
    <t>FABRICAÇÃO, MONTAGEM E DESMONTAGEM DE FÔRMA PARA BLOCO DE COROAMENTO, EM MADEIRA SERRADA, E=25 MM, 4 UTILIZAÇÕES. AF_01/2024</t>
  </si>
  <si>
    <t>3.1.3</t>
  </si>
  <si>
    <t>KG</t>
  </si>
  <si>
    <t>3.1.4</t>
  </si>
  <si>
    <t>104918</t>
  </si>
  <si>
    <t>ARMAÇÃO DE SAPATA ISOLADA, VIGA BALDRAME E SAPATA CORRIDA UTILIZANDO AÇO CA-50 DE 8 MM - MONTAGEM. AF_01/2024</t>
  </si>
  <si>
    <t>3.1.5</t>
  </si>
  <si>
    <t>104919</t>
  </si>
  <si>
    <t>ARMAÇÃO DE SAPATA ISOLADA, VIGA BALDRAME E SAPATA CORRIDA UTILIZANDO AÇO CA-50 DE 10 MM - MONTAGEM. AF_01/2024</t>
  </si>
  <si>
    <t>104920</t>
  </si>
  <si>
    <t>ARMAÇÃO DE BLOCO, SAPATA ISOLADA, VIGA BALDRAME E SAPATA CORRIDA UTILIZANDO AÇO CA-50 DE 12,5 MM - MONTAGEM. AF_01/2024</t>
  </si>
  <si>
    <t>3.2</t>
  </si>
  <si>
    <t>CONCRETO ARMADO PARA VIGA BALDRAME</t>
  </si>
  <si>
    <t>3.2.1</t>
  </si>
  <si>
    <t>3.2.2</t>
  </si>
  <si>
    <t>96616</t>
  </si>
  <si>
    <t>LASTRO DE CONCRETO MAGRO, APLICADO EM BLOCOS DE COROAMENTO OU SAPATAS. AF_01/2024</t>
  </si>
  <si>
    <t>3.2.3</t>
  </si>
  <si>
    <t>96543</t>
  </si>
  <si>
    <t>ARMAÇÃO DE BLOCO UTILIZANDO AÇO CA-60 DE 5 MM - MONTAGEM. AF_01/2024</t>
  </si>
  <si>
    <t>96557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</si>
  <si>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</si>
  <si>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</si>
  <si>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</si>
  <si>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</si>
  <si>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100896</t>
  </si>
  <si>
    <t>ESTACA ESCAVADA MECANICAMENTE, SEM FLUIDO ESTABILIZANTE, COM 25CM DE DIÂMETRO, CONCRETO LANÇADO POR CAMINHÃO BETONEIRA (EXCLUSIVE MOBILIZAÇÃO E DESMOBILIZAÇÃO). AF_01/2020</t>
  </si>
  <si>
    <t>3.3.2</t>
  </si>
  <si>
    <t>ARRASAMENTO MECANICO DE ESTACA DE CONCRETO ARMADO, DIAMETROS DE ATÉ 40 CM. AF_05/2021</t>
  </si>
  <si>
    <t>3.3.3</t>
  </si>
  <si>
    <t>96540</t>
  </si>
  <si>
    <t>FABRICAÇÃO, MONTAGEM E DESMONTAGEM DE FÔRMA PARA BLOCO DE COROAMENTO, EM CHAPA DE MADEIRA COMPENSADA RESINADA, E=17 MM, 4 UTILIZAÇÕES. AF_01/2024</t>
  </si>
  <si>
    <t>ARMAÇÃO DE BLOCO UTILIZANDO AÇO CA-50 DE 10 MM - MONTAGEM. AF_01/2024</t>
  </si>
  <si>
    <t>ARMAÇÃO DE BLOCO E SAPATA UTILIZANDO AÇO CA-50 DE 25 MM - MONTAGEM. AF_01/2024</t>
  </si>
  <si>
    <t>ABRIGO DE GÁS - BLOCOS</t>
  </si>
  <si>
    <t>103797</t>
  </si>
  <si>
    <t>ARMAÇÃO DE DESCIDA D'ÁGUA UTILIZANDO AÇO CA-60 DE 5 MM - MONTAGEM. AF_08/2022</t>
  </si>
  <si>
    <t>MURETA E ABRIGO DE GÁS - VIGAS BALDRAME</t>
  </si>
  <si>
    <t>96542</t>
  </si>
  <si>
    <t>FABRICAÇÃO, MONTAGEM E DESMONTAGEM DE FÔRMA PARA VIGA BALDRAME, EM CHAPA DE MADEIRA COMPENSADA RESINADA, E=17 MM, 4 UTILIZAÇÕES. AF_01/2024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</si>
  <si>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</si>
  <si>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</si>
  <si>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</si>
  <si>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</si>
  <si>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</si>
  <si>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</si>
  <si>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</si>
  <si>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</si>
  <si>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</si>
  <si>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</si>
  <si>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</si>
  <si>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</si>
  <si>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</si>
  <si>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</si>
  <si>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</si>
  <si>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</si>
  <si>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</si>
  <si>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</si>
  <si>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</si>
  <si>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</si>
  <si>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</si>
  <si>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</si>
  <si>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92761</t>
  </si>
  <si>
    <t>ARMAÇÃO DE PILAR OU VIGA DE ESTRUTURA CONVENCIONAL DE CONCRETO ARMADO UTILIZANDO AÇO CA-50 DE 8,0 MM - MONTAGEM. AF_06/2022</t>
  </si>
  <si>
    <t>4.2.3</t>
  </si>
  <si>
    <t>4.2.4</t>
  </si>
  <si>
    <t>4.2.5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</si>
  <si>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</si>
  <si>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</si>
  <si>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</si>
  <si>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</si>
  <si>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</si>
  <si>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</si>
  <si>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</si>
  <si>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</si>
  <si>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</si>
  <si>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</si>
  <si>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</si>
  <si>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</si>
  <si>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</si>
  <si>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</si>
  <si>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</si>
  <si>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</si>
  <si>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</si>
  <si>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92760</t>
  </si>
  <si>
    <t>ARMAÇÃO DE PILAR OU VIGA DE ESTRUTURA CONVENCIONAL DE CONCRETO ARMADO UTILIZANDO AÇO CA-50 DE 6,3 MM - MONTAGEM. AF_06/2022</t>
  </si>
  <si>
    <t>4.5.3</t>
  </si>
  <si>
    <t>4.5.4</t>
  </si>
  <si>
    <t>ESTRUTURA METÁLICA</t>
  </si>
  <si>
    <t>FNDE 607</t>
  </si>
  <si>
    <t>ESTRUTURA TRELIÇADA DE COBERTURA, INCLUSOS PERFIS METÁLICOS, CHAPA METÁLICAS, MÃO DE OBRA E TRANSPORTE COM GUINDASTE - FORNECIMENTO E INSTALAÇÃO</t>
  </si>
  <si>
    <t>PISO DE CONCRETO</t>
  </si>
  <si>
    <t>PAVIMENTAÇÃO INTERNA DE PISO DE CONCRETO 7 CM</t>
  </si>
  <si>
    <t>97083</t>
  </si>
  <si>
    <t>COMPACTAÇÃO MECÂNICA DE SOLO PARA EXECUÇÃO DE RADIER, PISO DE CONCRETO OU LAJE SOBRE SOLO, COM COMPACTADOR DE SOLOS A PERCUSSÃO. AF_09/2021</t>
  </si>
  <si>
    <t>96622</t>
  </si>
  <si>
    <t>LASTRO COM MATERIAL GRANULAR, APLICADO EM PISOS OU LAJES SOBRE SOLO, ESPESSURA DE *5 CM*. AF_01/2024</t>
  </si>
  <si>
    <t>97087</t>
  </si>
  <si>
    <t>CAMADA SEPARADORA PARA EXECUÇÃO DE RADIER, PISO DE CONCRETO OU LAJE SOBRE SOLO, EM LONA PLÁSTICA. AF_09/2021</t>
  </si>
  <si>
    <t>94991</t>
  </si>
  <si>
    <t>EXECUÇÃO DE PASSEIO (CALÇADA) OU PISO DE CONCRETO COM CONCRETO MOLDADO IN LOCO, USINADO C20, ACABAMENTO CONVENCIONAL, NÃO ARMADO. AF_08/2022</t>
  </si>
  <si>
    <t>PAVIMENTAÇÃO EXTERNA - CALÇADA DE PISO DE CONCRETO 7 CM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</si>
  <si>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</si>
  <si>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</si>
  <si>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</si>
  <si>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</si>
  <si>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</si>
  <si>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</si>
  <si>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</si>
  <si>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</si>
  <si>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</si>
  <si>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103322</t>
  </si>
  <si>
    <t>ALVENARIA DE VEDAÇÃO DE BLOCOS CERÂMICOS FURADOS NA VERTICAL DE 9X19X39 CM (ESPESSURA 9 CM) E ARGAMASSA DE ASSENTAMENTO COM PREPARO EM BETONEIRA. AF_12/2021</t>
  </si>
  <si>
    <t>5.2.2</t>
  </si>
  <si>
    <t>103328</t>
  </si>
  <si>
    <t>ALVENARIA DE VEDAÇÃO DE BLOCOS CERÂMICOS FURADOS NA HORIZONTAL DE 9X19X19 CM (ESPESSURA 9 CM) E ARGAMASSA DE ASSENTAMENTO COM PREPARO EM BETONEIRA. AF_12/2021</t>
  </si>
  <si>
    <t>5.2.3</t>
  </si>
  <si>
    <t>103324</t>
  </si>
  <si>
    <t>ALVENARIA DE VEDAÇÃO DE BLOCOS CERÂMICOS FURADOS NA VERTICAL DE 14X19X39 CM (ESPESSURA 14 CM) E ARGAMASSA DE ASSENTAMENTO COM PREPARO EM BETONEIRA. AF_12/2021</t>
  </si>
  <si>
    <t>5.2.4</t>
  </si>
  <si>
    <t>101159</t>
  </si>
  <si>
    <t>ALVENARIA DE VEDAÇÃO DE BLOCOS CERÂMICOS MACIÇOS DE 5X10X20CM (ESPESSURA 10CM) E ARGAMASSA DE ASSENTAMENTO COM PREPARO EM BETONEIRA. AF_05/2020</t>
  </si>
  <si>
    <t>5.2.5</t>
  </si>
  <si>
    <t>93202</t>
  </si>
  <si>
    <t>FIXAÇÃO (ENCUNHAMENTO) DE ALVENARIA DE VEDAÇÃO COM TIJOLO MACIÇO. AF_03/2024</t>
  </si>
  <si>
    <t>5.3</t>
  </si>
  <si>
    <t>ALVENARIA DA MURETA</t>
  </si>
  <si>
    <t>5.3.1</t>
  </si>
  <si>
    <t>5.4</t>
  </si>
  <si>
    <t>DIVISÓRIAS</t>
  </si>
  <si>
    <t>5.4.1</t>
  </si>
  <si>
    <t>102253</t>
  </si>
  <si>
    <t>DIVISORIA SANITÁRIA, EM GRANITO CINZA POLIDO, ESP = 3CM, ASSENTADO COM ARGAMASSA COLANTE AC III-E. AF_10/2025</t>
  </si>
  <si>
    <t>5.4.2</t>
  </si>
  <si>
    <t>FNDE 129</t>
  </si>
  <si>
    <t>INSTALAÇÃO DE BOX DE VIDRO TEMPERADO, E = 10 MM, ENCAIXADO EM PERFIL U</t>
  </si>
  <si>
    <t>5.4.3</t>
  </si>
  <si>
    <t>96370</t>
  </si>
  <si>
    <t>PAREDE COM SISTEMA EM CHAPAS DE GESSO PARA DRYWALL, USO INTERNO, COM UMA FACE SIMPLES E ESTRUTURA METÁLICA COM GUIAS SIMPLES, SEM VÃOS. AF_07/2023_PS</t>
  </si>
  <si>
    <t>ESQUADRIAS</t>
  </si>
  <si>
    <t>6.1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</si>
  <si>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</si>
  <si>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</si>
  <si>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</si>
  <si>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</si>
  <si>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</si>
  <si>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</si>
  <si>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</si>
  <si>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</si>
  <si>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</si>
  <si>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</si>
  <si>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</si>
  <si>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</si>
  <si>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FNDE 432</t>
  </si>
  <si>
    <t>PM6 -PORTA EM COMPENSADO DE MADEIRA E=2cm REVESTIDA COM LAMINADO MELAMÍNICO COM VARIAÇÃO DE CORES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</si>
  <si>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</si>
  <si>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</si>
  <si>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</si>
  <si>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</si>
  <si>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</si>
  <si>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</si>
  <si>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AF_10/2025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</si>
  <si>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</si>
  <si>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</si>
  <si>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</si>
  <si>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</si>
  <si>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</si>
  <si>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</si>
  <si>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</si>
  <si>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</si>
  <si>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</si>
  <si>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</si>
  <si>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</si>
  <si>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</si>
  <si>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FNDE 252</t>
  </si>
  <si>
    <t>PORTA DE ABRIR - PA2 - 80 X 210 CM EM CHAPA DE ALUMÍNIO, TIPO VENEZIANA COM GUARNIÇÃO, FIXAÇÃO COM PARAFUSOS - FORNECIMENTO E INSTALAÇÃO - CONFORME PROJETO DE ESQUADRIAS</t>
  </si>
  <si>
    <t>FNDE 253</t>
  </si>
  <si>
    <t>PORTA DE ABRIR 2 FOLHAS - PA3 - 160 X 210 CM EM CHAPA DE ALUMÍNIO, TIPO VENEZIANA COM GUARNIÇÃO, FIXAÇÃO COM PARAFUSOS - FORNECIMENTO E INSTALAÇÃO - CONFORME PROJETO DE ESQUADRIAS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</si>
  <si>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</si>
  <si>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</si>
  <si>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FNDE 436</t>
  </si>
  <si>
    <t>PORTA DE ABRIR - PA5 - 120 X 170 CM EM CHAPA DE ALUMÍNIO,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</si>
  <si>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</si>
  <si>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</si>
  <si>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</si>
  <si>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</si>
  <si>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</si>
  <si>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</si>
  <si>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438</t>
  </si>
  <si>
    <t>JANELA DE ALUMÍNIO - JA-2 - 110 X 195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</si>
  <si>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</si>
  <si>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</si>
  <si>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</si>
  <si>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FNDE 439</t>
  </si>
  <si>
    <t>JANELA DE ALUMÍNIO - JA-4 - 140 X 195 CM, TIPO GUILHOTINA COMPLETA, COM VIDROS, BATENTE E FERRAGENS. EXCLUSIVE ALIZAR, ACABAMENTO E CONTRAMARCO, CONFORME PROJETO DE ESQUADRIAS</t>
  </si>
  <si>
    <t>FNDE 440</t>
  </si>
  <si>
    <t>JANELA DE ALUMÍNIO JA-5 - 200 X 105 CM, TIPO FIXA, PARA VIDRO, COM VIDRO, BATENTE E FERRAGENS. EXCLUSIVE ACABAMENTO, ALIZAR E CONTRAMARCO, CONFORME PROJETO DE ESQUADRIAS</t>
  </si>
  <si>
    <t>FNDE 441</t>
  </si>
  <si>
    <t>JANELA DE ALUMÍNIO - JA-6 - 210 X 50 CM, TIPO MAXIM-AR, COM VIDROS, BATENTE E FERRAGENS. EXCLUSIVE ALIZAR, ACABAMENTO E CONTRAMARCO, CONFORME PROJETO DE ESQUADRIAS</t>
  </si>
  <si>
    <t>FNDE 264</t>
  </si>
  <si>
    <t>JANELA DE ALUMÍNIO - JA-7 - 210 X 75 CM, TIPO MAXIM-AR, COM VIDROS, BATENTE E FERRAGENS. EXCLUSIVE ALIZAR, ACABAMENTO E CONTRAMARCO, CONFORME PROJETO DE ESQUADRIAS</t>
  </si>
  <si>
    <t>FNDE 268</t>
  </si>
  <si>
    <t>JANELA DE ALUMÍNIO - JA-8 - 210 X 100 CM, TIPO MAXIM-AR, COM VIDROS, BATENTE E FERRAGENS. EXCLUSIVE ALIZAR, ACABAMENTO E CONTRAMARCO, CONFORME PROJETO DE ESQUADRIAS</t>
  </si>
  <si>
    <t>FNDE 265</t>
  </si>
  <si>
    <t>JANELA DE ALUMÍNIO - JA-9 - 210 X 150 CM, TIPO MAXIM-AR, COM VIDROS, BATENTE E FERRAGENS. EXCLUSIVE ALIZAR, ACABAMENTO E CONTRAMARCO, CONFORME PROJETO DE ESQUADRIAS</t>
  </si>
  <si>
    <t>FNDE 442</t>
  </si>
  <si>
    <t>JANELA DE ALUMÍNIO - JA-10 - 70 X 75 CM, TIPO MAXIM-AR, COM VIDROS, BATENTE E FERRAGENS. EXCLUSIVE ALIZAR, ACABAMENTO E CONTRAMARCO, CONFORME PROJETO DE ESQUADRIAS</t>
  </si>
  <si>
    <t>FNDE 270</t>
  </si>
  <si>
    <t>JANELA DE ALUMÍNIO - JA-11 - 140 X 75 CM, TIPO MAXIM-AR, COM VIDROS, BATENTE E FERRAGENS. EXCLUSIVE ALIZAR, ACABAMENTO E CONTRAMARCO, CONFORME PROJETO DE ESQUADRIAS</t>
  </si>
  <si>
    <t>FNDE 443</t>
  </si>
  <si>
    <t>JANELA DE ALUMÍNIO - JA-12 - 420 X 50 CM, TIPO MAXIM-AR, COM VIDROS, BATENTE E FERRAGENS. EXCLUSIVE ALIZAR, ACABAMENTO E CONTRAMARCO, CONFORME PROJETO DE ESQUADRIAS</t>
  </si>
  <si>
    <t>FNDE 444</t>
  </si>
  <si>
    <t>JANELA DE ALUMÍNIO - JA-13 - 560 X 100 CM, TIPO MAXIM-AR, COM VIDROS, BATENTE E FERRAGENS. EXCLUSIVE ALIZAR, ACABAMENTO E CONTRAMARCO, CONFORME PROJETO DE ESQUADRIAS</t>
  </si>
  <si>
    <t>FNDE 445</t>
  </si>
  <si>
    <t>JANELA DE ALUMÍNIO JA-14 - 160 X 85, TIPO FIXA, PARA VIDRO, COM VIDRO, BATENTE E FERRAGENS. EXCLUSIVE ACABAMENTO, ALIZAR E CONTRAMARCO, CONFORME PROJETO DE ESQUADRIAS</t>
  </si>
  <si>
    <t>FNDE 05</t>
  </si>
  <si>
    <t>TELA TIPO MOSQUITEIRO - FIXADA NA ESQUADRIA - CONFORME PROJETO DE ESQUADRIAS</t>
  </si>
  <si>
    <t>PORTAS DE VIDRO</t>
  </si>
  <si>
    <t>FNDE 437</t>
  </si>
  <si>
    <t>PORTA DE VIDRO - PV1 - 175X 230 CM, DE ABRIR DUAS FOLHAS TEMPERADO INCOLOR 10 MM, CONFORME PROJETO</t>
  </si>
  <si>
    <t>ESQUADRIA GERAL</t>
  </si>
  <si>
    <t>FNDE 280</t>
  </si>
  <si>
    <t>PF1 - PORTÃO METÁLICO DE ABRIR, 1,40 X 2,20 M, COM CHAPA METÁLICA, INCLUSO PINTURA, CONFORME PROJETO DE ESQUADRIAS</t>
  </si>
  <si>
    <t>FNDE 08</t>
  </si>
  <si>
    <t>PF2 - PORTÃO METÁLICO DE ABRIR, 1,40 X 1,05 M, COM CHAPA METÁLICA, INCLUSO PINTURA, CONFORME PROJETO DE ESQUADRIAS</t>
  </si>
  <si>
    <t>FNDE 281</t>
  </si>
  <si>
    <t>FECHAMENTO EM CHAPA METÁLICA PERFURADA, INCLUSO PINTURA, CONFORME PROJETO</t>
  </si>
  <si>
    <t>FNDE 283</t>
  </si>
  <si>
    <t>CERCA/GRADIL H=1,58M, MALHA 5 X 15CM - GALVANIZADO</t>
  </si>
  <si>
    <t>FNDE 446</t>
  </si>
  <si>
    <t>P01 - PORTÃO METÁLICO 1,50 x 2,10 M , MALHA 5 X 20CM - FIO 5,00MM, REVESTIDOS EM POLIESTER POR PROCESSO DE PINTURA ELETROSTÁTICA (GRADIL), NA COR BRANCA - FORNECIMENTO E INSTALAÇÃO</t>
  </si>
  <si>
    <t>FNDE 447</t>
  </si>
  <si>
    <t>P02 - PORTÃO METÁLICO 1,00 x 2,00 M , MALHA 5 X 20CM - FIO 5,00MM, REVESTIDOS EM POLIESTER POR PROCESSO DE PINTURA ELETROSTÁTICA (GRADIL), NA COR BRANCA - FORNECIMENTO E INSTALAÇÃO</t>
  </si>
  <si>
    <t>FNDE 448</t>
  </si>
  <si>
    <t>P03 - PORTÃO METÁLICO 3,12 x 2,00 M , MALHA 5 X 20CM - FIO 5,00MM, REVESTIDOS EM POLIESTER POR PROCESSO DE PINTURA ELETROSTÁTICA (GRADIL), NA COR BRANCA - FORNECIMENTO E INSTALAÇÃO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</si>
  <si>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</si>
  <si>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</si>
  <si>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</si>
  <si>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</si>
  <si>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</si>
  <si>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</si>
  <si>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</si>
  <si>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</si>
  <si>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</si>
  <si>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</si>
  <si>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</si>
  <si>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</si>
  <si>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</si>
  <si>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</si>
  <si>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</si>
  <si>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</si>
  <si>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</si>
  <si>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</si>
  <si>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</si>
  <si>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</si>
  <si>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</si>
  <si>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</si>
  <si>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</si>
  <si>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</si>
  <si>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</si>
  <si>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</si>
  <si>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REVESTIMENTOS INTERNO E EXTERNO</t>
  </si>
  <si>
    <t>9.1</t>
  </si>
  <si>
    <t>87878</t>
  </si>
  <si>
    <t>CHAPISCO APLICADO EM ALVENARIAS E ESTRUTURAS DE CONCRETO INTERNAS, COM COLHER DE PEDREIRO. ARGAMASSA TRAÇO 1:3 COM PREPARO MANUAL. AF_10/2022</t>
  </si>
  <si>
    <t>87535</t>
  </si>
  <si>
    <t>EMBOÇO, EM ARGAMASSA TRAÇO 1:2:8, PREPARO MECÂNICO, APLICADO MANUALMENTE EM PAREDES INTERNAS DE AMBIENTES COM ÁREA MAIOR QUE 10M², E = 17,5MM, COM TALISCAS. AF_03/2024</t>
  </si>
  <si>
    <t>87792</t>
  </si>
  <si>
    <t>EMBOÇO OU MASSA ÚNICA EM ARGAMASSA TRAÇO 1:2:8, PREPARO MECÂNICO COM BETONEIRA 400 L, APLICADA MANUALMENTE EM PANOS CEGOS DE FACHADA (SEM PRESENÇA DE VÃOS), ESPESSURA DE 25 MM. AF_08/2022</t>
  </si>
  <si>
    <t>87543</t>
  </si>
  <si>
    <t>MASSA ÚNICA, EM ARGAMASSA INDUSTRIALIZADA, PREPARO MECÂNICO, APLICADA COM EQUIPAMENTO DE MISTURA E PROJEÇÃO DE ARGAMASSA EM PAREDES INTERNAS, E = 5MM, SEM TALISCAS. AF_03/2024</t>
  </si>
  <si>
    <t>87273</t>
  </si>
  <si>
    <t>REVESTIMENTO CERÂMICO PARA PAREDES INTERNAS COM PLACAS TIPO ESMALTADA DE DIMENSÕES 33X45 CM APLICADAS NA ALTURA INTEIRA DAS PAREDES. AF_02/2023_PE</t>
  </si>
  <si>
    <t>FNDE 293</t>
  </si>
  <si>
    <t>REVESTIMENTO CERÂMICO PARA PAREDES INTERNAS COM PLACAS TIPO ESMALTADA EXTRA DE DIMENSÕES 10X10 CM COR AMARELA APLICADAS NA ALTURA INTEIRA DAS PAREDES</t>
  </si>
  <si>
    <t>FNDE 294</t>
  </si>
  <si>
    <t>REVESTIMENTO CERÂMICO PARA PAREDES INTERNAS COM PLACAS TIPO ESMALTADA EXTRA DE DIMENSÕES 10X10 CM COR AZUL APLICADAS NA ALTURA INTEIRA DAS PAREDES</t>
  </si>
  <si>
    <t>FNDE 295</t>
  </si>
  <si>
    <t>REVESTIMENTO CERÂMICO PARA PAREDES INTERNAS COM PLACAS TIPO ESMALTADA EXTRA DE DIMENSÕES 10X10 CM COR BRANCA APLICADAS NA ALTURA INTEIRA DAS PAREDES</t>
  </si>
  <si>
    <t>FNDE 296</t>
  </si>
  <si>
    <t>REVESTIMENTO CERÂMICO PARA PAREDES INTERNAS COM PLACAS TIPO ESMALTADA EXTRA DE DIMENSÕES 10X10 CM COR VERMELHA APLICADAS NA ALTURA INTEIRA DAS PAREDES</t>
  </si>
  <si>
    <t>FNDE 245</t>
  </si>
  <si>
    <t>RODA MEIO EM MADEIRA, ALTURA 7CM, FIXADO COM COLA</t>
  </si>
  <si>
    <t>96114</t>
  </si>
  <si>
    <t>FORRO EM DRYWALL, PARA AMBIENTES COMERCIAIS, INCLUSIVE ESTRUTURA BIRECIONAL DE FIXAÇÃO. AF_08/2023_PS</t>
  </si>
  <si>
    <t>FNDE 18</t>
  </si>
  <si>
    <t>FORRO DE FIBRA MINERAL EM PLACAS DE 1250 x 625 MM, E = 15 MM, BORDA RETA, COM PINTURA ANTIMOFO, APOIADO EM PERFIL DE ACO GALVANIZADO COM 24 MM DE BASE - INSTALADO</t>
  </si>
  <si>
    <t>9.2</t>
  </si>
  <si>
    <t>MURETA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</si>
  <si>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</si>
  <si>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</si>
  <si>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</si>
  <si>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</si>
  <si>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</si>
  <si>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</si>
  <si>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</si>
  <si>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98680</t>
  </si>
  <si>
    <t>PISO CIMENTADO, TRAÇO 1:3 (CIMENTO E AREIA), ACABAMENTO LISO, ESPESSURA 3,0 CM, PREPARO MECÂNICO DA ARGAMASSA. AF_09/2020</t>
  </si>
  <si>
    <t>10.1.3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</si>
  <si>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</si>
  <si>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</si>
  <si>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10.1.4</t>
  </si>
  <si>
    <t>87257</t>
  </si>
  <si>
    <t>REVESTIMENTO CERÂMICO PARA PISO COM PLACAS TIPO ESMALTADA DE DIMENSÕES 60X60 CM APLICADA EM AMBIENTES DE ÁREA MAIOR QUE 10 M2. AF_02/2023_PE</t>
  </si>
  <si>
    <t>10.1.5</t>
  </si>
  <si>
    <t>87251</t>
  </si>
  <si>
    <t>REVESTIMENTO CERÂMICO PARA PISO COM PLACAS TIPO ESMALTADA DE DIMENSÕES 45X45 CM APLICADA EM AMBIENTES DE ÁREA MAIOR QUE 10 M2. AF_02/2023_PE</t>
  </si>
  <si>
    <t>10.1.6</t>
  </si>
  <si>
    <t>FNDE 425</t>
  </si>
  <si>
    <t>PISO VINÍLICO SEMI-FLEXÍVEL EM MANTA ESPESSURA 2 MM</t>
  </si>
  <si>
    <t>10.1.7</t>
  </si>
  <si>
    <t>FNDE 09</t>
  </si>
  <si>
    <t>NATA DE CIMENTO COM COLA PVA, PARA NIVELAMENTO DE CONTRAPISO PARA ASSENTAMENTO DE PISO VINÍLICO</t>
  </si>
  <si>
    <t>10.1.8</t>
  </si>
  <si>
    <t>88650</t>
  </si>
  <si>
    <t>RODAPÉ CERÂMICO DE 7CM DE ALTURA COM PLACAS TIPO ESMALTADA DE DIMENSÕES 60X60CM. AF_02/2023</t>
  </si>
  <si>
    <t>10.1.9</t>
  </si>
  <si>
    <t>98688</t>
  </si>
  <si>
    <t>RODAPÉ EM POLIESTIRENO, ALTURA 5 CM. AF_09/2020</t>
  </si>
  <si>
    <t>10.1.10</t>
  </si>
  <si>
    <t>98689</t>
  </si>
  <si>
    <t>SOLEIRA EM GRANITO, LARGURA 15 CM, ESPESSURA 2,0 CM. AF_09/2020</t>
  </si>
  <si>
    <t>10.1.11</t>
  </si>
  <si>
    <t>FNDE 426</t>
  </si>
  <si>
    <t>SOLEIRA EM GRANITO, LARGURA 30 CM, ESPESSURA 2,0 CM</t>
  </si>
  <si>
    <t>10.1.12</t>
  </si>
  <si>
    <t>102494</t>
  </si>
  <si>
    <t>PINTURA DE PISO COM TINTA EPÓXI, APLICAÇÃO MANUAL, 2 DEMÃOS, INCLUSO PRIMER EPÓXI. AF_05/2021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</si>
  <si>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</si>
  <si>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</si>
  <si>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</si>
  <si>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</si>
  <si>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</si>
  <si>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</si>
  <si>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</si>
  <si>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</si>
  <si>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FNDE 190</t>
  </si>
  <si>
    <t>PISO PODOTÁTIL DE ALERTA, COR VERMELHA, DE CONCRETO, ASSENTADO SOBRE ARGAMASSA</t>
  </si>
  <si>
    <t>FNDE 427</t>
  </si>
  <si>
    <t>PISO PODOTÁTIL DIRECIONAL, , COR VERMELHA, DE CONCRETO, ASSENTADO SOBRE ARGAMASSA</t>
  </si>
  <si>
    <t>FNDE 10</t>
  </si>
  <si>
    <t>COLCHÃO DRENANTE DE AREIA H= 30 CM</t>
  </si>
  <si>
    <t>98504</t>
  </si>
  <si>
    <t>PLANTIO DE GRAMA BATATAIS EM PLACAS. AF_07/2024</t>
  </si>
  <si>
    <t>94263</t>
  </si>
  <si>
    <t>GUIA (MEIO-FIO) CONCRETO, MOLDADA IN LOCO EM TRECHO RETO COM EXTRUSORA, 13 CM BASE X 22 CM ALTURA. AF_01/2024</t>
  </si>
  <si>
    <t>PINTURAS E ACABAMENTOS</t>
  </si>
  <si>
    <t>11.1</t>
  </si>
  <si>
    <t>PINTURA EDIFICAÇÃO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</si>
  <si>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</si>
  <si>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</si>
  <si>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</si>
  <si>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</si>
  <si>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</si>
  <si>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</si>
  <si>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</si>
  <si>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102219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</si>
  <si>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</si>
  <si>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</si>
  <si>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</si>
  <si>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</si>
  <si>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</si>
  <si>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</si>
  <si>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</si>
  <si>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</si>
  <si>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</si>
  <si>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</si>
  <si>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</si>
  <si>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</si>
  <si>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</si>
  <si>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</si>
  <si>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</si>
  <si>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</si>
  <si>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</si>
  <si>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</si>
  <si>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PINTURA - DIVERSOS</t>
  </si>
  <si>
    <t>100724</t>
  </si>
  <si>
    <t>PINTURA COM TINTA ALQUÍDICA DE FUNDO E ACABAMENTO (ESMALTE SINTÉTICO GRAFITE) APLICADA A ROLO OU PINCEL SOBRE PERFIL METÁLICO EXECUTADO EM FÁBRICA (POR DEMÃO). AF_01/2020</t>
  </si>
  <si>
    <t>96132</t>
  </si>
  <si>
    <t>APLICAÇÃO MANUAL DE MASSA ACRÍLICA EM PANOS DE FACHADA SEM PRESENÇA DE VÃOS, DE EDIFÍCIOS DE MÚLTIPLOS PAVIMENTOS, DUAS DEMÃOS. AF_03/2024</t>
  </si>
  <si>
    <t>88489</t>
  </si>
  <si>
    <t>PINTURA LÁTEX ACRÍLICA PREMIUM, APLICAÇÃO MANUAL EM PAREDES, DUAS DEMÃOS. AF_04/2023</t>
  </si>
  <si>
    <t>INSTALAÇÃO HIDRÁULICA</t>
  </si>
  <si>
    <t>12.1</t>
  </si>
  <si>
    <t>TUBULAÇÕES E CONEXÕES DE PVC RÍGIDO</t>
  </si>
  <si>
    <t>12.1.1</t>
  </si>
  <si>
    <t>89401</t>
  </si>
  <si>
    <t>TUBO, PVC, SOLDÁVEL, DE 20MM, INSTALADO EM RAMAL DE DISTRIBUIÇÃO DE ÁGUA - FORNECIMENTO E INSTALAÇÃO. AF_06/2022</t>
  </si>
  <si>
    <t>12.1.2</t>
  </si>
  <si>
    <t>89356</t>
  </si>
  <si>
    <t>TUBO, PVC, SOLDÁVEL, DE 25MM, INSTALADO EM RAMAL OU SUB-RAMAL DE ÁGUA - FORNECIMENTO E INSTALAÇÃO. AF_06/2022</t>
  </si>
  <si>
    <t>12.1.3</t>
  </si>
  <si>
    <t>103979</t>
  </si>
  <si>
    <t>TUBO, PVC, SOLDÁVEL, DE 50MM, INSTALADO EM RAMAL DE DISTRIBUIÇÃO DE ÁGUA - FORNECIMENTO E INSTALAÇÃO. AF_06/2022</t>
  </si>
  <si>
    <t>12.1.4</t>
  </si>
  <si>
    <t>89450</t>
  </si>
  <si>
    <t>TUBO, PVC, SOLDÁVEL, DE 60MM, INSTALADO EM PRUMADA DE ÁGUA - FORNECIMENTO E INSTALAÇÃO. AF_06/2022</t>
  </si>
  <si>
    <t>12.1.5</t>
  </si>
  <si>
    <t>89451</t>
  </si>
  <si>
    <t>TUBO, PVC, SOLDÁVEL, DE 75MM, INSTALADO EM PRUMADA DE ÁGUA - FORNECIMENTO E INSTALAÇÃO. AF_06/2022</t>
  </si>
  <si>
    <t>12.1.6</t>
  </si>
  <si>
    <t>89452</t>
  </si>
  <si>
    <t>TUBO, PVC, SOLDÁVEL, DE 85MM, INSTALADO EM PRUMADA DE ÁGUA - FORNECIMENTO E INSTALAÇÃO. AF_06/2022</t>
  </si>
  <si>
    <t>94713</t>
  </si>
  <si>
    <t>ADAPTADOR COM FLANGES LIVRES, PVC, SOLDÁVEL, DN 75 MM X 2 1/2", INSTALADO EM RESERVAÇÃO PREDIAL DE ÁGUA - FORNECIMENTO E INSTALAÇÃO. AF_04/2024</t>
  </si>
  <si>
    <t>94714</t>
  </si>
  <si>
    <t>ADAPTADOR COM FLANGES LIVRES, PVC, SOLDÁVEL, DN 85 MM X 3", INSTALADO EM RESERVAÇÃO PREDIAL DE ÁGUA - FORNECIMENTO E INSTALAÇÃO. AF_04/2024</t>
  </si>
  <si>
    <t>89376</t>
  </si>
  <si>
    <t>ADAPTADOR CURTO COM BOLSA E ROSCA PARA REGISTRO, PVC, SOLDÁVEL, DN 20MM X 1/2, INSTALADO EM RAMAL OU SUB-RAMAL DE ÁGUA - FORNECIMENTO E INSTALAÇÃO. AF_06/2022</t>
  </si>
  <si>
    <t>89383</t>
  </si>
  <si>
    <t>ADAPTADOR CURTO COM BOLSA E ROSCA PARA REGISTRO, PVC, SOLDÁVEL, DN 25MM X 3/4, INSTALADO EM RAMAL OU SUB-RAMAL DE ÁGUA - FORNECIMENTO E INSTALAÇÃO. AF_06/2022</t>
  </si>
  <si>
    <t>104002</t>
  </si>
  <si>
    <t>ADAPTADOR CURTO COM BOLSA E ROSCA PARA REGISTRO, PVC, SOLDÁVEL, DN 50MM X 1.1/4", INSTALADO EM RAMAL DE DISTRIBUIÇÃO DE ÁGUA - FORNECIMENTO E INSTALAÇÃO. AF_06/2022</t>
  </si>
  <si>
    <t>89613</t>
  </si>
  <si>
    <t>ADAPTADOR CURTO COM BOLSA E ROSCA PARA REGISTRO, PVC, SOLDÁVEL, DN 75MM X 2.1/2", INSTALADO EM PRUMADA DE ÁGUA - FORNECIMENTO E INSTALAÇÃO. AF_12/2014</t>
  </si>
  <si>
    <t>89616</t>
  </si>
  <si>
    <t>ADAPTADOR CURTO COM BOLSA E ROSCA PARA REGISTRO, PVC, SOLDÁVEL, DN 85MM X 3, INSTALADO EM PRUMADA DE ÁGUA - FORNECIMENTO E INSTALAÇÃO. AF_06/2022</t>
  </si>
  <si>
    <t>89605</t>
  </si>
  <si>
    <t>LUVA DE REDUÇÃO, PVC, SOLDÁVEL, DN 60MM X 50MM, INSTALADO EM PRUMADA DE ÁGUA - FORNECIMENTO E INSTALAÇÃO. AF_06/2022</t>
  </si>
  <si>
    <t>FNDE 205</t>
  </si>
  <si>
    <t>BUCHA DE REDUÇÃO, CURTA, PVC, SOLDÁVEL, DN 75 X 60 MM, INSTALADO EM PRUMADA DE ÁGUA - FORNECIMENTO E INSTALAÇÃO</t>
  </si>
  <si>
    <t>FNDE 229</t>
  </si>
  <si>
    <t>BUCHA DE REDUÇÃO, CURTA, PVC, SOLDÁVEL, DN 85 X 75 MM, INSTALADO EM PRUMADA DE ÁGUA - FORNECIMENTO E INSTALAÇÃO</t>
  </si>
  <si>
    <t>103998</t>
  </si>
  <si>
    <t>LUVA DE REDUÇÃO, PVC, SOLDÁVEL, DN 50MM X 25MM, INSTALADO EM RAMAL DE DISTRIBUIÇÃO DE ÁGUA FORNECIMENTO E INSTALAÇÃO. AF_06/2022</t>
  </si>
  <si>
    <t>103969</t>
  </si>
  <si>
    <t>BUCHA DE REDUÇÃO, LONGA, PVC, SOLDÁVEL, DN 60 X 32 MM, INSTALADO EM PRUMADA DE ÁGUA - FORNECIMENTO E INSTALAÇÃO. AF_06/2022</t>
  </si>
  <si>
    <t>103972</t>
  </si>
  <si>
    <t>BUCHA DE REDUÇÃO, LONGA, PVC, SOLDÁVEL, DN 75 X 50 MM, INSTALADO EM PRUMADA DE ÁGUA - FORNECIMENTO E INSTALAÇÃO. AF_06/2022</t>
  </si>
  <si>
    <t>89485</t>
  </si>
  <si>
    <t>JOELHO 45 GRAUS, PVC, SOLDÁVEL, DN 25MM, INSTALADO EM PRUMADA DE ÁGUA - FORNECIMENTO E INSTALAÇÃO. AF_06/2022</t>
  </si>
  <si>
    <t>89502</t>
  </si>
  <si>
    <t>JOELHO 45 GRAUS, PVC, SOLDÁVEL, DN 50MM, INSTALADO EM PRUMADA DE ÁGUA - FORNECIMENTO E INSTALAÇÃO. AF_06/2022</t>
  </si>
  <si>
    <t>89515</t>
  </si>
  <si>
    <t>JOELHO 45 GRAUS, PVC, SOLDÁVEL, DN 75MM, INSTALADO EM PRUMADA DE ÁGUA - FORNECIMENTO E INSTALAÇÃO. AF_06/2022</t>
  </si>
  <si>
    <t>89523</t>
  </si>
  <si>
    <t>JOELHO 45 GRAUS, PVC, SOLDÁVEL, DN 85MM, INSTALADO EM PRUMADA DE ÁGUA - FORNECIMENTO E INSTALAÇÃO. AF_06/2022</t>
  </si>
  <si>
    <t>89358</t>
  </si>
  <si>
    <t>JOELHO 90 GRAUS, PVC, SOLDÁVEL, DN 20MM, INSTALADO EM RAMAL OU SUB-RAMAL DE ÁGUA - FORNECIMENTO E INSTALAÇÃO. AF_06/2022</t>
  </si>
  <si>
    <t>89501</t>
  </si>
  <si>
    <t>JOELHO 90 GRAUS, PVC, SOLDÁVEL, DN 50MM, INSTALADO EM PRUMADA DE ÁGUA - FORNECIMENTO E INSTALAÇÃO. AF_06/2022</t>
  </si>
  <si>
    <t>89505</t>
  </si>
  <si>
    <t>JOELHO 90 GRAUS, PVC, SOLDÁVEL, DN 60MM, INSTALADO EM PRUMADA DE ÁGUA - FORNECIMENTO E INSTALAÇÃO. AF_06/2022</t>
  </si>
  <si>
    <t>94682</t>
  </si>
  <si>
    <t>JOELHO 90 GRAUS, PVC, SOLDÁVEL, DN 75 MM INSTALADO EM RESERVAÇÃO PREDIAL DE ÁGUA - FORNECIMENTO E INSTALAÇÃO. AF_04/2024</t>
  </si>
  <si>
    <t>94684</t>
  </si>
  <si>
    <t>JOELHO 90 GRAUS, PVC, SOLDÁVEL, DN 85 MM INSTALADO EM RESERVAÇÃO PREDIAL DE ÁGUA - FORNECIMENTO E INSTALAÇÃO. AF_04/2024</t>
  </si>
  <si>
    <t>90373</t>
  </si>
  <si>
    <t>JOELHO 90 GRAUS COM BUCHA DE LATÃO, PVC, SOLDÁVEL, DN 25MM, X 1/2 INSTALADO EM RAMAL OU SUB-RAMAL DE ÁGUA - FORNECIMENTO E INSTALAÇÃO. AF_06/2022</t>
  </si>
  <si>
    <t>89395</t>
  </si>
  <si>
    <t>TE, PVC, SOLDÁVEL, DN 25MM, INSTALADO EM RAMAL OU SUB-RAMAL DE ÁGUA - FORNECIMENTO E INSTALAÇÃO. AF_06/2022</t>
  </si>
  <si>
    <t>89625</t>
  </si>
  <si>
    <t>TE, PVC, SOLDÁVEL, DN 50MM, INSTALADO EM PRUMADA DE ÁGUA - FORNECIMENTO E INSTALAÇÃO. AF_06/2022</t>
  </si>
  <si>
    <t>89629</t>
  </si>
  <si>
    <t>TE, PVC, SOLDÁVEL, DN 75MM, INSTALADO EM PRUMADA DE ÁGUA - FORNECIMENTO E INSTALAÇÃO. AF_06/2022</t>
  </si>
  <si>
    <t>89631</t>
  </si>
  <si>
    <t>TE, PVC, SOLDÁVEL, DN 85MM, INSTALADO EM PRUMADA DE ÁGUA - FORNECIMENTO E INSTALAÇÃO. AF_06/2022</t>
  </si>
  <si>
    <t>89627</t>
  </si>
  <si>
    <t>TÊ DE REDUÇÃO, PVC, SOLDÁVEL, DN 50MM X 25MM, INSTALADO EM PRUMADA DE ÁGUA - FORNECIMENTO E INSTALAÇÃO. AF_06/2022</t>
  </si>
  <si>
    <t>89630</t>
  </si>
  <si>
    <t>TE DE REDUÇÃO, PVC, SOLDÁVEL, DN 75MM X 50MM, INSTALADO EM PRUMADA DE ÁGUA - FORNECIMENTO E INSTALAÇÃO. AF_06/2022</t>
  </si>
  <si>
    <t>FNDE 208</t>
  </si>
  <si>
    <t>TÊ DE REDUÇÃO, PVC, SOLDÁVEL, DN 75MM X 60 MM, INSTALADO EM PRUMADA DE ÁGUA - FORNECIMENTO E INSTALAÇÃO.</t>
  </si>
  <si>
    <t>90374</t>
  </si>
  <si>
    <t>TÊ COM BUCHA DE LATÃO NA BOLSA CENTRAL, PVC, SOLDÁVEL, DN 25MM X 3/4, INSTALADO EM RAMAL OU SUB-RAMAL DE ÁGUA - FORNECIMENTO E INSTALAÇÃO. AF_06/2022</t>
  </si>
  <si>
    <t>89396</t>
  </si>
  <si>
    <t>TÊ COM BUCHA DE LATÃO NA BOLSA CENTRAL, PVC, SOLDÁVEL, DN 25MM X 1/2, INSTALADO EM RAMAL OU SUB-RAMAL DE ÁGUA - FORNECIMENTO E INSTALAÇÃO. AF_06/2022</t>
  </si>
  <si>
    <t>12.2</t>
  </si>
  <si>
    <t>TUBULAÇÕES E CONEXÕES - METAIS</t>
  </si>
  <si>
    <t>12.2.1</t>
  </si>
  <si>
    <t>94499</t>
  </si>
  <si>
    <t>REGISTRO DE GAVETA BRUTO, LATÃO, ROSCÁVEL, 2 1/2" - FORNECIMENTO E INSTALAÇÃO. AF_08/2021</t>
  </si>
  <si>
    <t>12.2.2</t>
  </si>
  <si>
    <t>94500</t>
  </si>
  <si>
    <t>REGISTRO DE GAVETA BRUTO, LATÃO, ROSCÁVEL, 3" - FORNECIMENTO E INSTALAÇÃO. AF_08/2021</t>
  </si>
  <si>
    <t>89986</t>
  </si>
  <si>
    <t>REGISTRO DE GAVETA BRUTO, LATÃO, ROSCÁVEL, 1/2", COM ACABAMENTO E CANOPLA CROMADOS - FORNECIMENTO E INSTALAÇÃO. AF_08/2021</t>
  </si>
  <si>
    <t>94794</t>
  </si>
  <si>
    <t>REGISTRO DE GAVETA BRUTO, LATÃO, ROSCÁVEL, 1 1/2", COM ACABAMENTO E CANOPLA CROMADOS - FORNECIMENTO E INSTALAÇÃO. AF_08/2021</t>
  </si>
  <si>
    <t>89987</t>
  </si>
  <si>
    <t>REGISTRO DE GAVETA BRUTO, LATÃO, ROSCÁVEL, 3/4", COM ACABAMENTO E CANOPLA CROMADOS - FORNECIMENTO E INSTALAÇÃO. AF_08/2021</t>
  </si>
  <si>
    <t>89985</t>
  </si>
  <si>
    <t>REGISTRO DE PRESSÃO BRUTO, LATÃO, ROSCÁVEL, 3/4", COM ACABAMENTO E CANOPLA CROMADOS - FORNECIMENTO E INSTALAÇÃO. AF_08/2021</t>
  </si>
  <si>
    <t>12.3</t>
  </si>
  <si>
    <t>RESERVATÓRIO 15.000 L</t>
  </si>
  <si>
    <t>12.3.1</t>
  </si>
  <si>
    <t>FNDE 391</t>
  </si>
  <si>
    <t>RESERVATÓRIO METÁLICO CILINDRICO CAP. 15.000 LITROS, COM GUARDA-CORPO, ESCADA E PINTURA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</si>
  <si>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</si>
  <si>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</si>
  <si>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</si>
  <si>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</si>
  <si>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</si>
  <si>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</si>
  <si>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</si>
  <si>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</si>
  <si>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</si>
  <si>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</si>
  <si>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89585</t>
  </si>
  <si>
    <t>JOELHO 45 GRAUS, PVC, SERIE R, ÁGUA PLUVIAL, DN 100 MM, JUNTA ELÁSTICA, FORNECIDO E INSTALADO EM CONDUTORES VERTICAIS DE ÁGUAS PLUVIAIS. AF_06/2022</t>
  </si>
  <si>
    <t>13.1.4</t>
  </si>
  <si>
    <t>89584</t>
  </si>
  <si>
    <t>JOELHO 90 GRAUS, PVC, SERIE R, ÁGUA PLUVIAL, DN 100 MM, JUNTA ELÁSTICA, FORNECIDO E INSTALADO EM CONDUTORES VERTICAIS DE ÁGUAS PLUVIAIS. AF_06/2022</t>
  </si>
  <si>
    <t>13.1.5</t>
  </si>
  <si>
    <t>89567</t>
  </si>
  <si>
    <t>JUNÇÃO SIMPLES, PVC, SERIE R, ÁGUA PLUVIAL, DN 100 X 100 MM, JUNTA ELÁSTICA, FORNECIDO E INSTALADO EM RAMAL DE ENCAMINHAMENTO. AF_06/2022</t>
  </si>
  <si>
    <t>13.1.6</t>
  </si>
  <si>
    <t>89675</t>
  </si>
  <si>
    <t>TÊ DE INSPEÇÃO, PVC, SERIE R, ÁGUA PLUVIAL, DN 100 MM, JUNTA ELÁSTICA, FORNECIDO E INSTALADO EM CONDUTORES VERTICAIS DE ÁGUAS PLUVIAIS.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</si>
  <si>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</si>
  <si>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</si>
  <si>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</si>
  <si>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</si>
  <si>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</si>
  <si>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</si>
  <si>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</si>
  <si>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</si>
  <si>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INSTALAÇÃO SANITÁRIA</t>
  </si>
  <si>
    <t>14.1</t>
  </si>
  <si>
    <t>TUBULAÇÕES E CONEXÕES</t>
  </si>
  <si>
    <t>14.1.1</t>
  </si>
  <si>
    <t>89714</t>
  </si>
  <si>
    <t>TUBO PVC, SERIE NORMAL, ESGOTO PREDIAL, DN 100 MM, FORNECIDO E INSTALADO EM RAMAL DE DESCARGA OU RAMAL DE ESGOTO SANITÁRIO. AF_08/2022</t>
  </si>
  <si>
    <t>14.1.2</t>
  </si>
  <si>
    <t>89711</t>
  </si>
  <si>
    <t>TUBO PVC, SERIE NORMAL, ESGOTO PREDIAL, DN 40 MM, FORNECIDO E INSTALADO EM RAMAL DE DESCARGA OU RAMAL DE ESGOTO SANITÁRIO. AF_08/2022</t>
  </si>
  <si>
    <t>14.1.3</t>
  </si>
  <si>
    <t>89712</t>
  </si>
  <si>
    <t>TUBO PVC, SERIE NORMAL, ESGOTO PREDIAL, DN 50 MM, FORNECIDO E INSTALADO EM RAMAL DE DESCARGA OU RAMAL DE ESGOTO SANITÁRIO. AF_08/2022</t>
  </si>
  <si>
    <t>14.1.4</t>
  </si>
  <si>
    <t>89713</t>
  </si>
  <si>
    <t>TUBO PVC, SERIE NORMAL, ESGOTO PREDIAL, DN 75 MM, FORNECIDO E INSTALADO EM RAMAL DE DESCARGA OU RAMAL DE ESGOTO SANITÁRIO. AF_08/2022</t>
  </si>
  <si>
    <t>14.1.5</t>
  </si>
  <si>
    <t>89726</t>
  </si>
  <si>
    <t>JOELHO 45 GRAUS, PVC, SERIE NORMAL, ESGOTO PREDIAL, DN 40 MM, JUNTA SOLDÁVEL, FORNECIDO E INSTALADO EM RAMAL DE DESCARGA OU RAMAL DE ESGOTO SANITÁRIO. AF_08/2022</t>
  </si>
  <si>
    <t>14.1.6</t>
  </si>
  <si>
    <t>89732</t>
  </si>
  <si>
    <t>JOELHO 45 GRAUS, PVC, SERIE NORMAL, ESGOTO PREDIAL, DN 50 MM, JUNTA ELÁSTICA, FORNECIDO E INSTALADO EM RAMAL DE DESCARGA OU RAMAL DE ESGOTO SANITÁRIO. AF_08/2022</t>
  </si>
  <si>
    <t>89739</t>
  </si>
  <si>
    <t>JOELHO 45 GRAUS, PVC, SERIE NORMAL, ESGOTO PREDIAL, DN 75 MM, JUNTA ELÁSTICA,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</si>
  <si>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</si>
  <si>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</si>
  <si>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89744</t>
  </si>
  <si>
    <t>JOELHO 90 GRAUS, PVC, SERIE NORMAL, ESGOTO PREDIAL, DN 100 MM, JUNTA ELÁSTICA, FORNECIDO E INSTALADO EM RAMAL DE DESCARGA OU RAMAL DE ESGOTO SANITÁRIO. AF_08/2022</t>
  </si>
  <si>
    <t>89737</t>
  </si>
  <si>
    <t>JOELHO 90 GRAUS, PVC, SERIE NORMAL, ESGOTO PREDIAL, DN 75 MM, JUNTA ELÁSTICA,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</si>
  <si>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</si>
  <si>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</si>
  <si>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</si>
  <si>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</si>
  <si>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FNDE 209</t>
  </si>
  <si>
    <t>JUNÇÃO SIMPLES, PVC, SERIE NORMAL, ESGOTO PREDIAL, DN 100 X 50 MM, JUNTA ELÁSTICA, FORNECIDO E INSTALADO EM PRUMADA DE ESGOTO SANITÁRIO OU VENTILAÇÃO</t>
  </si>
  <si>
    <t>89834</t>
  </si>
  <si>
    <t>JUNÇÃO SIMPLES, PVC, SERIE NORMAL, ESGOTO PREDIAL, DN 100 X 100 MM, JUNTA ELÁSTICA, FORNECIDO E INSTALADO EM PRUMADA DE ESGOTO SANITÁRIO OU VENTILAÇÃO. AF_08/2022</t>
  </si>
  <si>
    <t>FNDE 210</t>
  </si>
  <si>
    <t>JUNÇÃO SIMPLES, PVC, SERIE NORMAL, ESGOTO PREDIAL, DN 75 X 50 MM, JUNTA ELÁSTICA, FORNECIDO E INSTALADO EM RAMAL DE DESCARGA OU RAMAL DE ESGOTO SANITÁRIO.</t>
  </si>
  <si>
    <t>89827</t>
  </si>
  <si>
    <t>JUNÇÃO SIMPLES, PVC, SERIE NORMAL, ESGOTO PREDIAL, DN 50 X 50 MM, JUNTA ELÁSTICA, FORNECIDO E INSTALADO EM PRUMADA DE ESGOTO SANITÁRIO OU VENTILAÇÃO. AF_08/2022</t>
  </si>
  <si>
    <t>89557</t>
  </si>
  <si>
    <t>REDUÇÃO EXCÊNTRICA, PVC, SERIE R, ÁGUA PLUVIAL, DN 100 X 75 MM, JUNTA ELÁSTICA, FORNECIDO E INSTALADO EM RAMAL DE ENCAMINHAMENTO. AF_06/2022</t>
  </si>
  <si>
    <t>89708</t>
  </si>
  <si>
    <t>CAIXA SIFONADA, PVC, DN 150 X 185 X 75 MM, JUNTA ELÁSTICA, FORNECIDA E INSTALADA EM RAMAL DE DESCARGA OU EM RAMAL DE ESGOTO SANITÁRIO. AF_08/2022</t>
  </si>
  <si>
    <t>89696</t>
  </si>
  <si>
    <t>TÊ, PVC, SERIE R, ÁGUA PLUVIAL, DN 100 X 75 MM, JUNTA ELÁSTICA, FORNECIDO E INSTALADO EM CONDUTORES VERTICAIS DE ÁGUAS PLUVIAIS. AF_06/2022</t>
  </si>
  <si>
    <t>FNDE 214</t>
  </si>
  <si>
    <t>TÊ, PVC, SERIE R, ÁGUA PLUVIAL, DN 100 X 50 MM, JUNTA ELÁSTICA, FORNECIDO E INSTALADO EM CONDUTORES VERTICAIS DE ÁGUAS PLUVIAIS</t>
  </si>
  <si>
    <t>89784</t>
  </si>
  <si>
    <t>TE, PVC, SERIE NORMAL, ESGOTO PREDIAL, DN 50 X 50 MM, JUNTA ELÁSTICA, FORNECIDO E INSTALADO EM RAMAL DE DESCARGA OU RAMAL DE ESGOTO SANITÁRIO. AF_08/2022</t>
  </si>
  <si>
    <t>89687</t>
  </si>
  <si>
    <t>TÊ, PVC, SERIE R, ÁGUA PLUVIAL, DN 75 X 75 MM, JUNTA ELÁSTICA, FORNECIDO E INSTALADO EM CONDUTORES VERTICAIS DE ÁGUAS PLUVIAIS. AF_06/2022</t>
  </si>
  <si>
    <t>89623</t>
  </si>
  <si>
    <t>TE, PVC, SOLDÁVEL, DN 40MM, INSTALADO EM PRUMADA DE ÁGUA - FORNECIMENTO E INSTALAÇÃO. AF_06/2022</t>
  </si>
  <si>
    <t>89710</t>
  </si>
  <si>
    <t>RALO SECO, PVC, DN 100 X 40 MM, JUNTA SOLDÁVEL, FORNECIDO E INSTALADO EM RAMAL DE DESCARGA OU EM RAMAL DE ESGOTO SANITÁRIO. AF_08/2022</t>
  </si>
  <si>
    <t>104330</t>
  </si>
  <si>
    <t>RALO LINEAR, COM GRELHA INOX, JUNTA SOLDÁVEL, FORNECIDO E INSTALADO EM RAMAL DE DESCARGA OU EM RAMAL DE ESGOTO SANITÁRIO</t>
  </si>
  <si>
    <t>104351</t>
  </si>
  <si>
    <t>TERMINAL DE VENTILAÇÃO, PVC, SÉRIE NORMAL, ESGOTO PREDIAL, DN 75 MM, JUNTA SOLDÁVEL, FORNECIDO E INSTALADO EM PRUMADA DE ESGOTO SANITÁRIO OU VENTILAÇÃO. AF_08/2022</t>
  </si>
  <si>
    <t>104348</t>
  </si>
  <si>
    <t>TERMINAL DE VENTILAÇÃO, PVC, SÉRIE NORMAL, ESGOTO PREDIAL, DN 50 MM, JUNTA SOLDÁVEL, FORNECIDO E INSTALADO EM PRUMADA DE ESGOTO SANITÁRIO OU VENTILAÇÃO. AF_08/2022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</si>
  <si>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</si>
  <si>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</si>
  <si>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14.2</t>
  </si>
  <si>
    <t>UNIDADE DE TRATAMENTO</t>
  </si>
  <si>
    <t>14.2.1</t>
  </si>
  <si>
    <t>14.2.2</t>
  </si>
  <si>
    <t>98065</t>
  </si>
  <si>
    <t>SUMIDOURO CIRCULAR, EM CONCRETO PRÉ-MOLDADO, DIÂMETRO INTERNO = 2,88 M, ALTURA INTERNA = 3,0 M, ÁREA DE INFILTRAÇÃO: 31,4 M² (PARA 12 CONTRIBUINTES). AF_12/2020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</si>
  <si>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</si>
  <si>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</si>
  <si>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</si>
  <si>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</si>
  <si>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</si>
  <si>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</si>
  <si>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</si>
  <si>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100849</t>
  </si>
  <si>
    <t>ASSENTO SANITÁRIO CONVENCIONAL - FORNECIMENTO E INSTALACAO. AF_01/2020</t>
  </si>
  <si>
    <t>100851</t>
  </si>
  <si>
    <t>ASSENTO SANITÁRIO INFANTIL - FORNECIMENTO E INSTALACAO. AF_01/2020</t>
  </si>
  <si>
    <t>FNDE 11</t>
  </si>
  <si>
    <t>BANHEIRA PLÁSTICA RÍGIDA, 77x45x20cm DE EMBUTIR, CONFORME DETALHE DE PROJETO</t>
  </si>
  <si>
    <t>FNDE 219</t>
  </si>
  <si>
    <t>LAVATÓRIO DE CANTO, LOUÇA BRANCA SUSPENSO, 29,5 X 39CM OU EQUIVALENTE, PADRÃO POPULAR - FORNECIMENTO E INSTALAÇÃO</t>
  </si>
  <si>
    <t>86901</t>
  </si>
  <si>
    <t>CUBA DE EMBUTIR OVAL EM LOUÇA BRANCA, 35 X 50CM OU EQUIVALENTE - FORNECIMENTO E INSTALAÇÃO. AF_01/2020</t>
  </si>
  <si>
    <t>86902</t>
  </si>
  <si>
    <t>LAVATÓRIO LOUÇA BRANCA COM COLUNA, *44 X 35,5* CM, PADRÃO POPULAR - FORNECIMENTO E INSTALAÇÃO. AF_01/2020</t>
  </si>
  <si>
    <t>86872</t>
  </si>
  <si>
    <t>TANQUE DE LOUÇA BRANCA COM COLUNA, 30L OU EQUIVALENTE - FORNECIMENTO E INSTALAÇÃO. AF_01/2020</t>
  </si>
  <si>
    <t>86900</t>
  </si>
  <si>
    <t>CUBA DE EMBUTIR RETANGULAR DE AÇO INOXIDÁVEL, 46 X 30 X 12 CM - FORNECIMENTO E INSTALAÇÃO. AF_01/2020</t>
  </si>
  <si>
    <t>FNDE 217</t>
  </si>
  <si>
    <t>CUBA DE EMBUTIR RETANGULAR DE AÇO INOXIDÁVEL, 50 X 40 X 20 CM - FORNECIMENTO E INSTALAÇÃO</t>
  </si>
  <si>
    <t>100852</t>
  </si>
  <si>
    <t>CUBA DE EMBUTIR RETANGULAR DE AÇO INOXIDÁVEL, 56 X 33 X 12 CM - FORNECIMENTO E INSTALAÇÃO. AF_01/2020</t>
  </si>
  <si>
    <t>86877</t>
  </si>
  <si>
    <t>VÁLVULA EM METAL CROMADO 1.1/2" X 1.1/2" PARA TANQUE OU LAVATÓRIO, COM OU SEM LADRÃO - FORNECIMENTO E INSTALAÇÃO. AF_01/2020</t>
  </si>
  <si>
    <t>86883</t>
  </si>
  <si>
    <t>SIFÃO DO TIPO FLEXÍVEL EM PVC 1 X 1.1/2 - FORNECIMENTO E INSTALAÇÃO. AF_01/2020</t>
  </si>
  <si>
    <t>86909</t>
  </si>
  <si>
    <t>TORNEIRA CROMADA TUBO MÓVEL, DE MESA, 1/2" OU 3/4", PARA PIA DE COZINHA, PADRÃO ALTO - FORNECIMENTO E INSTALAÇÃO. AF_01/2020</t>
  </si>
  <si>
    <t>FNDE 224</t>
  </si>
  <si>
    <t>TORNEIRA CROMADA DE MESA, 1/2 OU 3/4 , PARA LAVATÓRIO, COM TEMPORIZADOR - FORNECIMENTO E INSTALAÇÃO.</t>
  </si>
  <si>
    <t>FNDE 14</t>
  </si>
  <si>
    <t>TORNEIRA ELETRICA DE PAREDE, BICA ALTA, PARA COZINHA, 5500 W (110/220 V)</t>
  </si>
  <si>
    <t>86913</t>
  </si>
  <si>
    <t>TORNEIRA CROMADA 1/2" OU 3/4" PARA TANQUE, PADRÃO POPULAR - FORNECIMENTO E INSTALAÇÃO. AF_01/2020</t>
  </si>
  <si>
    <t>FNDE 225</t>
  </si>
  <si>
    <t>TORNEIRA CROMADA DE MESA PARA LAVATORIO, TIPO MONOCOMANDO - ACIONAMENTO TIPO ALAVANCA</t>
  </si>
  <si>
    <t>FNDE 13</t>
  </si>
  <si>
    <t>TORNEIRA ELÉTRICA COM MANGUEIRA PLÁSTICA FORTTI MAXI, LORENZETTIOU EQUIVALENTE</t>
  </si>
  <si>
    <t>86887</t>
  </si>
  <si>
    <t>ENGATE FLEXÍVEL EM INOX, 1/2 X 40CM - FORNECIMENTO E INSTALAÇÃO. AF_01/2020</t>
  </si>
  <si>
    <t>100860</t>
  </si>
  <si>
    <t>CHUVEIRO ELÉTRICO COMUM CORPO PLÁSTICO, TIPO DUCHA - FORNECIMENTO E INSTALAÇÃO. AF_01/2020</t>
  </si>
  <si>
    <t>FNDE 226</t>
  </si>
  <si>
    <t>BARRA DE APOIO RETA, EM ACO INOX POLIDO, COMPRIMENTO 40CM, FIXADA NA PAREDE - FORNECIMENTO E INSTALAÇÃO</t>
  </si>
  <si>
    <t>100867</t>
  </si>
  <si>
    <t>BARRA DE APOIO RETA, EM ACO INOX POLIDO, COMPRIMENTO 70 CM, FIXADA NA PAREDE - FORNECIMENTO E INSTALAÇÃO. AF_01/2020</t>
  </si>
  <si>
    <t>100868</t>
  </si>
  <si>
    <t>BARRA DE APOIO RETA, EM ACO INOX POLIDO, COMPRIMENTO 80 CM, FIXADA NA PAREDE - FORNECIMENTO E INSTALAÇÃO. AF_01/2020</t>
  </si>
  <si>
    <t>100875</t>
  </si>
  <si>
    <t>BANCO ARTICULADO, EM ACO INOX, PARA PCD, FIXADO NA PAREDE - FORNECIMENTO E INSTALAÇÃO. AF_01/2020</t>
  </si>
  <si>
    <t>FNDE 215</t>
  </si>
  <si>
    <t>VÁLVULA DE DESCARGA METÁLICA, DUPLO ACIONAMENTO ECO, BASE 1 1/2", ACABAMENTO METALICO CROMADO - FORNECIMENTO E INSTALAÇÃO</t>
  </si>
  <si>
    <t>FNDE 15</t>
  </si>
  <si>
    <t>TOALHEIRO PLASTICO TIPO DISPENSER PARA PAPEL TOALHA INTERFOLHADO, FORNECIMENTO E INSTALAÇÃO.</t>
  </si>
  <si>
    <t>FNDE 16</t>
  </si>
  <si>
    <t>PAPELEIRA PLASTICA TIPO DISPENSER PARA PAPEL HIGIENICO ROLAO, INCLUSO FIXAÇÃO, FORNECIMENTO E INSTALAÇÃO.</t>
  </si>
  <si>
    <t>95547</t>
  </si>
  <si>
    <t>SABONETEIRA PLASTICA TIPO DISPENSER PARA SABONETE LIQUIDO COM RESERVATORIO 800 A 1500 ML, INCLUSO FIXAÇÃO. AF_01/2020</t>
  </si>
  <si>
    <t>FNDE 12</t>
  </si>
  <si>
    <t>ESPELHO CRISTAL, ESPESSURA 4MM, SEM MOLDURA, APARAFUSADO COM PARAFUSO EM ACO ZINCADO COM ROSCA SOBERBA, COM ÁREA MENOR OU IGUAL A 1,0 M2.</t>
  </si>
  <si>
    <t>FNDE 17</t>
  </si>
  <si>
    <t>DUCHA / CHUVEIRO METALICO, DE PAREDE, ARTICULAVEL, COM DESVIADOR E DUCHA MANUAL</t>
  </si>
  <si>
    <t>FNDE 34</t>
  </si>
  <si>
    <t>CABIDE/GANCHO DE BANHEIRO SIMPLES EM METAL CROMADO, INCLUSO FIXAÇÃO.</t>
  </si>
  <si>
    <t>FNDE 449</t>
  </si>
  <si>
    <t>BARRA METÁLICA COM PINTURA CINZA PARA PROTEÇÃO DOS ESPELHOS E CHUVEIRO INFANTIL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</si>
  <si>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</si>
  <si>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</si>
  <si>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</si>
  <si>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</si>
  <si>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</si>
  <si>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</si>
  <si>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</si>
  <si>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</si>
  <si>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</si>
  <si>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AF_01/2026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</si>
  <si>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</si>
  <si>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</si>
  <si>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</si>
  <si>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</si>
  <si>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</si>
  <si>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</si>
  <si>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</si>
  <si>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</si>
  <si>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</si>
  <si>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</si>
  <si>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</si>
  <si>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</si>
  <si>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</si>
  <si>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</si>
  <si>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AF_01/2026</t>
  </si>
  <si>
    <t>16.9</t>
  </si>
  <si>
    <t>92695</t>
  </si>
  <si>
    <t>LUVA, EM FERRO GALVANIZADO, CONEXÃO ROSQUEADA, DN 20 (3/4"), INSTALADO EM RAMAIS E SUB-RAMAIS DE GÁS - FORNECIMENTO E INSTALAÇÃO. AF_01/2026</t>
  </si>
  <si>
    <t>16.10</t>
  </si>
  <si>
    <t>97548</t>
  </si>
  <si>
    <t>CURVA 45 GRAUS, EM AÇO, CONEXÃO SOLDADA, DN 20 (3/4"), INSTALADO EM RAMAIS E SUB-RAMAIS DE GÁS - FORNECIMENTO E INSTALAÇÃO. AF_01/2026</t>
  </si>
  <si>
    <t>16.11</t>
  </si>
  <si>
    <t>97549</t>
  </si>
  <si>
    <t>CURVA 90 GRAUS, EM AÇO, CONEXÃO SOLDADA, DN 20 (3/4"), INSTALADO EM RAMAIS E SUB-RAMAIS DE GÁS - FORNECIMENTO E INSTALAÇÃO. AF_01/2026</t>
  </si>
  <si>
    <t>16.12</t>
  </si>
  <si>
    <t>97547</t>
  </si>
  <si>
    <t>CURVA 90 GRAUS, EM AÇO, CONEXÃO SOLDADA, DN 15 (1/2"), INSTALADO EM RAMAIS E SUB-RAMAIS DE GÁS - FORNECIMENTO E INSTALAÇÃO. AF_01/2026</t>
  </si>
  <si>
    <t>16.13</t>
  </si>
  <si>
    <t>FNDE 302</t>
  </si>
  <si>
    <t>REQUADRO EM ALUMÍNIO TIPO VENEZIANA COM GUARNIÇÃO, FIXAÇÃO COM PARAFUSOS - FORNECIMENTO E INSTALAÇÃO.</t>
  </si>
  <si>
    <t>SISTEMA DE PROTEÇÃO CONTRA INCÊNDIO</t>
  </si>
  <si>
    <t>17.1</t>
  </si>
  <si>
    <t>EXTINTORES</t>
  </si>
  <si>
    <t>101909</t>
  </si>
  <si>
    <t>EXTINTOR DE INCÊNDIO PORTÁTIL COM CARGA DE PQS DE 6 KG, CLASSE BC - FORNECIMENTO E INSTALAÇÃO. AF_01/2026_PE</t>
  </si>
  <si>
    <t>101907</t>
  </si>
  <si>
    <t>EXTINTOR DE INCÊNDIO PORTÁTIL COM CARGA DE CO2 DE 6 KG, CLASSE BC - FORNECIMENTO E INSTALAÇÃO. AF_01/2026_PE</t>
  </si>
  <si>
    <t>17.2</t>
  </si>
  <si>
    <t>HIDRANTES</t>
  </si>
  <si>
    <t>101912</t>
  </si>
  <si>
    <t>ABRIGO PARA HIDRANTE, 75X45X17CM, COM REGISTRO GLOBO ANGULAR 45 GRAUS 2 1/2", ADAPTADOR STORZ 2 1/2", MANGUEIRA DE INCÊNDIO 15M 2 1/2" E ESGUICHO EM LATÃO 2 1/2" - FORNECIMENTO E INSTALAÇÃO. AF_01/2026</t>
  </si>
  <si>
    <t>106677</t>
  </si>
  <si>
    <t>REGISTRO DE RECALQUE, HIDRANTE SUBTERRÂNEO PREDIAL, 65 MM - FORNECIMENTO E INSTALAÇÃO. AF_01/2026</t>
  </si>
  <si>
    <t>17.3</t>
  </si>
  <si>
    <t>99624</t>
  </si>
  <si>
    <t>VÁLVULA DE RETENÇÃO HORIZONTAL, DE BRONZE, ROSCÁVEL, 2 1/2" - FORNECIMENTO E INSTALAÇÃO. AF_08/2021</t>
  </si>
  <si>
    <t>101917</t>
  </si>
  <si>
    <t>MANÔMETRO 0 A 200 PSI (0 A 14 KGF/CM2), D = 50MM - FORNECIMENTO E INSTALAÇÃO. AF_01/2026</t>
  </si>
  <si>
    <t>FNDE 332</t>
  </si>
  <si>
    <t>MOTO BOMBA 5.00 CV - VAZÃO 12.0 m³/h - PRESSÃO 15 MCA - FORNECIMENTO E INSTALAÇÃO</t>
  </si>
  <si>
    <t>FNDE 112</t>
  </si>
  <si>
    <t>PRESSOSTATO</t>
  </si>
  <si>
    <t>FNDE 114</t>
  </si>
  <si>
    <t>VÁLVULA DE ALÍVIO COM MOLA 2"</t>
  </si>
  <si>
    <t>un</t>
  </si>
  <si>
    <t>102111</t>
  </si>
  <si>
    <t>BOMBA CENTRÍFUGA, MONOFÁSICA, 0,5 CV OU 0,49 HP, HM 6 A 20 M, Q 1,2 A 8,3 M3/H - FORNECIMENTO E INSTALAÇÃO. AF_11/2025_PS</t>
  </si>
  <si>
    <t>FNDE 67</t>
  </si>
  <si>
    <t>CENTRAL ALARME ENDEREÇAVEL</t>
  </si>
  <si>
    <t>17.4</t>
  </si>
  <si>
    <t>94473</t>
  </si>
  <si>
    <t>COTOVELO 90 GRAUS, EM FERRO GALVANIZADO, CONEXÃO ROSQUEADA, DN 65 MM (2 1/2"), INSTALADO EM RESERVAÇÃO PREDIAL DE ÁGUA - FORNECIMENTO E INSTALAÇÃO. AF_04/2024</t>
  </si>
  <si>
    <t>92367</t>
  </si>
  <si>
    <t>TUBO DE AÇO GALVANIZADO COM COSTURA, CLASSE MÉDIA, DN 65 (2 1/2"), CONEXÃO ROSQUEADA, INSTALADO EM REDE DE ALIMENTAÇÃO PARA HIDRANTE - FORNECIMENTO E INSTALAÇÃO. AF_01/2026</t>
  </si>
  <si>
    <t>FNDE 343</t>
  </si>
  <si>
    <t>ADAPTADOR PARA MANÔMETRO</t>
  </si>
  <si>
    <t>94474</t>
  </si>
  <si>
    <t>COTOVELO 45 GRAUS, EM FERRO GALVANIZADO, CONEXÃO ROSQUEADA, DN 65 MM (2 1/2"), INSTALADO EM RESERVAÇÃO PREDIAL DE ÁGUA - FORNECIMENTO E INSTALAÇÃO. AF_04/2024</t>
  </si>
  <si>
    <t>92665</t>
  </si>
  <si>
    <t>NIPLE, EM FERRO GALVANIZADO, CONEXÃO ROSQUEADA, DN 65 (2 1/2"), INSTALADO EM REDE DE ALIMENTAÇÃO PARA SPRINKLER - FORNECIMENTO E INSTALAÇÃO. AF_01/2026</t>
  </si>
  <si>
    <t>92642</t>
  </si>
  <si>
    <t>TÊ, EM FERRO GALVANIZADO, CONEXÃO ROSQUEADA, DN 65 (2 1/2"), INSTALADO EM REDE DE ALIMENTAÇÃO PARA HIDRANTE - FORNECIMENTO E INSTALAÇÃO. AF_01/2026</t>
  </si>
  <si>
    <t>17.5</t>
  </si>
  <si>
    <t>SINALIZAÇÕES</t>
  </si>
  <si>
    <t>97599</t>
  </si>
  <si>
    <t>LUMINÁRIA DE EMERGÊNCIA, COM 30 LÂMPADAS LED DE 2 W, SEM REATOR - FORNECIMENTO E INSTALAÇÃO. AF_09/2024</t>
  </si>
  <si>
    <t>FNDE 303</t>
  </si>
  <si>
    <t>SINALIZAÇÃO COM PLACA INDICATIVA FIXADA NA ESTRUTURA.</t>
  </si>
  <si>
    <t>102520</t>
  </si>
  <si>
    <t>PINTURA DE SINALIZAÇÃO VERTICAL DE SEGURANÇA, FAIXAS AMARELA E PRETA, APLICAÇÃO MANUAL, 2 DEMÃOS. AF_05/2021</t>
  </si>
  <si>
    <t>INSTALAÇÃO ELÉTRICA - 110V</t>
  </si>
  <si>
    <t>18.1</t>
  </si>
  <si>
    <t>QUADROS</t>
  </si>
  <si>
    <t>18.1.1</t>
  </si>
  <si>
    <t>101875</t>
  </si>
  <si>
    <t>QUADRO DE DISTRIBUIÇÃO DE ENERGIA EM CHAPA DE AÇO GALVANIZADO, DE EMBUTIR, COM BARRAMENTO TRIFÁSICO, PARA 12 DISJUNTORES DIN 100A - FORNECIMENTO E INSTALAÇÃO. AF_07/2025</t>
  </si>
  <si>
    <t>18.1.2</t>
  </si>
  <si>
    <t>101883</t>
  </si>
  <si>
    <t>QUADRO DE DISTRIBUIÇÃO DE ENERGIA EM CHAPA DE AÇO GALVANIZADO, DE EMBUTIR, COM BARRAMENTO TRIFÁSICO, PARA 18 DISJUNTORES DIN 100A - FORNECIMENTO E INSTALAÇÃO. AF_07/2025</t>
  </si>
  <si>
    <t>101879</t>
  </si>
  <si>
    <t>QUADRO DE DISTRIBUIÇÃO DE ENERGIA EM CHAPA DE AÇO GALVANIZADO, DE EMBUTIR, COM BARRAMENTO TRIFÁSICO, PARA 24 DISJUNTORES DIN 100A - FORNECIMENTO E INSTALAÇÃO. AF_07/2025</t>
  </si>
  <si>
    <t>101946</t>
  </si>
  <si>
    <t>QUADRO DE MEDIÇÃO GERAL DE ENERGIA PARA 1 MEDIDOR DE SOBREPOR - FORNECIMENTO E INSTALAÇÃO. AF_07/2025</t>
  </si>
  <si>
    <t>18.2</t>
  </si>
  <si>
    <t>DISJUNTORS</t>
  </si>
  <si>
    <t>18.2.1</t>
  </si>
  <si>
    <t>93653</t>
  </si>
  <si>
    <t>DISJUNTOR MONOPOLAR TIPO DIN, CORRENTE NOMINAL DE 10A - FORNECIMENTO E INSTALAÇÃO. AF_07/2025</t>
  </si>
  <si>
    <t>18.2.2</t>
  </si>
  <si>
    <t>93654</t>
  </si>
  <si>
    <t>DISJUNTOR MONOPOLAR TIPO DIN, CORRENTE NOMINAL DE 16A - FORNECIMENTO E INSTALAÇÃO. AF_07/2025</t>
  </si>
  <si>
    <t>93655</t>
  </si>
  <si>
    <t>DISJUNTOR MONOPOLAR TIPO DIN, CORRENTE NOMINAL DE 20A - FORNECIMENTO E INSTALAÇÃO. AF_07/2025</t>
  </si>
  <si>
    <t>93662</t>
  </si>
  <si>
    <t>DISJUNTOR BIPOLAR TIPO DIN, CORRENTE NOMINAL DE 20A - FORNECIMENTO E INSTALAÇÃO. AF_07/2025</t>
  </si>
  <si>
    <t>93664</t>
  </si>
  <si>
    <t>DISJUNTOR BIPOLAR TIPO DIN, CORRENTE NOMINAL DE 32A - FORNECIMENTO E INSTALAÇÃO. AF_07/2025</t>
  </si>
  <si>
    <t>93665</t>
  </si>
  <si>
    <t>DISJUNTOR BIPOLAR TIPO DIN, CORRENTE NOMINAL DE 40A - FORNECIMENTO E INSTALAÇÃO. AF_07/2025</t>
  </si>
  <si>
    <t>93670</t>
  </si>
  <si>
    <t>DISJUNTOR TRIPOLAR TIPO DIN, CORRENTE NOMINAL DE 25A - FORNECIMENTO E INSTALAÇÃO. AF_07/2025</t>
  </si>
  <si>
    <t>93673</t>
  </si>
  <si>
    <t>DISJUNTOR TRIPOLAR TIPO DIN, CORRENTE NOMINAL DE 50A - FORNECIMENTO E INSTALAÇÃO. AF_07/2025</t>
  </si>
  <si>
    <t>101894</t>
  </si>
  <si>
    <t>DISJUNTOR TRIPOLAR TIPO NEMA, CORRENTE NOMINAL DE 60 ATÉ 100A - FORNECIMENTO E INSTALAÇÃO. AF_07/2025</t>
  </si>
  <si>
    <t>101898</t>
  </si>
  <si>
    <t>DISJUNTOR TERMOMAGNÉTICO TRIPOLAR, CORRENTE NOMINAL DE 400A - FORNECIMENTO E INSTALAÇÃO. AF_07/2025</t>
  </si>
  <si>
    <t>FNDE 86</t>
  </si>
  <si>
    <t>DISJUNTOR BIPOLAR TIPO DR, CORRENTE NOMINAL DE 25A - 30mA</t>
  </si>
  <si>
    <t>FNDE 395</t>
  </si>
  <si>
    <t>DISJUNTOR BIPOLAR TIPO DR, CORRENTE NOMINAL DE 60A A 100A - 30mA</t>
  </si>
  <si>
    <t>FNDE 88</t>
  </si>
  <si>
    <t>DISPOSITIVO CONTRA SURTO - DPS 40 kA</t>
  </si>
  <si>
    <t>FNDE 89</t>
  </si>
  <si>
    <t>DISPOSITIVO CONTRA SURTO - DPS 80 kA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</si>
  <si>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</si>
  <si>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</si>
  <si>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</si>
  <si>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</si>
  <si>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</si>
  <si>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</si>
  <si>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</si>
  <si>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</si>
  <si>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</si>
  <si>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93008</t>
  </si>
  <si>
    <t>ELETRODUTO RÍGIDO ROSCÁVEL, PVC, DN 50 MM (1 1/2"), PARA REDE ENTERRADA DE DISTRIBUIÇÃO DE ENERGIA ELÉTRICA - FORNECIMENTO E INSTALAÇÃO. AF_12/2021</t>
  </si>
  <si>
    <t>18.3.4</t>
  </si>
  <si>
    <t>93009</t>
  </si>
  <si>
    <t>ELETRODUTO RÍGIDO ROSCÁVEL, PVC, DN 60 MM (2"), PARA REDE ENTERRADA DE DISTRIBUIÇÃO DE ENERGIA ELÉTRICA - FORNECIMENTO E INSTALAÇÃO. AF_12/2021</t>
  </si>
  <si>
    <t>18.3.5</t>
  </si>
  <si>
    <t>93011</t>
  </si>
  <si>
    <t>ELETRODUTO RÍGIDO ROSCÁVEL, PVC, DN 85 MM (3"), PARA REDE ENTERRADA DE DISTRIBUIÇÃO DE ENERGIA ELÉTRICA - FORNECIMENTO E INSTALAÇÃO. AF_12/2021</t>
  </si>
  <si>
    <t>18.3.6</t>
  </si>
  <si>
    <t>FNDE 94</t>
  </si>
  <si>
    <t>ELETRODUTO EM ACO ZINCADO OU GALVANIZADO DN=3/4", APARENTE - FORNECIMENTO E INSTALAÇÃO.</t>
  </si>
  <si>
    <t>18.3.7</t>
  </si>
  <si>
    <t>97886</t>
  </si>
  <si>
    <t>CAIXA ENTERRADA ELÉTRICA RETANGULAR, EM ALVENARIA COM TIJOLOS CERÂMICOS MACIÇOS, FUNDO COM BRITA, DIMENSÕES INTERNAS: 0,3X0,3X0,3 M. AF_12/2020</t>
  </si>
  <si>
    <t>18.3.8</t>
  </si>
  <si>
    <t>91937</t>
  </si>
  <si>
    <t>CAIXA OCTOGONAL 3" X 3", PVC, INSTALADA EM LAJE - FORNECIMENTO E INSTALAÇÃO. AF_03/2023</t>
  </si>
  <si>
    <t>91940</t>
  </si>
  <si>
    <t>CAIXA RETANGULAR 4" X 2" MÉDIA (1,30 M DO PISO), PVC, INSTALADA EM PAREDE - FORNECIMENTO E INSTALAÇÃO. AF_03/2023</t>
  </si>
  <si>
    <t>18.4</t>
  </si>
  <si>
    <t>CABOS E FIOS CONDUTORES</t>
  </si>
  <si>
    <t>18.4.1</t>
  </si>
  <si>
    <t>91926</t>
  </si>
  <si>
    <t>CABO DE COBRE FLEXÍVEL ISOLADO, 2,5 MM², ANTI-CHAMA 450/750 V, PARA CIRCUITOS TERMINAIS - FORNECIMENTO E INSTALAÇÃO. AF_03/2023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</si>
  <si>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</si>
  <si>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</si>
  <si>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</si>
  <si>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</si>
  <si>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</si>
  <si>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</si>
  <si>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</si>
  <si>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</si>
  <si>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</si>
  <si>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</si>
  <si>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91934</t>
  </si>
  <si>
    <t>CABO DE COBRE FLEXÍVEL ISOLADO, 16 MM², ANTI-CHAMA 450/750 V, PARA CIRCUITOS TERMINAIS - FORNECIMENTO E INSTALAÇÃO. AF_03/2023</t>
  </si>
  <si>
    <t>18.4.6</t>
  </si>
  <si>
    <t>92984</t>
  </si>
  <si>
    <t>CABO DE COBRE FLEXÍVEL ISOLADO, 25 MM², ANTI-CHAMA 0,6/1,0 KV, PARA REDE ENTERRADA DE DISTRIBUIÇÃO DE ENERGIA ELÉTRICA - FORNECIMENTO E INSTALAÇÃO. AF_12/2021</t>
  </si>
  <si>
    <t>92986</t>
  </si>
  <si>
    <t>CABO DE COBRE FLEXÍVEL ISOLADO, 35 MM², ANTI-CHAMA 0,6/1,0 KV, PARA REDE ENTERRADA DE DISTRIBUIÇÃO DE ENERGIA ELÉTRICA - FORNECIMENTO E INSTALAÇÃO. AF_12/2021</t>
  </si>
  <si>
    <t>92988</t>
  </si>
  <si>
    <t>CABO DE COBRE FLEXÍVEL ISOLADO, 50 MM², ANTI-CHAMA 0,6/1,0 KV, PARA REDE ENTERRADA DE DISTRIBUIÇÃO DE ENERGIA ELÉTRICA - FORNECIMENTO E INSTALAÇÃO. AF_12/2021</t>
  </si>
  <si>
    <t>92990</t>
  </si>
  <si>
    <t>CABO DE COBRE FLEXÍVEL ISOLADO, 70 MM², ANTI-CHAMA 0,6/1,0 KV, PARA REDE ENTERRADA DE DISTRIBUIÇÃO DE ENERGIA ELÉTRICA - FORNECIMENTO E INSTALAÇÃO. AF_12/2021</t>
  </si>
  <si>
    <t>92994</t>
  </si>
  <si>
    <t>CABO DE COBRE FLEXÍVEL ISOLADO, 120 MM², ANTI-CHAMA 0,6/1,0 KV, PARA REDE ENTERRADA DE DISTRIBUIÇÃO DE ENERGIA ELÉTRICA - FORNECIMENTO E INSTALAÇÃO. AF_12/2021</t>
  </si>
  <si>
    <t>93000</t>
  </si>
  <si>
    <t>CABO DE COBRE FLEXÍVEL ISOLADO, 240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</si>
  <si>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</si>
  <si>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</si>
  <si>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</si>
  <si>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</si>
  <si>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</si>
  <si>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</si>
  <si>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104764</t>
  </si>
  <si>
    <t>SUPORTE PARA 2 ELETRODUTOS, ESPAÇADO A CADA 80 CM, EM PERFILADO COM COMPRIMENTO DE 25 CM FIXADO EM LAJE, POR METRO DE ELETRODUTO FIXADO. AF_09/2023</t>
  </si>
  <si>
    <t>ILUMINAÇÃO E TOMADAS</t>
  </si>
  <si>
    <t>92000</t>
  </si>
  <si>
    <t>TOMADA BAIXA DE EMBUTIR (1 MÓDULO), 2P+T 10 A, INCLUINDO SUPORTE E PLACA - FORNECIMENTO E INSTALAÇÃO. AF_03/2023</t>
  </si>
  <si>
    <t>92001</t>
  </si>
  <si>
    <t>TOMADA BAIXA DE EMBUTIR (1 MÓDULO), 2P+T 20 A, INCLUINDO SUPORTE E PLACA - FORNECIMENTO E INSTALAÇÃO. AF_03/2023</t>
  </si>
  <si>
    <t>92029</t>
  </si>
  <si>
    <t>INTERRUPTOR PARALELO (1 MÓDULO) COM 1 TOMADA DE EMBUTIR 2P+T 10 A, INCLUINDO SUPORTE E PLACA - FORNECIMENTO E INSTALAÇÃO. AF_03/2023</t>
  </si>
  <si>
    <t>91955</t>
  </si>
  <si>
    <t>INTERRUPTOR PARALELO (1 MÓDULO), 10A/250V, INCLUINDO SUPORTE E PLACA - FORNECIMENTO E INSTALAÇÃO. AF_03/2023</t>
  </si>
  <si>
    <t>92033</t>
  </si>
  <si>
    <t>INTERRUPTOR PARALELO (2 MÓDULOS) COM 1 TOMADA DE EMBUTIR 2P+T 10 A, INCLUINDO SUPORTE E PLACA - FORNECIMENTO E INSTALAÇÃO. AF_03/2023</t>
  </si>
  <si>
    <t>91967</t>
  </si>
  <si>
    <t>INTERRUPTOR SIMPLES (3 MÓDULOS), 10A/250V, INCLUINDO SUPORTE E PLACA - FORNECIMENTO E INSTALAÇÃO. AF_03/2023</t>
  </si>
  <si>
    <t>FNDE 309</t>
  </si>
  <si>
    <t>ESPELHO / PLACA CEGA 4" X 2", PARA INSTALACAO DE TOMADAS E INTERRUPTORES</t>
  </si>
  <si>
    <t>97608</t>
  </si>
  <si>
    <t>LUMINÁRIA ARANDELA TIPO TARTARUGA, COM GRADE, DE SOBREPOR, COM 1 LÂMPADA LED DE 10 W - FORNECIMENTO E INSTALAÇÃO.</t>
  </si>
  <si>
    <t>101659</t>
  </si>
  <si>
    <t>LUMINÁRIA DE LED PARA ILUMINAÇÃO PÚBLICA, DE 181 W ATÉ 239 W - FORNECIMENTO E INSTALAÇÃO. AF_02/2025_PS</t>
  </si>
  <si>
    <t>97600</t>
  </si>
  <si>
    <t>REFLETOR EM ALUMÍNIO, DE SUPORTE E ALÇA, COM 1 LÂMPADA VAPOR DE MERCÚRIO DE 150 W, COM REATOR ALTO FATOR DE POTÊNCIA - FORNECIMENTO E INSTALAÇÃO.</t>
  </si>
  <si>
    <t>LUMINARIA LED REFLETOR RETANGULAR BIVOLT, LUZ BRANCA, 50 W</t>
  </si>
  <si>
    <t>FNDE 705</t>
  </si>
  <si>
    <t>LUMINÁRIA TIPO CALHA, DE EMBUTIR, COM 2 LÂMPADAS TUBULARES LED DE 36/40 W, SEM REATOR - FORNECIMENTO E INSTALAÇÃO</t>
  </si>
  <si>
    <t>FNDE 704</t>
  </si>
  <si>
    <t>LUMINÁRIA TIPO CALHA, DE EMBUTIR, COM 2 LÂMPADAS TUBULARES LED DE 18 W, SEM REATOR - FORNECIMENTO E INSTALAÇÃO</t>
  </si>
  <si>
    <t>FNDE 610</t>
  </si>
  <si>
    <t>LUMINÁRIA RETANGULAR DE EMBUTIR TIPO CALHA ABERTA PARA 2 LÂMPADAS FLUORESCENTES TUBULARES DE 28W/54W</t>
  </si>
  <si>
    <t>COMPOSIÇÃO PRÓPRIA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</si>
  <si>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</si>
  <si>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</si>
  <si>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</si>
  <si>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</si>
  <si>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</si>
  <si>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</si>
  <si>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</si>
  <si>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</si>
  <si>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</si>
  <si>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</si>
  <si>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</si>
  <si>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AR-CONDICIONADO - FORNECIMENTO E INSTALAÇÃO. AF_07/2025</t>
  </si>
  <si>
    <t>19.1.4</t>
  </si>
  <si>
    <t>97328</t>
  </si>
  <si>
    <t>TUBO EM COBRE FLEXÍVEL, DN 3/8", COM ISOLAMENTO, INSTALADO EM RAMAL DE ALIMENTAÇÃO DE AR-CONDICIONADO - FORNECIMENTO E INSTALAÇÃO. AF_07/2025</t>
  </si>
  <si>
    <t>103992</t>
  </si>
  <si>
    <t>ADAPTADOR CURTO COM BOLSA E ROSCA PARA REGISTRO, PVC, SOLDÁVEL, DN 40MM X 1.1/4", INSTALADO EM RAMAL DE DISTRIBUIÇÃO DE ÁGUA - FORNECIMENTO E INSTALAÇÃO. AF_06/2022</t>
  </si>
  <si>
    <t>19.2</t>
  </si>
  <si>
    <t>DRENO</t>
  </si>
  <si>
    <t>19.2.1</t>
  </si>
  <si>
    <t>103978</t>
  </si>
  <si>
    <t>TUBO, PVC, SOLDÁVEL, DE 40MM, INSTALADO EM RAMAL DE DISTRIBUIÇÃO DE ÁGUA - FORNECIMENTO E INSTALAÇÃO. AF_06/2022</t>
  </si>
  <si>
    <t>19.2.2</t>
  </si>
  <si>
    <t>103981</t>
  </si>
  <si>
    <t>JOELHO 45 GRAUS, PVC, SOLDÁVEL, DN 40MM, INSTALADO EM RAMAL DE DISTRIBUIÇÃO DE ÁGUA - FORNECIMENTO E INSTALAÇÃO. AF_06/2022</t>
  </si>
  <si>
    <t>19.2.3</t>
  </si>
  <si>
    <t>103980</t>
  </si>
  <si>
    <t>JOELHO 90 GRAUS, PVC, SOLDÁVEL, DN 40MM, INSTALADO EM RAMAL DE DISTRIBUIÇÃO DE ÁGUA - FORNECIMENTO E INSTALAÇÃO. AF_06/2022</t>
  </si>
  <si>
    <t>19.2.4</t>
  </si>
  <si>
    <t>104011</t>
  </si>
  <si>
    <t>TE, PVC, SOLDÁVEL, DN 40MM, INSTALADO EM RAMAL DE DISTRIBUIÇÃO DE ÁGUA - FORNECIMENTO E INSTALAÇÃO. AF_06/2022</t>
  </si>
  <si>
    <t>INSTALAÇÕES DE CABEAMENTO ESTRUTURADO</t>
  </si>
  <si>
    <t>20.1</t>
  </si>
  <si>
    <t>ACESSÓRIOS CABEAMENTO</t>
  </si>
  <si>
    <t>20.1.1</t>
  </si>
  <si>
    <t>98302</t>
  </si>
  <si>
    <t>PATCH PANEL 24 PORTAS, CATEGORIA 6 - FORNECIMENTO E INSTALAÇÃO. AF_08/2025</t>
  </si>
  <si>
    <t>20.1.2</t>
  </si>
  <si>
    <t>FNDE 76</t>
  </si>
  <si>
    <t>SWITCH TIPO 24 PORTAS COM CAPACIDADE DE 10/100/1000 Mbps</t>
  </si>
  <si>
    <t>20.1.3</t>
  </si>
  <si>
    <t>FNDE 385</t>
  </si>
  <si>
    <t>PATCH CORD, CATEGORIA 6 UTP, 4 PARES.</t>
  </si>
  <si>
    <t>20.1.4</t>
  </si>
  <si>
    <t>FNDE 123</t>
  </si>
  <si>
    <t>GUIA DE CABOS FECHADO 1U</t>
  </si>
  <si>
    <t>20.1.5</t>
  </si>
  <si>
    <t>FNDE 122</t>
  </si>
  <si>
    <t>BANDEJA MÓVEL, PADRÃO 19"</t>
  </si>
  <si>
    <t>100555</t>
  </si>
  <si>
    <t>RACK ABERTO EM COLUNA 44U PARA SERVIDOR - FORNECIMENTO E INSTALAÇÃO. AF_08/2025</t>
  </si>
  <si>
    <t>FNDE 125</t>
  </si>
  <si>
    <t>GUIA VERTICAL 200 MM PARA CABOS</t>
  </si>
  <si>
    <t>20.2</t>
  </si>
  <si>
    <t>CAIXAS E QUADROS</t>
  </si>
  <si>
    <t>20.2.1</t>
  </si>
  <si>
    <t>20.2.2</t>
  </si>
  <si>
    <t>DISPOSITIVOS</t>
  </si>
  <si>
    <t>98307</t>
  </si>
  <si>
    <t>TOMADA DE REDE RJ45 - FORNECIMENTO E INSTALAÇÃO. AF_08/2025</t>
  </si>
  <si>
    <t>FNDE 375</t>
  </si>
  <si>
    <t>TOMADA PARA ANTENA DE TV, CABO COAXIAL DE 9 MM FORNECIMENTO E INSTALAÇÃO</t>
  </si>
  <si>
    <t>FNDE 70</t>
  </si>
  <si>
    <t>TERMINAL A COMPRESSÃO</t>
  </si>
  <si>
    <t>ELETROCALHA E ELETRODUTOS</t>
  </si>
  <si>
    <t>97238</t>
  </si>
  <si>
    <t>ELETROCALHA LISA OU PERFURADA EM AÇO GALVANIZADO, LARGURA 100MM E ALTURA 50MM, INCLUSIVE EMENDA E FIXAÇÃO - FORNECIMENTO E INSTALAÇÃO. AF_04/2023</t>
  </si>
  <si>
    <t>91837</t>
  </si>
  <si>
    <t>ELETRODUTO FLEXÍVEL CORRUGADO REFORÇADO, PVC, DN 32 MM (1"), PARA CIRCUITOS TERMINAIS, INSTALADO EM FORRO - FORNECIMENTO E INSTALAÇÃO. AF_03/2023</t>
  </si>
  <si>
    <t>91835</t>
  </si>
  <si>
    <t>ELETRODUTO FLEXÍVEL CORRUGADO REFORÇADO, PVC, DN 25 MM (3/4"), PARA CIRCUITOS TERMINAIS, INSTALADO EM FORRO - FORNECIMENTO E INSTALAÇÃO. AF_03/2023</t>
  </si>
  <si>
    <t>91865</t>
  </si>
  <si>
    <t>ELETRODUTO RÍGIDO ROSCÁVEL, PVC, DN 40 MM (1 1/4"), PARA CIRCUITOS TERMINAIS, INSTALADO EM FORRO - FORNECIMENTO E INSTALAÇÃO. AF_03/2023</t>
  </si>
  <si>
    <t>FNDE 346</t>
  </si>
  <si>
    <t>CABECOTE PARA ENTRADA DE LINHA DE ALIMENTACAO PARA ELETRODUTO</t>
  </si>
  <si>
    <t>FNDE 90</t>
  </si>
  <si>
    <t>ELETRODUTO RIGIDO, EM ACO ZINCADO OU GALVANIZADO, TIPO PESADO, DN=1", APARENTE - FORNECIMENTO E INSTALAÇÃO.</t>
  </si>
  <si>
    <t>CABEAMENTO</t>
  </si>
  <si>
    <t>98297</t>
  </si>
  <si>
    <t>CABO ELETRÔNICO CATEGORIA 6, INSTALADO EM EDIFICAÇÃO INSTITUCIONAL - FORNECIMENTO E INSTALAÇÃO. AF_08/2025</t>
  </si>
  <si>
    <t>100554</t>
  </si>
  <si>
    <t>CABO COAXIAL RG59 95% - FORNECIMENTO E INSTALAÇÃO. AF_08/2025</t>
  </si>
  <si>
    <t>SISTEMA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</si>
  <si>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</si>
  <si>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</si>
  <si>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</si>
  <si>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</si>
  <si>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</si>
  <si>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</si>
  <si>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</si>
  <si>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</si>
  <si>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</si>
  <si>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</si>
  <si>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</si>
  <si>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</si>
  <si>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</si>
  <si>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104753</t>
  </si>
  <si>
    <t>CONECTOR SPLIT-BOLT, PARA SPDA, PARA CABOS ATÉ 50 MM2 - FORNECIMENTO E INSTALAÇÃO. AF_08/2023</t>
  </si>
  <si>
    <t>101663</t>
  </si>
  <si>
    <t>ABRAÇADEIRA DE FIXAÇÃO DE BRAÇOS DE LUMINÁRIAS DE 2" - FORNECIMENTO E INSTALAÇÃO. AF_02/2025</t>
  </si>
  <si>
    <t>FNDE 68</t>
  </si>
  <si>
    <t>CONJUNTO DE ESTAIAMENTO PARA MASTRO DE SPDA</t>
  </si>
  <si>
    <t>98463</t>
  </si>
  <si>
    <t>SUPORTE ISOLADOR PARA FIXAÇÃO DA CORDOALHA DE COBRE EM ALVENARIA OU CONCRETO - FORNECIMENTO E INSTALAÇÃO. AF_08/2023</t>
  </si>
  <si>
    <t>FNDE 69</t>
  </si>
  <si>
    <t>CAIXA DE EQUALIZAÇÃO DE ATERRAMENTO ELÉTRICO</t>
  </si>
  <si>
    <t>93358</t>
  </si>
  <si>
    <t>ESCAVAÇÃO MANUAL DE VALA. AF_09/2024</t>
  </si>
  <si>
    <t>93382</t>
  </si>
  <si>
    <t>REATERRO MANUAL DE VALAS, COM COMPACTADOR DE SOLOS DE PERCUSSÃO. AF_08/2023</t>
  </si>
  <si>
    <t>96985</t>
  </si>
  <si>
    <t>HASTE DE ATERRAMENTO, DIÂMETRO 5/8", COM 3 METROS - FORNECIMENTO E INSTALAÇÃO. AF_08/2023</t>
  </si>
  <si>
    <t>96973</t>
  </si>
  <si>
    <t>CORDOALHA DE COBRE NU 35 MM², NÃO ENTERRADA, COM ISOLADOR - FORNECIMENTO E INSTALAÇÃO. AF_08/2023</t>
  </si>
  <si>
    <t>96977</t>
  </si>
  <si>
    <t>CORDOALHA DE COBRE NU 50 MM², ENTERRADA - FORNECIMENTO E INSTALAÇÃO. AF_08/2023</t>
  </si>
  <si>
    <t>98111</t>
  </si>
  <si>
    <t>CAIXA DE INSPEÇÃO PARA ATERRAMENTO, CIRCULAR, EM POLIETILENO, DIÂMETRO INTERNO = 0,3 M. AF_12/2020</t>
  </si>
  <si>
    <t>FNDE 71</t>
  </si>
  <si>
    <t>SOLDA EXOTÉRMICA PARA SPDA - FORNECIMENTO E INSTALAÇÃO.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</si>
  <si>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</si>
  <si>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</si>
  <si>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</si>
  <si>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</si>
  <si>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</si>
  <si>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</si>
  <si>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</si>
  <si>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</si>
  <si>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</si>
  <si>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2,5 CM - FORNECIMENTO E INSTALAÇÃO</t>
  </si>
  <si>
    <t>23.4</t>
  </si>
  <si>
    <t>FNDE 48</t>
  </si>
  <si>
    <t>ESCANINHOS E PRATELERIAS EM MDF, REVESTIDOS EM LAMINADO MELAMÍNICO</t>
  </si>
  <si>
    <t>23.5</t>
  </si>
  <si>
    <t>101965</t>
  </si>
  <si>
    <t>PEITORIL LINEAR EM GRANITO OU MÁRMORE, L = 15CM,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</si>
  <si>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</si>
  <si>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</si>
  <si>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</si>
  <si>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</si>
  <si>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99856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</si>
  <si>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</si>
  <si>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</si>
  <si>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</si>
  <si>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</si>
  <si>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</si>
  <si>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</si>
  <si>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</si>
  <si>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SERVIÇOS FINAIS</t>
  </si>
  <si>
    <t>24.1</t>
  </si>
  <si>
    <t>99803</t>
  </si>
  <si>
    <t>LIMPEZA DE PISO CERÂMICO OU PORCELANATO COM PANO ÚMIDO. AF_10/2025_PS</t>
  </si>
  <si>
    <t>24.2</t>
  </si>
  <si>
    <t>VALOR ORÇAMENTO:</t>
  </si>
  <si>
    <t>BDI :</t>
  </si>
  <si>
    <t>Fonte</t>
  </si>
  <si>
    <t>2026/01</t>
  </si>
  <si>
    <t>SEM DESONERAÇÃO</t>
  </si>
  <si>
    <t>SP OBRAS</t>
  </si>
  <si>
    <t>ADMINISTRAÇÃO LOCAL</t>
  </si>
  <si>
    <t>4.1.6</t>
  </si>
  <si>
    <t>4.1.7</t>
  </si>
  <si>
    <t>4.1.8</t>
  </si>
  <si>
    <t>PREÇO
UNITÁRIO COM BDI R$</t>
  </si>
  <si>
    <t>PREÇO
TOTAL COM BDI R$</t>
  </si>
  <si>
    <t>FUNDAÇÃO EDIFICAÇÃO</t>
  </si>
  <si>
    <t>ESTACA HÉLICE CONTÍNUA, DIÂMETRO DE 30 CM, INCLUSO CONCRETO FCK=30MPA E ARMADURA MÍNIMA
(EXCLUSIVE BOMBEAMENTO, MOBILIZAÇÃO E DESMOBILIZAÇÃO). AF_12/2019</t>
  </si>
  <si>
    <t>FABRICAÇÃO, MONTAGEM E DESMONTAGEM DE FÔRMA PARA BLOCO DE COROAMENTO, EM CHAPA DE MADEIRA
COMPENSADA RESINADA, E=17 MM, 4 UTILIZAÇÕES. AF_01/2024</t>
  </si>
  <si>
    <t>LASTRO DE CONCRETO MAGRO, APLICADO EM BLOCOS DE COROAMENTO OU SAPATAS, ESPESSURA DE 5 CM.
AF_01/2024</t>
  </si>
  <si>
    <t>ARMAÇÃO DE ESTRUTURAS DIVERSAS DE CONCRETO ARMADO, EXCETO VIGAS, PILARES, LAJES E FUNDAÇÕES,
UTILIZANDO AÇO CA-50 DE 12,5 MM - MONTAGEM. AF_06/2022</t>
  </si>
  <si>
    <t>ARMAÇÃO DE ESTRUTURAS DIVERSAS DE CONCRETO ARMADO, EXCETO VIGAS, PILARES, LAJES E FUNDAÇÕES,
UTILIZANDO AÇO CA-50 DE 10,0 MM - MONTAGEM. AF_06/2022</t>
  </si>
  <si>
    <t>CONCRETAGEM DE BLOCO DE COROAMENTO OU VIGA BALDRAME, FCK 30 MPA, COM USO DE BOMBA -
LANÇAMENTO, ADENSAMENTO E ACABAMENTO. AF_01/2024</t>
  </si>
  <si>
    <t>ARMAÇÃO DE BLOCO, SAPATA ISOLADA, VIGA BALDRAME E SAPATA CORRIDA UTILIZANDO AÇO CA-50 DE 12,5
MM - MONTAGEM. AF_01/2024</t>
  </si>
  <si>
    <t>TUBO DE PVC CORRUGADO DE DUPLA PAREDE PARA REDE COLETORA DE ESGOTO, DN 200 MM, JUNTA ELÁSTICA -
FORNECIMENTO E ASSENTAMENTO. AF_01/2021</t>
  </si>
  <si>
    <t>TANQUE SÉPTICO CIRCULAR, EM CONCRETO PRÉ-MOLDADO, DIÂMETRO INTERNO = 2,38 M, ALTURA INTERNA =2,50 M, VOLUME ÚTIL: 10009,8 L (PARA 69 CONTRIBUINTES). AF_12/2020</t>
  </si>
  <si>
    <t>FILTRO ANAERÓBIO RETANGULAR, EM ALVENARIA COM BLOCOS DE CONCRETO, DIMENSÕES INTERNAS: 1,6 X 5,6 X H=1,67 M, VOLUME ÚTIL: 10752 L (PARA 103 CONTRIBUINTES). AF_12/2020</t>
  </si>
  <si>
    <t>4.2.6</t>
  </si>
  <si>
    <t>4.2.7</t>
  </si>
  <si>
    <t>4.2.8</t>
  </si>
  <si>
    <t>4.3.2</t>
  </si>
  <si>
    <t>4.3.3</t>
  </si>
  <si>
    <t>4.3.4</t>
  </si>
  <si>
    <t>4.3.5</t>
  </si>
  <si>
    <t>4.3.6</t>
  </si>
  <si>
    <t>4.3.7</t>
  </si>
  <si>
    <t>4.3.8</t>
  </si>
  <si>
    <t>4.4.5</t>
  </si>
  <si>
    <t>5.1.2</t>
  </si>
  <si>
    <t>5.1.3</t>
  </si>
  <si>
    <t>5.1.4</t>
  </si>
  <si>
    <t>5.1.5</t>
  </si>
  <si>
    <t>5.4.4</t>
  </si>
  <si>
    <t>5.5</t>
  </si>
  <si>
    <t>5.5.1</t>
  </si>
  <si>
    <t>5.5.2</t>
  </si>
  <si>
    <t>5.5.3</t>
  </si>
  <si>
    <t>5.5.4</t>
  </si>
  <si>
    <t>5.5.5</t>
  </si>
  <si>
    <t>5.5.6</t>
  </si>
  <si>
    <t>5.6</t>
  </si>
  <si>
    <t>5.6.1</t>
  </si>
  <si>
    <t>5.7</t>
  </si>
  <si>
    <t>5.7.1</t>
  </si>
  <si>
    <t>5.7.1.1</t>
  </si>
  <si>
    <t>5.7.1.2</t>
  </si>
  <si>
    <t>5.7.1.3</t>
  </si>
  <si>
    <t>5.7.1.4</t>
  </si>
  <si>
    <t>5.7.2</t>
  </si>
  <si>
    <t>5.7.2.1</t>
  </si>
  <si>
    <t>5.7.2.2</t>
  </si>
  <si>
    <t>5.7.2.3</t>
  </si>
  <si>
    <t>5.7.2.4</t>
  </si>
  <si>
    <t>6.2.4</t>
  </si>
  <si>
    <t>6.2.5</t>
  </si>
  <si>
    <t>7.1.1</t>
  </si>
  <si>
    <t>7.1.2</t>
  </si>
  <si>
    <t>7.1.3</t>
  </si>
  <si>
    <t>7.1.4</t>
  </si>
  <si>
    <t>7.1.5</t>
  </si>
  <si>
    <t>7.1.6</t>
  </si>
  <si>
    <t>7.1.7</t>
  </si>
  <si>
    <t>7.2.1</t>
  </si>
  <si>
    <t>7.2.2</t>
  </si>
  <si>
    <t>7.2.3</t>
  </si>
  <si>
    <t>7.3.1</t>
  </si>
  <si>
    <t>7.3.2</t>
  </si>
  <si>
    <t>7.3.3</t>
  </si>
  <si>
    <t>7.3.4</t>
  </si>
  <si>
    <t>7.3.5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</si>
  <si>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</si>
  <si>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</si>
  <si>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</si>
  <si>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</si>
  <si>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</si>
  <si>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</si>
  <si>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</si>
  <si>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</si>
  <si>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</si>
  <si>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</si>
  <si>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7.4.11</t>
  </si>
  <si>
    <t>7.4.12</t>
  </si>
  <si>
    <t>7.4.13</t>
  </si>
  <si>
    <t>7.4.14</t>
  </si>
  <si>
    <t>7.4.15</t>
  </si>
  <si>
    <t>7.5.1</t>
  </si>
  <si>
    <t>7.6.1</t>
  </si>
  <si>
    <t>7.6.2</t>
  </si>
  <si>
    <t>7.6.3</t>
  </si>
  <si>
    <t>7.6.4</t>
  </si>
  <si>
    <t>7.6.5</t>
  </si>
  <si>
    <t>7.6.6</t>
  </si>
  <si>
    <t>7.6.7</t>
  </si>
  <si>
    <t>8.3</t>
  </si>
  <si>
    <t>8.4</t>
  </si>
  <si>
    <t>8.5</t>
  </si>
  <si>
    <t>8.6</t>
  </si>
  <si>
    <t>11.1.7</t>
  </si>
  <si>
    <t>11.1.8</t>
  </si>
  <si>
    <t>11.1.9</t>
  </si>
  <si>
    <t>11.1.10</t>
  </si>
  <si>
    <t>11.1.11</t>
  </si>
  <si>
    <t>11.1.12</t>
  </si>
  <si>
    <t>11.2.3</t>
  </si>
  <si>
    <t>11.2.4</t>
  </si>
  <si>
    <t>11.2.5</t>
  </si>
  <si>
    <t>11.2.6</t>
  </si>
  <si>
    <t>11.2.7</t>
  </si>
  <si>
    <t>12.3.1.1</t>
  </si>
  <si>
    <t>12.4</t>
  </si>
  <si>
    <t>12.4.1</t>
  </si>
  <si>
    <t>12.4.2</t>
  </si>
  <si>
    <t>13.1.7</t>
  </si>
  <si>
    <t>13.1.8</t>
  </si>
  <si>
    <t>13.1.9</t>
  </si>
  <si>
    <t>13.1.10</t>
  </si>
  <si>
    <t>13.1.11</t>
  </si>
  <si>
    <t>13.1.12</t>
  </si>
  <si>
    <t>13.1.13</t>
  </si>
  <si>
    <t>13.1.14</t>
  </si>
  <si>
    <t>13.1.15</t>
  </si>
  <si>
    <t>13.1.16</t>
  </si>
  <si>
    <t>13.1.17</t>
  </si>
  <si>
    <t>13.1.18</t>
  </si>
  <si>
    <t>13.1.19</t>
  </si>
  <si>
    <t>13.1.20</t>
  </si>
  <si>
    <t>13.1.21</t>
  </si>
  <si>
    <t>13.1.22</t>
  </si>
  <si>
    <t>13.1.23</t>
  </si>
  <si>
    <t>13.1.24</t>
  </si>
  <si>
    <t>13.1.25</t>
  </si>
  <si>
    <t>13.1.26</t>
  </si>
  <si>
    <t>13.1.27</t>
  </si>
  <si>
    <t>13.1.28</t>
  </si>
  <si>
    <t>13.1.29</t>
  </si>
  <si>
    <t>13.1.30</t>
  </si>
  <si>
    <t>13.1.31</t>
  </si>
  <si>
    <t>13.1.32</t>
  </si>
  <si>
    <t>13.1.33</t>
  </si>
  <si>
    <t>13.1.34</t>
  </si>
  <si>
    <t>13.1.35</t>
  </si>
  <si>
    <t>13.1.36</t>
  </si>
  <si>
    <t>13.1.37</t>
  </si>
  <si>
    <t>13.1.38</t>
  </si>
  <si>
    <t>13.1.39</t>
  </si>
  <si>
    <t>13.1.40</t>
  </si>
  <si>
    <t>13.1.41</t>
  </si>
  <si>
    <t>13.1.42</t>
  </si>
  <si>
    <t>13.2.3</t>
  </si>
  <si>
    <t>13.2.4</t>
  </si>
  <si>
    <t>13.2.5</t>
  </si>
  <si>
    <t>13.2.6</t>
  </si>
  <si>
    <t>13.3</t>
  </si>
  <si>
    <t>13.3.1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</si>
  <si>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</si>
  <si>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</si>
  <si>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</si>
  <si>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</si>
  <si>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</si>
  <si>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</si>
  <si>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</si>
  <si>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</si>
  <si>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</si>
  <si>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</si>
  <si>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</si>
  <si>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</si>
  <si>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</si>
  <si>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</si>
  <si>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</si>
  <si>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15.1.16</t>
  </si>
  <si>
    <t>15.1.17</t>
  </si>
  <si>
    <t>15.1.18</t>
  </si>
  <si>
    <t>15.1.19</t>
  </si>
  <si>
    <t>15.1.20</t>
  </si>
  <si>
    <t>15.1.21</t>
  </si>
  <si>
    <t>15.1.22</t>
  </si>
  <si>
    <t>15.1.23</t>
  </si>
  <si>
    <t>15.1.24</t>
  </si>
  <si>
    <t>15.1.25</t>
  </si>
  <si>
    <t>15.1.26</t>
  </si>
  <si>
    <t>15.1.27</t>
  </si>
  <si>
    <t>15.1.28</t>
  </si>
  <si>
    <t>15.1.29</t>
  </si>
  <si>
    <t>15.1.30</t>
  </si>
  <si>
    <t>15.2.1</t>
  </si>
  <si>
    <t>15.2.2</t>
  </si>
  <si>
    <t>15.2.3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</si>
  <si>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</si>
  <si>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</si>
  <si>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</si>
  <si>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</si>
  <si>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</si>
  <si>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</si>
  <si>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</si>
  <si>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</si>
  <si>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</si>
  <si>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</si>
  <si>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</si>
  <si>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</si>
  <si>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</si>
  <si>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</si>
  <si>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</si>
  <si>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16.29</t>
  </si>
  <si>
    <t>16.30</t>
  </si>
  <si>
    <t>16.31</t>
  </si>
  <si>
    <t>16.32</t>
  </si>
  <si>
    <t>16.33</t>
  </si>
  <si>
    <t>16.34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</si>
  <si>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</si>
  <si>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</si>
  <si>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</si>
  <si>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</si>
  <si>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</si>
  <si>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</si>
  <si>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</si>
  <si>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</si>
  <si>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18.5.3</t>
  </si>
  <si>
    <t>19.2.5</t>
  </si>
  <si>
    <t>19.2.6</t>
  </si>
  <si>
    <t>19.2.7</t>
  </si>
  <si>
    <t>19.2.8</t>
  </si>
  <si>
    <t>19.2.9</t>
  </si>
  <si>
    <t>19.2.10</t>
  </si>
  <si>
    <t>19.2.11</t>
  </si>
  <si>
    <t>19.2.12</t>
  </si>
  <si>
    <t>19.2.13</t>
  </si>
  <si>
    <t>19.2.14</t>
  </si>
  <si>
    <t>19.3</t>
  </si>
  <si>
    <t>19.3.1</t>
  </si>
  <si>
    <t>19.3.2</t>
  </si>
  <si>
    <t>19.3.3</t>
  </si>
  <si>
    <t>19.3.4</t>
  </si>
  <si>
    <t>19.3.5</t>
  </si>
  <si>
    <t>19.3.6</t>
  </si>
  <si>
    <t>19.3.7</t>
  </si>
  <si>
    <t>19.3.8</t>
  </si>
  <si>
    <t>19.3.9</t>
  </si>
  <si>
    <t>19.4</t>
  </si>
  <si>
    <t>19.4.1</t>
  </si>
  <si>
    <t>19.4.2</t>
  </si>
  <si>
    <t>19.4.3</t>
  </si>
  <si>
    <t>19.4.4</t>
  </si>
  <si>
    <t>19.4.5</t>
  </si>
  <si>
    <t>19.4.6</t>
  </si>
  <si>
    <t>19.4.7</t>
  </si>
  <si>
    <t>19.4.8</t>
  </si>
  <si>
    <t>19.4.9</t>
  </si>
  <si>
    <t>19.4.10</t>
  </si>
  <si>
    <t>19.4.11</t>
  </si>
  <si>
    <t>19.5</t>
  </si>
  <si>
    <t>19.5.1</t>
  </si>
  <si>
    <t>19.5.2</t>
  </si>
  <si>
    <t>19.6</t>
  </si>
  <si>
    <t>19.6.1</t>
  </si>
  <si>
    <t>19.6.2</t>
  </si>
  <si>
    <t>19.6.3</t>
  </si>
  <si>
    <t>19.6.4</t>
  </si>
  <si>
    <t>19.6.5</t>
  </si>
  <si>
    <t>19.6.6</t>
  </si>
  <si>
    <t>19.6.7</t>
  </si>
  <si>
    <t>19.6.8</t>
  </si>
  <si>
    <t>19.6.9</t>
  </si>
  <si>
    <t>19.6.10</t>
  </si>
  <si>
    <t>19.6.11</t>
  </si>
  <si>
    <t>19.6.12</t>
  </si>
  <si>
    <t>19.6.13</t>
  </si>
  <si>
    <t>19.6.14</t>
  </si>
  <si>
    <t>20.2.3</t>
  </si>
  <si>
    <t>20.2.4</t>
  </si>
  <si>
    <t>21.1.1</t>
  </si>
  <si>
    <t>21.1.2</t>
  </si>
  <si>
    <t>21.1.3</t>
  </si>
  <si>
    <t>21.1.4</t>
  </si>
  <si>
    <t>21.1.5</t>
  </si>
  <si>
    <t>21.1.6</t>
  </si>
  <si>
    <t>21.1.7</t>
  </si>
  <si>
    <t>21.2.1</t>
  </si>
  <si>
    <t>21.2.2</t>
  </si>
  <si>
    <t>21.3</t>
  </si>
  <si>
    <t>21.3.1</t>
  </si>
  <si>
    <t>21.3.2</t>
  </si>
  <si>
    <t>21.3.3</t>
  </si>
  <si>
    <t>21.4</t>
  </si>
  <si>
    <t>21.4.1</t>
  </si>
  <si>
    <t>21.4.2</t>
  </si>
  <si>
    <t>21.4.3</t>
  </si>
  <si>
    <t>21.4.4</t>
  </si>
  <si>
    <t>21.4.5</t>
  </si>
  <si>
    <t>21.4.6</t>
  </si>
  <si>
    <t>21.5</t>
  </si>
  <si>
    <t>21.5.1</t>
  </si>
  <si>
    <t>21.5.2</t>
  </si>
  <si>
    <t>23.10</t>
  </si>
  <si>
    <t>23.11</t>
  </si>
  <si>
    <t>23.12</t>
  </si>
  <si>
    <t>23.13</t>
  </si>
  <si>
    <t>23.14</t>
  </si>
  <si>
    <t>23.15</t>
  </si>
  <si>
    <t>24.3</t>
  </si>
  <si>
    <t>24.4</t>
  </si>
  <si>
    <t>24.5</t>
  </si>
  <si>
    <t>24.6</t>
  </si>
  <si>
    <t>24.7</t>
  </si>
  <si>
    <t>24.8</t>
  </si>
  <si>
    <t>24.9</t>
  </si>
  <si>
    <t>25.1</t>
  </si>
  <si>
    <t>25.2</t>
  </si>
  <si>
    <t>68.01.670</t>
  </si>
  <si>
    <t>Poste de concreto circular, 300 kg, H = 9,00 m</t>
  </si>
  <si>
    <t>CDHU</t>
  </si>
  <si>
    <t>12.12.010</t>
  </si>
  <si>
    <t>Taxa de mobilização e desmobilização de equipamentos para execução 
de estaca tipo hélice contínua em solo</t>
  </si>
  <si>
    <t>TX</t>
  </si>
  <si>
    <t>4.4.6</t>
  </si>
  <si>
    <t>12.05.010</t>
  </si>
  <si>
    <t>Taxa de mobilização e desmobilização de equipamentos para execução 
de estaca escavada</t>
  </si>
  <si>
    <t>4.1.9</t>
  </si>
  <si>
    <t>Responsável Técnico pela Elaboração do Orçamento</t>
  </si>
  <si>
    <t>Secretária de Educação</t>
  </si>
  <si>
    <t>Kelly Cristina Nogueira da Silva</t>
  </si>
  <si>
    <t>Maria Donizeti de Queluz Camargo</t>
  </si>
  <si>
    <t>Secretaria de Educação</t>
  </si>
  <si>
    <t>Secretaria de Planejamentos Urbano, Obras e Habitação</t>
  </si>
  <si>
    <r>
      <rPr>
        <b/>
        <sz val="9"/>
        <rFont val="Arial"/>
        <family val="2"/>
      </rPr>
      <t>CREA SP</t>
    </r>
    <r>
      <rPr>
        <sz val="9"/>
        <rFont val="Arial"/>
        <family val="2"/>
      </rPr>
      <t xml:space="preserve"> 5069602262 </t>
    </r>
    <r>
      <rPr>
        <b/>
        <sz val="9"/>
        <rFont val="Arial"/>
        <family val="2"/>
      </rPr>
      <t>ART</t>
    </r>
    <r>
      <rPr>
        <sz val="9"/>
        <rFont val="Arial"/>
        <family val="2"/>
      </rPr>
      <t xml:space="preserve"> 2620260349411</t>
    </r>
  </si>
  <si>
    <t>Local:</t>
  </si>
  <si>
    <t xml:space="preserve">Rua Dirce de Souza Machado, n.º 250 </t>
  </si>
  <si>
    <t xml:space="preserve">Bairro: </t>
  </si>
  <si>
    <t>Varadouro</t>
  </si>
  <si>
    <t>CRONOGRAMA FÍSICO-FINANCEIRO</t>
  </si>
  <si>
    <t>ETAPA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</si>
  <si>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</si>
  <si>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</si>
  <si>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</si>
  <si>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</si>
  <si>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</si>
  <si>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</si>
  <si>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</si>
  <si>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</si>
  <si>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</si>
  <si>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10ª</t>
  </si>
  <si>
    <t>11ª</t>
  </si>
  <si>
    <t>12ª</t>
  </si>
  <si>
    <t>R$</t>
  </si>
  <si>
    <t>%</t>
  </si>
  <si>
    <t>DA ETAPA</t>
  </si>
  <si>
    <t>1º mês</t>
  </si>
  <si>
    <t>Quantidade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</si>
  <si>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</si>
  <si>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</si>
  <si>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</si>
  <si>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</si>
  <si>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</si>
  <si>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</si>
  <si>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</si>
  <si>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</si>
  <si>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</si>
  <si>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</si>
  <si>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</si>
  <si>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COMPOSIÇÃO FNDE</t>
  </si>
  <si>
    <r>
      <t xml:space="preserve">Obra: </t>
    </r>
    <r>
      <rPr>
        <sz val="12"/>
        <rFont val="Arial"/>
        <family val="2"/>
      </rPr>
      <t xml:space="preserve">Construção da Creche de Educação Infantil, FNDE - Creche Tipo 2 </t>
    </r>
  </si>
  <si>
    <r>
      <t xml:space="preserve">Município: </t>
    </r>
    <r>
      <rPr>
        <sz val="12"/>
        <rFont val="Arial"/>
        <family val="2"/>
      </rPr>
      <t xml:space="preserve">Santa Isabel - SP </t>
    </r>
  </si>
  <si>
    <r>
      <rPr>
        <b/>
        <sz val="14"/>
        <rFont val="Arial"/>
        <family val="2"/>
      </rPr>
      <t>CREA SP</t>
    </r>
    <r>
      <rPr>
        <sz val="14"/>
        <rFont val="Arial"/>
        <family val="2"/>
      </rPr>
      <t xml:space="preserve"> 5069602262 </t>
    </r>
    <r>
      <rPr>
        <b/>
        <sz val="14"/>
        <rFont val="Arial"/>
        <family val="2"/>
      </rPr>
      <t>ART</t>
    </r>
    <r>
      <rPr>
        <sz val="14"/>
        <rFont val="Arial"/>
        <family val="2"/>
      </rPr>
      <t xml:space="preserve"> 2620260349411</t>
    </r>
  </si>
  <si>
    <t>Santa Isabel,03 de julho de 2026</t>
  </si>
  <si>
    <t>R$ MENSAL</t>
  </si>
  <si>
    <t>R$ ACUMULADO</t>
  </si>
  <si>
    <t>% MENSAL</t>
  </si>
  <si>
    <t>% ACUMULADO</t>
  </si>
  <si>
    <t>CRONOGRAMA DE EXECUÇÃO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</si>
</sst>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"/>
    <numFmt numFmtId="165" formatCode="\R\$\ ###,###,##0.00"/>
    <numFmt numFmtId="166" formatCode="&quot;R$&quot;\ #,##0.00"/>
  </numFmts>
  <fonts count="39">
    <font>
      <sz val="11"/>
      <color theme="1"/>
      <name val="Aptos Narrow"/>
      <family val="2"/>
      <scheme val="minor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9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SansSerif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b/>
      <sz val="14"/>
      <color theme="1"/>
      <name val="Aptos Narrow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rgb="FF000000"/>
      <name val="SansSerif"/>
      <family val="2"/>
    </font>
    <font>
      <sz val="10"/>
      <color indexed="8"/>
      <name val="Arial"/>
      <family val="2"/>
    </font>
    <font>
      <sz val="14"/>
      <name val="Times New Roman"/>
      <family val="1"/>
    </font>
    <font>
      <sz val="14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9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2" fillId="13" borderId="1"/>
    <xf numFmtId="43" fontId="4" fillId="13" borderId="1" applyFont="0" applyFill="0" applyBorder="0" applyAlignment="0" applyProtection="0"/>
    <xf numFmtId="43" fontId="4" fillId="13" borderId="1" applyFont="0" applyFill="0" applyBorder="0" applyAlignment="0" applyProtection="0"/>
    <xf numFmtId="43" fontId="5" fillId="13" borderId="1" applyFont="0" applyFill="0" applyBorder="0" applyAlignment="0" applyProtection="0"/>
    <xf numFmtId="9" fontId="5" fillId="13" borderId="1" applyFont="0" applyFill="0" applyBorder="0" applyAlignment="0" applyProtection="0"/>
    <xf numFmtId="0" fontId="2" fillId="13" borderId="1"/>
    <xf numFmtId="0" fontId="5" fillId="13" borderId="1"/>
    <xf numFmtId="0" fontId="36" fillId="13" borderId="1"/>
  </cellStyleXfs>
  <cellXfs count="267">
    <xf numFmtId="0" fontId="0" fillId="0" borderId="0" xfId="0"/>
    <xf numFmtId="0" fontId="2" fillId="13" borderId="1" xfId="1"/>
    <xf numFmtId="0" fontId="6" fillId="17" borderId="0" xfId="0" applyFont="1" applyFill="1"/>
    <xf numFmtId="0" fontId="0" fillId="17" borderId="0" xfId="0" applyFill="1"/>
    <xf numFmtId="0" fontId="1" fillId="13" borderId="1" xfId="6" applyFont="1" applyAlignment="1">
      <alignment vertical="center"/>
    </xf>
    <xf numFmtId="0" fontId="0" fillId="0" borderId="1" xfId="0" applyBorder="1"/>
    <xf numFmtId="0" fontId="0" fillId="18" borderId="0" xfId="0" applyFill="1"/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wrapText="1"/>
      <protection locked="0"/>
    </xf>
    <xf numFmtId="0" fontId="11" fillId="16" borderId="2" xfId="0" applyFont="1" applyFill="1" applyBorder="1" applyAlignment="1">
      <alignment horizontal="left" vertical="center" wrapText="1"/>
    </xf>
    <xf numFmtId="164" fontId="11" fillId="16" borderId="2" xfId="0" applyNumberFormat="1" applyFont="1" applyFill="1" applyBorder="1" applyAlignment="1">
      <alignment horizontal="right" vertical="center" wrapText="1"/>
    </xf>
    <xf numFmtId="0" fontId="12" fillId="6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justify" vertical="center" wrapText="1"/>
    </xf>
    <xf numFmtId="4" fontId="12" fillId="9" borderId="2" xfId="0" applyNumberFormat="1" applyFont="1" applyFill="1" applyBorder="1" applyAlignment="1">
      <alignment horizontal="right" vertical="center" wrapText="1"/>
    </xf>
    <xf numFmtId="164" fontId="12" fillId="10" borderId="2" xfId="0" applyNumberFormat="1" applyFont="1" applyFill="1" applyBorder="1" applyAlignment="1">
      <alignment horizontal="right" vertical="center" wrapText="1"/>
    </xf>
    <xf numFmtId="165" fontId="12" fillId="11" borderId="2" xfId="0" applyNumberFormat="1" applyFont="1" applyFill="1" applyBorder="1" applyAlignment="1">
      <alignment horizontal="right" vertical="center" wrapText="1"/>
    </xf>
    <xf numFmtId="0" fontId="12" fillId="16" borderId="2" xfId="0" applyFont="1" applyFill="1" applyBorder="1" applyAlignment="1">
      <alignment horizontal="left" vertical="center" wrapText="1"/>
    </xf>
    <xf numFmtId="164" fontId="12" fillId="16" borderId="2" xfId="0" applyNumberFormat="1" applyFont="1" applyFill="1" applyBorder="1" applyAlignment="1">
      <alignment horizontal="right" vertical="center" wrapText="1"/>
    </xf>
    <xf numFmtId="165" fontId="11" fillId="16" borderId="2" xfId="0" applyNumberFormat="1" applyFont="1" applyFill="1" applyBorder="1" applyAlignment="1">
      <alignment horizontal="right" vertical="center" wrapText="1"/>
    </xf>
    <xf numFmtId="0" fontId="11" fillId="4" borderId="2" xfId="0" applyFont="1" applyFill="1" applyBorder="1" applyAlignment="1">
      <alignment horizontal="left" vertical="center" wrapText="1"/>
    </xf>
    <xf numFmtId="164" fontId="11" fillId="5" borderId="2" xfId="0" applyNumberFormat="1" applyFont="1" applyFill="1" applyBorder="1" applyAlignment="1">
      <alignment horizontal="right" vertical="center" wrapText="1"/>
    </xf>
    <xf numFmtId="0" fontId="11" fillId="12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 applyProtection="1">
      <alignment wrapText="1"/>
      <protection locked="0"/>
    </xf>
    <xf numFmtId="164" fontId="11" fillId="5" borderId="1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3" fillId="0" borderId="1" xfId="1" applyFont="1" applyFill="1" applyAlignment="1">
      <alignment horizontal="center" vertical="center" wrapText="1"/>
    </xf>
    <xf numFmtId="0" fontId="8" fillId="0" borderId="1" xfId="1" applyFont="1" applyFill="1" applyAlignment="1">
      <alignment horizontal="center" vertical="center" wrapText="1"/>
    </xf>
    <xf numFmtId="10" fontId="8" fillId="0" borderId="1" xfId="5" applyNumberFormat="1" applyFont="1" applyFill="1" applyBorder="1" applyAlignment="1">
      <alignment horizontal="center" vertical="center" wrapText="1"/>
    </xf>
    <xf numFmtId="43" fontId="8" fillId="0" borderId="1" xfId="2" applyFont="1" applyFill="1" applyBorder="1" applyAlignment="1">
      <alignment horizontal="center" vertical="center" wrapText="1"/>
    </xf>
    <xf numFmtId="43" fontId="9" fillId="0" borderId="1" xfId="3" quotePrefix="1" applyFont="1" applyFill="1" applyBorder="1" applyAlignment="1">
      <alignment horizontal="center" vertical="center"/>
    </xf>
    <xf numFmtId="0" fontId="10" fillId="0" borderId="1" xfId="1" applyFont="1" applyFill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165" fontId="12" fillId="0" borderId="1" xfId="0" applyNumberFormat="1" applyFont="1" applyBorder="1" applyAlignment="1">
      <alignment horizontal="right" vertical="center" wrapText="1"/>
    </xf>
    <xf numFmtId="165" fontId="11" fillId="0" borderId="1" xfId="0" applyNumberFormat="1" applyFont="1" applyBorder="1" applyAlignment="1">
      <alignment horizontal="right" vertical="center" wrapText="1"/>
    </xf>
    <xf numFmtId="165" fontId="12" fillId="19" borderId="1" xfId="0" applyNumberFormat="1" applyFont="1" applyFill="1" applyBorder="1" applyAlignment="1">
      <alignment horizontal="right" vertical="center" wrapText="1"/>
    </xf>
    <xf numFmtId="0" fontId="0" fillId="15" borderId="0" xfId="0" applyFill="1"/>
    <xf numFmtId="2" fontId="0" fillId="0" borderId="0" xfId="0" applyNumberFormat="1"/>
    <xf numFmtId="44" fontId="0" fillId="0" borderId="0" xfId="0" applyNumberFormat="1"/>
    <xf numFmtId="2" fontId="0" fillId="14" borderId="0" xfId="0" applyNumberFormat="1" applyFill="1" applyAlignment="1">
      <alignment horizontal="center" vertical="center"/>
    </xf>
    <xf numFmtId="44" fontId="0" fillId="14" borderId="0" xfId="0" applyNumberFormat="1" applyFill="1" applyAlignment="1">
      <alignment horizontal="center" vertical="center"/>
    </xf>
    <xf numFmtId="2" fontId="0" fillId="20" borderId="0" xfId="0" applyNumberFormat="1" applyFill="1" applyAlignment="1">
      <alignment horizontal="center" vertical="center"/>
    </xf>
    <xf numFmtId="44" fontId="0" fillId="20" borderId="0" xfId="0" applyNumberFormat="1" applyFill="1" applyAlignment="1">
      <alignment horizontal="center" vertical="center"/>
    </xf>
    <xf numFmtId="2" fontId="0" fillId="15" borderId="0" xfId="0" applyNumberFormat="1" applyFill="1" applyAlignment="1">
      <alignment horizontal="center" vertical="center"/>
    </xf>
    <xf numFmtId="44" fontId="0" fillId="15" borderId="0" xfId="0" applyNumberFormat="1" applyFill="1" applyAlignment="1">
      <alignment horizontal="center" vertical="center"/>
    </xf>
    <xf numFmtId="2" fontId="0" fillId="21" borderId="0" xfId="0" applyNumberFormat="1" applyFill="1" applyAlignment="1">
      <alignment horizontal="center" vertical="center"/>
    </xf>
    <xf numFmtId="44" fontId="0" fillId="21" borderId="0" xfId="0" applyNumberFormat="1" applyFill="1" applyAlignment="1">
      <alignment horizontal="center" vertical="center"/>
    </xf>
    <xf numFmtId="2" fontId="13" fillId="22" borderId="0" xfId="0" applyNumberFormat="1" applyFont="1" applyFill="1" applyAlignment="1">
      <alignment horizontal="center" vertical="center"/>
    </xf>
    <xf numFmtId="44" fontId="13" fillId="22" borderId="0" xfId="0" applyNumberFormat="1" applyFont="1" applyFill="1" applyAlignment="1">
      <alignment horizontal="center" vertical="center"/>
    </xf>
    <xf numFmtId="2" fontId="0" fillId="23" borderId="0" xfId="0" applyNumberFormat="1" applyFill="1" applyAlignment="1">
      <alignment horizontal="center" vertical="center"/>
    </xf>
    <xf numFmtId="44" fontId="0" fillId="23" borderId="0" xfId="0" applyNumberFormat="1" applyFill="1" applyAlignment="1">
      <alignment horizontal="center" vertical="center"/>
    </xf>
    <xf numFmtId="2" fontId="0" fillId="24" borderId="0" xfId="0" applyNumberFormat="1" applyFill="1" applyAlignment="1">
      <alignment horizontal="center" vertical="center"/>
    </xf>
    <xf numFmtId="44" fontId="0" fillId="24" borderId="0" xfId="0" applyNumberFormat="1" applyFill="1" applyAlignment="1">
      <alignment horizontal="center" vertical="center"/>
    </xf>
    <xf numFmtId="2" fontId="0" fillId="25" borderId="0" xfId="0" applyNumberFormat="1" applyFill="1" applyAlignment="1">
      <alignment horizontal="center" vertical="center"/>
    </xf>
    <xf numFmtId="44" fontId="0" fillId="25" borderId="0" xfId="0" applyNumberFormat="1" applyFill="1" applyAlignment="1">
      <alignment horizontal="center" vertical="center"/>
    </xf>
    <xf numFmtId="2" fontId="0" fillId="26" borderId="0" xfId="0" applyNumberFormat="1" applyFill="1" applyAlignment="1">
      <alignment horizontal="center" vertical="center"/>
    </xf>
    <xf numFmtId="44" fontId="0" fillId="26" borderId="0" xfId="0" applyNumberFormat="1" applyFill="1" applyAlignment="1">
      <alignment horizontal="center" vertical="center"/>
    </xf>
    <xf numFmtId="2" fontId="0" fillId="18" borderId="0" xfId="0" applyNumberFormat="1" applyFill="1" applyAlignment="1">
      <alignment horizontal="center" vertical="center"/>
    </xf>
    <xf numFmtId="44" fontId="0" fillId="18" borderId="0" xfId="0" applyNumberFormat="1" applyFill="1" applyAlignment="1">
      <alignment horizontal="center" vertical="center"/>
    </xf>
    <xf numFmtId="44" fontId="0" fillId="15" borderId="0" xfId="0" applyNumberFormat="1" applyFill="1"/>
    <xf numFmtId="0" fontId="14" fillId="0" borderId="0" xfId="0" applyFont="1"/>
    <xf numFmtId="2" fontId="14" fillId="0" borderId="0" xfId="0" applyNumberFormat="1" applyFont="1"/>
    <xf numFmtId="44" fontId="14" fillId="0" borderId="0" xfId="0" applyNumberFormat="1" applyFont="1"/>
    <xf numFmtId="44" fontId="6" fillId="0" borderId="0" xfId="0" applyNumberFormat="1" applyFont="1"/>
    <xf numFmtId="44" fontId="6" fillId="15" borderId="0" xfId="0" applyNumberFormat="1" applyFont="1" applyFill="1"/>
    <xf numFmtId="165" fontId="15" fillId="11" borderId="2" xfId="0" applyNumberFormat="1" applyFont="1" applyFill="1" applyBorder="1" applyAlignment="1">
      <alignment horizontal="right" vertical="center" wrapText="1"/>
    </xf>
    <xf numFmtId="2" fontId="0" fillId="16" borderId="0" xfId="0" applyNumberFormat="1" applyFill="1"/>
    <xf numFmtId="44" fontId="0" fillId="16" borderId="0" xfId="0" applyNumberFormat="1" applyFill="1"/>
    <xf numFmtId="0" fontId="0" fillId="16" borderId="0" xfId="0" applyFill="1"/>
    <xf numFmtId="0" fontId="10" fillId="2" borderId="1" xfId="0" applyFont="1" applyFill="1" applyBorder="1" applyProtection="1">
      <protection locked="0"/>
    </xf>
    <xf numFmtId="0" fontId="16" fillId="7" borderId="2" xfId="0" applyFont="1" applyFill="1" applyBorder="1" applyAlignment="1">
      <alignment horizontal="center" vertical="center" wrapText="1"/>
    </xf>
    <xf numFmtId="4" fontId="16" fillId="9" borderId="2" xfId="0" applyNumberFormat="1" applyFont="1" applyFill="1" applyBorder="1" applyAlignment="1">
      <alignment horizontal="right" vertical="center" wrapText="1"/>
    </xf>
    <xf numFmtId="164" fontId="16" fillId="10" borderId="2" xfId="0" applyNumberFormat="1" applyFont="1" applyFill="1" applyBorder="1" applyAlignment="1">
      <alignment horizontal="right" vertical="center" wrapText="1"/>
    </xf>
    <xf numFmtId="165" fontId="16" fillId="11" borderId="2" xfId="0" applyNumberFormat="1" applyFont="1" applyFill="1" applyBorder="1" applyAlignment="1">
      <alignment horizontal="right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justify" vertical="center" wrapText="1"/>
    </xf>
    <xf numFmtId="43" fontId="21" fillId="13" borderId="6" xfId="3" applyFont="1" applyFill="1" applyBorder="1" applyAlignment="1">
      <alignment vertical="center"/>
    </xf>
    <xf numFmtId="0" fontId="21" fillId="13" borderId="1" xfId="1" applyFont="1" applyAlignment="1">
      <alignment horizontal="center"/>
    </xf>
    <xf numFmtId="0" fontId="21" fillId="13" borderId="1" xfId="1" applyFont="1" applyAlignment="1">
      <alignment vertical="center"/>
    </xf>
    <xf numFmtId="43" fontId="21" fillId="13" borderId="1" xfId="4" applyFont="1" applyFill="1" applyBorder="1" applyAlignment="1">
      <alignment horizontal="center" vertical="center" wrapText="1"/>
    </xf>
    <xf numFmtId="10" fontId="21" fillId="14" borderId="7" xfId="5" applyNumberFormat="1" applyFont="1" applyFill="1" applyBorder="1" applyAlignment="1">
      <alignment horizontal="center" vertical="center" wrapText="1"/>
    </xf>
    <xf numFmtId="4" fontId="16" fillId="9" borderId="2" xfId="0" applyNumberFormat="1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right" vertical="center" wrapText="1"/>
    </xf>
    <xf numFmtId="164" fontId="17" fillId="5" borderId="2" xfId="0" applyNumberFormat="1" applyFont="1" applyFill="1" applyBorder="1" applyAlignment="1">
      <alignment horizontal="right" vertical="center" wrapText="1"/>
    </xf>
    <xf numFmtId="0" fontId="23" fillId="2" borderId="0" xfId="0" applyFont="1" applyFill="1" applyAlignment="1" applyProtection="1">
      <alignment wrapText="1"/>
      <protection locked="0"/>
    </xf>
    <xf numFmtId="0" fontId="17" fillId="12" borderId="1" xfId="0" applyFont="1" applyFill="1" applyBorder="1" applyAlignment="1">
      <alignment horizontal="right" vertical="center" wrapText="1"/>
    </xf>
    <xf numFmtId="164" fontId="17" fillId="5" borderId="14" xfId="0" applyNumberFormat="1" applyFont="1" applyFill="1" applyBorder="1" applyAlignment="1">
      <alignment horizontal="right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8" borderId="14" xfId="0" applyFont="1" applyFill="1" applyBorder="1" applyAlignment="1">
      <alignment horizontal="justify" vertical="center" wrapText="1"/>
    </xf>
    <xf numFmtId="4" fontId="16" fillId="9" borderId="14" xfId="0" applyNumberFormat="1" applyFont="1" applyFill="1" applyBorder="1" applyAlignment="1">
      <alignment horizontal="center" vertical="center" wrapText="1"/>
    </xf>
    <xf numFmtId="164" fontId="16" fillId="10" borderId="14" xfId="0" applyNumberFormat="1" applyFont="1" applyFill="1" applyBorder="1" applyAlignment="1">
      <alignment horizontal="right" vertical="center" wrapText="1"/>
    </xf>
    <xf numFmtId="165" fontId="16" fillId="11" borderId="14" xfId="0" applyNumberFormat="1" applyFont="1" applyFill="1" applyBorder="1" applyAlignment="1">
      <alignment horizontal="right" vertical="center" wrapText="1"/>
    </xf>
    <xf numFmtId="0" fontId="17" fillId="4" borderId="17" xfId="0" applyFont="1" applyFill="1" applyBorder="1" applyAlignment="1">
      <alignment horizontal="center" vertical="center" wrapText="1"/>
    </xf>
    <xf numFmtId="164" fontId="16" fillId="10" borderId="17" xfId="0" applyNumberFormat="1" applyFont="1" applyFill="1" applyBorder="1" applyAlignment="1">
      <alignment horizontal="right" vertical="center" wrapText="1"/>
    </xf>
    <xf numFmtId="164" fontId="17" fillId="5" borderId="17" xfId="0" applyNumberFormat="1" applyFont="1" applyFill="1" applyBorder="1" applyAlignment="1">
      <alignment horizontal="right" vertical="center" wrapText="1"/>
    </xf>
    <xf numFmtId="0" fontId="17" fillId="16" borderId="18" xfId="0" applyFont="1" applyFill="1" applyBorder="1" applyAlignment="1">
      <alignment horizontal="center" vertical="center" wrapText="1"/>
    </xf>
    <xf numFmtId="0" fontId="17" fillId="16" borderId="19" xfId="0" applyFont="1" applyFill="1" applyBorder="1" applyAlignment="1">
      <alignment horizontal="left" vertical="center" wrapText="1"/>
    </xf>
    <xf numFmtId="164" fontId="16" fillId="16" borderId="19" xfId="0" applyNumberFormat="1" applyFont="1" applyFill="1" applyBorder="1" applyAlignment="1">
      <alignment horizontal="right" vertical="center" wrapText="1"/>
    </xf>
    <xf numFmtId="164" fontId="17" fillId="16" borderId="15" xfId="0" applyNumberFormat="1" applyFont="1" applyFill="1" applyBorder="1" applyAlignment="1">
      <alignment horizontal="right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justify" vertical="center" wrapText="1"/>
    </xf>
    <xf numFmtId="4" fontId="16" fillId="9" borderId="17" xfId="0" applyNumberFormat="1" applyFont="1" applyFill="1" applyBorder="1" applyAlignment="1">
      <alignment horizontal="center" vertical="center" wrapText="1"/>
    </xf>
    <xf numFmtId="165" fontId="16" fillId="11" borderId="17" xfId="0" applyNumberFormat="1" applyFont="1" applyFill="1" applyBorder="1" applyAlignment="1">
      <alignment horizontal="right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justify" vertical="center" wrapText="1"/>
    </xf>
    <xf numFmtId="0" fontId="16" fillId="7" borderId="20" xfId="0" applyFont="1" applyFill="1" applyBorder="1" applyAlignment="1">
      <alignment horizontal="center" vertical="center" wrapText="1"/>
    </xf>
    <xf numFmtId="4" fontId="16" fillId="9" borderId="20" xfId="0" applyNumberFormat="1" applyFont="1" applyFill="1" applyBorder="1" applyAlignment="1">
      <alignment horizontal="right" vertical="center" wrapText="1"/>
    </xf>
    <xf numFmtId="164" fontId="16" fillId="10" borderId="20" xfId="0" applyNumberFormat="1" applyFont="1" applyFill="1" applyBorder="1" applyAlignment="1">
      <alignment horizontal="right" vertical="center" wrapText="1"/>
    </xf>
    <xf numFmtId="165" fontId="16" fillId="11" borderId="20" xfId="0" applyNumberFormat="1" applyFont="1" applyFill="1" applyBorder="1" applyAlignment="1">
      <alignment horizontal="right" vertical="center" wrapText="1"/>
    </xf>
    <xf numFmtId="165" fontId="17" fillId="16" borderId="15" xfId="0" applyNumberFormat="1" applyFont="1" applyFill="1" applyBorder="1" applyAlignment="1">
      <alignment horizontal="right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 applyProtection="1">
      <alignment wrapText="1"/>
      <protection locked="0"/>
    </xf>
    <xf numFmtId="164" fontId="24" fillId="5" borderId="1" xfId="0" applyNumberFormat="1" applyFont="1" applyFill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5" fillId="13" borderId="1" xfId="6" applyFont="1" applyAlignment="1">
      <alignment vertical="center"/>
    </xf>
    <xf numFmtId="0" fontId="25" fillId="0" borderId="1" xfId="6" applyFont="1" applyFill="1" applyAlignment="1">
      <alignment vertical="center"/>
    </xf>
    <xf numFmtId="0" fontId="23" fillId="2" borderId="1" xfId="0" applyFont="1" applyFill="1" applyBorder="1" applyAlignment="1" applyProtection="1">
      <alignment horizontal="left" wrapText="1"/>
      <protection locked="0"/>
    </xf>
    <xf numFmtId="166" fontId="29" fillId="0" borderId="16" xfId="0" applyNumberFormat="1" applyFont="1" applyBorder="1"/>
    <xf numFmtId="0" fontId="29" fillId="0" borderId="0" xfId="0" applyFont="1"/>
    <xf numFmtId="43" fontId="29" fillId="0" borderId="0" xfId="0" applyNumberFormat="1" applyFont="1"/>
    <xf numFmtId="0" fontId="0" fillId="25" borderId="0" xfId="0" applyFill="1"/>
    <xf numFmtId="0" fontId="27" fillId="2" borderId="1" xfId="0" applyFont="1" applyFill="1" applyBorder="1" applyAlignment="1" applyProtection="1">
      <alignment wrapText="1"/>
      <protection locked="0"/>
    </xf>
    <xf numFmtId="0" fontId="33" fillId="0" borderId="0" xfId="0" applyFont="1" applyAlignment="1">
      <alignment horizontal="center" vertical="center"/>
    </xf>
    <xf numFmtId="0" fontId="26" fillId="12" borderId="1" xfId="0" applyFont="1" applyFill="1" applyBorder="1" applyAlignment="1">
      <alignment horizontal="right" vertical="center" wrapText="1"/>
    </xf>
    <xf numFmtId="0" fontId="34" fillId="0" borderId="0" xfId="0" applyFont="1" applyAlignment="1">
      <alignment horizontal="center" vertical="center"/>
    </xf>
    <xf numFmtId="4" fontId="34" fillId="0" borderId="0" xfId="0" applyNumberFormat="1" applyFont="1" applyAlignment="1">
      <alignment horizontal="center" vertical="center"/>
    </xf>
    <xf numFmtId="4" fontId="34" fillId="0" borderId="1" xfId="0" applyNumberFormat="1" applyFont="1" applyBorder="1" applyAlignment="1">
      <alignment horizontal="center" vertical="center"/>
    </xf>
    <xf numFmtId="164" fontId="26" fillId="5" borderId="1" xfId="0" applyNumberFormat="1" applyFont="1" applyFill="1" applyBorder="1" applyAlignment="1">
      <alignment horizontal="right" vertical="center" wrapText="1"/>
    </xf>
    <xf numFmtId="0" fontId="27" fillId="2" borderId="1" xfId="0" applyFont="1" applyFill="1" applyBorder="1" applyProtection="1">
      <protection locked="0"/>
    </xf>
    <xf numFmtId="0" fontId="35" fillId="13" borderId="1" xfId="6" applyFont="1" applyAlignment="1">
      <alignment vertical="center"/>
    </xf>
    <xf numFmtId="0" fontId="28" fillId="0" borderId="27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/>
    </xf>
    <xf numFmtId="0" fontId="32" fillId="0" borderId="28" xfId="0" applyFont="1" applyBorder="1" applyAlignment="1">
      <alignment horizontal="center"/>
    </xf>
    <xf numFmtId="166" fontId="29" fillId="0" borderId="26" xfId="0" applyNumberFormat="1" applyFont="1" applyBorder="1"/>
    <xf numFmtId="0" fontId="29" fillId="0" borderId="27" xfId="0" applyFont="1" applyBorder="1"/>
    <xf numFmtId="0" fontId="29" fillId="0" borderId="28" xfId="0" applyFont="1" applyBorder="1"/>
    <xf numFmtId="166" fontId="29" fillId="0" borderId="33" xfId="0" applyNumberFormat="1" applyFont="1" applyBorder="1"/>
    <xf numFmtId="166" fontId="29" fillId="0" borderId="27" xfId="0" applyNumberFormat="1" applyFont="1" applyBorder="1"/>
    <xf numFmtId="166" fontId="29" fillId="0" borderId="28" xfId="0" applyNumberFormat="1" applyFont="1" applyBorder="1"/>
    <xf numFmtId="0" fontId="29" fillId="0" borderId="29" xfId="0" applyFont="1" applyBorder="1" applyAlignment="1">
      <alignment horizontal="center" vertical="center"/>
    </xf>
    <xf numFmtId="166" fontId="29" fillId="27" borderId="26" xfId="0" applyNumberFormat="1" applyFont="1" applyFill="1" applyBorder="1"/>
    <xf numFmtId="166" fontId="29" fillId="27" borderId="16" xfId="0" applyNumberFormat="1" applyFont="1" applyFill="1" applyBorder="1"/>
    <xf numFmtId="166" fontId="29" fillId="27" borderId="33" xfId="0" applyNumberFormat="1" applyFont="1" applyFill="1" applyBorder="1"/>
    <xf numFmtId="166" fontId="29" fillId="0" borderId="25" xfId="0" applyNumberFormat="1" applyFont="1" applyBorder="1"/>
    <xf numFmtId="166" fontId="29" fillId="0" borderId="21" xfId="0" applyNumberFormat="1" applyFont="1" applyBorder="1"/>
    <xf numFmtId="166" fontId="29" fillId="0" borderId="34" xfId="0" applyNumberFormat="1" applyFont="1" applyBorder="1"/>
    <xf numFmtId="0" fontId="21" fillId="13" borderId="4" xfId="1" applyFont="1" applyBorder="1" applyAlignment="1">
      <alignment horizontal="center" vertical="center" wrapText="1"/>
    </xf>
    <xf numFmtId="0" fontId="21" fillId="13" borderId="5" xfId="1" applyFont="1" applyBorder="1" applyAlignment="1">
      <alignment horizontal="center" vertical="center" wrapText="1"/>
    </xf>
    <xf numFmtId="0" fontId="21" fillId="13" borderId="3" xfId="1" applyFont="1" applyBorder="1" applyAlignment="1">
      <alignment horizontal="center" wrapText="1"/>
    </xf>
    <xf numFmtId="0" fontId="21" fillId="13" borderId="4" xfId="1" applyFont="1" applyBorder="1" applyAlignment="1">
      <alignment horizontal="center" wrapText="1"/>
    </xf>
    <xf numFmtId="43" fontId="21" fillId="13" borderId="4" xfId="2" applyFont="1" applyFill="1" applyBorder="1" applyAlignment="1">
      <alignment horizontal="center" vertical="center" wrapText="1"/>
    </xf>
    <xf numFmtId="0" fontId="23" fillId="13" borderId="1" xfId="1" applyFont="1" applyAlignment="1">
      <alignment horizontal="center" vertical="center" wrapText="1"/>
    </xf>
    <xf numFmtId="43" fontId="22" fillId="13" borderId="1" xfId="2" applyFont="1" applyFill="1" applyBorder="1" applyAlignment="1">
      <alignment horizontal="center" vertical="center" wrapText="1"/>
    </xf>
    <xf numFmtId="43" fontId="21" fillId="13" borderId="1" xfId="4" applyFont="1" applyFill="1" applyBorder="1" applyAlignment="1">
      <alignment horizontal="right" vertical="center" wrapText="1"/>
    </xf>
    <xf numFmtId="43" fontId="22" fillId="13" borderId="1" xfId="3" quotePrefix="1" applyFont="1" applyFill="1" applyBorder="1" applyAlignment="1">
      <alignment vertical="center"/>
    </xf>
    <xf numFmtId="43" fontId="21" fillId="13" borderId="3" xfId="3" quotePrefix="1" applyFont="1" applyFill="1" applyBorder="1" applyAlignment="1">
      <alignment vertical="center"/>
    </xf>
    <xf numFmtId="0" fontId="23" fillId="13" borderId="4" xfId="1" applyFont="1" applyBorder="1" applyAlignment="1">
      <alignment horizontal="center" vertical="center" wrapText="1"/>
    </xf>
    <xf numFmtId="43" fontId="22" fillId="13" borderId="5" xfId="3" quotePrefix="1" applyFont="1" applyFill="1" applyBorder="1" applyAlignment="1">
      <alignment horizontal="center" vertical="center"/>
    </xf>
    <xf numFmtId="0" fontId="21" fillId="13" borderId="6" xfId="1" applyFont="1" applyBorder="1" applyAlignment="1">
      <alignment vertical="center"/>
    </xf>
    <xf numFmtId="0" fontId="22" fillId="13" borderId="1" xfId="1" applyFont="1" applyAlignment="1">
      <alignment horizontal="center" vertical="center"/>
    </xf>
    <xf numFmtId="43" fontId="22" fillId="13" borderId="7" xfId="3" quotePrefix="1" applyFont="1" applyFill="1" applyBorder="1" applyAlignment="1">
      <alignment horizontal="center" vertical="center"/>
    </xf>
    <xf numFmtId="0" fontId="21" fillId="13" borderId="8" xfId="1" applyFont="1" applyBorder="1" applyAlignment="1">
      <alignment vertical="center"/>
    </xf>
    <xf numFmtId="0" fontId="22" fillId="13" borderId="9" xfId="1" applyFont="1" applyBorder="1" applyAlignment="1">
      <alignment horizontal="center" vertical="center"/>
    </xf>
    <xf numFmtId="43" fontId="22" fillId="13" borderId="10" xfId="3" quotePrefix="1" applyFont="1" applyFill="1" applyBorder="1" applyAlignment="1">
      <alignment horizontal="center" vertical="center"/>
    </xf>
    <xf numFmtId="0" fontId="23" fillId="13" borderId="9" xfId="1" applyFont="1" applyBorder="1" applyAlignment="1">
      <alignment horizontal="center"/>
    </xf>
    <xf numFmtId="0" fontId="23" fillId="13" borderId="9" xfId="1" applyFont="1" applyBorder="1" applyAlignment="1">
      <alignment horizontal="center" vertical="center"/>
    </xf>
    <xf numFmtId="43" fontId="22" fillId="13" borderId="9" xfId="2" applyFont="1" applyFill="1" applyBorder="1" applyAlignment="1">
      <alignment horizontal="center" vertical="center"/>
    </xf>
    <xf numFmtId="43" fontId="22" fillId="13" borderId="9" xfId="2" applyFont="1" applyFill="1" applyBorder="1" applyAlignment="1">
      <alignment vertical="center"/>
    </xf>
    <xf numFmtId="0" fontId="23" fillId="13" borderId="10" xfId="1" applyFont="1" applyBorder="1" applyAlignment="1">
      <alignment vertical="center"/>
    </xf>
    <xf numFmtId="0" fontId="23" fillId="0" borderId="0" xfId="0" applyFont="1" applyAlignment="1" applyProtection="1">
      <alignment wrapText="1"/>
      <protection locked="0"/>
    </xf>
    <xf numFmtId="0" fontId="17" fillId="0" borderId="0" xfId="0" applyFont="1" applyAlignment="1">
      <alignment vertical="center" wrapText="1"/>
    </xf>
    <xf numFmtId="0" fontId="17" fillId="12" borderId="12" xfId="0" applyFont="1" applyFill="1" applyBorder="1" applyAlignment="1">
      <alignment horizontal="right" vertical="center" wrapText="1"/>
    </xf>
    <xf numFmtId="164" fontId="17" fillId="5" borderId="15" xfId="0" applyNumberFormat="1" applyFont="1" applyFill="1" applyBorder="1" applyAlignment="1">
      <alignment horizontal="right" vertical="center" wrapText="1"/>
    </xf>
    <xf numFmtId="0" fontId="23" fillId="2" borderId="1" xfId="0" applyFont="1" applyFill="1" applyBorder="1" applyAlignment="1" applyProtection="1">
      <alignment wrapText="1"/>
      <protection locked="0"/>
    </xf>
    <xf numFmtId="164" fontId="17" fillId="5" borderId="1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" fontId="22" fillId="0" borderId="0" xfId="0" applyNumberFormat="1" applyFont="1" applyAlignment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10" fontId="0" fillId="0" borderId="0" xfId="0" applyNumberFormat="1"/>
    <xf numFmtId="10" fontId="28" fillId="0" borderId="27" xfId="0" applyNumberFormat="1" applyFont="1" applyBorder="1" applyAlignment="1">
      <alignment horizontal="center" vertical="center"/>
    </xf>
    <xf numFmtId="10" fontId="28" fillId="0" borderId="29" xfId="0" applyNumberFormat="1" applyFont="1" applyBorder="1" applyAlignment="1">
      <alignment horizontal="center" vertical="center"/>
    </xf>
    <xf numFmtId="10" fontId="29" fillId="0" borderId="27" xfId="0" applyNumberFormat="1" applyFont="1" applyBorder="1"/>
    <xf numFmtId="10" fontId="29" fillId="0" borderId="28" xfId="0" applyNumberFormat="1" applyFont="1" applyBorder="1"/>
    <xf numFmtId="166" fontId="29" fillId="0" borderId="35" xfId="0" applyNumberFormat="1" applyFont="1" applyBorder="1"/>
    <xf numFmtId="0" fontId="29" fillId="0" borderId="35" xfId="0" applyFont="1" applyBorder="1"/>
    <xf numFmtId="166" fontId="29" fillId="0" borderId="36" xfId="0" applyNumberFormat="1" applyFont="1" applyBorder="1"/>
    <xf numFmtId="166" fontId="29" fillId="0" borderId="37" xfId="0" applyNumberFormat="1" applyFont="1" applyBorder="1"/>
    <xf numFmtId="166" fontId="29" fillId="27" borderId="38" xfId="0" applyNumberFormat="1" applyFont="1" applyFill="1" applyBorder="1"/>
    <xf numFmtId="0" fontId="29" fillId="0" borderId="16" xfId="0" applyFont="1" applyBorder="1"/>
    <xf numFmtId="0" fontId="37" fillId="28" borderId="16" xfId="8" applyFont="1" applyFill="1" applyBorder="1" applyAlignment="1">
      <alignment horizontal="right"/>
    </xf>
    <xf numFmtId="49" fontId="37" fillId="28" borderId="16" xfId="8" applyNumberFormat="1" applyFont="1" applyFill="1" applyBorder="1" applyAlignment="1">
      <alignment horizontal="right"/>
    </xf>
    <xf numFmtId="0" fontId="37" fillId="13" borderId="16" xfId="8" applyFont="1" applyBorder="1" applyAlignment="1">
      <alignment horizontal="right"/>
    </xf>
    <xf numFmtId="10" fontId="29" fillId="0" borderId="16" xfId="0" applyNumberFormat="1" applyFont="1" applyBorder="1"/>
    <xf numFmtId="0" fontId="38" fillId="13" borderId="16" xfId="8" applyFont="1" applyBorder="1" applyAlignment="1">
      <alignment horizontal="right"/>
    </xf>
    <xf numFmtId="10" fontId="29" fillId="0" borderId="35" xfId="0" applyNumberFormat="1" applyFont="1" applyBorder="1"/>
    <xf numFmtId="10" fontId="29" fillId="0" borderId="33" xfId="0" applyNumberFormat="1" applyFont="1" applyBorder="1"/>
    <xf numFmtId="166" fontId="29" fillId="0" borderId="38" xfId="0" applyNumberFormat="1" applyFont="1" applyBorder="1"/>
    <xf numFmtId="10" fontId="29" fillId="0" borderId="36" xfId="0" applyNumberFormat="1" applyFont="1" applyBorder="1"/>
    <xf numFmtId="166" fontId="29" fillId="0" borderId="39" xfId="0" applyNumberFormat="1" applyFont="1" applyBorder="1"/>
    <xf numFmtId="10" fontId="29" fillId="0" borderId="40" xfId="0" applyNumberFormat="1" applyFont="1" applyBorder="1"/>
    <xf numFmtId="166" fontId="31" fillId="0" borderId="41" xfId="0" applyNumberFormat="1" applyFont="1" applyBorder="1"/>
    <xf numFmtId="10" fontId="29" fillId="0" borderId="42" xfId="0" applyNumberFormat="1" applyFont="1" applyBorder="1"/>
    <xf numFmtId="0" fontId="30" fillId="0" borderId="0" xfId="0" applyFont="1"/>
    <xf numFmtId="0" fontId="23" fillId="2" borderId="1" xfId="0" applyFont="1" applyFill="1" applyBorder="1" applyAlignment="1" applyProtection="1">
      <alignment horizontal="left" wrapText="1"/>
      <protection locked="0"/>
    </xf>
    <xf numFmtId="0" fontId="21" fillId="0" borderId="0" xfId="0" applyFont="1" applyAlignment="1">
      <alignment horizontal="center" vertical="center"/>
    </xf>
    <xf numFmtId="0" fontId="17" fillId="16" borderId="19" xfId="0" applyFont="1" applyFill="1" applyBorder="1" applyAlignment="1">
      <alignment horizontal="left" vertical="center" wrapText="1"/>
    </xf>
    <xf numFmtId="0" fontId="17" fillId="4" borderId="17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22" fillId="13" borderId="1" xfId="1" applyFont="1" applyAlignment="1">
      <alignment horizontal="left"/>
    </xf>
    <xf numFmtId="0" fontId="21" fillId="13" borderId="1" xfId="1" applyFont="1" applyAlignment="1">
      <alignment horizontal="left"/>
    </xf>
    <xf numFmtId="0" fontId="23" fillId="13" borderId="8" xfId="1" applyFont="1" applyBorder="1" applyAlignment="1">
      <alignment horizontal="left"/>
    </xf>
    <xf numFmtId="0" fontId="23" fillId="13" borderId="9" xfId="1" applyFont="1" applyBorder="1" applyAlignment="1">
      <alignment horizontal="left"/>
    </xf>
    <xf numFmtId="0" fontId="23" fillId="13" borderId="1" xfId="1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13" borderId="3" xfId="1" applyFont="1" applyBorder="1" applyAlignment="1">
      <alignment horizontal="center" vertical="center" wrapText="1"/>
    </xf>
    <xf numFmtId="0" fontId="21" fillId="13" borderId="4" xfId="1" applyFont="1" applyBorder="1" applyAlignment="1">
      <alignment horizontal="center" vertical="center" wrapText="1"/>
    </xf>
    <xf numFmtId="0" fontId="21" fillId="13" borderId="5" xfId="1" applyFont="1" applyBorder="1" applyAlignment="1">
      <alignment horizontal="center" vertical="center" wrapText="1"/>
    </xf>
    <xf numFmtId="0" fontId="21" fillId="13" borderId="6" xfId="1" applyFont="1" applyBorder="1" applyAlignment="1">
      <alignment horizontal="center" vertical="center" wrapText="1"/>
    </xf>
    <xf numFmtId="0" fontId="21" fillId="13" borderId="1" xfId="1" applyFont="1" applyAlignment="1">
      <alignment horizontal="center" vertical="center" wrapText="1"/>
    </xf>
    <xf numFmtId="0" fontId="21" fillId="13" borderId="7" xfId="1" applyFont="1" applyBorder="1" applyAlignment="1">
      <alignment horizontal="center" vertical="center" wrapText="1"/>
    </xf>
    <xf numFmtId="0" fontId="21" fillId="13" borderId="8" xfId="1" applyFont="1" applyBorder="1" applyAlignment="1">
      <alignment horizontal="center" vertical="center" wrapText="1"/>
    </xf>
    <xf numFmtId="0" fontId="21" fillId="13" borderId="9" xfId="1" applyFont="1" applyBorder="1" applyAlignment="1">
      <alignment horizontal="center" vertical="center" wrapText="1"/>
    </xf>
    <xf numFmtId="0" fontId="21" fillId="13" borderId="10" xfId="1" applyFont="1" applyBorder="1" applyAlignment="1">
      <alignment horizontal="center" vertical="center" wrapText="1"/>
    </xf>
    <xf numFmtId="43" fontId="21" fillId="13" borderId="11" xfId="2" applyFont="1" applyFill="1" applyBorder="1" applyAlignment="1">
      <alignment horizontal="center" vertical="center" wrapText="1"/>
    </xf>
    <xf numFmtId="43" fontId="21" fillId="13" borderId="12" xfId="2" applyFont="1" applyFill="1" applyBorder="1" applyAlignment="1">
      <alignment horizontal="center" vertical="center" wrapText="1"/>
    </xf>
    <xf numFmtId="43" fontId="21" fillId="13" borderId="13" xfId="2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right" vertical="center" wrapText="1"/>
    </xf>
    <xf numFmtId="0" fontId="17" fillId="12" borderId="11" xfId="0" applyFont="1" applyFill="1" applyBorder="1" applyAlignment="1">
      <alignment horizontal="center" vertical="center" wrapText="1"/>
    </xf>
    <xf numFmtId="0" fontId="17" fillId="12" borderId="12" xfId="0" applyFont="1" applyFill="1" applyBorder="1" applyAlignment="1">
      <alignment horizontal="center" vertical="center" wrapText="1"/>
    </xf>
    <xf numFmtId="0" fontId="22" fillId="13" borderId="1" xfId="1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27" fillId="2" borderId="1" xfId="0" applyFont="1" applyFill="1" applyBorder="1" applyAlignment="1" applyProtection="1">
      <alignment horizontal="left" wrapText="1"/>
      <protection locked="0"/>
    </xf>
    <xf numFmtId="0" fontId="33" fillId="0" borderId="0" xfId="0" applyFont="1" applyAlignment="1">
      <alignment horizontal="center" vertical="center"/>
    </xf>
    <xf numFmtId="0" fontId="11" fillId="16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16" borderId="43" xfId="0" applyFont="1" applyFill="1" applyBorder="1" applyAlignment="1">
      <alignment horizontal="left" vertical="center" wrapText="1"/>
    </xf>
    <xf numFmtId="0" fontId="11" fillId="16" borderId="44" xfId="0" applyFont="1" applyFill="1" applyBorder="1" applyAlignment="1">
      <alignment horizontal="left" vertical="center" wrapText="1"/>
    </xf>
    <xf numFmtId="0" fontId="11" fillId="16" borderId="45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 applyProtection="1">
      <alignment horizontal="left" wrapText="1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9">
    <cellStyle name="Normal" xfId="0" builtinId="0"/>
    <cellStyle name="Normal 2" xfId="1" xr:uid="{00000000-0005-0000-0000-000001000000}"/>
    <cellStyle name="Normal 2 2" xfId="7" xr:uid="{00000000-0005-0000-0000-000002000000}"/>
    <cellStyle name="Normal 2 2 2 2" xfId="8" xr:uid="{8C6A58E3-3CF6-4C9F-89E5-2AFCDBCFA394}"/>
    <cellStyle name="Normal 57" xfId="6" xr:uid="{00000000-0005-0000-0000-000003000000}"/>
    <cellStyle name="Porcentagem 2" xfId="5" xr:uid="{00000000-0005-0000-0000-000004000000}"/>
    <cellStyle name="Vírgula 2" xfId="2" xr:uid="{00000000-0005-0000-0000-000005000000}"/>
    <cellStyle name="Vírgula 2 2" xfId="4" xr:uid="{00000000-0005-0000-0000-000006000000}"/>
    <cellStyle name="Vírgula 4" xfId="3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2716815</xdr:colOff>
      <xdr:row>0</xdr:row>
      <xdr:rowOff>117183</xdr:rowOff>
    </xdr:from>
    <xdr:to>
      <xdr:col>7</xdr:col>
      <xdr:colOff>1139189</xdr:colOff>
      <xdr:row>2</xdr:row>
      <xdr:rowOff>458153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DE18457-CB73-4628-BC6B-993A46B28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4128" y="117183"/>
          <a:ext cx="5613749" cy="864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</xdr:row>
      <xdr:rowOff>95249</xdr:rowOff>
    </xdr:from>
    <xdr:to>
      <xdr:col>9</xdr:col>
      <xdr:colOff>1218133</xdr:colOff>
      <xdr:row>8</xdr:row>
      <xdr:rowOff>142874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AB058A-2FB5-4FEC-88D9-69F34D4AD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4938" y="285749"/>
          <a:ext cx="9981133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325209</xdr:colOff>
      <xdr:row>491</xdr:row>
      <xdr:rowOff>425295</xdr:rowOff>
    </xdr:from>
    <xdr:to>
      <xdr:col>42</xdr:col>
      <xdr:colOff>555727</xdr:colOff>
      <xdr:row>503</xdr:row>
      <xdr:rowOff>435428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flipV="1">
          <a:off x="55189209" y="210097759"/>
          <a:ext cx="3632304" cy="5153633"/>
        </a:xfrm>
        <a:prstGeom prst="rect">
          <a:avLst/>
        </a:prstGeom>
        <a:noFill/>
        <a:ln w="4762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5</xdr:col>
      <xdr:colOff>93889</xdr:colOff>
      <xdr:row>1</xdr:row>
      <xdr:rowOff>149677</xdr:rowOff>
    </xdr:from>
    <xdr:to>
      <xdr:col>13</xdr:col>
      <xdr:colOff>616131</xdr:colOff>
      <xdr:row>7</xdr:row>
      <xdr:rowOff>120559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4A32912-48A2-4EC0-909B-B9D9A2888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568" y="326570"/>
          <a:ext cx="9040313" cy="10322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L575"/>
  <sheetViews>
    <sheetView tabSelected="1" view="pageBreakPreview" zoomScale="70" zoomScaleNormal="100" zoomScaleSheetLayoutView="70" workbookViewId="0">
      <selection activeCell="A11" sqref="A11:C11"/>
    </sheetView>
  </sheetViews>
  <sheetFormatPr defaultColWidth="0" defaultRowHeight="14.4" zeroHeight="1"/>
  <cols>
    <col min="1" max="1" width="9.33203125" customWidth="1"/>
    <col min="2" max="2" width="10.33203125" customWidth="1"/>
    <col min="3" max="3" width="55.44140625" customWidth="1"/>
    <col min="4" max="4" width="10.88671875" customWidth="1"/>
    <col min="5" max="5" width="8.33203125" customWidth="1"/>
    <col min="6" max="6" width="10.33203125" customWidth="1"/>
    <col min="7" max="7" width="19.88671875" customWidth="1"/>
    <col min="8" max="8" width="20.44140625" customWidth="1"/>
    <col min="9" max="9" width="20.77734375" customWidth="1"/>
    <col min="10" max="10" width="31" customWidth="1"/>
    <col min="11" max="11" width="21.6640625" customWidth="1"/>
    <col min="12" max="12" width="12.6640625" customWidth="1"/>
    <col min="13" max="16384" width="9.109375" hidden="1"/>
  </cols>
  <sheetData>
    <row r="1" spans="1:11" s="1" customFormat="1" ht="21">
      <c r="A1" s="229"/>
      <c r="B1" s="230"/>
      <c r="C1" s="230"/>
      <c r="D1" s="230"/>
      <c r="E1" s="230"/>
      <c r="F1" s="230"/>
      <c r="G1" s="230"/>
      <c r="H1" s="230"/>
      <c r="I1" s="230"/>
      <c r="J1" s="231"/>
      <c r="K1" s="31"/>
    </row>
    <row r="2" spans="1:11" s="1" customFormat="1" ht="21">
      <c r="A2" s="232"/>
      <c r="B2" s="233"/>
      <c r="C2" s="233"/>
      <c r="D2" s="233"/>
      <c r="E2" s="233"/>
      <c r="F2" s="233"/>
      <c r="G2" s="233"/>
      <c r="H2" s="233"/>
      <c r="I2" s="233"/>
      <c r="J2" s="234"/>
      <c r="K2" s="31"/>
    </row>
    <row r="3" spans="1:11" s="1" customFormat="1" ht="45.6" customHeight="1" thickBot="1">
      <c r="A3" s="235"/>
      <c r="B3" s="236"/>
      <c r="C3" s="236"/>
      <c r="D3" s="236"/>
      <c r="E3" s="236"/>
      <c r="F3" s="236"/>
      <c r="G3" s="236"/>
      <c r="H3" s="236"/>
      <c r="I3" s="236"/>
      <c r="J3" s="237"/>
      <c r="K3" s="31"/>
    </row>
    <row r="4" spans="1:11" s="1" customFormat="1" ht="15.6">
      <c r="A4" s="161"/>
      <c r="B4" s="162"/>
      <c r="C4" s="162"/>
      <c r="D4" s="162"/>
      <c r="E4" s="159"/>
      <c r="F4" s="163"/>
      <c r="G4" s="163"/>
      <c r="H4" s="163"/>
      <c r="I4" s="163"/>
      <c r="J4" s="160"/>
      <c r="K4" s="32"/>
    </row>
    <row r="5" spans="1:11" s="1" customFormat="1" ht="16.2" thickBot="1">
      <c r="A5" s="82" t="s">
        <v>1474</v>
      </c>
      <c r="B5" s="83"/>
      <c r="C5" s="83"/>
      <c r="D5" s="83"/>
      <c r="E5" s="164"/>
      <c r="F5" s="165"/>
      <c r="G5" s="85" t="s">
        <v>1110</v>
      </c>
      <c r="H5" s="166"/>
      <c r="I5" s="166"/>
      <c r="J5" s="86">
        <v>0.22470000000000001</v>
      </c>
      <c r="K5" s="33"/>
    </row>
    <row r="6" spans="1:11" s="1" customFormat="1" ht="16.2" thickBot="1">
      <c r="A6" s="82" t="s">
        <v>1439</v>
      </c>
      <c r="B6" s="222" t="s">
        <v>1440</v>
      </c>
      <c r="C6" s="223"/>
      <c r="D6" s="83"/>
      <c r="E6" s="164"/>
      <c r="F6" s="238" t="s">
        <v>1111</v>
      </c>
      <c r="G6" s="239"/>
      <c r="H6" s="239"/>
      <c r="I6" s="239"/>
      <c r="J6" s="240"/>
      <c r="K6" s="34"/>
    </row>
    <row r="7" spans="1:11" s="1" customFormat="1" ht="15.6">
      <c r="A7" s="82" t="s">
        <v>1441</v>
      </c>
      <c r="B7" s="83" t="s">
        <v>1442</v>
      </c>
      <c r="C7" s="83"/>
      <c r="D7" s="83"/>
      <c r="E7" s="167"/>
      <c r="F7" s="168" t="s">
        <v>14</v>
      </c>
      <c r="G7" s="169" t="s">
        <v>1112</v>
      </c>
      <c r="H7" s="169"/>
      <c r="I7" s="169"/>
      <c r="J7" s="170" t="s">
        <v>1113</v>
      </c>
      <c r="K7" s="35"/>
    </row>
    <row r="8" spans="1:11" s="1" customFormat="1" ht="15.6">
      <c r="A8" s="82" t="s">
        <v>1475</v>
      </c>
      <c r="B8" s="84"/>
      <c r="C8" s="84"/>
      <c r="D8" s="84"/>
      <c r="E8" s="84"/>
      <c r="F8" s="171" t="s">
        <v>1114</v>
      </c>
      <c r="G8" s="172">
        <v>200</v>
      </c>
      <c r="H8" s="172"/>
      <c r="I8" s="172"/>
      <c r="J8" s="173" t="s">
        <v>1113</v>
      </c>
      <c r="K8" s="35"/>
    </row>
    <row r="9" spans="1:11" s="1" customFormat="1" ht="15.6">
      <c r="A9" s="82"/>
      <c r="B9" s="84"/>
      <c r="C9" s="84"/>
      <c r="D9" s="84"/>
      <c r="E9" s="84"/>
      <c r="F9" s="171" t="s">
        <v>26</v>
      </c>
      <c r="G9" s="244" t="s">
        <v>1473</v>
      </c>
      <c r="H9" s="244"/>
      <c r="I9" s="172"/>
      <c r="J9" s="173"/>
      <c r="K9" s="35"/>
    </row>
    <row r="10" spans="1:11" s="1" customFormat="1" ht="16.2" thickBot="1">
      <c r="A10" s="226"/>
      <c r="B10" s="226"/>
      <c r="C10" s="226"/>
      <c r="D10" s="84"/>
      <c r="E10" s="84"/>
      <c r="F10" s="174" t="s">
        <v>1424</v>
      </c>
      <c r="G10" s="175">
        <v>200</v>
      </c>
      <c r="H10" s="175"/>
      <c r="I10" s="175"/>
      <c r="J10" s="176" t="s">
        <v>1113</v>
      </c>
      <c r="K10" s="35"/>
    </row>
    <row r="11" spans="1:11" s="1" customFormat="1" ht="16.2" thickBot="1">
      <c r="A11" s="224"/>
      <c r="B11" s="225"/>
      <c r="C11" s="225"/>
      <c r="D11" s="177"/>
      <c r="E11" s="178"/>
      <c r="F11" s="179"/>
      <c r="G11" s="180"/>
      <c r="H11" s="180"/>
      <c r="I11" s="180"/>
      <c r="J11" s="181"/>
      <c r="K11" s="36"/>
    </row>
    <row r="12" spans="1:11" s="1" customFormat="1" ht="31.2">
      <c r="A12" s="182"/>
      <c r="B12" s="183" t="s">
        <v>0</v>
      </c>
      <c r="C12" s="183"/>
      <c r="D12" s="183"/>
      <c r="E12" s="183"/>
      <c r="F12" s="183"/>
      <c r="G12" s="183"/>
      <c r="H12" s="183"/>
      <c r="I12" s="183"/>
      <c r="J12" s="182"/>
      <c r="K12" s="10"/>
    </row>
    <row r="13" spans="1:11" ht="54.75" customHeight="1" thickBot="1">
      <c r="A13" s="119" t="s">
        <v>1</v>
      </c>
      <c r="B13" s="119" t="s">
        <v>2</v>
      </c>
      <c r="C13" s="119" t="s">
        <v>3</v>
      </c>
      <c r="D13" s="119" t="s">
        <v>4</v>
      </c>
      <c r="E13" s="119" t="s">
        <v>5</v>
      </c>
      <c r="F13" s="119" t="s">
        <v>6</v>
      </c>
      <c r="G13" s="119" t="s">
        <v>7</v>
      </c>
      <c r="H13" s="119" t="s">
        <v>1119</v>
      </c>
      <c r="I13" s="119" t="s">
        <v>8</v>
      </c>
      <c r="J13" s="119" t="s">
        <v>1120</v>
      </c>
      <c r="K13" s="37"/>
    </row>
    <row r="14" spans="1:11" ht="28.5" customHeight="1" thickBot="1">
      <c r="A14" s="103" t="s">
        <v>9</v>
      </c>
      <c r="B14" s="219" t="s">
        <v>10</v>
      </c>
      <c r="C14" s="219"/>
      <c r="D14" s="219"/>
      <c r="E14" s="219"/>
      <c r="F14" s="219"/>
      <c r="G14" s="219"/>
      <c r="H14" s="104"/>
      <c r="I14" s="104"/>
      <c r="J14" s="106">
        <f>SUM(J15:J23)</f>
        <v>0</v>
      </c>
      <c r="K14" s="38"/>
    </row>
    <row r="15" spans="1:11" ht="45">
      <c r="A15" s="107" t="s">
        <v>11</v>
      </c>
      <c r="B15" s="108" t="s">
        <v>12</v>
      </c>
      <c r="C15" s="109" t="s">
        <v>13</v>
      </c>
      <c r="D15" s="108" t="s">
        <v>14</v>
      </c>
      <c r="E15" s="108" t="s">
        <v>15</v>
      </c>
      <c r="F15" s="110">
        <v>10</v>
      </c>
      <c r="G15" s="101"/>
      <c r="H15" s="101">
        <f>ROUND((G15*1.2247),2)</f>
        <v>0</v>
      </c>
      <c r="I15" s="101">
        <f>G15*F15</f>
        <v>0</v>
      </c>
      <c r="J15" s="111">
        <f>H15*F15</f>
        <v>0</v>
      </c>
      <c r="K15" s="39"/>
    </row>
    <row r="16" spans="1:11" ht="15">
      <c r="A16" s="80" t="s">
        <v>16</v>
      </c>
      <c r="B16" s="76" t="s">
        <v>17</v>
      </c>
      <c r="C16" s="81" t="s">
        <v>18</v>
      </c>
      <c r="D16" s="76" t="s">
        <v>14</v>
      </c>
      <c r="E16" s="76" t="s">
        <v>15</v>
      </c>
      <c r="F16" s="87">
        <v>99</v>
      </c>
      <c r="G16" s="78"/>
      <c r="H16" s="78">
        <f t="shared" ref="H16:H81" si="0">ROUND((G16*1.2247),2)</f>
        <v>0</v>
      </c>
      <c r="I16" s="78">
        <f t="shared" ref="I16:I81" si="1">G16*F16</f>
        <v>0</v>
      </c>
      <c r="J16" s="79">
        <f t="shared" ref="J16:J23" si="2">H16*F16</f>
        <v>0</v>
      </c>
      <c r="K16" s="39"/>
    </row>
    <row r="17" spans="1:11" ht="60">
      <c r="A17" s="80" t="s">
        <v>19</v>
      </c>
      <c r="B17" s="76" t="s">
        <v>20</v>
      </c>
      <c r="C17" s="81" t="s">
        <v>21</v>
      </c>
      <c r="D17" s="76" t="s">
        <v>14</v>
      </c>
      <c r="E17" s="76" t="s">
        <v>22</v>
      </c>
      <c r="F17" s="87">
        <v>1</v>
      </c>
      <c r="G17" s="78"/>
      <c r="H17" s="78">
        <f t="shared" si="0"/>
        <v>0</v>
      </c>
      <c r="I17" s="78">
        <f t="shared" si="1"/>
        <v>0</v>
      </c>
      <c r="J17" s="79">
        <f t="shared" si="2"/>
        <v>0</v>
      </c>
      <c r="K17" s="39"/>
    </row>
    <row r="18" spans="1:11" ht="30">
      <c r="A18" s="80" t="s">
        <v>23</v>
      </c>
      <c r="B18" s="76" t="s">
        <v>24</v>
      </c>
      <c r="C18" s="81" t="s">
        <v>25</v>
      </c>
      <c r="D18" s="76" t="s">
        <v>26</v>
      </c>
      <c r="E18" s="76" t="s">
        <v>22</v>
      </c>
      <c r="F18" s="87">
        <v>1</v>
      </c>
      <c r="G18" s="78"/>
      <c r="H18" s="78">
        <f t="shared" si="0"/>
        <v>0</v>
      </c>
      <c r="I18" s="78">
        <f t="shared" si="1"/>
        <v>0</v>
      </c>
      <c r="J18" s="79">
        <f t="shared" si="2"/>
        <v>0</v>
      </c>
      <c r="K18" s="39"/>
    </row>
    <row r="19" spans="1:11" ht="60">
      <c r="A19" s="80" t="s">
        <v>27</v>
      </c>
      <c r="B19" s="76" t="s">
        <v>28</v>
      </c>
      <c r="C19" s="81" t="s">
        <v>29</v>
      </c>
      <c r="D19" s="76" t="s">
        <v>14</v>
      </c>
      <c r="E19" s="76" t="s">
        <v>30</v>
      </c>
      <c r="F19" s="87">
        <v>127.78</v>
      </c>
      <c r="G19" s="78"/>
      <c r="H19" s="78">
        <f t="shared" si="0"/>
        <v>0</v>
      </c>
      <c r="I19" s="78">
        <f t="shared" si="1"/>
        <v>0</v>
      </c>
      <c r="J19" s="79">
        <f t="shared" si="2"/>
        <v>0</v>
      </c>
      <c r="K19" s="39"/>
    </row>
    <row r="20" spans="1:11" ht="60">
      <c r="A20" s="80" t="s">
        <v>31</v>
      </c>
      <c r="B20" s="76" t="s">
        <v>32</v>
      </c>
      <c r="C20" s="81" t="s">
        <v>33</v>
      </c>
      <c r="D20" s="76" t="s">
        <v>26</v>
      </c>
      <c r="E20" s="76" t="s">
        <v>34</v>
      </c>
      <c r="F20" s="87">
        <v>8</v>
      </c>
      <c r="G20" s="78"/>
      <c r="H20" s="78">
        <f t="shared" si="0"/>
        <v>0</v>
      </c>
      <c r="I20" s="78">
        <f t="shared" si="1"/>
        <v>0</v>
      </c>
      <c r="J20" s="79">
        <f t="shared" si="2"/>
        <v>0</v>
      </c>
      <c r="K20" s="39"/>
    </row>
    <row r="21" spans="1:11" ht="60">
      <c r="A21" s="80" t="s">
        <v>35</v>
      </c>
      <c r="B21" s="76" t="s">
        <v>36</v>
      </c>
      <c r="C21" s="81" t="s">
        <v>37</v>
      </c>
      <c r="D21" s="76" t="s">
        <v>26</v>
      </c>
      <c r="E21" s="76" t="s">
        <v>34</v>
      </c>
      <c r="F21" s="87">
        <v>8</v>
      </c>
      <c r="G21" s="78"/>
      <c r="H21" s="78">
        <f t="shared" si="0"/>
        <v>0</v>
      </c>
      <c r="I21" s="78">
        <f t="shared" si="1"/>
        <v>0</v>
      </c>
      <c r="J21" s="79">
        <f t="shared" si="2"/>
        <v>0</v>
      </c>
      <c r="K21" s="39"/>
    </row>
    <row r="22" spans="1:11" ht="60">
      <c r="A22" s="80" t="s">
        <v>38</v>
      </c>
      <c r="B22" s="76" t="s">
        <v>39</v>
      </c>
      <c r="C22" s="81" t="s">
        <v>40</v>
      </c>
      <c r="D22" s="76" t="s">
        <v>26</v>
      </c>
      <c r="E22" s="76" t="s">
        <v>34</v>
      </c>
      <c r="F22" s="87">
        <v>8</v>
      </c>
      <c r="G22" s="78"/>
      <c r="H22" s="78">
        <f t="shared" si="0"/>
        <v>0</v>
      </c>
      <c r="I22" s="78">
        <f t="shared" si="1"/>
        <v>0</v>
      </c>
      <c r="J22" s="79">
        <f t="shared" si="2"/>
        <v>0</v>
      </c>
      <c r="K22" s="39"/>
    </row>
    <row r="23" spans="1:11" ht="30.6" thickBot="1">
      <c r="A23" s="94" t="s">
        <v>41</v>
      </c>
      <c r="B23" s="95" t="s">
        <v>1422</v>
      </c>
      <c r="C23" s="96" t="s">
        <v>1423</v>
      </c>
      <c r="D23" s="95" t="s">
        <v>1424</v>
      </c>
      <c r="E23" s="95" t="s">
        <v>22</v>
      </c>
      <c r="F23" s="97">
        <v>1</v>
      </c>
      <c r="G23" s="98"/>
      <c r="H23" s="98">
        <f t="shared" si="0"/>
        <v>0</v>
      </c>
      <c r="I23" s="98">
        <f t="shared" si="1"/>
        <v>0</v>
      </c>
      <c r="J23" s="99">
        <f t="shared" si="2"/>
        <v>0</v>
      </c>
      <c r="K23" s="41"/>
    </row>
    <row r="24" spans="1:11" ht="21.75" customHeight="1" thickBot="1">
      <c r="A24" s="103">
        <v>2</v>
      </c>
      <c r="B24" s="219" t="s">
        <v>1115</v>
      </c>
      <c r="C24" s="219"/>
      <c r="D24" s="219"/>
      <c r="E24" s="219"/>
      <c r="F24" s="219"/>
      <c r="G24" s="219"/>
      <c r="H24" s="105"/>
      <c r="I24" s="105"/>
      <c r="J24" s="118">
        <f>J25</f>
        <v>0</v>
      </c>
      <c r="K24" s="40"/>
    </row>
    <row r="25" spans="1:11" ht="30.6" thickBot="1">
      <c r="A25" s="112" t="s">
        <v>45</v>
      </c>
      <c r="B25" s="112" t="s">
        <v>42</v>
      </c>
      <c r="C25" s="113" t="s">
        <v>43</v>
      </c>
      <c r="D25" s="114" t="s">
        <v>26</v>
      </c>
      <c r="E25" s="114" t="s">
        <v>22</v>
      </c>
      <c r="F25" s="115">
        <v>1</v>
      </c>
      <c r="G25" s="116"/>
      <c r="H25" s="116">
        <f t="shared" si="0"/>
        <v>0</v>
      </c>
      <c r="I25" s="116">
        <f t="shared" si="1"/>
        <v>0</v>
      </c>
      <c r="J25" s="117">
        <f>(H25*F25)</f>
        <v>0</v>
      </c>
      <c r="K25" s="39"/>
    </row>
    <row r="26" spans="1:11" ht="20.100000000000001" customHeight="1" thickBot="1">
      <c r="A26" s="103">
        <v>3</v>
      </c>
      <c r="B26" s="219" t="s">
        <v>44</v>
      </c>
      <c r="C26" s="219"/>
      <c r="D26" s="219"/>
      <c r="E26" s="219"/>
      <c r="F26" s="219"/>
      <c r="G26" s="219"/>
      <c r="H26" s="105"/>
      <c r="I26" s="105"/>
      <c r="J26" s="106">
        <f>J27+J33+J37</f>
        <v>0</v>
      </c>
      <c r="K26" s="38"/>
    </row>
    <row r="27" spans="1:11" ht="20.100000000000001" customHeight="1">
      <c r="A27" s="100" t="s">
        <v>61</v>
      </c>
      <c r="B27" s="220" t="s">
        <v>46</v>
      </c>
      <c r="C27" s="220"/>
      <c r="D27" s="220"/>
      <c r="E27" s="220"/>
      <c r="F27" s="220"/>
      <c r="G27" s="220"/>
      <c r="H27" s="101"/>
      <c r="I27" s="101"/>
      <c r="J27" s="102">
        <f>SUM(J28:J32)</f>
        <v>0</v>
      </c>
      <c r="K27" s="38"/>
    </row>
    <row r="28" spans="1:11" ht="60">
      <c r="A28" s="80" t="s">
        <v>62</v>
      </c>
      <c r="B28" s="76" t="s">
        <v>47</v>
      </c>
      <c r="C28" s="81" t="s">
        <v>48</v>
      </c>
      <c r="D28" s="76" t="s">
        <v>14</v>
      </c>
      <c r="E28" s="76" t="s">
        <v>15</v>
      </c>
      <c r="F28" s="87">
        <v>1575</v>
      </c>
      <c r="G28" s="78"/>
      <c r="H28" s="78">
        <f t="shared" si="0"/>
        <v>0</v>
      </c>
      <c r="I28" s="78">
        <f t="shared" si="1"/>
        <v>0</v>
      </c>
      <c r="J28" s="79">
        <f>ROUND((H28*F28),2)</f>
        <v>0</v>
      </c>
      <c r="K28" s="39"/>
    </row>
    <row r="29" spans="1:11" ht="75">
      <c r="A29" s="80" t="s">
        <v>65</v>
      </c>
      <c r="B29" s="76" t="s">
        <v>49</v>
      </c>
      <c r="C29" s="81" t="s">
        <v>50</v>
      </c>
      <c r="D29" s="76" t="s">
        <v>14</v>
      </c>
      <c r="E29" s="76" t="s">
        <v>51</v>
      </c>
      <c r="F29" s="87">
        <v>158.44</v>
      </c>
      <c r="G29" s="78"/>
      <c r="H29" s="78">
        <f t="shared" si="0"/>
        <v>0</v>
      </c>
      <c r="I29" s="78">
        <f t="shared" si="1"/>
        <v>0</v>
      </c>
      <c r="J29" s="79">
        <f t="shared" ref="J29:J32" si="3">ROUND((H29*F29),2)</f>
        <v>0</v>
      </c>
      <c r="K29" s="39"/>
    </row>
    <row r="30" spans="1:11" ht="60">
      <c r="A30" s="80" t="s">
        <v>68</v>
      </c>
      <c r="B30" s="76" t="s">
        <v>52</v>
      </c>
      <c r="C30" s="81" t="s">
        <v>53</v>
      </c>
      <c r="D30" s="76" t="s">
        <v>14</v>
      </c>
      <c r="E30" s="76" t="s">
        <v>51</v>
      </c>
      <c r="F30" s="87">
        <v>250.58</v>
      </c>
      <c r="G30" s="78"/>
      <c r="H30" s="78">
        <f t="shared" si="0"/>
        <v>0</v>
      </c>
      <c r="I30" s="78">
        <f t="shared" si="1"/>
        <v>0</v>
      </c>
      <c r="J30" s="79">
        <f t="shared" si="3"/>
        <v>0</v>
      </c>
      <c r="K30" s="39"/>
    </row>
    <row r="31" spans="1:11" ht="60">
      <c r="A31" s="80" t="s">
        <v>70</v>
      </c>
      <c r="B31" s="76" t="s">
        <v>54</v>
      </c>
      <c r="C31" s="81" t="s">
        <v>55</v>
      </c>
      <c r="D31" s="76" t="s">
        <v>14</v>
      </c>
      <c r="E31" s="76" t="s">
        <v>15</v>
      </c>
      <c r="F31" s="87">
        <v>107.09</v>
      </c>
      <c r="G31" s="78"/>
      <c r="H31" s="78">
        <f t="shared" si="0"/>
        <v>0</v>
      </c>
      <c r="I31" s="78">
        <f t="shared" si="1"/>
        <v>0</v>
      </c>
      <c r="J31" s="79">
        <f t="shared" si="3"/>
        <v>0</v>
      </c>
      <c r="K31" s="39"/>
    </row>
    <row r="32" spans="1:11" ht="105">
      <c r="A32" s="80" t="s">
        <v>73</v>
      </c>
      <c r="B32" s="76" t="s">
        <v>56</v>
      </c>
      <c r="C32" s="81" t="s">
        <v>57</v>
      </c>
      <c r="D32" s="76" t="s">
        <v>14</v>
      </c>
      <c r="E32" s="76" t="s">
        <v>51</v>
      </c>
      <c r="F32" s="87">
        <v>210.86</v>
      </c>
      <c r="G32" s="78"/>
      <c r="H32" s="78">
        <f t="shared" si="0"/>
        <v>0</v>
      </c>
      <c r="I32" s="78">
        <f t="shared" si="1"/>
        <v>0</v>
      </c>
      <c r="J32" s="79">
        <f t="shared" si="3"/>
        <v>0</v>
      </c>
      <c r="K32" s="39"/>
    </row>
    <row r="33" spans="1:11" ht="20.100000000000001" customHeight="1">
      <c r="A33" s="93" t="s">
        <v>78</v>
      </c>
      <c r="B33" s="221" t="s">
        <v>58</v>
      </c>
      <c r="C33" s="221"/>
      <c r="D33" s="221"/>
      <c r="E33" s="221"/>
      <c r="F33" s="221"/>
      <c r="G33" s="221"/>
      <c r="H33" s="78"/>
      <c r="I33" s="78"/>
      <c r="J33" s="89">
        <f>SUM(J34:J36)</f>
        <v>0</v>
      </c>
      <c r="K33" s="38"/>
    </row>
    <row r="34" spans="1:11" ht="60">
      <c r="A34" s="80" t="s">
        <v>80</v>
      </c>
      <c r="B34" s="76" t="s">
        <v>52</v>
      </c>
      <c r="C34" s="81" t="s">
        <v>53</v>
      </c>
      <c r="D34" s="76" t="s">
        <v>14</v>
      </c>
      <c r="E34" s="76" t="s">
        <v>51</v>
      </c>
      <c r="F34" s="87">
        <v>15.68</v>
      </c>
      <c r="G34" s="78"/>
      <c r="H34" s="78">
        <f t="shared" si="0"/>
        <v>0</v>
      </c>
      <c r="I34" s="78">
        <f t="shared" si="1"/>
        <v>0</v>
      </c>
      <c r="J34" s="79">
        <f>ROUND((F34*H34),2)</f>
        <v>0</v>
      </c>
      <c r="K34" s="39"/>
    </row>
    <row r="35" spans="1:11" ht="60">
      <c r="A35" s="80" t="s">
        <v>81</v>
      </c>
      <c r="B35" s="76" t="s">
        <v>54</v>
      </c>
      <c r="C35" s="81" t="s">
        <v>55</v>
      </c>
      <c r="D35" s="76" t="s">
        <v>14</v>
      </c>
      <c r="E35" s="76" t="s">
        <v>15</v>
      </c>
      <c r="F35" s="87">
        <v>13.37</v>
      </c>
      <c r="G35" s="78"/>
      <c r="H35" s="78">
        <f t="shared" si="0"/>
        <v>0</v>
      </c>
      <c r="I35" s="78">
        <f t="shared" si="1"/>
        <v>0</v>
      </c>
      <c r="J35" s="79">
        <f t="shared" ref="J35:J36" si="4">ROUND((F35*H35),2)</f>
        <v>0</v>
      </c>
      <c r="K35" s="39"/>
    </row>
    <row r="36" spans="1:11" ht="105">
      <c r="A36" s="80" t="s">
        <v>84</v>
      </c>
      <c r="B36" s="76" t="s">
        <v>56</v>
      </c>
      <c r="C36" s="81" t="s">
        <v>57</v>
      </c>
      <c r="D36" s="76" t="s">
        <v>14</v>
      </c>
      <c r="E36" s="76" t="s">
        <v>51</v>
      </c>
      <c r="F36" s="87">
        <v>11.42</v>
      </c>
      <c r="G36" s="78"/>
      <c r="H36" s="78">
        <f t="shared" si="0"/>
        <v>0</v>
      </c>
      <c r="I36" s="78">
        <f t="shared" si="1"/>
        <v>0</v>
      </c>
      <c r="J36" s="79">
        <f t="shared" si="4"/>
        <v>0</v>
      </c>
      <c r="K36" s="39"/>
    </row>
    <row r="37" spans="1:11" ht="20.100000000000001" customHeight="1">
      <c r="A37" s="93" t="s">
        <v>89</v>
      </c>
      <c r="B37" s="221" t="s">
        <v>59</v>
      </c>
      <c r="C37" s="221"/>
      <c r="D37" s="221"/>
      <c r="E37" s="221"/>
      <c r="F37" s="221"/>
      <c r="G37" s="221"/>
      <c r="H37" s="78"/>
      <c r="I37" s="78"/>
      <c r="J37" s="89">
        <f>ROUND(SUM(J38:J40),2)</f>
        <v>0</v>
      </c>
      <c r="K37" s="38"/>
    </row>
    <row r="38" spans="1:11" ht="60">
      <c r="A38" s="80" t="s">
        <v>91</v>
      </c>
      <c r="B38" s="76" t="s">
        <v>52</v>
      </c>
      <c r="C38" s="81" t="s">
        <v>53</v>
      </c>
      <c r="D38" s="76" t="s">
        <v>14</v>
      </c>
      <c r="E38" s="76" t="s">
        <v>51</v>
      </c>
      <c r="F38" s="87">
        <v>3.65</v>
      </c>
      <c r="G38" s="78"/>
      <c r="H38" s="78">
        <f t="shared" si="0"/>
        <v>0</v>
      </c>
      <c r="I38" s="78">
        <f t="shared" si="1"/>
        <v>0</v>
      </c>
      <c r="J38" s="79">
        <f>ROUND((F38*H38),2)</f>
        <v>0</v>
      </c>
      <c r="K38" s="39"/>
    </row>
    <row r="39" spans="1:11" ht="60">
      <c r="A39" s="80" t="s">
        <v>94</v>
      </c>
      <c r="B39" s="76" t="s">
        <v>54</v>
      </c>
      <c r="C39" s="81" t="s">
        <v>55</v>
      </c>
      <c r="D39" s="76" t="s">
        <v>14</v>
      </c>
      <c r="E39" s="76" t="s">
        <v>15</v>
      </c>
      <c r="F39" s="87">
        <v>4.84</v>
      </c>
      <c r="G39" s="78"/>
      <c r="H39" s="78">
        <f t="shared" si="0"/>
        <v>0</v>
      </c>
      <c r="I39" s="78">
        <f t="shared" si="1"/>
        <v>0</v>
      </c>
      <c r="J39" s="79">
        <f t="shared" ref="J39:J40" si="5">ROUND((F39*H39),2)</f>
        <v>0</v>
      </c>
      <c r="K39" s="39"/>
    </row>
    <row r="40" spans="1:11" ht="105.6" thickBot="1">
      <c r="A40" s="94" t="s">
        <v>96</v>
      </c>
      <c r="B40" s="95" t="s">
        <v>56</v>
      </c>
      <c r="C40" s="96" t="s">
        <v>57</v>
      </c>
      <c r="D40" s="95" t="s">
        <v>14</v>
      </c>
      <c r="E40" s="95" t="s">
        <v>51</v>
      </c>
      <c r="F40" s="97">
        <v>1.23</v>
      </c>
      <c r="G40" s="98"/>
      <c r="H40" s="98">
        <f t="shared" si="0"/>
        <v>0</v>
      </c>
      <c r="I40" s="98">
        <f t="shared" si="1"/>
        <v>0</v>
      </c>
      <c r="J40" s="99">
        <f t="shared" si="5"/>
        <v>0</v>
      </c>
      <c r="K40" s="39"/>
    </row>
    <row r="41" spans="1:11" ht="20.100000000000001" customHeight="1" thickBot="1">
      <c r="A41" s="103">
        <v>4</v>
      </c>
      <c r="B41" s="219" t="s">
        <v>60</v>
      </c>
      <c r="C41" s="219"/>
      <c r="D41" s="219"/>
      <c r="E41" s="219"/>
      <c r="F41" s="219"/>
      <c r="G41" s="219"/>
      <c r="H41" s="105"/>
      <c r="I41" s="105"/>
      <c r="J41" s="106">
        <f>ROUND((J42+J52+J61+J71+J78),2)</f>
        <v>0</v>
      </c>
      <c r="K41" s="38"/>
    </row>
    <row r="42" spans="1:11" ht="20.100000000000001" customHeight="1">
      <c r="A42" s="100" t="s">
        <v>108</v>
      </c>
      <c r="B42" s="220" t="s">
        <v>1121</v>
      </c>
      <c r="C42" s="220"/>
      <c r="D42" s="220"/>
      <c r="E42" s="220"/>
      <c r="F42" s="220"/>
      <c r="G42" s="220"/>
      <c r="H42" s="101"/>
      <c r="I42" s="101"/>
      <c r="J42" s="102">
        <f>ROUND((SUM(J43:J51)),2)</f>
        <v>0</v>
      </c>
      <c r="K42" s="38"/>
    </row>
    <row r="43" spans="1:11" ht="75">
      <c r="A43" s="80" t="s">
        <v>110</v>
      </c>
      <c r="B43" s="76">
        <v>100651</v>
      </c>
      <c r="C43" s="81" t="s">
        <v>1122</v>
      </c>
      <c r="D43" s="76" t="s">
        <v>14</v>
      </c>
      <c r="E43" s="76" t="s">
        <v>30</v>
      </c>
      <c r="F43" s="87">
        <v>858</v>
      </c>
      <c r="G43" s="78"/>
      <c r="H43" s="78">
        <f t="shared" si="0"/>
        <v>0</v>
      </c>
      <c r="I43" s="78">
        <f t="shared" si="1"/>
        <v>0</v>
      </c>
      <c r="J43" s="79">
        <f>H43*F43</f>
        <v>0</v>
      </c>
      <c r="K43" s="39"/>
    </row>
    <row r="44" spans="1:11" ht="75">
      <c r="A44" s="80" t="s">
        <v>113</v>
      </c>
      <c r="B44" s="76">
        <v>96540</v>
      </c>
      <c r="C44" s="81" t="s">
        <v>1123</v>
      </c>
      <c r="D44" s="76" t="s">
        <v>14</v>
      </c>
      <c r="E44" s="76" t="s">
        <v>15</v>
      </c>
      <c r="F44" s="87">
        <v>112.32</v>
      </c>
      <c r="G44" s="78"/>
      <c r="H44" s="78">
        <f t="shared" si="0"/>
        <v>0</v>
      </c>
      <c r="I44" s="78">
        <f t="shared" si="1"/>
        <v>0</v>
      </c>
      <c r="J44" s="79">
        <f t="shared" ref="J44:J50" si="6">H44*F44</f>
        <v>0</v>
      </c>
      <c r="K44" s="39"/>
    </row>
    <row r="45" spans="1:11" ht="60">
      <c r="A45" s="80" t="s">
        <v>116</v>
      </c>
      <c r="B45" s="76">
        <v>96619</v>
      </c>
      <c r="C45" s="81" t="s">
        <v>1124</v>
      </c>
      <c r="D45" s="76" t="s">
        <v>14</v>
      </c>
      <c r="E45" s="76" t="s">
        <v>15</v>
      </c>
      <c r="F45" s="87">
        <v>48.92</v>
      </c>
      <c r="G45" s="78"/>
      <c r="H45" s="78">
        <f t="shared" si="0"/>
        <v>0</v>
      </c>
      <c r="I45" s="78">
        <f t="shared" si="1"/>
        <v>0</v>
      </c>
      <c r="J45" s="79">
        <f t="shared" si="6"/>
        <v>0</v>
      </c>
      <c r="K45" s="39"/>
    </row>
    <row r="46" spans="1:11" ht="30">
      <c r="A46" s="80" t="s">
        <v>119</v>
      </c>
      <c r="B46" s="76">
        <v>96546</v>
      </c>
      <c r="C46" s="81" t="s">
        <v>99</v>
      </c>
      <c r="D46" s="76" t="s">
        <v>14</v>
      </c>
      <c r="E46" s="76" t="s">
        <v>69</v>
      </c>
      <c r="F46" s="87">
        <v>951.93</v>
      </c>
      <c r="G46" s="78"/>
      <c r="H46" s="78">
        <f t="shared" si="0"/>
        <v>0</v>
      </c>
      <c r="I46" s="78">
        <f t="shared" si="1"/>
        <v>0</v>
      </c>
      <c r="J46" s="79">
        <f t="shared" si="6"/>
        <v>0</v>
      </c>
      <c r="K46" s="39"/>
    </row>
    <row r="47" spans="1:11" ht="75">
      <c r="A47" s="80" t="s">
        <v>122</v>
      </c>
      <c r="B47" s="76">
        <v>92921</v>
      </c>
      <c r="C47" s="81" t="s">
        <v>1125</v>
      </c>
      <c r="D47" s="76" t="s">
        <v>14</v>
      </c>
      <c r="E47" s="76" t="s">
        <v>69</v>
      </c>
      <c r="F47" s="87">
        <v>308.25</v>
      </c>
      <c r="G47" s="78"/>
      <c r="H47" s="78">
        <f t="shared" si="0"/>
        <v>0</v>
      </c>
      <c r="I47" s="78">
        <f t="shared" si="1"/>
        <v>0</v>
      </c>
      <c r="J47" s="79">
        <f t="shared" si="6"/>
        <v>0</v>
      </c>
      <c r="K47" s="39"/>
    </row>
    <row r="48" spans="1:11" ht="75">
      <c r="A48" s="80" t="s">
        <v>1116</v>
      </c>
      <c r="B48" s="76">
        <v>92919</v>
      </c>
      <c r="C48" s="81" t="s">
        <v>1126</v>
      </c>
      <c r="D48" s="76" t="s">
        <v>14</v>
      </c>
      <c r="E48" s="76" t="s">
        <v>69</v>
      </c>
      <c r="F48" s="87">
        <v>210.32</v>
      </c>
      <c r="G48" s="78"/>
      <c r="H48" s="78">
        <f t="shared" si="0"/>
        <v>0</v>
      </c>
      <c r="I48" s="78">
        <f t="shared" si="1"/>
        <v>0</v>
      </c>
      <c r="J48" s="79">
        <f t="shared" si="6"/>
        <v>0</v>
      </c>
      <c r="K48" s="39"/>
    </row>
    <row r="49" spans="1:12" ht="75">
      <c r="A49" s="80" t="s">
        <v>1117</v>
      </c>
      <c r="B49" s="76">
        <v>96557</v>
      </c>
      <c r="C49" s="81" t="s">
        <v>1127</v>
      </c>
      <c r="D49" s="76" t="s">
        <v>14</v>
      </c>
      <c r="E49" s="76" t="s">
        <v>51</v>
      </c>
      <c r="F49" s="87">
        <v>22.46</v>
      </c>
      <c r="G49" s="78"/>
      <c r="H49" s="78">
        <f t="shared" si="0"/>
        <v>0</v>
      </c>
      <c r="I49" s="78">
        <f t="shared" si="1"/>
        <v>0</v>
      </c>
      <c r="J49" s="79">
        <f t="shared" si="6"/>
        <v>0</v>
      </c>
      <c r="K49" s="39"/>
    </row>
    <row r="50" spans="1:12" ht="45">
      <c r="A50" s="80" t="s">
        <v>1118</v>
      </c>
      <c r="B50" s="76" t="s">
        <v>1425</v>
      </c>
      <c r="C50" s="81" t="s">
        <v>1426</v>
      </c>
      <c r="D50" s="76" t="s">
        <v>1424</v>
      </c>
      <c r="E50" s="76" t="s">
        <v>1427</v>
      </c>
      <c r="F50" s="87">
        <v>1</v>
      </c>
      <c r="G50" s="78"/>
      <c r="H50" s="78">
        <f t="shared" si="0"/>
        <v>0</v>
      </c>
      <c r="I50" s="78">
        <f t="shared" si="1"/>
        <v>0</v>
      </c>
      <c r="J50" s="79">
        <f t="shared" si="6"/>
        <v>0</v>
      </c>
      <c r="K50" s="41"/>
    </row>
    <row r="51" spans="1:12" ht="45">
      <c r="A51" s="80" t="s">
        <v>1431</v>
      </c>
      <c r="B51" s="76">
        <v>95601</v>
      </c>
      <c r="C51" s="81" t="s">
        <v>95</v>
      </c>
      <c r="D51" s="76" t="s">
        <v>14</v>
      </c>
      <c r="E51" s="76" t="s">
        <v>22</v>
      </c>
      <c r="F51" s="87">
        <v>83</v>
      </c>
      <c r="G51" s="78"/>
      <c r="H51" s="78">
        <f t="shared" si="0"/>
        <v>0</v>
      </c>
      <c r="I51" s="78">
        <f t="shared" si="1"/>
        <v>0</v>
      </c>
      <c r="J51" s="79">
        <f>ROUND((H51*F51),2)</f>
        <v>0</v>
      </c>
      <c r="K51" s="41"/>
      <c r="L51" s="6"/>
    </row>
    <row r="52" spans="1:12" ht="20.100000000000001" customHeight="1">
      <c r="A52" s="93" t="s">
        <v>125</v>
      </c>
      <c r="B52" s="221" t="s">
        <v>79</v>
      </c>
      <c r="C52" s="221"/>
      <c r="D52" s="221"/>
      <c r="E52" s="221"/>
      <c r="F52" s="221"/>
      <c r="G52" s="221"/>
      <c r="H52" s="78"/>
      <c r="I52" s="78"/>
      <c r="J52" s="89">
        <f>ROUND((SUM(J53:J60)),2)</f>
        <v>0</v>
      </c>
      <c r="K52" s="38"/>
    </row>
    <row r="53" spans="1:12" ht="45">
      <c r="A53" s="80" t="s">
        <v>127</v>
      </c>
      <c r="B53" s="76" t="s">
        <v>63</v>
      </c>
      <c r="C53" s="81" t="s">
        <v>64</v>
      </c>
      <c r="D53" s="76" t="s">
        <v>14</v>
      </c>
      <c r="E53" s="76" t="s">
        <v>15</v>
      </c>
      <c r="F53" s="87">
        <v>60.44</v>
      </c>
      <c r="G53" s="78"/>
      <c r="H53" s="78">
        <f t="shared" si="0"/>
        <v>0</v>
      </c>
      <c r="I53" s="78">
        <f t="shared" si="1"/>
        <v>0</v>
      </c>
      <c r="J53" s="79">
        <f>ROUND((F53*H53),2)</f>
        <v>0</v>
      </c>
      <c r="K53" s="39"/>
    </row>
    <row r="54" spans="1:12" ht="45">
      <c r="A54" s="80" t="s">
        <v>128</v>
      </c>
      <c r="B54" s="76" t="s">
        <v>82</v>
      </c>
      <c r="C54" s="81" t="s">
        <v>83</v>
      </c>
      <c r="D54" s="76" t="s">
        <v>14</v>
      </c>
      <c r="E54" s="76" t="s">
        <v>51</v>
      </c>
      <c r="F54" s="87">
        <v>3.89</v>
      </c>
      <c r="G54" s="78"/>
      <c r="H54" s="78">
        <f t="shared" si="0"/>
        <v>0</v>
      </c>
      <c r="I54" s="78">
        <f t="shared" si="1"/>
        <v>0</v>
      </c>
      <c r="J54" s="79">
        <f t="shared" ref="J54:J60" si="7">ROUND((F54*H54),2)</f>
        <v>0</v>
      </c>
      <c r="K54" s="39"/>
    </row>
    <row r="55" spans="1:12" ht="60">
      <c r="A55" s="80" t="s">
        <v>131</v>
      </c>
      <c r="B55" s="76" t="s">
        <v>66</v>
      </c>
      <c r="C55" s="81" t="s">
        <v>67</v>
      </c>
      <c r="D55" s="76" t="s">
        <v>14</v>
      </c>
      <c r="E55" s="76" t="s">
        <v>15</v>
      </c>
      <c r="F55" s="87">
        <v>349.55</v>
      </c>
      <c r="G55" s="78"/>
      <c r="H55" s="78">
        <f t="shared" si="0"/>
        <v>0</v>
      </c>
      <c r="I55" s="78">
        <f t="shared" si="1"/>
        <v>0</v>
      </c>
      <c r="J55" s="79">
        <f t="shared" si="7"/>
        <v>0</v>
      </c>
      <c r="K55" s="39"/>
    </row>
    <row r="56" spans="1:12" ht="45">
      <c r="A56" s="80" t="s">
        <v>132</v>
      </c>
      <c r="B56" s="76" t="s">
        <v>71</v>
      </c>
      <c r="C56" s="81" t="s">
        <v>72</v>
      </c>
      <c r="D56" s="76" t="s">
        <v>14</v>
      </c>
      <c r="E56" s="76" t="s">
        <v>69</v>
      </c>
      <c r="F56" s="87">
        <v>660.1</v>
      </c>
      <c r="G56" s="78"/>
      <c r="H56" s="78">
        <f t="shared" si="0"/>
        <v>0</v>
      </c>
      <c r="I56" s="78">
        <f t="shared" si="1"/>
        <v>0</v>
      </c>
      <c r="J56" s="79">
        <f t="shared" si="7"/>
        <v>0</v>
      </c>
      <c r="K56" s="39"/>
    </row>
    <row r="57" spans="1:12" ht="45">
      <c r="A57" s="80" t="s">
        <v>133</v>
      </c>
      <c r="B57" s="76" t="s">
        <v>74</v>
      </c>
      <c r="C57" s="81" t="s">
        <v>75</v>
      </c>
      <c r="D57" s="76" t="s">
        <v>14</v>
      </c>
      <c r="E57" s="76" t="s">
        <v>69</v>
      </c>
      <c r="F57" s="87">
        <v>113.6</v>
      </c>
      <c r="G57" s="78"/>
      <c r="H57" s="78">
        <f t="shared" si="0"/>
        <v>0</v>
      </c>
      <c r="I57" s="78">
        <f t="shared" si="1"/>
        <v>0</v>
      </c>
      <c r="J57" s="79">
        <f t="shared" si="7"/>
        <v>0</v>
      </c>
      <c r="K57" s="39"/>
    </row>
    <row r="58" spans="1:12" ht="60">
      <c r="A58" s="80" t="s">
        <v>1132</v>
      </c>
      <c r="B58" s="76" t="s">
        <v>76</v>
      </c>
      <c r="C58" s="81" t="s">
        <v>77</v>
      </c>
      <c r="D58" s="76" t="s">
        <v>14</v>
      </c>
      <c r="E58" s="76" t="s">
        <v>69</v>
      </c>
      <c r="F58" s="87">
        <v>26.41</v>
      </c>
      <c r="G58" s="78"/>
      <c r="H58" s="78">
        <f t="shared" si="0"/>
        <v>0</v>
      </c>
      <c r="I58" s="78">
        <f t="shared" si="1"/>
        <v>0</v>
      </c>
      <c r="J58" s="79">
        <f t="shared" si="7"/>
        <v>0</v>
      </c>
      <c r="K58" s="39"/>
    </row>
    <row r="59" spans="1:12" ht="30">
      <c r="A59" s="80" t="s">
        <v>1133</v>
      </c>
      <c r="B59" s="76" t="s">
        <v>85</v>
      </c>
      <c r="C59" s="81" t="s">
        <v>86</v>
      </c>
      <c r="D59" s="76" t="s">
        <v>14</v>
      </c>
      <c r="E59" s="76" t="s">
        <v>69</v>
      </c>
      <c r="F59" s="87">
        <v>356.91</v>
      </c>
      <c r="G59" s="78"/>
      <c r="H59" s="78">
        <f t="shared" si="0"/>
        <v>0</v>
      </c>
      <c r="I59" s="78">
        <f t="shared" si="1"/>
        <v>0</v>
      </c>
      <c r="J59" s="79">
        <f t="shared" si="7"/>
        <v>0</v>
      </c>
      <c r="K59" s="39"/>
    </row>
    <row r="60" spans="1:12" ht="60">
      <c r="A60" s="80" t="s">
        <v>1134</v>
      </c>
      <c r="B60" s="76" t="s">
        <v>87</v>
      </c>
      <c r="C60" s="81" t="s">
        <v>88</v>
      </c>
      <c r="D60" s="76" t="s">
        <v>14</v>
      </c>
      <c r="E60" s="76" t="s">
        <v>51</v>
      </c>
      <c r="F60" s="87">
        <v>24.18</v>
      </c>
      <c r="G60" s="78"/>
      <c r="H60" s="78">
        <f t="shared" si="0"/>
        <v>0</v>
      </c>
      <c r="I60" s="78">
        <f t="shared" si="1"/>
        <v>0</v>
      </c>
      <c r="J60" s="79">
        <f t="shared" si="7"/>
        <v>0</v>
      </c>
      <c r="K60" s="39"/>
    </row>
    <row r="61" spans="1:12" ht="20.100000000000001" customHeight="1">
      <c r="A61" s="93" t="s">
        <v>136</v>
      </c>
      <c r="B61" s="221" t="s">
        <v>90</v>
      </c>
      <c r="C61" s="221"/>
      <c r="D61" s="221"/>
      <c r="E61" s="221"/>
      <c r="F61" s="221"/>
      <c r="G61" s="221"/>
      <c r="H61" s="78"/>
      <c r="I61" s="78"/>
      <c r="J61" s="89">
        <f>ROUND((SUM(J62:J69)),2)</f>
        <v>0</v>
      </c>
      <c r="K61" s="38"/>
    </row>
    <row r="62" spans="1:12" ht="75">
      <c r="A62" s="80" t="s">
        <v>138</v>
      </c>
      <c r="B62" s="76">
        <v>100651</v>
      </c>
      <c r="C62" s="81" t="s">
        <v>1122</v>
      </c>
      <c r="D62" s="76" t="s">
        <v>14</v>
      </c>
      <c r="E62" s="76" t="s">
        <v>30</v>
      </c>
      <c r="F62" s="87">
        <v>55</v>
      </c>
      <c r="G62" s="78"/>
      <c r="H62" s="78">
        <f t="shared" si="0"/>
        <v>0</v>
      </c>
      <c r="I62" s="78">
        <f t="shared" si="1"/>
        <v>0</v>
      </c>
      <c r="J62" s="79">
        <f>ROUND((F62*H62),2)</f>
        <v>0</v>
      </c>
      <c r="K62" s="39"/>
    </row>
    <row r="63" spans="1:12" ht="75">
      <c r="A63" s="80" t="s">
        <v>1135</v>
      </c>
      <c r="B63" s="76">
        <v>96540</v>
      </c>
      <c r="C63" s="81" t="s">
        <v>1123</v>
      </c>
      <c r="D63" s="76" t="s">
        <v>14</v>
      </c>
      <c r="E63" s="76" t="s">
        <v>15</v>
      </c>
      <c r="F63" s="87">
        <v>4.4000000000000004</v>
      </c>
      <c r="G63" s="78"/>
      <c r="H63" s="78">
        <f t="shared" si="0"/>
        <v>0</v>
      </c>
      <c r="I63" s="78">
        <f t="shared" si="1"/>
        <v>0</v>
      </c>
      <c r="J63" s="79">
        <f t="shared" ref="J63:J69" si="8">ROUND((F63*H63),2)</f>
        <v>0</v>
      </c>
      <c r="K63" s="39"/>
    </row>
    <row r="64" spans="1:12" ht="60">
      <c r="A64" s="80" t="s">
        <v>1136</v>
      </c>
      <c r="B64" s="76">
        <v>96619</v>
      </c>
      <c r="C64" s="81" t="s">
        <v>1124</v>
      </c>
      <c r="D64" s="76" t="s">
        <v>14</v>
      </c>
      <c r="E64" s="76" t="s">
        <v>15</v>
      </c>
      <c r="F64" s="87">
        <v>4.84</v>
      </c>
      <c r="G64" s="78"/>
      <c r="H64" s="78">
        <f t="shared" si="0"/>
        <v>0</v>
      </c>
      <c r="I64" s="78">
        <f t="shared" si="1"/>
        <v>0</v>
      </c>
      <c r="J64" s="79">
        <f t="shared" si="8"/>
        <v>0</v>
      </c>
      <c r="K64" s="39"/>
    </row>
    <row r="65" spans="1:11" ht="60">
      <c r="A65" s="80" t="s">
        <v>1137</v>
      </c>
      <c r="B65" s="76">
        <v>104920</v>
      </c>
      <c r="C65" s="81" t="s">
        <v>1128</v>
      </c>
      <c r="D65" s="76" t="s">
        <v>14</v>
      </c>
      <c r="E65" s="76" t="s">
        <v>69</v>
      </c>
      <c r="F65" s="87">
        <v>83.78</v>
      </c>
      <c r="G65" s="78"/>
      <c r="H65" s="78">
        <f t="shared" si="0"/>
        <v>0</v>
      </c>
      <c r="I65" s="78">
        <f t="shared" si="1"/>
        <v>0</v>
      </c>
      <c r="J65" s="79">
        <f t="shared" si="8"/>
        <v>0</v>
      </c>
      <c r="K65" s="39"/>
    </row>
    <row r="66" spans="1:11" ht="30">
      <c r="A66" s="80" t="s">
        <v>1138</v>
      </c>
      <c r="B66" s="76">
        <v>104915</v>
      </c>
      <c r="C66" s="81" t="s">
        <v>100</v>
      </c>
      <c r="D66" s="76" t="s">
        <v>14</v>
      </c>
      <c r="E66" s="76" t="s">
        <v>69</v>
      </c>
      <c r="F66" s="87">
        <v>13.87</v>
      </c>
      <c r="G66" s="78"/>
      <c r="H66" s="78">
        <f t="shared" si="0"/>
        <v>0</v>
      </c>
      <c r="I66" s="78">
        <f t="shared" si="1"/>
        <v>0</v>
      </c>
      <c r="J66" s="79">
        <f t="shared" si="8"/>
        <v>0</v>
      </c>
      <c r="K66" s="39"/>
    </row>
    <row r="67" spans="1:11" ht="30">
      <c r="A67" s="80" t="s">
        <v>1139</v>
      </c>
      <c r="B67" s="76">
        <v>96543</v>
      </c>
      <c r="C67" s="81" t="s">
        <v>86</v>
      </c>
      <c r="D67" s="76" t="s">
        <v>14</v>
      </c>
      <c r="E67" s="76" t="s">
        <v>69</v>
      </c>
      <c r="F67" s="87">
        <v>9.24</v>
      </c>
      <c r="G67" s="78"/>
      <c r="H67" s="78">
        <f t="shared" si="0"/>
        <v>0</v>
      </c>
      <c r="I67" s="78">
        <f t="shared" si="1"/>
        <v>0</v>
      </c>
      <c r="J67" s="79">
        <f t="shared" si="8"/>
        <v>0</v>
      </c>
      <c r="K67" s="39"/>
    </row>
    <row r="68" spans="1:11" ht="30">
      <c r="A68" s="80" t="s">
        <v>1140</v>
      </c>
      <c r="B68" s="76">
        <v>96546</v>
      </c>
      <c r="C68" s="81" t="s">
        <v>99</v>
      </c>
      <c r="D68" s="76" t="s">
        <v>14</v>
      </c>
      <c r="E68" s="76" t="s">
        <v>69</v>
      </c>
      <c r="F68" s="87">
        <v>104.27</v>
      </c>
      <c r="G68" s="78"/>
      <c r="H68" s="78">
        <f t="shared" si="0"/>
        <v>0</v>
      </c>
      <c r="I68" s="78">
        <f t="shared" si="1"/>
        <v>0</v>
      </c>
      <c r="J68" s="79">
        <f t="shared" si="8"/>
        <v>0</v>
      </c>
      <c r="K68" s="39"/>
    </row>
    <row r="69" spans="1:11" ht="75">
      <c r="A69" s="80" t="s">
        <v>1141</v>
      </c>
      <c r="B69" s="76">
        <v>96557</v>
      </c>
      <c r="C69" s="81" t="s">
        <v>1127</v>
      </c>
      <c r="D69" s="76" t="s">
        <v>14</v>
      </c>
      <c r="E69" s="76" t="s">
        <v>51</v>
      </c>
      <c r="F69" s="87">
        <v>2.42</v>
      </c>
      <c r="G69" s="78"/>
      <c r="H69" s="78">
        <f t="shared" si="0"/>
        <v>0</v>
      </c>
      <c r="I69" s="78">
        <f t="shared" si="1"/>
        <v>0</v>
      </c>
      <c r="J69" s="79">
        <f t="shared" si="8"/>
        <v>0</v>
      </c>
      <c r="K69" s="39"/>
    </row>
    <row r="70" spans="1:11" ht="15">
      <c r="A70" s="80"/>
      <c r="B70" s="76"/>
      <c r="C70" s="81"/>
      <c r="D70" s="76"/>
      <c r="E70" s="76"/>
      <c r="F70" s="77"/>
      <c r="G70" s="78"/>
      <c r="H70" s="78"/>
      <c r="I70" s="78"/>
      <c r="J70" s="79"/>
      <c r="K70" s="39"/>
    </row>
    <row r="71" spans="1:11" ht="20.100000000000001" customHeight="1">
      <c r="A71" s="93" t="s">
        <v>141</v>
      </c>
      <c r="B71" s="221" t="s">
        <v>101</v>
      </c>
      <c r="C71" s="221"/>
      <c r="D71" s="221"/>
      <c r="E71" s="221"/>
      <c r="F71" s="221"/>
      <c r="G71" s="221"/>
      <c r="H71" s="78"/>
      <c r="I71" s="78"/>
      <c r="J71" s="89">
        <f>SUM(J72:J77)</f>
        <v>0</v>
      </c>
      <c r="K71" s="38"/>
    </row>
    <row r="72" spans="1:11" ht="75">
      <c r="A72" s="80" t="s">
        <v>143</v>
      </c>
      <c r="B72" s="76" t="s">
        <v>92</v>
      </c>
      <c r="C72" s="81" t="s">
        <v>93</v>
      </c>
      <c r="D72" s="76" t="s">
        <v>14</v>
      </c>
      <c r="E72" s="76" t="s">
        <v>30</v>
      </c>
      <c r="F72" s="87">
        <v>17.5</v>
      </c>
      <c r="G72" s="78"/>
      <c r="H72" s="78">
        <f t="shared" si="0"/>
        <v>0</v>
      </c>
      <c r="I72" s="78">
        <f t="shared" si="1"/>
        <v>0</v>
      </c>
      <c r="J72" s="79">
        <f>F72*H72</f>
        <v>0</v>
      </c>
      <c r="K72" s="39"/>
    </row>
    <row r="73" spans="1:11" ht="45">
      <c r="A73" s="80" t="s">
        <v>144</v>
      </c>
      <c r="B73" s="76" t="s">
        <v>63</v>
      </c>
      <c r="C73" s="81" t="s">
        <v>64</v>
      </c>
      <c r="D73" s="76" t="s">
        <v>14</v>
      </c>
      <c r="E73" s="76" t="s">
        <v>15</v>
      </c>
      <c r="F73" s="87">
        <v>1.25</v>
      </c>
      <c r="G73" s="78"/>
      <c r="H73" s="78">
        <f t="shared" si="0"/>
        <v>0</v>
      </c>
      <c r="I73" s="78">
        <f t="shared" si="1"/>
        <v>0</v>
      </c>
      <c r="J73" s="79">
        <f t="shared" ref="J73:J76" si="9">F73*H73</f>
        <v>0</v>
      </c>
      <c r="K73" s="39"/>
    </row>
    <row r="74" spans="1:11" ht="60">
      <c r="A74" s="80" t="s">
        <v>145</v>
      </c>
      <c r="B74" s="76" t="s">
        <v>97</v>
      </c>
      <c r="C74" s="81" t="s">
        <v>98</v>
      </c>
      <c r="D74" s="76" t="s">
        <v>14</v>
      </c>
      <c r="E74" s="76" t="s">
        <v>15</v>
      </c>
      <c r="F74" s="87">
        <v>5</v>
      </c>
      <c r="G74" s="78"/>
      <c r="H74" s="78">
        <f t="shared" si="0"/>
        <v>0</v>
      </c>
      <c r="I74" s="78">
        <f t="shared" si="1"/>
        <v>0</v>
      </c>
      <c r="J74" s="79">
        <f t="shared" si="9"/>
        <v>0</v>
      </c>
      <c r="K74" s="39"/>
    </row>
    <row r="75" spans="1:11" ht="30">
      <c r="A75" s="80" t="s">
        <v>146</v>
      </c>
      <c r="B75" s="76" t="s">
        <v>102</v>
      </c>
      <c r="C75" s="81" t="s">
        <v>103</v>
      </c>
      <c r="D75" s="76" t="s">
        <v>14</v>
      </c>
      <c r="E75" s="76" t="s">
        <v>69</v>
      </c>
      <c r="F75" s="87">
        <v>10.19</v>
      </c>
      <c r="G75" s="78"/>
      <c r="H75" s="78">
        <f t="shared" si="0"/>
        <v>0</v>
      </c>
      <c r="I75" s="78">
        <f t="shared" si="1"/>
        <v>0</v>
      </c>
      <c r="J75" s="79">
        <f t="shared" si="9"/>
        <v>0</v>
      </c>
      <c r="K75" s="39"/>
    </row>
    <row r="76" spans="1:11" ht="60">
      <c r="A76" s="80" t="s">
        <v>1142</v>
      </c>
      <c r="B76" s="76" t="s">
        <v>87</v>
      </c>
      <c r="C76" s="81" t="s">
        <v>88</v>
      </c>
      <c r="D76" s="76" t="s">
        <v>14</v>
      </c>
      <c r="E76" s="76" t="s">
        <v>51</v>
      </c>
      <c r="F76" s="87">
        <v>0.63</v>
      </c>
      <c r="G76" s="78"/>
      <c r="H76" s="78">
        <f t="shared" si="0"/>
        <v>0</v>
      </c>
      <c r="I76" s="78">
        <f t="shared" si="1"/>
        <v>0</v>
      </c>
      <c r="J76" s="79">
        <f t="shared" si="9"/>
        <v>0</v>
      </c>
      <c r="K76" s="39"/>
    </row>
    <row r="77" spans="1:11" ht="45">
      <c r="A77" s="80" t="s">
        <v>1428</v>
      </c>
      <c r="B77" s="76" t="s">
        <v>1429</v>
      </c>
      <c r="C77" s="81" t="s">
        <v>1430</v>
      </c>
      <c r="D77" s="76" t="s">
        <v>1424</v>
      </c>
      <c r="E77" s="76" t="s">
        <v>1427</v>
      </c>
      <c r="F77" s="87">
        <v>1</v>
      </c>
      <c r="G77" s="78"/>
      <c r="H77" s="78">
        <f t="shared" si="0"/>
        <v>0</v>
      </c>
      <c r="I77" s="78">
        <f t="shared" si="1"/>
        <v>0</v>
      </c>
      <c r="J77" s="79">
        <f>F77*H77</f>
        <v>0</v>
      </c>
      <c r="K77" s="41"/>
    </row>
    <row r="78" spans="1:11" ht="20.100000000000001" customHeight="1">
      <c r="A78" s="93" t="s">
        <v>147</v>
      </c>
      <c r="B78" s="221" t="s">
        <v>104</v>
      </c>
      <c r="C78" s="221"/>
      <c r="D78" s="221"/>
      <c r="E78" s="221"/>
      <c r="F78" s="221"/>
      <c r="G78" s="221"/>
      <c r="H78" s="78"/>
      <c r="I78" s="78"/>
      <c r="J78" s="89">
        <f>ROUND((SUM(J79:J82)),2)</f>
        <v>0</v>
      </c>
      <c r="K78" s="38"/>
    </row>
    <row r="79" spans="1:11" ht="45">
      <c r="A79" s="80" t="s">
        <v>149</v>
      </c>
      <c r="B79" s="76" t="s">
        <v>63</v>
      </c>
      <c r="C79" s="81" t="s">
        <v>64</v>
      </c>
      <c r="D79" s="76" t="s">
        <v>14</v>
      </c>
      <c r="E79" s="76" t="s">
        <v>15</v>
      </c>
      <c r="F79" s="87">
        <v>13.25</v>
      </c>
      <c r="G79" s="78"/>
      <c r="H79" s="78">
        <f t="shared" si="0"/>
        <v>0</v>
      </c>
      <c r="I79" s="78">
        <f t="shared" si="1"/>
        <v>0</v>
      </c>
      <c r="J79" s="79">
        <f>ROUND((F79*H79),2)</f>
        <v>0</v>
      </c>
      <c r="K79" s="39"/>
    </row>
    <row r="80" spans="1:11" ht="60">
      <c r="A80" s="80" t="s">
        <v>150</v>
      </c>
      <c r="B80" s="76" t="s">
        <v>105</v>
      </c>
      <c r="C80" s="81" t="s">
        <v>106</v>
      </c>
      <c r="D80" s="76" t="s">
        <v>14</v>
      </c>
      <c r="E80" s="76" t="s">
        <v>15</v>
      </c>
      <c r="F80" s="87">
        <v>44.97</v>
      </c>
      <c r="G80" s="78"/>
      <c r="H80" s="78">
        <f t="shared" si="0"/>
        <v>0</v>
      </c>
      <c r="I80" s="78">
        <f t="shared" si="1"/>
        <v>0</v>
      </c>
      <c r="J80" s="79">
        <f t="shared" ref="J80:J82" si="10">ROUND((F80*H80),2)</f>
        <v>0</v>
      </c>
      <c r="K80" s="39"/>
    </row>
    <row r="81" spans="1:11" ht="45">
      <c r="A81" s="80" t="s">
        <v>153</v>
      </c>
      <c r="B81" s="76" t="s">
        <v>71</v>
      </c>
      <c r="C81" s="81" t="s">
        <v>72</v>
      </c>
      <c r="D81" s="76" t="s">
        <v>14</v>
      </c>
      <c r="E81" s="76" t="s">
        <v>69</v>
      </c>
      <c r="F81" s="87">
        <v>84.2</v>
      </c>
      <c r="G81" s="78"/>
      <c r="H81" s="78">
        <f t="shared" si="0"/>
        <v>0</v>
      </c>
      <c r="I81" s="78">
        <f t="shared" si="1"/>
        <v>0</v>
      </c>
      <c r="J81" s="79">
        <f t="shared" si="10"/>
        <v>0</v>
      </c>
      <c r="K81" s="39"/>
    </row>
    <row r="82" spans="1:11" ht="60.6" thickBot="1">
      <c r="A82" s="94" t="s">
        <v>154</v>
      </c>
      <c r="B82" s="95" t="s">
        <v>87</v>
      </c>
      <c r="C82" s="96" t="s">
        <v>88</v>
      </c>
      <c r="D82" s="95" t="s">
        <v>14</v>
      </c>
      <c r="E82" s="95" t="s">
        <v>51</v>
      </c>
      <c r="F82" s="97">
        <v>3.64</v>
      </c>
      <c r="G82" s="98"/>
      <c r="H82" s="98">
        <f t="shared" ref="H82:H145" si="11">ROUND((G82*1.2247),2)</f>
        <v>0</v>
      </c>
      <c r="I82" s="98">
        <f t="shared" ref="I82:I145" si="12">G82*F82</f>
        <v>0</v>
      </c>
      <c r="J82" s="99">
        <f t="shared" si="10"/>
        <v>0</v>
      </c>
      <c r="K82" s="39"/>
    </row>
    <row r="83" spans="1:11" ht="20.100000000000001" customHeight="1" thickBot="1">
      <c r="A83" s="103">
        <v>5</v>
      </c>
      <c r="B83" s="219" t="s">
        <v>107</v>
      </c>
      <c r="C83" s="219"/>
      <c r="D83" s="219"/>
      <c r="E83" s="219"/>
      <c r="F83" s="219"/>
      <c r="G83" s="219"/>
      <c r="H83" s="105"/>
      <c r="I83" s="105"/>
      <c r="J83" s="106">
        <f>ROUND((J84+J90+J96+J98+J103+J110+J112),2)</f>
        <v>0</v>
      </c>
      <c r="K83" s="38"/>
    </row>
    <row r="84" spans="1:11" ht="20.100000000000001" customHeight="1">
      <c r="A84" s="100" t="s">
        <v>170</v>
      </c>
      <c r="B84" s="220" t="s">
        <v>109</v>
      </c>
      <c r="C84" s="220"/>
      <c r="D84" s="220"/>
      <c r="E84" s="220"/>
      <c r="F84" s="220"/>
      <c r="G84" s="220"/>
      <c r="H84" s="101"/>
      <c r="I84" s="101"/>
      <c r="J84" s="102">
        <f>ROUND((SUM(J85:J89)),2)</f>
        <v>0</v>
      </c>
      <c r="K84" s="38"/>
    </row>
    <row r="85" spans="1:11" ht="75">
      <c r="A85" s="80" t="s">
        <v>172</v>
      </c>
      <c r="B85" s="76" t="s">
        <v>111</v>
      </c>
      <c r="C85" s="81" t="s">
        <v>112</v>
      </c>
      <c r="D85" s="76" t="s">
        <v>14</v>
      </c>
      <c r="E85" s="76" t="s">
        <v>15</v>
      </c>
      <c r="F85" s="87">
        <v>333.34</v>
      </c>
      <c r="G85" s="78"/>
      <c r="H85" s="78">
        <f t="shared" si="11"/>
        <v>0</v>
      </c>
      <c r="I85" s="78">
        <f t="shared" si="12"/>
        <v>0</v>
      </c>
      <c r="J85" s="79">
        <f>F85*H85</f>
        <v>0</v>
      </c>
      <c r="K85" s="39"/>
    </row>
    <row r="86" spans="1:11" ht="60">
      <c r="A86" s="80" t="s">
        <v>1143</v>
      </c>
      <c r="B86" s="76" t="s">
        <v>114</v>
      </c>
      <c r="C86" s="81" t="s">
        <v>115</v>
      </c>
      <c r="D86" s="76" t="s">
        <v>14</v>
      </c>
      <c r="E86" s="76" t="s">
        <v>69</v>
      </c>
      <c r="F86" s="87">
        <v>839.33</v>
      </c>
      <c r="G86" s="78"/>
      <c r="H86" s="78">
        <f t="shared" si="11"/>
        <v>0</v>
      </c>
      <c r="I86" s="78">
        <f t="shared" si="12"/>
        <v>0</v>
      </c>
      <c r="J86" s="79">
        <f t="shared" ref="J86:J89" si="13">F86*H86</f>
        <v>0</v>
      </c>
      <c r="K86" s="39"/>
    </row>
    <row r="87" spans="1:11" ht="60">
      <c r="A87" s="80" t="s">
        <v>1144</v>
      </c>
      <c r="B87" s="76" t="s">
        <v>117</v>
      </c>
      <c r="C87" s="81" t="s">
        <v>118</v>
      </c>
      <c r="D87" s="76" t="s">
        <v>14</v>
      </c>
      <c r="E87" s="76" t="s">
        <v>69</v>
      </c>
      <c r="F87" s="87">
        <v>312.88</v>
      </c>
      <c r="G87" s="78"/>
      <c r="H87" s="78">
        <f t="shared" si="11"/>
        <v>0</v>
      </c>
      <c r="I87" s="78">
        <f t="shared" si="12"/>
        <v>0</v>
      </c>
      <c r="J87" s="79">
        <f t="shared" si="13"/>
        <v>0</v>
      </c>
      <c r="K87" s="39"/>
    </row>
    <row r="88" spans="1:11" ht="60">
      <c r="A88" s="80" t="s">
        <v>1145</v>
      </c>
      <c r="B88" s="76" t="s">
        <v>120</v>
      </c>
      <c r="C88" s="81" t="s">
        <v>121</v>
      </c>
      <c r="D88" s="76" t="s">
        <v>14</v>
      </c>
      <c r="E88" s="76" t="s">
        <v>69</v>
      </c>
      <c r="F88" s="87">
        <v>450.22</v>
      </c>
      <c r="G88" s="78"/>
      <c r="H88" s="78">
        <f t="shared" si="11"/>
        <v>0</v>
      </c>
      <c r="I88" s="78">
        <f t="shared" si="12"/>
        <v>0</v>
      </c>
      <c r="J88" s="79">
        <f t="shared" si="13"/>
        <v>0</v>
      </c>
      <c r="K88" s="39"/>
    </row>
    <row r="89" spans="1:11" ht="45">
      <c r="A89" s="80" t="s">
        <v>1146</v>
      </c>
      <c r="B89" s="76" t="s">
        <v>123</v>
      </c>
      <c r="C89" s="81" t="s">
        <v>124</v>
      </c>
      <c r="D89" s="76" t="s">
        <v>14</v>
      </c>
      <c r="E89" s="76" t="s">
        <v>51</v>
      </c>
      <c r="F89" s="87">
        <v>18.25</v>
      </c>
      <c r="G89" s="78"/>
      <c r="H89" s="78">
        <f t="shared" si="11"/>
        <v>0</v>
      </c>
      <c r="I89" s="78">
        <f t="shared" si="12"/>
        <v>0</v>
      </c>
      <c r="J89" s="79">
        <f t="shared" si="13"/>
        <v>0</v>
      </c>
      <c r="K89" s="39"/>
    </row>
    <row r="90" spans="1:11" ht="20.100000000000001" customHeight="1">
      <c r="A90" s="93" t="s">
        <v>175</v>
      </c>
      <c r="B90" s="221" t="s">
        <v>126</v>
      </c>
      <c r="C90" s="221"/>
      <c r="D90" s="221"/>
      <c r="E90" s="221"/>
      <c r="F90" s="221"/>
      <c r="G90" s="221"/>
      <c r="H90" s="78"/>
      <c r="I90" s="78"/>
      <c r="J90" s="89">
        <f>SUM(J91:J95)</f>
        <v>0</v>
      </c>
      <c r="K90" s="38"/>
    </row>
    <row r="91" spans="1:11" ht="75">
      <c r="A91" s="80" t="s">
        <v>177</v>
      </c>
      <c r="B91" s="76" t="s">
        <v>111</v>
      </c>
      <c r="C91" s="81" t="s">
        <v>112</v>
      </c>
      <c r="D91" s="76" t="s">
        <v>14</v>
      </c>
      <c r="E91" s="76" t="s">
        <v>15</v>
      </c>
      <c r="F91" s="87">
        <v>344.1</v>
      </c>
      <c r="G91" s="78"/>
      <c r="H91" s="78">
        <f t="shared" si="11"/>
        <v>0</v>
      </c>
      <c r="I91" s="78">
        <f t="shared" si="12"/>
        <v>0</v>
      </c>
      <c r="J91" s="79">
        <f>F91*H91</f>
        <v>0</v>
      </c>
      <c r="K91" s="39"/>
    </row>
    <row r="92" spans="1:11" ht="60">
      <c r="A92" s="80" t="s">
        <v>180</v>
      </c>
      <c r="B92" s="76" t="s">
        <v>129</v>
      </c>
      <c r="C92" s="81" t="s">
        <v>130</v>
      </c>
      <c r="D92" s="76" t="s">
        <v>14</v>
      </c>
      <c r="E92" s="76" t="s">
        <v>69</v>
      </c>
      <c r="F92" s="87">
        <v>675.91</v>
      </c>
      <c r="G92" s="78"/>
      <c r="H92" s="78">
        <f t="shared" si="11"/>
        <v>0</v>
      </c>
      <c r="I92" s="78">
        <f t="shared" si="12"/>
        <v>0</v>
      </c>
      <c r="J92" s="79">
        <f t="shared" ref="J92:J95" si="14">F92*H92</f>
        <v>0</v>
      </c>
      <c r="K92" s="39"/>
    </row>
    <row r="93" spans="1:11" ht="60">
      <c r="A93" s="80" t="s">
        <v>183</v>
      </c>
      <c r="B93" s="76" t="s">
        <v>114</v>
      </c>
      <c r="C93" s="81" t="s">
        <v>115</v>
      </c>
      <c r="D93" s="76" t="s">
        <v>14</v>
      </c>
      <c r="E93" s="76" t="s">
        <v>69</v>
      </c>
      <c r="F93" s="87">
        <v>9.64</v>
      </c>
      <c r="G93" s="78"/>
      <c r="H93" s="78">
        <f t="shared" si="11"/>
        <v>0</v>
      </c>
      <c r="I93" s="78">
        <f t="shared" si="12"/>
        <v>0</v>
      </c>
      <c r="J93" s="79">
        <f t="shared" si="14"/>
        <v>0</v>
      </c>
      <c r="K93" s="39"/>
    </row>
    <row r="94" spans="1:11" ht="60">
      <c r="A94" s="80" t="s">
        <v>186</v>
      </c>
      <c r="B94" s="76" t="s">
        <v>120</v>
      </c>
      <c r="C94" s="81" t="s">
        <v>121</v>
      </c>
      <c r="D94" s="76" t="s">
        <v>14</v>
      </c>
      <c r="E94" s="76" t="s">
        <v>69</v>
      </c>
      <c r="F94" s="87">
        <v>365.31</v>
      </c>
      <c r="G94" s="78"/>
      <c r="H94" s="78">
        <f t="shared" si="11"/>
        <v>0</v>
      </c>
      <c r="I94" s="78">
        <f t="shared" si="12"/>
        <v>0</v>
      </c>
      <c r="J94" s="79">
        <f t="shared" si="14"/>
        <v>0</v>
      </c>
      <c r="K94" s="39"/>
    </row>
    <row r="95" spans="1:11" ht="60">
      <c r="A95" s="80" t="s">
        <v>189</v>
      </c>
      <c r="B95" s="76" t="s">
        <v>134</v>
      </c>
      <c r="C95" s="81" t="s">
        <v>135</v>
      </c>
      <c r="D95" s="76" t="s">
        <v>14</v>
      </c>
      <c r="E95" s="76" t="s">
        <v>51</v>
      </c>
      <c r="F95" s="87">
        <v>24.55</v>
      </c>
      <c r="G95" s="78"/>
      <c r="H95" s="78">
        <f t="shared" si="11"/>
        <v>0</v>
      </c>
      <c r="I95" s="78">
        <f t="shared" si="12"/>
        <v>0</v>
      </c>
      <c r="J95" s="79">
        <f t="shared" si="14"/>
        <v>0</v>
      </c>
      <c r="K95" s="39"/>
    </row>
    <row r="96" spans="1:11" ht="20.100000000000001" customHeight="1">
      <c r="A96" s="93" t="s">
        <v>192</v>
      </c>
      <c r="B96" s="221" t="s">
        <v>137</v>
      </c>
      <c r="C96" s="221"/>
      <c r="D96" s="221"/>
      <c r="E96" s="221"/>
      <c r="F96" s="221"/>
      <c r="G96" s="221"/>
      <c r="H96" s="78"/>
      <c r="I96" s="78"/>
      <c r="J96" s="89">
        <f>J97</f>
        <v>0</v>
      </c>
      <c r="K96" s="38"/>
    </row>
    <row r="97" spans="1:11" ht="30">
      <c r="A97" s="80" t="s">
        <v>194</v>
      </c>
      <c r="B97" s="76" t="s">
        <v>139</v>
      </c>
      <c r="C97" s="81" t="s">
        <v>140</v>
      </c>
      <c r="D97" s="76" t="s">
        <v>14</v>
      </c>
      <c r="E97" s="76" t="s">
        <v>30</v>
      </c>
      <c r="F97" s="87">
        <v>124.12</v>
      </c>
      <c r="G97" s="78"/>
      <c r="H97" s="78">
        <f t="shared" si="11"/>
        <v>0</v>
      </c>
      <c r="I97" s="78">
        <f t="shared" si="12"/>
        <v>0</v>
      </c>
      <c r="J97" s="79">
        <f>F97*H97</f>
        <v>0</v>
      </c>
      <c r="K97" s="39"/>
    </row>
    <row r="98" spans="1:11" ht="20.100000000000001" customHeight="1">
      <c r="A98" s="93" t="s">
        <v>195</v>
      </c>
      <c r="B98" s="221" t="s">
        <v>142</v>
      </c>
      <c r="C98" s="221"/>
      <c r="D98" s="221"/>
      <c r="E98" s="221"/>
      <c r="F98" s="221"/>
      <c r="G98" s="221"/>
      <c r="H98" s="78"/>
      <c r="I98" s="78"/>
      <c r="J98" s="89">
        <f>ROUND((SUM(J99:J102)),2)</f>
        <v>0</v>
      </c>
      <c r="K98" s="38"/>
    </row>
    <row r="99" spans="1:11" ht="75">
      <c r="A99" s="80" t="s">
        <v>197</v>
      </c>
      <c r="B99" s="76" t="s">
        <v>111</v>
      </c>
      <c r="C99" s="81" t="s">
        <v>112</v>
      </c>
      <c r="D99" s="76" t="s">
        <v>14</v>
      </c>
      <c r="E99" s="76" t="s">
        <v>15</v>
      </c>
      <c r="F99" s="87">
        <v>18</v>
      </c>
      <c r="G99" s="78"/>
      <c r="H99" s="78">
        <f t="shared" si="11"/>
        <v>0</v>
      </c>
      <c r="I99" s="78">
        <f t="shared" si="12"/>
        <v>0</v>
      </c>
      <c r="J99" s="79">
        <f>ROUND((F99*H99),2)</f>
        <v>0</v>
      </c>
      <c r="K99" s="39"/>
    </row>
    <row r="100" spans="1:11" ht="60">
      <c r="A100" s="80" t="s">
        <v>200</v>
      </c>
      <c r="B100" s="76" t="s">
        <v>129</v>
      </c>
      <c r="C100" s="81" t="s">
        <v>130</v>
      </c>
      <c r="D100" s="76" t="s">
        <v>14</v>
      </c>
      <c r="E100" s="76" t="s">
        <v>69</v>
      </c>
      <c r="F100" s="87">
        <v>43.92</v>
      </c>
      <c r="G100" s="78"/>
      <c r="H100" s="78">
        <f t="shared" si="11"/>
        <v>0</v>
      </c>
      <c r="I100" s="78">
        <f t="shared" si="12"/>
        <v>0</v>
      </c>
      <c r="J100" s="79">
        <f t="shared" ref="J100:J102" si="15">ROUND((F100*H100),2)</f>
        <v>0</v>
      </c>
      <c r="K100" s="39"/>
    </row>
    <row r="101" spans="1:11" ht="60">
      <c r="A101" s="80" t="s">
        <v>203</v>
      </c>
      <c r="B101" s="76" t="s">
        <v>120</v>
      </c>
      <c r="C101" s="81" t="s">
        <v>121</v>
      </c>
      <c r="D101" s="76" t="s">
        <v>14</v>
      </c>
      <c r="E101" s="76" t="s">
        <v>69</v>
      </c>
      <c r="F101" s="87">
        <v>13.66</v>
      </c>
      <c r="G101" s="78"/>
      <c r="H101" s="78">
        <f t="shared" si="11"/>
        <v>0</v>
      </c>
      <c r="I101" s="78">
        <f t="shared" si="12"/>
        <v>0</v>
      </c>
      <c r="J101" s="79">
        <f t="shared" si="15"/>
        <v>0</v>
      </c>
      <c r="K101" s="39"/>
    </row>
    <row r="102" spans="1:11" ht="45">
      <c r="A102" s="80" t="s">
        <v>1147</v>
      </c>
      <c r="B102" s="76" t="s">
        <v>123</v>
      </c>
      <c r="C102" s="81" t="s">
        <v>124</v>
      </c>
      <c r="D102" s="76" t="s">
        <v>14</v>
      </c>
      <c r="E102" s="76" t="s">
        <v>51</v>
      </c>
      <c r="F102" s="87">
        <v>0.76</v>
      </c>
      <c r="G102" s="78"/>
      <c r="H102" s="78">
        <f t="shared" si="11"/>
        <v>0</v>
      </c>
      <c r="I102" s="78">
        <f t="shared" si="12"/>
        <v>0</v>
      </c>
      <c r="J102" s="79">
        <f t="shared" si="15"/>
        <v>0</v>
      </c>
      <c r="K102" s="39"/>
    </row>
    <row r="103" spans="1:11" ht="20.100000000000001" customHeight="1">
      <c r="A103" s="93" t="s">
        <v>1148</v>
      </c>
      <c r="B103" s="221" t="s">
        <v>148</v>
      </c>
      <c r="C103" s="221"/>
      <c r="D103" s="221"/>
      <c r="E103" s="221"/>
      <c r="F103" s="221"/>
      <c r="G103" s="221"/>
      <c r="H103" s="78"/>
      <c r="I103" s="78"/>
      <c r="J103" s="89">
        <f>SUM(J104:J109)</f>
        <v>0</v>
      </c>
      <c r="K103" s="38"/>
    </row>
    <row r="104" spans="1:11" ht="75">
      <c r="A104" s="80" t="s">
        <v>1149</v>
      </c>
      <c r="B104" s="76" t="s">
        <v>111</v>
      </c>
      <c r="C104" s="81" t="s">
        <v>112</v>
      </c>
      <c r="D104" s="76" t="s">
        <v>14</v>
      </c>
      <c r="E104" s="76" t="s">
        <v>15</v>
      </c>
      <c r="F104" s="87">
        <v>19.239999999999998</v>
      </c>
      <c r="G104" s="78"/>
      <c r="H104" s="78">
        <f t="shared" si="11"/>
        <v>0</v>
      </c>
      <c r="I104" s="78">
        <f t="shared" si="12"/>
        <v>0</v>
      </c>
      <c r="J104" s="79">
        <f>F104*H104</f>
        <v>0</v>
      </c>
      <c r="K104" s="39"/>
    </row>
    <row r="105" spans="1:11" ht="60">
      <c r="A105" s="80" t="s">
        <v>1150</v>
      </c>
      <c r="B105" s="76" t="s">
        <v>151</v>
      </c>
      <c r="C105" s="81" t="s">
        <v>152</v>
      </c>
      <c r="D105" s="76" t="s">
        <v>14</v>
      </c>
      <c r="E105" s="76" t="s">
        <v>69</v>
      </c>
      <c r="F105" s="87">
        <v>15.26</v>
      </c>
      <c r="G105" s="78"/>
      <c r="H105" s="78">
        <f t="shared" si="11"/>
        <v>0</v>
      </c>
      <c r="I105" s="78">
        <f t="shared" si="12"/>
        <v>0</v>
      </c>
      <c r="J105" s="79">
        <f t="shared" ref="J105:J109" si="16">F105*H105</f>
        <v>0</v>
      </c>
      <c r="K105" s="39"/>
    </row>
    <row r="106" spans="1:11" ht="60">
      <c r="A106" s="80" t="s">
        <v>1151</v>
      </c>
      <c r="B106" s="76" t="s">
        <v>129</v>
      </c>
      <c r="C106" s="81" t="s">
        <v>130</v>
      </c>
      <c r="D106" s="76" t="s">
        <v>14</v>
      </c>
      <c r="E106" s="76" t="s">
        <v>69</v>
      </c>
      <c r="F106" s="87">
        <v>19.45</v>
      </c>
      <c r="G106" s="78"/>
      <c r="H106" s="78">
        <f t="shared" si="11"/>
        <v>0</v>
      </c>
      <c r="I106" s="78">
        <f t="shared" si="12"/>
        <v>0</v>
      </c>
      <c r="J106" s="79">
        <f t="shared" si="16"/>
        <v>0</v>
      </c>
      <c r="K106" s="39"/>
    </row>
    <row r="107" spans="1:11" ht="60">
      <c r="A107" s="80" t="s">
        <v>1152</v>
      </c>
      <c r="B107" s="76" t="s">
        <v>114</v>
      </c>
      <c r="C107" s="81" t="s">
        <v>115</v>
      </c>
      <c r="D107" s="76" t="s">
        <v>14</v>
      </c>
      <c r="E107" s="76" t="s">
        <v>69</v>
      </c>
      <c r="F107" s="87">
        <v>28.01</v>
      </c>
      <c r="G107" s="78"/>
      <c r="H107" s="78">
        <f t="shared" si="11"/>
        <v>0</v>
      </c>
      <c r="I107" s="78">
        <f t="shared" si="12"/>
        <v>0</v>
      </c>
      <c r="J107" s="79">
        <f t="shared" si="16"/>
        <v>0</v>
      </c>
      <c r="K107" s="39"/>
    </row>
    <row r="108" spans="1:11" ht="60">
      <c r="A108" s="80" t="s">
        <v>1153</v>
      </c>
      <c r="B108" s="76" t="s">
        <v>120</v>
      </c>
      <c r="C108" s="81" t="s">
        <v>121</v>
      </c>
      <c r="D108" s="76" t="s">
        <v>14</v>
      </c>
      <c r="E108" s="76" t="s">
        <v>69</v>
      </c>
      <c r="F108" s="87">
        <v>17.059999999999999</v>
      </c>
      <c r="G108" s="78"/>
      <c r="H108" s="78">
        <f t="shared" si="11"/>
        <v>0</v>
      </c>
      <c r="I108" s="78">
        <f t="shared" si="12"/>
        <v>0</v>
      </c>
      <c r="J108" s="79">
        <f t="shared" si="16"/>
        <v>0</v>
      </c>
      <c r="K108" s="39"/>
    </row>
    <row r="109" spans="1:11" ht="60">
      <c r="A109" s="80" t="s">
        <v>1154</v>
      </c>
      <c r="B109" s="76" t="s">
        <v>134</v>
      </c>
      <c r="C109" s="81" t="s">
        <v>135</v>
      </c>
      <c r="D109" s="76" t="s">
        <v>14</v>
      </c>
      <c r="E109" s="76" t="s">
        <v>51</v>
      </c>
      <c r="F109" s="87">
        <v>1.23</v>
      </c>
      <c r="G109" s="78"/>
      <c r="H109" s="78">
        <f t="shared" si="11"/>
        <v>0</v>
      </c>
      <c r="I109" s="78">
        <f t="shared" si="12"/>
        <v>0</v>
      </c>
      <c r="J109" s="79">
        <f t="shared" si="16"/>
        <v>0</v>
      </c>
      <c r="K109" s="39"/>
    </row>
    <row r="110" spans="1:11" ht="20.100000000000001" customHeight="1">
      <c r="A110" s="93" t="s">
        <v>1155</v>
      </c>
      <c r="B110" s="221" t="s">
        <v>155</v>
      </c>
      <c r="C110" s="221"/>
      <c r="D110" s="221"/>
      <c r="E110" s="221"/>
      <c r="F110" s="221"/>
      <c r="G110" s="221"/>
      <c r="H110" s="78"/>
      <c r="I110" s="78"/>
      <c r="J110" s="89">
        <f>J111</f>
        <v>0</v>
      </c>
      <c r="K110" s="38"/>
    </row>
    <row r="111" spans="1:11" ht="60">
      <c r="A111" s="80" t="s">
        <v>1156</v>
      </c>
      <c r="B111" s="76" t="s">
        <v>156</v>
      </c>
      <c r="C111" s="81" t="s">
        <v>157</v>
      </c>
      <c r="D111" s="76" t="s">
        <v>26</v>
      </c>
      <c r="E111" s="76" t="s">
        <v>69</v>
      </c>
      <c r="F111" s="77">
        <v>9693.31</v>
      </c>
      <c r="G111" s="78"/>
      <c r="H111" s="78">
        <f t="shared" si="11"/>
        <v>0</v>
      </c>
      <c r="I111" s="78">
        <f t="shared" si="12"/>
        <v>0</v>
      </c>
      <c r="J111" s="79">
        <f>F111*H111</f>
        <v>0</v>
      </c>
      <c r="K111" s="39"/>
    </row>
    <row r="112" spans="1:11" ht="20.100000000000001" customHeight="1">
      <c r="A112" s="93" t="s">
        <v>1157</v>
      </c>
      <c r="B112" s="221" t="s">
        <v>158</v>
      </c>
      <c r="C112" s="221"/>
      <c r="D112" s="221"/>
      <c r="E112" s="221"/>
      <c r="F112" s="221"/>
      <c r="G112" s="221"/>
      <c r="H112" s="78"/>
      <c r="I112" s="78"/>
      <c r="J112" s="89">
        <f>ROUND((J113+J118),2)</f>
        <v>0</v>
      </c>
      <c r="K112" s="38"/>
    </row>
    <row r="113" spans="1:12" ht="20.100000000000001" customHeight="1">
      <c r="A113" s="93" t="s">
        <v>1158</v>
      </c>
      <c r="B113" s="221" t="s">
        <v>159</v>
      </c>
      <c r="C113" s="221"/>
      <c r="D113" s="221"/>
      <c r="E113" s="221"/>
      <c r="F113" s="221"/>
      <c r="G113" s="221"/>
      <c r="H113" s="78"/>
      <c r="I113" s="78"/>
      <c r="J113" s="89">
        <f>ROUND((SUM(J114:J117)),2)</f>
        <v>0</v>
      </c>
      <c r="K113" s="38"/>
    </row>
    <row r="114" spans="1:12" ht="60">
      <c r="A114" s="80" t="s">
        <v>1159</v>
      </c>
      <c r="B114" s="76" t="s">
        <v>160</v>
      </c>
      <c r="C114" s="81" t="s">
        <v>161</v>
      </c>
      <c r="D114" s="76" t="s">
        <v>14</v>
      </c>
      <c r="E114" s="76" t="s">
        <v>15</v>
      </c>
      <c r="F114" s="87">
        <v>783.72</v>
      </c>
      <c r="G114" s="78"/>
      <c r="H114" s="78">
        <f t="shared" si="11"/>
        <v>0</v>
      </c>
      <c r="I114" s="78">
        <f t="shared" si="12"/>
        <v>0</v>
      </c>
      <c r="J114" s="79">
        <f>F114*H114</f>
        <v>0</v>
      </c>
      <c r="K114" s="39"/>
    </row>
    <row r="115" spans="1:12" ht="45">
      <c r="A115" s="80" t="s">
        <v>1160</v>
      </c>
      <c r="B115" s="76" t="s">
        <v>162</v>
      </c>
      <c r="C115" s="81" t="s">
        <v>163</v>
      </c>
      <c r="D115" s="76" t="s">
        <v>14</v>
      </c>
      <c r="E115" s="76" t="s">
        <v>51</v>
      </c>
      <c r="F115" s="87">
        <v>39.19</v>
      </c>
      <c r="G115" s="78"/>
      <c r="H115" s="78">
        <f t="shared" si="11"/>
        <v>0</v>
      </c>
      <c r="I115" s="78">
        <f t="shared" si="12"/>
        <v>0</v>
      </c>
      <c r="J115" s="79">
        <f t="shared" ref="J115:J117" si="17">ROUND((F115*H115),2)</f>
        <v>0</v>
      </c>
      <c r="K115" s="39"/>
    </row>
    <row r="116" spans="1:12" ht="45">
      <c r="A116" s="80" t="s">
        <v>1161</v>
      </c>
      <c r="B116" s="76" t="s">
        <v>164</v>
      </c>
      <c r="C116" s="81" t="s">
        <v>165</v>
      </c>
      <c r="D116" s="76" t="s">
        <v>14</v>
      </c>
      <c r="E116" s="76" t="s">
        <v>15</v>
      </c>
      <c r="F116" s="87">
        <v>783.72</v>
      </c>
      <c r="G116" s="78"/>
      <c r="H116" s="78">
        <f t="shared" si="11"/>
        <v>0</v>
      </c>
      <c r="I116" s="78">
        <f t="shared" si="12"/>
        <v>0</v>
      </c>
      <c r="J116" s="79">
        <f t="shared" si="17"/>
        <v>0</v>
      </c>
      <c r="K116" s="39"/>
    </row>
    <row r="117" spans="1:12" ht="60">
      <c r="A117" s="80" t="s">
        <v>1162</v>
      </c>
      <c r="B117" s="76" t="s">
        <v>166</v>
      </c>
      <c r="C117" s="81" t="s">
        <v>167</v>
      </c>
      <c r="D117" s="76" t="s">
        <v>14</v>
      </c>
      <c r="E117" s="76" t="s">
        <v>51</v>
      </c>
      <c r="F117" s="87">
        <v>54.86</v>
      </c>
      <c r="G117" s="78"/>
      <c r="H117" s="78">
        <f t="shared" si="11"/>
        <v>0</v>
      </c>
      <c r="I117" s="78">
        <f t="shared" si="12"/>
        <v>0</v>
      </c>
      <c r="J117" s="79">
        <f t="shared" si="17"/>
        <v>0</v>
      </c>
      <c r="K117" s="39"/>
    </row>
    <row r="118" spans="1:12" ht="20.100000000000001" customHeight="1">
      <c r="A118" s="93" t="s">
        <v>1163</v>
      </c>
      <c r="B118" s="221" t="s">
        <v>168</v>
      </c>
      <c r="C118" s="221"/>
      <c r="D118" s="221"/>
      <c r="E118" s="221"/>
      <c r="F118" s="221"/>
      <c r="G118" s="221"/>
      <c r="H118" s="78"/>
      <c r="I118" s="78"/>
      <c r="J118" s="89">
        <f>SUM(J119:J122)</f>
        <v>0</v>
      </c>
      <c r="K118" s="38"/>
    </row>
    <row r="119" spans="1:12" ht="60">
      <c r="A119" s="80" t="s">
        <v>1164</v>
      </c>
      <c r="B119" s="76" t="s">
        <v>160</v>
      </c>
      <c r="C119" s="81" t="s">
        <v>161</v>
      </c>
      <c r="D119" s="76" t="s">
        <v>14</v>
      </c>
      <c r="E119" s="76" t="s">
        <v>15</v>
      </c>
      <c r="F119" s="87">
        <v>254.8</v>
      </c>
      <c r="G119" s="78"/>
      <c r="H119" s="78">
        <f t="shared" si="11"/>
        <v>0</v>
      </c>
      <c r="I119" s="78">
        <f t="shared" si="12"/>
        <v>0</v>
      </c>
      <c r="J119" s="79">
        <f>F119*H119</f>
        <v>0</v>
      </c>
      <c r="K119" s="39"/>
    </row>
    <row r="120" spans="1:12" ht="45">
      <c r="A120" s="80" t="s">
        <v>1165</v>
      </c>
      <c r="B120" s="76" t="s">
        <v>162</v>
      </c>
      <c r="C120" s="81" t="s">
        <v>163</v>
      </c>
      <c r="D120" s="76" t="s">
        <v>14</v>
      </c>
      <c r="E120" s="76" t="s">
        <v>51</v>
      </c>
      <c r="F120" s="87">
        <v>12.74</v>
      </c>
      <c r="G120" s="78"/>
      <c r="H120" s="78">
        <f t="shared" si="11"/>
        <v>0</v>
      </c>
      <c r="I120" s="78">
        <f t="shared" si="12"/>
        <v>0</v>
      </c>
      <c r="J120" s="79">
        <f t="shared" ref="J120:J122" si="18">F120*H120</f>
        <v>0</v>
      </c>
      <c r="K120" s="39"/>
    </row>
    <row r="121" spans="1:12" ht="45">
      <c r="A121" s="80" t="s">
        <v>1166</v>
      </c>
      <c r="B121" s="76" t="s">
        <v>164</v>
      </c>
      <c r="C121" s="81" t="s">
        <v>165</v>
      </c>
      <c r="D121" s="76" t="s">
        <v>14</v>
      </c>
      <c r="E121" s="76" t="s">
        <v>15</v>
      </c>
      <c r="F121" s="87">
        <v>254.8</v>
      </c>
      <c r="G121" s="78"/>
      <c r="H121" s="78">
        <f t="shared" si="11"/>
        <v>0</v>
      </c>
      <c r="I121" s="78">
        <f t="shared" si="12"/>
        <v>0</v>
      </c>
      <c r="J121" s="79">
        <f t="shared" si="18"/>
        <v>0</v>
      </c>
      <c r="K121" s="39"/>
    </row>
    <row r="122" spans="1:12" ht="60.6" thickBot="1">
      <c r="A122" s="94" t="s">
        <v>1167</v>
      </c>
      <c r="B122" s="95" t="s">
        <v>166</v>
      </c>
      <c r="C122" s="96" t="s">
        <v>167</v>
      </c>
      <c r="D122" s="95" t="s">
        <v>14</v>
      </c>
      <c r="E122" s="95" t="s">
        <v>51</v>
      </c>
      <c r="F122" s="97">
        <v>17.84</v>
      </c>
      <c r="G122" s="98"/>
      <c r="H122" s="98">
        <f t="shared" si="11"/>
        <v>0</v>
      </c>
      <c r="I122" s="98">
        <f t="shared" si="12"/>
        <v>0</v>
      </c>
      <c r="J122" s="79">
        <f t="shared" si="18"/>
        <v>0</v>
      </c>
      <c r="K122" s="39"/>
    </row>
    <row r="123" spans="1:12" ht="20.100000000000001" customHeight="1" thickBot="1">
      <c r="A123" s="103">
        <v>6</v>
      </c>
      <c r="B123" s="219" t="s">
        <v>169</v>
      </c>
      <c r="C123" s="219"/>
      <c r="D123" s="219"/>
      <c r="E123" s="219"/>
      <c r="F123" s="219"/>
      <c r="G123" s="219"/>
      <c r="H123" s="105"/>
      <c r="I123" s="105"/>
      <c r="J123" s="106">
        <f>J124+J126+J132+J134</f>
        <v>0</v>
      </c>
      <c r="K123" s="38"/>
      <c r="L123" s="2"/>
    </row>
    <row r="124" spans="1:12" ht="20.100000000000001" customHeight="1">
      <c r="A124" s="100" t="s">
        <v>207</v>
      </c>
      <c r="B124" s="220" t="s">
        <v>171</v>
      </c>
      <c r="C124" s="220"/>
      <c r="D124" s="220"/>
      <c r="E124" s="220"/>
      <c r="F124" s="220"/>
      <c r="G124" s="220"/>
      <c r="H124" s="101"/>
      <c r="I124" s="101"/>
      <c r="J124" s="102">
        <f>J125</f>
        <v>0</v>
      </c>
      <c r="K124" s="38"/>
    </row>
    <row r="125" spans="1:12" ht="60">
      <c r="A125" s="80" t="s">
        <v>209</v>
      </c>
      <c r="B125" s="76" t="s">
        <v>173</v>
      </c>
      <c r="C125" s="81" t="s">
        <v>174</v>
      </c>
      <c r="D125" s="76" t="s">
        <v>14</v>
      </c>
      <c r="E125" s="76" t="s">
        <v>15</v>
      </c>
      <c r="F125" s="87">
        <v>6.1</v>
      </c>
      <c r="G125" s="78"/>
      <c r="H125" s="78">
        <f t="shared" si="11"/>
        <v>0</v>
      </c>
      <c r="I125" s="78">
        <f t="shared" si="12"/>
        <v>0</v>
      </c>
      <c r="J125" s="79">
        <f>F125*H125</f>
        <v>0</v>
      </c>
      <c r="K125" s="39"/>
    </row>
    <row r="126" spans="1:12" ht="20.100000000000001" customHeight="1">
      <c r="A126" s="93" t="s">
        <v>224</v>
      </c>
      <c r="B126" s="221" t="s">
        <v>176</v>
      </c>
      <c r="C126" s="221"/>
      <c r="D126" s="221"/>
      <c r="E126" s="221"/>
      <c r="F126" s="221"/>
      <c r="G126" s="221"/>
      <c r="H126" s="78"/>
      <c r="I126" s="78">
        <f t="shared" si="12"/>
        <v>0</v>
      </c>
      <c r="J126" s="89">
        <f>ROUND((SUM(J127:J131)),2)</f>
        <v>0</v>
      </c>
      <c r="K126" s="38"/>
    </row>
    <row r="127" spans="1:12" ht="75">
      <c r="A127" s="80" t="s">
        <v>226</v>
      </c>
      <c r="B127" s="76" t="s">
        <v>178</v>
      </c>
      <c r="C127" s="81" t="s">
        <v>179</v>
      </c>
      <c r="D127" s="76" t="s">
        <v>14</v>
      </c>
      <c r="E127" s="76" t="s">
        <v>15</v>
      </c>
      <c r="F127" s="87">
        <v>572.77</v>
      </c>
      <c r="G127" s="78"/>
      <c r="H127" s="78">
        <f t="shared" si="11"/>
        <v>0</v>
      </c>
      <c r="I127" s="78">
        <f t="shared" si="12"/>
        <v>0</v>
      </c>
      <c r="J127" s="79">
        <f>F127*H127</f>
        <v>0</v>
      </c>
      <c r="K127" s="39"/>
    </row>
    <row r="128" spans="1:12" ht="75">
      <c r="A128" s="80" t="s">
        <v>229</v>
      </c>
      <c r="B128" s="76" t="s">
        <v>181</v>
      </c>
      <c r="C128" s="81" t="s">
        <v>182</v>
      </c>
      <c r="D128" s="76" t="s">
        <v>14</v>
      </c>
      <c r="E128" s="76" t="s">
        <v>15</v>
      </c>
      <c r="F128" s="87">
        <v>1038</v>
      </c>
      <c r="G128" s="78"/>
      <c r="H128" s="78">
        <f t="shared" si="11"/>
        <v>0</v>
      </c>
      <c r="I128" s="78">
        <f t="shared" si="12"/>
        <v>0</v>
      </c>
      <c r="J128" s="79">
        <f t="shared" ref="J128:J131" si="19">F128*H128</f>
        <v>0</v>
      </c>
      <c r="K128" s="39"/>
    </row>
    <row r="129" spans="1:11" ht="75">
      <c r="A129" s="80" t="s">
        <v>232</v>
      </c>
      <c r="B129" s="76" t="s">
        <v>184</v>
      </c>
      <c r="C129" s="81" t="s">
        <v>185</v>
      </c>
      <c r="D129" s="76" t="s">
        <v>14</v>
      </c>
      <c r="E129" s="76" t="s">
        <v>15</v>
      </c>
      <c r="F129" s="87">
        <v>564.11</v>
      </c>
      <c r="G129" s="78"/>
      <c r="H129" s="78">
        <f t="shared" si="11"/>
        <v>0</v>
      </c>
      <c r="I129" s="78">
        <f t="shared" si="12"/>
        <v>0</v>
      </c>
      <c r="J129" s="79">
        <f t="shared" si="19"/>
        <v>0</v>
      </c>
      <c r="K129" s="39"/>
    </row>
    <row r="130" spans="1:11" ht="75">
      <c r="A130" s="80" t="s">
        <v>1168</v>
      </c>
      <c r="B130" s="76" t="s">
        <v>187</v>
      </c>
      <c r="C130" s="81" t="s">
        <v>188</v>
      </c>
      <c r="D130" s="76" t="s">
        <v>14</v>
      </c>
      <c r="E130" s="76" t="s">
        <v>15</v>
      </c>
      <c r="F130" s="87">
        <v>9.7200000000000006</v>
      </c>
      <c r="G130" s="78"/>
      <c r="H130" s="78">
        <f t="shared" si="11"/>
        <v>0</v>
      </c>
      <c r="I130" s="78">
        <f t="shared" si="12"/>
        <v>0</v>
      </c>
      <c r="J130" s="79">
        <f t="shared" si="19"/>
        <v>0</v>
      </c>
      <c r="K130" s="39"/>
    </row>
    <row r="131" spans="1:11" ht="30">
      <c r="A131" s="80" t="s">
        <v>1169</v>
      </c>
      <c r="B131" s="76" t="s">
        <v>190</v>
      </c>
      <c r="C131" s="81" t="s">
        <v>191</v>
      </c>
      <c r="D131" s="76" t="s">
        <v>14</v>
      </c>
      <c r="E131" s="76" t="s">
        <v>30</v>
      </c>
      <c r="F131" s="87">
        <v>311.8</v>
      </c>
      <c r="G131" s="78"/>
      <c r="H131" s="78">
        <f t="shared" si="11"/>
        <v>0</v>
      </c>
      <c r="I131" s="78">
        <f t="shared" si="12"/>
        <v>0</v>
      </c>
      <c r="J131" s="79">
        <f t="shared" si="19"/>
        <v>0</v>
      </c>
      <c r="K131" s="39"/>
    </row>
    <row r="132" spans="1:11" ht="20.100000000000001" customHeight="1">
      <c r="A132" s="93" t="s">
        <v>236</v>
      </c>
      <c r="B132" s="221" t="s">
        <v>193</v>
      </c>
      <c r="C132" s="221"/>
      <c r="D132" s="221"/>
      <c r="E132" s="221"/>
      <c r="F132" s="221"/>
      <c r="G132" s="221"/>
      <c r="H132" s="78"/>
      <c r="I132" s="78"/>
      <c r="J132" s="89">
        <f>J133</f>
        <v>0</v>
      </c>
      <c r="K132" s="38"/>
    </row>
    <row r="133" spans="1:11" ht="75">
      <c r="A133" s="80" t="s">
        <v>238</v>
      </c>
      <c r="B133" s="76" t="s">
        <v>184</v>
      </c>
      <c r="C133" s="81" t="s">
        <v>185</v>
      </c>
      <c r="D133" s="76" t="s">
        <v>14</v>
      </c>
      <c r="E133" s="76" t="s">
        <v>15</v>
      </c>
      <c r="F133" s="87">
        <v>62.95</v>
      </c>
      <c r="G133" s="78"/>
      <c r="H133" s="78">
        <f t="shared" si="11"/>
        <v>0</v>
      </c>
      <c r="I133" s="78">
        <f t="shared" si="12"/>
        <v>0</v>
      </c>
      <c r="J133" s="79">
        <f>F133*H133</f>
        <v>0</v>
      </c>
      <c r="K133" s="39"/>
    </row>
    <row r="134" spans="1:11" ht="20.100000000000001" customHeight="1">
      <c r="A134" s="93" t="s">
        <v>249</v>
      </c>
      <c r="B134" s="221" t="s">
        <v>196</v>
      </c>
      <c r="C134" s="221"/>
      <c r="D134" s="221"/>
      <c r="E134" s="221"/>
      <c r="F134" s="221"/>
      <c r="G134" s="221"/>
      <c r="H134" s="78"/>
      <c r="I134" s="78">
        <f t="shared" si="12"/>
        <v>0</v>
      </c>
      <c r="J134" s="89">
        <f>SUM(J135:J137)</f>
        <v>0</v>
      </c>
      <c r="K134" s="38"/>
    </row>
    <row r="135" spans="1:11" ht="45">
      <c r="A135" s="80" t="s">
        <v>251</v>
      </c>
      <c r="B135" s="76" t="s">
        <v>198</v>
      </c>
      <c r="C135" s="81" t="s">
        <v>199</v>
      </c>
      <c r="D135" s="76" t="s">
        <v>14</v>
      </c>
      <c r="E135" s="76" t="s">
        <v>15</v>
      </c>
      <c r="F135" s="87">
        <v>8.06</v>
      </c>
      <c r="G135" s="78"/>
      <c r="H135" s="78">
        <f t="shared" si="11"/>
        <v>0</v>
      </c>
      <c r="I135" s="78">
        <f t="shared" si="12"/>
        <v>0</v>
      </c>
      <c r="J135" s="79">
        <f>F135*H135</f>
        <v>0</v>
      </c>
      <c r="K135" s="39"/>
    </row>
    <row r="136" spans="1:11" ht="30">
      <c r="A136" s="80" t="s">
        <v>254</v>
      </c>
      <c r="B136" s="76" t="s">
        <v>201</v>
      </c>
      <c r="C136" s="81" t="s">
        <v>202</v>
      </c>
      <c r="D136" s="76" t="s">
        <v>26</v>
      </c>
      <c r="E136" s="76" t="s">
        <v>15</v>
      </c>
      <c r="F136" s="87">
        <v>7.2</v>
      </c>
      <c r="G136" s="78"/>
      <c r="H136" s="78">
        <f t="shared" si="11"/>
        <v>0</v>
      </c>
      <c r="I136" s="78">
        <f t="shared" si="12"/>
        <v>0</v>
      </c>
      <c r="J136" s="79">
        <f t="shared" ref="J136:J137" si="20">F136*H136</f>
        <v>0</v>
      </c>
      <c r="K136" s="39"/>
    </row>
    <row r="137" spans="1:11" ht="60.6" thickBot="1">
      <c r="A137" s="94" t="s">
        <v>257</v>
      </c>
      <c r="B137" s="95" t="s">
        <v>204</v>
      </c>
      <c r="C137" s="96" t="s">
        <v>205</v>
      </c>
      <c r="D137" s="95" t="s">
        <v>14</v>
      </c>
      <c r="E137" s="95" t="s">
        <v>15</v>
      </c>
      <c r="F137" s="97">
        <v>3.6</v>
      </c>
      <c r="G137" s="98"/>
      <c r="H137" s="98">
        <f t="shared" si="11"/>
        <v>0</v>
      </c>
      <c r="I137" s="98">
        <f t="shared" si="12"/>
        <v>0</v>
      </c>
      <c r="J137" s="99">
        <f t="shared" si="20"/>
        <v>0</v>
      </c>
      <c r="K137" s="39"/>
    </row>
    <row r="138" spans="1:11" ht="20.100000000000001" customHeight="1" thickBot="1">
      <c r="A138" s="103">
        <v>7</v>
      </c>
      <c r="B138" s="219" t="s">
        <v>206</v>
      </c>
      <c r="C138" s="219"/>
      <c r="D138" s="219"/>
      <c r="E138" s="219"/>
      <c r="F138" s="219"/>
      <c r="G138" s="219"/>
      <c r="H138" s="105"/>
      <c r="I138" s="105"/>
      <c r="J138" s="106">
        <f>ROUND((J139+J147+J151+J157+J173+J175),2)</f>
        <v>0</v>
      </c>
      <c r="K138" s="38"/>
    </row>
    <row r="139" spans="1:11" ht="20.100000000000001" customHeight="1">
      <c r="A139" s="100" t="s">
        <v>303</v>
      </c>
      <c r="B139" s="220" t="s">
        <v>208</v>
      </c>
      <c r="C139" s="220"/>
      <c r="D139" s="220"/>
      <c r="E139" s="220"/>
      <c r="F139" s="220"/>
      <c r="G139" s="220"/>
      <c r="H139" s="101"/>
      <c r="I139" s="101"/>
      <c r="J139" s="102">
        <f>ROUND((SUM(J140:J146)),2)</f>
        <v>0</v>
      </c>
      <c r="K139" s="38"/>
    </row>
    <row r="140" spans="1:11" ht="105">
      <c r="A140" s="80" t="s">
        <v>1170</v>
      </c>
      <c r="B140" s="76" t="s">
        <v>210</v>
      </c>
      <c r="C140" s="81" t="s">
        <v>211</v>
      </c>
      <c r="D140" s="76" t="s">
        <v>26</v>
      </c>
      <c r="E140" s="76" t="s">
        <v>22</v>
      </c>
      <c r="F140" s="87">
        <v>6</v>
      </c>
      <c r="G140" s="78"/>
      <c r="H140" s="78">
        <f t="shared" si="11"/>
        <v>0</v>
      </c>
      <c r="I140" s="78">
        <f t="shared" si="12"/>
        <v>0</v>
      </c>
      <c r="J140" s="79">
        <f>F140*H140</f>
        <v>0</v>
      </c>
      <c r="K140" s="39"/>
    </row>
    <row r="141" spans="1:11" ht="90">
      <c r="A141" s="80" t="s">
        <v>1171</v>
      </c>
      <c r="B141" s="76" t="s">
        <v>212</v>
      </c>
      <c r="C141" s="81" t="s">
        <v>213</v>
      </c>
      <c r="D141" s="76" t="s">
        <v>26</v>
      </c>
      <c r="E141" s="76" t="s">
        <v>22</v>
      </c>
      <c r="F141" s="87">
        <v>3</v>
      </c>
      <c r="G141" s="78"/>
      <c r="H141" s="78">
        <f t="shared" si="11"/>
        <v>0</v>
      </c>
      <c r="I141" s="78">
        <f t="shared" si="12"/>
        <v>0</v>
      </c>
      <c r="J141" s="79">
        <f t="shared" ref="J141:J146" si="21">F141*H141</f>
        <v>0</v>
      </c>
      <c r="K141" s="39"/>
    </row>
    <row r="142" spans="1:11" ht="105">
      <c r="A142" s="80" t="s">
        <v>1172</v>
      </c>
      <c r="B142" s="76" t="s">
        <v>214</v>
      </c>
      <c r="C142" s="81" t="s">
        <v>215</v>
      </c>
      <c r="D142" s="76" t="s">
        <v>26</v>
      </c>
      <c r="E142" s="76" t="s">
        <v>22</v>
      </c>
      <c r="F142" s="87">
        <v>6</v>
      </c>
      <c r="G142" s="78"/>
      <c r="H142" s="78">
        <f t="shared" si="11"/>
        <v>0</v>
      </c>
      <c r="I142" s="78">
        <f t="shared" si="12"/>
        <v>0</v>
      </c>
      <c r="J142" s="79">
        <f t="shared" si="21"/>
        <v>0</v>
      </c>
      <c r="K142" s="39"/>
    </row>
    <row r="143" spans="1:11" ht="105">
      <c r="A143" s="80" t="s">
        <v>1173</v>
      </c>
      <c r="B143" s="76" t="s">
        <v>216</v>
      </c>
      <c r="C143" s="81" t="s">
        <v>217</v>
      </c>
      <c r="D143" s="76" t="s">
        <v>26</v>
      </c>
      <c r="E143" s="76" t="s">
        <v>22</v>
      </c>
      <c r="F143" s="87">
        <v>3</v>
      </c>
      <c r="G143" s="78"/>
      <c r="H143" s="78">
        <f t="shared" si="11"/>
        <v>0</v>
      </c>
      <c r="I143" s="78">
        <f t="shared" si="12"/>
        <v>0</v>
      </c>
      <c r="J143" s="79">
        <f t="shared" si="21"/>
        <v>0</v>
      </c>
      <c r="K143" s="39"/>
    </row>
    <row r="144" spans="1:11" ht="90">
      <c r="A144" s="80" t="s">
        <v>1174</v>
      </c>
      <c r="B144" s="76" t="s">
        <v>218</v>
      </c>
      <c r="C144" s="81" t="s">
        <v>219</v>
      </c>
      <c r="D144" s="76" t="s">
        <v>26</v>
      </c>
      <c r="E144" s="76" t="s">
        <v>22</v>
      </c>
      <c r="F144" s="87">
        <v>5</v>
      </c>
      <c r="G144" s="78"/>
      <c r="H144" s="78">
        <f t="shared" si="11"/>
        <v>0</v>
      </c>
      <c r="I144" s="78">
        <f t="shared" si="12"/>
        <v>0</v>
      </c>
      <c r="J144" s="79">
        <f t="shared" si="21"/>
        <v>0</v>
      </c>
      <c r="K144" s="39"/>
    </row>
    <row r="145" spans="1:12" ht="45">
      <c r="A145" s="80" t="s">
        <v>1175</v>
      </c>
      <c r="B145" s="76" t="s">
        <v>220</v>
      </c>
      <c r="C145" s="81" t="s">
        <v>221</v>
      </c>
      <c r="D145" s="76" t="s">
        <v>26</v>
      </c>
      <c r="E145" s="76" t="s">
        <v>22</v>
      </c>
      <c r="F145" s="87">
        <v>4</v>
      </c>
      <c r="G145" s="78"/>
      <c r="H145" s="78">
        <f t="shared" si="11"/>
        <v>0</v>
      </c>
      <c r="I145" s="78">
        <f t="shared" si="12"/>
        <v>0</v>
      </c>
      <c r="J145" s="79">
        <f t="shared" si="21"/>
        <v>0</v>
      </c>
      <c r="K145" s="39"/>
    </row>
    <row r="146" spans="1:12" ht="45">
      <c r="A146" s="80" t="s">
        <v>1176</v>
      </c>
      <c r="B146" s="76" t="s">
        <v>222</v>
      </c>
      <c r="C146" s="81" t="s">
        <v>223</v>
      </c>
      <c r="D146" s="76" t="s">
        <v>26</v>
      </c>
      <c r="E146" s="76" t="s">
        <v>15</v>
      </c>
      <c r="F146" s="87">
        <v>1.8</v>
      </c>
      <c r="G146" s="78"/>
      <c r="H146" s="78">
        <f t="shared" ref="H146:H209" si="22">ROUND((G146*1.2247),2)</f>
        <v>0</v>
      </c>
      <c r="I146" s="78">
        <f t="shared" ref="I146:I209" si="23">G146*F146</f>
        <v>0</v>
      </c>
      <c r="J146" s="79">
        <f t="shared" si="21"/>
        <v>0</v>
      </c>
      <c r="K146" s="39"/>
    </row>
    <row r="147" spans="1:12" ht="20.100000000000001" customHeight="1">
      <c r="A147" s="93" t="s">
        <v>306</v>
      </c>
      <c r="B147" s="221" t="s">
        <v>225</v>
      </c>
      <c r="C147" s="221"/>
      <c r="D147" s="221"/>
      <c r="E147" s="221"/>
      <c r="F147" s="221"/>
      <c r="G147" s="221"/>
      <c r="H147" s="78"/>
      <c r="I147" s="78"/>
      <c r="J147" s="89">
        <f>SUM(J148:J150)</f>
        <v>0</v>
      </c>
      <c r="K147" s="38"/>
    </row>
    <row r="148" spans="1:12" ht="30">
      <c r="A148" s="80" t="s">
        <v>1177</v>
      </c>
      <c r="B148" s="76" t="s">
        <v>227</v>
      </c>
      <c r="C148" s="81" t="s">
        <v>228</v>
      </c>
      <c r="D148" s="76" t="s">
        <v>14</v>
      </c>
      <c r="E148" s="76" t="s">
        <v>22</v>
      </c>
      <c r="F148" s="87">
        <v>4</v>
      </c>
      <c r="G148" s="78"/>
      <c r="H148" s="78">
        <f t="shared" si="22"/>
        <v>0</v>
      </c>
      <c r="I148" s="78">
        <f t="shared" si="23"/>
        <v>0</v>
      </c>
      <c r="J148" s="79">
        <f>F148*H148</f>
        <v>0</v>
      </c>
      <c r="K148" s="39"/>
    </row>
    <row r="149" spans="1:12" ht="45">
      <c r="A149" s="80" t="s">
        <v>1178</v>
      </c>
      <c r="B149" s="76" t="s">
        <v>230</v>
      </c>
      <c r="C149" s="81" t="s">
        <v>231</v>
      </c>
      <c r="D149" s="76" t="s">
        <v>14</v>
      </c>
      <c r="E149" s="76" t="s">
        <v>22</v>
      </c>
      <c r="F149" s="87">
        <v>8</v>
      </c>
      <c r="G149" s="78"/>
      <c r="H149" s="78">
        <f t="shared" si="22"/>
        <v>0</v>
      </c>
      <c r="I149" s="78">
        <f t="shared" si="23"/>
        <v>0</v>
      </c>
      <c r="J149" s="79">
        <f t="shared" ref="J149:J150" si="24">F149*H149</f>
        <v>0</v>
      </c>
      <c r="K149" s="39"/>
    </row>
    <row r="150" spans="1:12" ht="30">
      <c r="A150" s="80" t="s">
        <v>1179</v>
      </c>
      <c r="B150" s="76" t="s">
        <v>233</v>
      </c>
      <c r="C150" s="81" t="s">
        <v>234</v>
      </c>
      <c r="D150" s="76" t="s">
        <v>26</v>
      </c>
      <c r="E150" s="76" t="s">
        <v>235</v>
      </c>
      <c r="F150" s="87">
        <v>12.8</v>
      </c>
      <c r="G150" s="78"/>
      <c r="H150" s="78">
        <f t="shared" si="22"/>
        <v>0</v>
      </c>
      <c r="I150" s="78">
        <f t="shared" si="23"/>
        <v>0</v>
      </c>
      <c r="J150" s="79">
        <f t="shared" si="24"/>
        <v>0</v>
      </c>
      <c r="K150" s="39"/>
    </row>
    <row r="151" spans="1:12" ht="20.100000000000001" customHeight="1">
      <c r="A151" s="93" t="s">
        <v>309</v>
      </c>
      <c r="B151" s="221" t="s">
        <v>237</v>
      </c>
      <c r="C151" s="221"/>
      <c r="D151" s="221"/>
      <c r="E151" s="221"/>
      <c r="F151" s="221"/>
      <c r="G151" s="221"/>
      <c r="H151" s="78"/>
      <c r="I151" s="78"/>
      <c r="J151" s="89">
        <f>ROUND((SUM(J152:J156)),2)-0.01</f>
        <v>0</v>
      </c>
      <c r="K151" s="38"/>
    </row>
    <row r="152" spans="1:12" ht="75">
      <c r="A152" s="80" t="s">
        <v>1180</v>
      </c>
      <c r="B152" s="76" t="s">
        <v>239</v>
      </c>
      <c r="C152" s="81" t="s">
        <v>240</v>
      </c>
      <c r="D152" s="76" t="s">
        <v>26</v>
      </c>
      <c r="E152" s="76" t="s">
        <v>22</v>
      </c>
      <c r="F152" s="87">
        <v>1</v>
      </c>
      <c r="G152" s="78"/>
      <c r="H152" s="78">
        <f t="shared" si="22"/>
        <v>0</v>
      </c>
      <c r="I152" s="78">
        <f t="shared" si="23"/>
        <v>0</v>
      </c>
      <c r="J152" s="79">
        <f>F152*H152</f>
        <v>0</v>
      </c>
      <c r="K152" s="39"/>
    </row>
    <row r="153" spans="1:12" ht="75">
      <c r="A153" s="80" t="s">
        <v>1181</v>
      </c>
      <c r="B153" s="76" t="s">
        <v>241</v>
      </c>
      <c r="C153" s="81" t="s">
        <v>242</v>
      </c>
      <c r="D153" s="76" t="s">
        <v>26</v>
      </c>
      <c r="E153" s="76" t="s">
        <v>15</v>
      </c>
      <c r="F153" s="87">
        <v>1.68</v>
      </c>
      <c r="G153" s="78"/>
      <c r="H153" s="78">
        <f t="shared" si="22"/>
        <v>0</v>
      </c>
      <c r="I153" s="78">
        <f t="shared" si="23"/>
        <v>0</v>
      </c>
      <c r="J153" s="79">
        <f t="shared" ref="J153:J155" si="25">F153*H153</f>
        <v>0</v>
      </c>
      <c r="K153" s="39"/>
    </row>
    <row r="154" spans="1:12" ht="75">
      <c r="A154" s="80" t="s">
        <v>1182</v>
      </c>
      <c r="B154" s="76" t="s">
        <v>243</v>
      </c>
      <c r="C154" s="81" t="s">
        <v>244</v>
      </c>
      <c r="D154" s="76" t="s">
        <v>26</v>
      </c>
      <c r="E154" s="76" t="s">
        <v>15</v>
      </c>
      <c r="F154" s="87">
        <v>3.36</v>
      </c>
      <c r="G154" s="78"/>
      <c r="H154" s="78">
        <f t="shared" si="22"/>
        <v>0</v>
      </c>
      <c r="I154" s="78">
        <f t="shared" si="23"/>
        <v>0</v>
      </c>
      <c r="J154" s="79">
        <f t="shared" si="25"/>
        <v>0</v>
      </c>
      <c r="K154" s="39"/>
    </row>
    <row r="155" spans="1:12" ht="90">
      <c r="A155" s="80" t="s">
        <v>1183</v>
      </c>
      <c r="B155" s="76" t="s">
        <v>245</v>
      </c>
      <c r="C155" s="81" t="s">
        <v>246</v>
      </c>
      <c r="D155" s="76" t="s">
        <v>26</v>
      </c>
      <c r="E155" s="76" t="s">
        <v>15</v>
      </c>
      <c r="F155" s="87">
        <v>83.48</v>
      </c>
      <c r="G155" s="78"/>
      <c r="H155" s="78">
        <f t="shared" si="22"/>
        <v>0</v>
      </c>
      <c r="I155" s="78">
        <f t="shared" si="23"/>
        <v>0</v>
      </c>
      <c r="J155" s="79">
        <f t="shared" si="25"/>
        <v>0</v>
      </c>
      <c r="K155" s="39"/>
    </row>
    <row r="156" spans="1:12" ht="75">
      <c r="A156" s="80" t="s">
        <v>1184</v>
      </c>
      <c r="B156" s="76" t="s">
        <v>247</v>
      </c>
      <c r="C156" s="81" t="s">
        <v>248</v>
      </c>
      <c r="D156" s="76" t="s">
        <v>26</v>
      </c>
      <c r="E156" s="76" t="s">
        <v>15</v>
      </c>
      <c r="F156" s="87">
        <v>2.04</v>
      </c>
      <c r="G156" s="78"/>
      <c r="H156" s="78">
        <f t="shared" si="22"/>
        <v>0</v>
      </c>
      <c r="I156" s="78">
        <f t="shared" si="23"/>
        <v>0</v>
      </c>
      <c r="J156" s="79">
        <f>(F156*H156)+0.01</f>
        <v>0.01</v>
      </c>
      <c r="K156" s="39"/>
      <c r="L156" s="3"/>
    </row>
    <row r="157" spans="1:12" ht="20.100000000000001" customHeight="1">
      <c r="A157" s="93" t="s">
        <v>312</v>
      </c>
      <c r="B157" s="221" t="s">
        <v>250</v>
      </c>
      <c r="C157" s="221"/>
      <c r="D157" s="221"/>
      <c r="E157" s="221"/>
      <c r="F157" s="221"/>
      <c r="G157" s="221"/>
      <c r="H157" s="78"/>
      <c r="I157" s="78"/>
      <c r="J157" s="89">
        <f>ROUND((SUM(J158:J172)),2)</f>
        <v>0</v>
      </c>
      <c r="K157" s="38"/>
    </row>
    <row r="158" spans="1:12" ht="75">
      <c r="A158" s="80" t="s">
        <v>1185</v>
      </c>
      <c r="B158" s="76" t="s">
        <v>252</v>
      </c>
      <c r="C158" s="81" t="s">
        <v>253</v>
      </c>
      <c r="D158" s="76" t="s">
        <v>26</v>
      </c>
      <c r="E158" s="76" t="s">
        <v>15</v>
      </c>
      <c r="F158" s="87">
        <v>0.88</v>
      </c>
      <c r="G158" s="78"/>
      <c r="H158" s="78">
        <f t="shared" si="22"/>
        <v>0</v>
      </c>
      <c r="I158" s="78">
        <f t="shared" si="23"/>
        <v>0</v>
      </c>
      <c r="J158" s="79">
        <f>ROUND((F158*H158),2)</f>
        <v>0</v>
      </c>
      <c r="K158" s="39"/>
    </row>
    <row r="159" spans="1:12" ht="75">
      <c r="A159" s="80" t="s">
        <v>1186</v>
      </c>
      <c r="B159" s="76" t="s">
        <v>255</v>
      </c>
      <c r="C159" s="81" t="s">
        <v>256</v>
      </c>
      <c r="D159" s="76" t="s">
        <v>26</v>
      </c>
      <c r="E159" s="76" t="s">
        <v>15</v>
      </c>
      <c r="F159" s="87">
        <v>2.15</v>
      </c>
      <c r="G159" s="78"/>
      <c r="H159" s="78">
        <f t="shared" si="22"/>
        <v>0</v>
      </c>
      <c r="I159" s="78">
        <f t="shared" si="23"/>
        <v>0</v>
      </c>
      <c r="J159" s="79">
        <f t="shared" ref="J159:J172" si="26">ROUND((F159*H159),2)</f>
        <v>0</v>
      </c>
      <c r="K159" s="39"/>
    </row>
    <row r="160" spans="1:12" ht="75">
      <c r="A160" s="80" t="s">
        <v>1187</v>
      </c>
      <c r="B160" s="76" t="s">
        <v>258</v>
      </c>
      <c r="C160" s="81" t="s">
        <v>259</v>
      </c>
      <c r="D160" s="76" t="s">
        <v>26</v>
      </c>
      <c r="E160" s="76" t="s">
        <v>15</v>
      </c>
      <c r="F160" s="87">
        <v>1.61</v>
      </c>
      <c r="G160" s="78"/>
      <c r="H160" s="78">
        <f t="shared" si="22"/>
        <v>0</v>
      </c>
      <c r="I160" s="78">
        <f t="shared" si="23"/>
        <v>0</v>
      </c>
      <c r="J160" s="79">
        <f t="shared" si="26"/>
        <v>0</v>
      </c>
      <c r="K160" s="39"/>
    </row>
    <row r="161" spans="1:11" ht="75">
      <c r="A161" s="80" t="s">
        <v>1188</v>
      </c>
      <c r="B161" s="76" t="s">
        <v>260</v>
      </c>
      <c r="C161" s="81" t="s">
        <v>261</v>
      </c>
      <c r="D161" s="76" t="s">
        <v>26</v>
      </c>
      <c r="E161" s="76" t="s">
        <v>15</v>
      </c>
      <c r="F161" s="87">
        <v>2.73</v>
      </c>
      <c r="G161" s="78"/>
      <c r="H161" s="78">
        <f t="shared" si="22"/>
        <v>0</v>
      </c>
      <c r="I161" s="78">
        <f t="shared" si="23"/>
        <v>0</v>
      </c>
      <c r="J161" s="79">
        <f t="shared" si="26"/>
        <v>0</v>
      </c>
      <c r="K161" s="39"/>
    </row>
    <row r="162" spans="1:11" ht="75">
      <c r="A162" s="80" t="s">
        <v>1189</v>
      </c>
      <c r="B162" s="76" t="s">
        <v>262</v>
      </c>
      <c r="C162" s="81" t="s">
        <v>263</v>
      </c>
      <c r="D162" s="76" t="s">
        <v>26</v>
      </c>
      <c r="E162" s="76" t="s">
        <v>15</v>
      </c>
      <c r="F162" s="87">
        <v>2.16</v>
      </c>
      <c r="G162" s="78"/>
      <c r="H162" s="78">
        <f t="shared" si="22"/>
        <v>0</v>
      </c>
      <c r="I162" s="78">
        <f t="shared" si="23"/>
        <v>0</v>
      </c>
      <c r="J162" s="79">
        <f t="shared" si="26"/>
        <v>0</v>
      </c>
      <c r="K162" s="39"/>
    </row>
    <row r="163" spans="1:11" ht="75">
      <c r="A163" s="80" t="s">
        <v>1190</v>
      </c>
      <c r="B163" s="76" t="s">
        <v>264</v>
      </c>
      <c r="C163" s="81" t="s">
        <v>265</v>
      </c>
      <c r="D163" s="76" t="s">
        <v>26</v>
      </c>
      <c r="E163" s="76" t="s">
        <v>15</v>
      </c>
      <c r="F163" s="87">
        <v>1.05</v>
      </c>
      <c r="G163" s="78"/>
      <c r="H163" s="78">
        <f t="shared" si="22"/>
        <v>0</v>
      </c>
      <c r="I163" s="78">
        <f t="shared" si="23"/>
        <v>0</v>
      </c>
      <c r="J163" s="79">
        <f t="shared" si="26"/>
        <v>0</v>
      </c>
      <c r="K163" s="39"/>
    </row>
    <row r="164" spans="1:11" ht="75">
      <c r="A164" s="80" t="s">
        <v>1191</v>
      </c>
      <c r="B164" s="76" t="s">
        <v>266</v>
      </c>
      <c r="C164" s="81" t="s">
        <v>267</v>
      </c>
      <c r="D164" s="76" t="s">
        <v>26</v>
      </c>
      <c r="E164" s="76" t="s">
        <v>15</v>
      </c>
      <c r="F164" s="87">
        <v>12.6</v>
      </c>
      <c r="G164" s="78"/>
      <c r="H164" s="78">
        <f t="shared" si="22"/>
        <v>0</v>
      </c>
      <c r="I164" s="78">
        <f t="shared" si="23"/>
        <v>0</v>
      </c>
      <c r="J164" s="79">
        <f t="shared" si="26"/>
        <v>0</v>
      </c>
      <c r="K164" s="39"/>
    </row>
    <row r="165" spans="1:11" ht="75">
      <c r="A165" s="80" t="s">
        <v>1192</v>
      </c>
      <c r="B165" s="76" t="s">
        <v>268</v>
      </c>
      <c r="C165" s="81" t="s">
        <v>269</v>
      </c>
      <c r="D165" s="76" t="s">
        <v>26</v>
      </c>
      <c r="E165" s="76" t="s">
        <v>15</v>
      </c>
      <c r="F165" s="87">
        <v>8.4</v>
      </c>
      <c r="G165" s="78"/>
      <c r="H165" s="78">
        <f t="shared" si="22"/>
        <v>0</v>
      </c>
      <c r="I165" s="78">
        <f t="shared" si="23"/>
        <v>0</v>
      </c>
      <c r="J165" s="79">
        <f t="shared" si="26"/>
        <v>0</v>
      </c>
      <c r="K165" s="39"/>
    </row>
    <row r="166" spans="1:11" ht="75">
      <c r="A166" s="80" t="s">
        <v>1193</v>
      </c>
      <c r="B166" s="76" t="s">
        <v>270</v>
      </c>
      <c r="C166" s="81" t="s">
        <v>271</v>
      </c>
      <c r="D166" s="76" t="s">
        <v>26</v>
      </c>
      <c r="E166" s="76" t="s">
        <v>15</v>
      </c>
      <c r="F166" s="87">
        <v>6.3</v>
      </c>
      <c r="G166" s="78"/>
      <c r="H166" s="78">
        <f t="shared" si="22"/>
        <v>0</v>
      </c>
      <c r="I166" s="78">
        <f t="shared" si="23"/>
        <v>0</v>
      </c>
      <c r="J166" s="79">
        <f t="shared" si="26"/>
        <v>0</v>
      </c>
      <c r="K166" s="39"/>
    </row>
    <row r="167" spans="1:11" ht="75">
      <c r="A167" s="80" t="s">
        <v>1194</v>
      </c>
      <c r="B167" s="76" t="s">
        <v>272</v>
      </c>
      <c r="C167" s="81" t="s">
        <v>273</v>
      </c>
      <c r="D167" s="76" t="s">
        <v>26</v>
      </c>
      <c r="E167" s="76" t="s">
        <v>15</v>
      </c>
      <c r="F167" s="87">
        <v>1.05</v>
      </c>
      <c r="G167" s="78"/>
      <c r="H167" s="78">
        <f t="shared" si="22"/>
        <v>0</v>
      </c>
      <c r="I167" s="78">
        <f t="shared" si="23"/>
        <v>0</v>
      </c>
      <c r="J167" s="79">
        <f t="shared" si="26"/>
        <v>0</v>
      </c>
      <c r="K167" s="39"/>
    </row>
    <row r="168" spans="1:11" ht="75">
      <c r="A168" s="80" t="s">
        <v>1195</v>
      </c>
      <c r="B168" s="76" t="s">
        <v>274</v>
      </c>
      <c r="C168" s="81" t="s">
        <v>275</v>
      </c>
      <c r="D168" s="76" t="s">
        <v>26</v>
      </c>
      <c r="E168" s="76" t="s">
        <v>15</v>
      </c>
      <c r="F168" s="87">
        <v>5.25</v>
      </c>
      <c r="G168" s="78"/>
      <c r="H168" s="78">
        <f t="shared" si="22"/>
        <v>0</v>
      </c>
      <c r="I168" s="78">
        <f t="shared" si="23"/>
        <v>0</v>
      </c>
      <c r="J168" s="79">
        <f t="shared" si="26"/>
        <v>0</v>
      </c>
      <c r="K168" s="39"/>
    </row>
    <row r="169" spans="1:11" ht="75">
      <c r="A169" s="80" t="s">
        <v>1196</v>
      </c>
      <c r="B169" s="76" t="s">
        <v>276</v>
      </c>
      <c r="C169" s="81" t="s">
        <v>277</v>
      </c>
      <c r="D169" s="76" t="s">
        <v>26</v>
      </c>
      <c r="E169" s="76" t="s">
        <v>15</v>
      </c>
      <c r="F169" s="87">
        <v>4.2</v>
      </c>
      <c r="G169" s="78"/>
      <c r="H169" s="78">
        <f t="shared" si="22"/>
        <v>0</v>
      </c>
      <c r="I169" s="78">
        <f t="shared" si="23"/>
        <v>0</v>
      </c>
      <c r="J169" s="79">
        <f t="shared" si="26"/>
        <v>0</v>
      </c>
      <c r="K169" s="39"/>
    </row>
    <row r="170" spans="1:11" ht="75">
      <c r="A170" s="80" t="s">
        <v>1197</v>
      </c>
      <c r="B170" s="76" t="s">
        <v>278</v>
      </c>
      <c r="C170" s="81" t="s">
        <v>279</v>
      </c>
      <c r="D170" s="76" t="s">
        <v>26</v>
      </c>
      <c r="E170" s="76" t="s">
        <v>15</v>
      </c>
      <c r="F170" s="87">
        <v>16.8</v>
      </c>
      <c r="G170" s="78"/>
      <c r="H170" s="78">
        <f t="shared" si="22"/>
        <v>0</v>
      </c>
      <c r="I170" s="78">
        <f t="shared" si="23"/>
        <v>0</v>
      </c>
      <c r="J170" s="79">
        <f t="shared" si="26"/>
        <v>0</v>
      </c>
      <c r="K170" s="39"/>
    </row>
    <row r="171" spans="1:11" ht="75">
      <c r="A171" s="80" t="s">
        <v>1198</v>
      </c>
      <c r="B171" s="76" t="s">
        <v>280</v>
      </c>
      <c r="C171" s="81" t="s">
        <v>281</v>
      </c>
      <c r="D171" s="76" t="s">
        <v>26</v>
      </c>
      <c r="E171" s="76" t="s">
        <v>15</v>
      </c>
      <c r="F171" s="87">
        <v>2.72</v>
      </c>
      <c r="G171" s="78"/>
      <c r="H171" s="78">
        <f t="shared" si="22"/>
        <v>0</v>
      </c>
      <c r="I171" s="78">
        <f t="shared" si="23"/>
        <v>0</v>
      </c>
      <c r="J171" s="79">
        <f t="shared" si="26"/>
        <v>0</v>
      </c>
      <c r="K171" s="39"/>
    </row>
    <row r="172" spans="1:11" ht="45">
      <c r="A172" s="80" t="s">
        <v>1199</v>
      </c>
      <c r="B172" s="76" t="s">
        <v>282</v>
      </c>
      <c r="C172" s="81" t="s">
        <v>283</v>
      </c>
      <c r="D172" s="76" t="s">
        <v>26</v>
      </c>
      <c r="E172" s="76" t="s">
        <v>15</v>
      </c>
      <c r="F172" s="87">
        <v>10.28</v>
      </c>
      <c r="G172" s="78"/>
      <c r="H172" s="78">
        <f t="shared" si="22"/>
        <v>0</v>
      </c>
      <c r="I172" s="78">
        <f t="shared" si="23"/>
        <v>0</v>
      </c>
      <c r="J172" s="79">
        <f t="shared" si="26"/>
        <v>0</v>
      </c>
      <c r="K172" s="39"/>
    </row>
    <row r="173" spans="1:11" ht="20.100000000000001" customHeight="1">
      <c r="A173" s="93" t="s">
        <v>315</v>
      </c>
      <c r="B173" s="221" t="s">
        <v>284</v>
      </c>
      <c r="C173" s="221"/>
      <c r="D173" s="221"/>
      <c r="E173" s="221"/>
      <c r="F173" s="221"/>
      <c r="G173" s="221"/>
      <c r="H173" s="78"/>
      <c r="I173" s="78"/>
      <c r="J173" s="89">
        <f>J174</f>
        <v>0</v>
      </c>
      <c r="K173" s="38"/>
    </row>
    <row r="174" spans="1:11" ht="45">
      <c r="A174" s="80" t="s">
        <v>1200</v>
      </c>
      <c r="B174" s="76" t="s">
        <v>285</v>
      </c>
      <c r="C174" s="81" t="s">
        <v>286</v>
      </c>
      <c r="D174" s="76" t="s">
        <v>26</v>
      </c>
      <c r="E174" s="76" t="s">
        <v>15</v>
      </c>
      <c r="F174" s="87">
        <v>1</v>
      </c>
      <c r="G174" s="78"/>
      <c r="H174" s="78">
        <f t="shared" si="22"/>
        <v>0</v>
      </c>
      <c r="I174" s="78">
        <f t="shared" si="23"/>
        <v>0</v>
      </c>
      <c r="J174" s="79">
        <f>F174*H174</f>
        <v>0</v>
      </c>
      <c r="K174" s="39"/>
    </row>
    <row r="175" spans="1:11" ht="20.100000000000001" customHeight="1">
      <c r="A175" s="93" t="s">
        <v>318</v>
      </c>
      <c r="B175" s="221" t="s">
        <v>287</v>
      </c>
      <c r="C175" s="221"/>
      <c r="D175" s="221"/>
      <c r="E175" s="221"/>
      <c r="F175" s="221"/>
      <c r="G175" s="221"/>
      <c r="H175" s="78"/>
      <c r="I175" s="78"/>
      <c r="J175" s="89">
        <f>ROUND((SUM(J176:J182)),2)</f>
        <v>0</v>
      </c>
      <c r="K175" s="38"/>
    </row>
    <row r="176" spans="1:11" ht="45">
      <c r="A176" s="80" t="s">
        <v>1201</v>
      </c>
      <c r="B176" s="76" t="s">
        <v>288</v>
      </c>
      <c r="C176" s="81" t="s">
        <v>289</v>
      </c>
      <c r="D176" s="76" t="s">
        <v>26</v>
      </c>
      <c r="E176" s="76" t="s">
        <v>15</v>
      </c>
      <c r="F176" s="87">
        <v>3.08</v>
      </c>
      <c r="G176" s="78"/>
      <c r="H176" s="78">
        <f t="shared" si="22"/>
        <v>0</v>
      </c>
      <c r="I176" s="78">
        <f t="shared" si="23"/>
        <v>0</v>
      </c>
      <c r="J176" s="79">
        <f>ROUND((F176*H176),2)</f>
        <v>0</v>
      </c>
      <c r="K176" s="39"/>
    </row>
    <row r="177" spans="1:11" ht="45">
      <c r="A177" s="80" t="s">
        <v>1202</v>
      </c>
      <c r="B177" s="76" t="s">
        <v>290</v>
      </c>
      <c r="C177" s="81" t="s">
        <v>291</v>
      </c>
      <c r="D177" s="76" t="s">
        <v>26</v>
      </c>
      <c r="E177" s="76" t="s">
        <v>15</v>
      </c>
      <c r="F177" s="87">
        <v>2.94</v>
      </c>
      <c r="G177" s="78"/>
      <c r="H177" s="78">
        <f t="shared" si="22"/>
        <v>0</v>
      </c>
      <c r="I177" s="78">
        <f t="shared" si="23"/>
        <v>0</v>
      </c>
      <c r="J177" s="79">
        <f t="shared" ref="J177:J182" si="27">ROUND((F177*H177),2)</f>
        <v>0</v>
      </c>
      <c r="K177" s="39"/>
    </row>
    <row r="178" spans="1:11" ht="45">
      <c r="A178" s="80" t="s">
        <v>1203</v>
      </c>
      <c r="B178" s="76" t="s">
        <v>292</v>
      </c>
      <c r="C178" s="81" t="s">
        <v>293</v>
      </c>
      <c r="D178" s="76" t="s">
        <v>26</v>
      </c>
      <c r="E178" s="76" t="s">
        <v>15</v>
      </c>
      <c r="F178" s="87">
        <v>116.76</v>
      </c>
      <c r="G178" s="78"/>
      <c r="H178" s="78">
        <f t="shared" si="22"/>
        <v>0</v>
      </c>
      <c r="I178" s="78">
        <f t="shared" si="23"/>
        <v>0</v>
      </c>
      <c r="J178" s="79">
        <f t="shared" si="27"/>
        <v>0</v>
      </c>
      <c r="K178" s="39"/>
    </row>
    <row r="179" spans="1:11" ht="30">
      <c r="A179" s="80" t="s">
        <v>1204</v>
      </c>
      <c r="B179" s="76" t="s">
        <v>294</v>
      </c>
      <c r="C179" s="81" t="s">
        <v>295</v>
      </c>
      <c r="D179" s="76" t="s">
        <v>26</v>
      </c>
      <c r="E179" s="76" t="s">
        <v>15</v>
      </c>
      <c r="F179" s="87">
        <v>71.89</v>
      </c>
      <c r="G179" s="78"/>
      <c r="H179" s="78">
        <f t="shared" si="22"/>
        <v>0</v>
      </c>
      <c r="I179" s="78">
        <f t="shared" si="23"/>
        <v>0</v>
      </c>
      <c r="J179" s="79">
        <f t="shared" si="27"/>
        <v>0</v>
      </c>
      <c r="K179" s="39"/>
    </row>
    <row r="180" spans="1:11" ht="75">
      <c r="A180" s="80" t="s">
        <v>1205</v>
      </c>
      <c r="B180" s="76" t="s">
        <v>296</v>
      </c>
      <c r="C180" s="81" t="s">
        <v>297</v>
      </c>
      <c r="D180" s="76" t="s">
        <v>26</v>
      </c>
      <c r="E180" s="76" t="s">
        <v>15</v>
      </c>
      <c r="F180" s="87">
        <v>6.3</v>
      </c>
      <c r="G180" s="78"/>
      <c r="H180" s="78">
        <f t="shared" si="22"/>
        <v>0</v>
      </c>
      <c r="I180" s="78">
        <f t="shared" si="23"/>
        <v>0</v>
      </c>
      <c r="J180" s="79">
        <f t="shared" si="27"/>
        <v>0</v>
      </c>
      <c r="K180" s="39"/>
    </row>
    <row r="181" spans="1:11" ht="75">
      <c r="A181" s="80" t="s">
        <v>1206</v>
      </c>
      <c r="B181" s="76" t="s">
        <v>298</v>
      </c>
      <c r="C181" s="81" t="s">
        <v>299</v>
      </c>
      <c r="D181" s="76" t="s">
        <v>26</v>
      </c>
      <c r="E181" s="76" t="s">
        <v>15</v>
      </c>
      <c r="F181" s="87">
        <v>4</v>
      </c>
      <c r="G181" s="78"/>
      <c r="H181" s="78">
        <f t="shared" si="22"/>
        <v>0</v>
      </c>
      <c r="I181" s="78">
        <f t="shared" si="23"/>
        <v>0</v>
      </c>
      <c r="J181" s="79">
        <f t="shared" si="27"/>
        <v>0</v>
      </c>
      <c r="K181" s="39"/>
    </row>
    <row r="182" spans="1:11" ht="75.599999999999994" thickBot="1">
      <c r="A182" s="94" t="s">
        <v>1207</v>
      </c>
      <c r="B182" s="95" t="s">
        <v>300</v>
      </c>
      <c r="C182" s="96" t="s">
        <v>301</v>
      </c>
      <c r="D182" s="95" t="s">
        <v>26</v>
      </c>
      <c r="E182" s="95" t="s">
        <v>15</v>
      </c>
      <c r="F182" s="97">
        <v>6.24</v>
      </c>
      <c r="G182" s="98"/>
      <c r="H182" s="98">
        <f t="shared" si="22"/>
        <v>0</v>
      </c>
      <c r="I182" s="98">
        <f t="shared" si="23"/>
        <v>0</v>
      </c>
      <c r="J182" s="99">
        <f t="shared" si="27"/>
        <v>0</v>
      </c>
      <c r="K182" s="39"/>
    </row>
    <row r="183" spans="1:11" ht="20.100000000000001" customHeight="1" thickBot="1">
      <c r="A183" s="103">
        <v>8</v>
      </c>
      <c r="B183" s="219" t="s">
        <v>302</v>
      </c>
      <c r="C183" s="219"/>
      <c r="D183" s="219"/>
      <c r="E183" s="219"/>
      <c r="F183" s="219"/>
      <c r="G183" s="219"/>
      <c r="H183" s="105"/>
      <c r="I183" s="105"/>
      <c r="J183" s="106">
        <f>ROUND((SUM(J184:J189)),2)</f>
        <v>0</v>
      </c>
      <c r="K183" s="38"/>
    </row>
    <row r="184" spans="1:11" ht="120">
      <c r="A184" s="107" t="s">
        <v>322</v>
      </c>
      <c r="B184" s="108" t="s">
        <v>304</v>
      </c>
      <c r="C184" s="109" t="s">
        <v>305</v>
      </c>
      <c r="D184" s="108" t="s">
        <v>26</v>
      </c>
      <c r="E184" s="108" t="s">
        <v>15</v>
      </c>
      <c r="F184" s="110">
        <v>850.66</v>
      </c>
      <c r="G184" s="101"/>
      <c r="H184" s="101">
        <f t="shared" si="22"/>
        <v>0</v>
      </c>
      <c r="I184" s="101">
        <f t="shared" si="23"/>
        <v>0</v>
      </c>
      <c r="J184" s="111">
        <f>ROUND((F184*H184),2)</f>
        <v>0</v>
      </c>
      <c r="K184" s="39"/>
    </row>
    <row r="185" spans="1:11" ht="45">
      <c r="A185" s="80" t="s">
        <v>325</v>
      </c>
      <c r="B185" s="76" t="s">
        <v>307</v>
      </c>
      <c r="C185" s="81" t="s">
        <v>308</v>
      </c>
      <c r="D185" s="76" t="s">
        <v>14</v>
      </c>
      <c r="E185" s="76" t="s">
        <v>30</v>
      </c>
      <c r="F185" s="87">
        <v>69.150000000000006</v>
      </c>
      <c r="G185" s="78"/>
      <c r="H185" s="78">
        <f t="shared" si="22"/>
        <v>0</v>
      </c>
      <c r="I185" s="78">
        <f t="shared" si="23"/>
        <v>0</v>
      </c>
      <c r="J185" s="79">
        <f t="shared" ref="J185:J189" si="28">ROUND((F185*H185),2)</f>
        <v>0</v>
      </c>
      <c r="K185" s="39"/>
    </row>
    <row r="186" spans="1:11" ht="30">
      <c r="A186" s="80" t="s">
        <v>1208</v>
      </c>
      <c r="B186" s="76" t="s">
        <v>310</v>
      </c>
      <c r="C186" s="81" t="s">
        <v>311</v>
      </c>
      <c r="D186" s="76" t="s">
        <v>26</v>
      </c>
      <c r="E186" s="76" t="s">
        <v>30</v>
      </c>
      <c r="F186" s="87">
        <v>93.6</v>
      </c>
      <c r="G186" s="78"/>
      <c r="H186" s="78">
        <f t="shared" si="22"/>
        <v>0</v>
      </c>
      <c r="I186" s="78">
        <f t="shared" si="23"/>
        <v>0</v>
      </c>
      <c r="J186" s="79">
        <f t="shared" si="28"/>
        <v>0</v>
      </c>
      <c r="K186" s="39"/>
    </row>
    <row r="187" spans="1:11" ht="30">
      <c r="A187" s="80" t="s">
        <v>1209</v>
      </c>
      <c r="B187" s="76" t="s">
        <v>313</v>
      </c>
      <c r="C187" s="81" t="s">
        <v>314</v>
      </c>
      <c r="D187" s="76" t="s">
        <v>26</v>
      </c>
      <c r="E187" s="76" t="s">
        <v>30</v>
      </c>
      <c r="F187" s="87">
        <v>45.7</v>
      </c>
      <c r="G187" s="78"/>
      <c r="H187" s="78">
        <f t="shared" si="22"/>
        <v>0</v>
      </c>
      <c r="I187" s="78">
        <f t="shared" si="23"/>
        <v>0</v>
      </c>
      <c r="J187" s="79">
        <f t="shared" si="28"/>
        <v>0</v>
      </c>
      <c r="K187" s="39"/>
    </row>
    <row r="188" spans="1:11" ht="30">
      <c r="A188" s="80" t="s">
        <v>1210</v>
      </c>
      <c r="B188" s="76" t="s">
        <v>316</v>
      </c>
      <c r="C188" s="81" t="s">
        <v>317</v>
      </c>
      <c r="D188" s="76" t="s">
        <v>26</v>
      </c>
      <c r="E188" s="76" t="s">
        <v>30</v>
      </c>
      <c r="F188" s="87">
        <v>126.6</v>
      </c>
      <c r="G188" s="78"/>
      <c r="H188" s="78">
        <f t="shared" si="22"/>
        <v>0</v>
      </c>
      <c r="I188" s="78">
        <f t="shared" si="23"/>
        <v>0</v>
      </c>
      <c r="J188" s="79">
        <f t="shared" si="28"/>
        <v>0</v>
      </c>
      <c r="K188" s="39"/>
    </row>
    <row r="189" spans="1:11" ht="30.6" thickBot="1">
      <c r="A189" s="94" t="s">
        <v>1211</v>
      </c>
      <c r="B189" s="95" t="s">
        <v>319</v>
      </c>
      <c r="C189" s="96" t="s">
        <v>320</v>
      </c>
      <c r="D189" s="95" t="s">
        <v>26</v>
      </c>
      <c r="E189" s="95" t="s">
        <v>30</v>
      </c>
      <c r="F189" s="97">
        <v>233.6</v>
      </c>
      <c r="G189" s="98"/>
      <c r="H189" s="98">
        <f t="shared" si="22"/>
        <v>0</v>
      </c>
      <c r="I189" s="98">
        <f t="shared" si="23"/>
        <v>0</v>
      </c>
      <c r="J189" s="99">
        <f t="shared" si="28"/>
        <v>0</v>
      </c>
      <c r="K189" s="39"/>
    </row>
    <row r="190" spans="1:11" ht="20.100000000000001" customHeight="1" thickBot="1">
      <c r="A190" s="103">
        <v>9</v>
      </c>
      <c r="B190" s="219" t="s">
        <v>321</v>
      </c>
      <c r="C190" s="219"/>
      <c r="D190" s="219"/>
      <c r="E190" s="219"/>
      <c r="F190" s="219"/>
      <c r="G190" s="219"/>
      <c r="H190" s="105"/>
      <c r="I190" s="105"/>
      <c r="J190" s="106">
        <f>SUM(J191:J192)</f>
        <v>0</v>
      </c>
      <c r="K190" s="38"/>
    </row>
    <row r="191" spans="1:11" ht="30">
      <c r="A191" s="107" t="s">
        <v>329</v>
      </c>
      <c r="B191" s="108" t="s">
        <v>323</v>
      </c>
      <c r="C191" s="109" t="s">
        <v>324</v>
      </c>
      <c r="D191" s="108" t="s">
        <v>26</v>
      </c>
      <c r="E191" s="108" t="s">
        <v>15</v>
      </c>
      <c r="F191" s="110">
        <v>394.02</v>
      </c>
      <c r="G191" s="101"/>
      <c r="H191" s="101">
        <f t="shared" si="22"/>
        <v>0</v>
      </c>
      <c r="I191" s="101">
        <f t="shared" si="23"/>
        <v>0</v>
      </c>
      <c r="J191" s="111">
        <f>F191*H191</f>
        <v>0</v>
      </c>
      <c r="K191" s="39"/>
    </row>
    <row r="192" spans="1:11" ht="30.6" thickBot="1">
      <c r="A192" s="94" t="s">
        <v>354</v>
      </c>
      <c r="B192" s="95" t="s">
        <v>326</v>
      </c>
      <c r="C192" s="96" t="s">
        <v>327</v>
      </c>
      <c r="D192" s="95" t="s">
        <v>26</v>
      </c>
      <c r="E192" s="95" t="s">
        <v>15</v>
      </c>
      <c r="F192" s="97">
        <v>125.46</v>
      </c>
      <c r="G192" s="98"/>
      <c r="H192" s="98">
        <f t="shared" si="22"/>
        <v>0</v>
      </c>
      <c r="I192" s="98">
        <f t="shared" si="23"/>
        <v>0</v>
      </c>
      <c r="J192" s="99">
        <f>F192*H192</f>
        <v>0</v>
      </c>
      <c r="K192" s="39"/>
    </row>
    <row r="193" spans="1:12" ht="20.100000000000001" customHeight="1" thickBot="1">
      <c r="A193" s="103">
        <v>10</v>
      </c>
      <c r="B193" s="219" t="s">
        <v>328</v>
      </c>
      <c r="C193" s="219"/>
      <c r="D193" s="219"/>
      <c r="E193" s="219"/>
      <c r="F193" s="219"/>
      <c r="G193" s="219"/>
      <c r="H193" s="105"/>
      <c r="I193" s="105"/>
      <c r="J193" s="106">
        <f>ROUND((J194+J207),2)</f>
        <v>0</v>
      </c>
      <c r="K193" s="38"/>
    </row>
    <row r="194" spans="1:12" ht="20.100000000000001" customHeight="1">
      <c r="A194" s="100" t="s">
        <v>357</v>
      </c>
      <c r="B194" s="220" t="s">
        <v>46</v>
      </c>
      <c r="C194" s="220"/>
      <c r="D194" s="220"/>
      <c r="E194" s="220"/>
      <c r="F194" s="220"/>
      <c r="G194" s="220"/>
      <c r="H194" s="101"/>
      <c r="I194" s="101"/>
      <c r="J194" s="102">
        <f>ROUND((SUM(J195:J206)),2)</f>
        <v>0</v>
      </c>
      <c r="K194" s="38"/>
    </row>
    <row r="195" spans="1:12" ht="60">
      <c r="A195" s="80" t="s">
        <v>359</v>
      </c>
      <c r="B195" s="76" t="s">
        <v>330</v>
      </c>
      <c r="C195" s="81" t="s">
        <v>331</v>
      </c>
      <c r="D195" s="76" t="s">
        <v>14</v>
      </c>
      <c r="E195" s="76" t="s">
        <v>15</v>
      </c>
      <c r="F195" s="87">
        <v>2569.6</v>
      </c>
      <c r="G195" s="78"/>
      <c r="H195" s="78">
        <f t="shared" si="22"/>
        <v>0</v>
      </c>
      <c r="I195" s="78">
        <f t="shared" si="23"/>
        <v>0</v>
      </c>
      <c r="J195" s="79">
        <f>ROUND((F195*H195),2)</f>
        <v>0</v>
      </c>
      <c r="K195" s="39"/>
    </row>
    <row r="196" spans="1:12" ht="75">
      <c r="A196" s="80" t="s">
        <v>362</v>
      </c>
      <c r="B196" s="76" t="s">
        <v>332</v>
      </c>
      <c r="C196" s="81" t="s">
        <v>333</v>
      </c>
      <c r="D196" s="76" t="s">
        <v>14</v>
      </c>
      <c r="E196" s="76" t="s">
        <v>15</v>
      </c>
      <c r="F196" s="87">
        <v>1589.78</v>
      </c>
      <c r="G196" s="78"/>
      <c r="H196" s="78">
        <f t="shared" si="22"/>
        <v>0</v>
      </c>
      <c r="I196" s="78">
        <f t="shared" si="23"/>
        <v>0</v>
      </c>
      <c r="J196" s="79">
        <f t="shared" ref="J196:J197" si="29">ROUND((F196*H196),2)</f>
        <v>0</v>
      </c>
      <c r="K196" s="39"/>
      <c r="L196" s="3"/>
    </row>
    <row r="197" spans="1:12" ht="75">
      <c r="A197" s="80" t="s">
        <v>365</v>
      </c>
      <c r="B197" s="76" t="s">
        <v>334</v>
      </c>
      <c r="C197" s="81" t="s">
        <v>335</v>
      </c>
      <c r="D197" s="76" t="s">
        <v>14</v>
      </c>
      <c r="E197" s="76" t="s">
        <v>15</v>
      </c>
      <c r="F197" s="87">
        <v>979.82</v>
      </c>
      <c r="G197" s="78"/>
      <c r="H197" s="78">
        <f t="shared" si="22"/>
        <v>0</v>
      </c>
      <c r="I197" s="78">
        <f t="shared" si="23"/>
        <v>0</v>
      </c>
      <c r="J197" s="79">
        <f t="shared" si="29"/>
        <v>0</v>
      </c>
      <c r="K197" s="39"/>
    </row>
    <row r="198" spans="1:12" ht="75">
      <c r="A198" s="80" t="s">
        <v>368</v>
      </c>
      <c r="B198" s="76" t="s">
        <v>336</v>
      </c>
      <c r="C198" s="81" t="s">
        <v>337</v>
      </c>
      <c r="D198" s="76" t="s">
        <v>14</v>
      </c>
      <c r="E198" s="76" t="s">
        <v>15</v>
      </c>
      <c r="F198" s="87">
        <v>1024.77</v>
      </c>
      <c r="G198" s="78"/>
      <c r="H198" s="78">
        <f t="shared" si="22"/>
        <v>0</v>
      </c>
      <c r="I198" s="78">
        <f t="shared" si="23"/>
        <v>0</v>
      </c>
      <c r="J198" s="79">
        <f t="shared" ref="J198:J206" si="30">ROUND((F198*H198),2)</f>
        <v>0</v>
      </c>
      <c r="K198" s="39"/>
    </row>
    <row r="199" spans="1:12" ht="60">
      <c r="A199" s="80" t="s">
        <v>371</v>
      </c>
      <c r="B199" s="76" t="s">
        <v>338</v>
      </c>
      <c r="C199" s="81" t="s">
        <v>339</v>
      </c>
      <c r="D199" s="76" t="s">
        <v>14</v>
      </c>
      <c r="E199" s="76" t="s">
        <v>15</v>
      </c>
      <c r="F199" s="87">
        <v>456.39</v>
      </c>
      <c r="G199" s="78"/>
      <c r="H199" s="78">
        <f t="shared" si="22"/>
        <v>0</v>
      </c>
      <c r="I199" s="78">
        <f t="shared" si="23"/>
        <v>0</v>
      </c>
      <c r="J199" s="79">
        <f t="shared" si="30"/>
        <v>0</v>
      </c>
      <c r="K199" s="39"/>
      <c r="L199" s="3"/>
    </row>
    <row r="200" spans="1:12" ht="60">
      <c r="A200" s="80" t="s">
        <v>374</v>
      </c>
      <c r="B200" s="76" t="s">
        <v>340</v>
      </c>
      <c r="C200" s="81" t="s">
        <v>341</v>
      </c>
      <c r="D200" s="76" t="s">
        <v>26</v>
      </c>
      <c r="E200" s="76" t="s">
        <v>15</v>
      </c>
      <c r="F200" s="87">
        <v>94</v>
      </c>
      <c r="G200" s="78"/>
      <c r="H200" s="78">
        <f t="shared" si="22"/>
        <v>0</v>
      </c>
      <c r="I200" s="78">
        <f t="shared" si="23"/>
        <v>0</v>
      </c>
      <c r="J200" s="79">
        <f t="shared" si="30"/>
        <v>0</v>
      </c>
      <c r="K200" s="39"/>
    </row>
    <row r="201" spans="1:12" ht="60">
      <c r="A201" s="80" t="s">
        <v>377</v>
      </c>
      <c r="B201" s="76" t="s">
        <v>342</v>
      </c>
      <c r="C201" s="81" t="s">
        <v>343</v>
      </c>
      <c r="D201" s="76" t="s">
        <v>26</v>
      </c>
      <c r="E201" s="76" t="s">
        <v>15</v>
      </c>
      <c r="F201" s="87">
        <v>4.5999999999999996</v>
      </c>
      <c r="G201" s="78"/>
      <c r="H201" s="78">
        <f t="shared" si="22"/>
        <v>0</v>
      </c>
      <c r="I201" s="78">
        <f t="shared" si="23"/>
        <v>0</v>
      </c>
      <c r="J201" s="79">
        <f t="shared" si="30"/>
        <v>0</v>
      </c>
      <c r="K201" s="39"/>
      <c r="L201" s="3"/>
    </row>
    <row r="202" spans="1:12" ht="60">
      <c r="A202" s="80" t="s">
        <v>380</v>
      </c>
      <c r="B202" s="76" t="s">
        <v>344</v>
      </c>
      <c r="C202" s="81" t="s">
        <v>345</v>
      </c>
      <c r="D202" s="76" t="s">
        <v>26</v>
      </c>
      <c r="E202" s="76" t="s">
        <v>15</v>
      </c>
      <c r="F202" s="87">
        <v>9.7100000000000009</v>
      </c>
      <c r="G202" s="78"/>
      <c r="H202" s="78">
        <f t="shared" si="22"/>
        <v>0</v>
      </c>
      <c r="I202" s="78">
        <f t="shared" si="23"/>
        <v>0</v>
      </c>
      <c r="J202" s="79">
        <f t="shared" si="30"/>
        <v>0</v>
      </c>
      <c r="K202" s="39"/>
    </row>
    <row r="203" spans="1:12" ht="75">
      <c r="A203" s="80" t="s">
        <v>383</v>
      </c>
      <c r="B203" s="76" t="s">
        <v>346</v>
      </c>
      <c r="C203" s="81" t="s">
        <v>347</v>
      </c>
      <c r="D203" s="76" t="s">
        <v>26</v>
      </c>
      <c r="E203" s="76" t="s">
        <v>15</v>
      </c>
      <c r="F203" s="87">
        <v>4.92</v>
      </c>
      <c r="G203" s="78"/>
      <c r="H203" s="78">
        <f t="shared" si="22"/>
        <v>0</v>
      </c>
      <c r="I203" s="78">
        <f t="shared" si="23"/>
        <v>0</v>
      </c>
      <c r="J203" s="79">
        <f t="shared" si="30"/>
        <v>0</v>
      </c>
      <c r="K203" s="39"/>
      <c r="L203" s="3"/>
    </row>
    <row r="204" spans="1:12" ht="30">
      <c r="A204" s="80" t="s">
        <v>386</v>
      </c>
      <c r="B204" s="76" t="s">
        <v>348</v>
      </c>
      <c r="C204" s="81" t="s">
        <v>349</v>
      </c>
      <c r="D204" s="76" t="s">
        <v>26</v>
      </c>
      <c r="E204" s="76" t="s">
        <v>30</v>
      </c>
      <c r="F204" s="87">
        <v>127.2</v>
      </c>
      <c r="G204" s="78"/>
      <c r="H204" s="78">
        <f t="shared" si="22"/>
        <v>0</v>
      </c>
      <c r="I204" s="78">
        <f t="shared" si="23"/>
        <v>0</v>
      </c>
      <c r="J204" s="79">
        <f t="shared" si="30"/>
        <v>0</v>
      </c>
      <c r="K204" s="39"/>
      <c r="L204" s="3"/>
    </row>
    <row r="205" spans="1:12" ht="45">
      <c r="A205" s="80" t="s">
        <v>389</v>
      </c>
      <c r="B205" s="76" t="s">
        <v>350</v>
      </c>
      <c r="C205" s="81" t="s">
        <v>351</v>
      </c>
      <c r="D205" s="76" t="s">
        <v>14</v>
      </c>
      <c r="E205" s="76" t="s">
        <v>15</v>
      </c>
      <c r="F205" s="87">
        <v>438.37</v>
      </c>
      <c r="G205" s="78"/>
      <c r="H205" s="78">
        <f t="shared" si="22"/>
        <v>0</v>
      </c>
      <c r="I205" s="78">
        <f t="shared" si="23"/>
        <v>0</v>
      </c>
      <c r="J205" s="79">
        <f t="shared" si="30"/>
        <v>0</v>
      </c>
      <c r="K205" s="39"/>
      <c r="L205" s="3"/>
    </row>
    <row r="206" spans="1:12" ht="75">
      <c r="A206" s="80" t="s">
        <v>392</v>
      </c>
      <c r="B206" s="76" t="s">
        <v>352</v>
      </c>
      <c r="C206" s="81" t="s">
        <v>353</v>
      </c>
      <c r="D206" s="76" t="s">
        <v>26</v>
      </c>
      <c r="E206" s="76" t="s">
        <v>15</v>
      </c>
      <c r="F206" s="87">
        <v>259.43</v>
      </c>
      <c r="G206" s="78"/>
      <c r="H206" s="78">
        <f t="shared" si="22"/>
        <v>0</v>
      </c>
      <c r="I206" s="78">
        <f t="shared" si="23"/>
        <v>0</v>
      </c>
      <c r="J206" s="79">
        <f t="shared" si="30"/>
        <v>0</v>
      </c>
      <c r="K206" s="39"/>
    </row>
    <row r="207" spans="1:12" ht="20.100000000000001" customHeight="1">
      <c r="A207" s="93" t="s">
        <v>395</v>
      </c>
      <c r="B207" s="221" t="s">
        <v>355</v>
      </c>
      <c r="C207" s="221"/>
      <c r="D207" s="221"/>
      <c r="E207" s="221"/>
      <c r="F207" s="221"/>
      <c r="G207" s="221"/>
      <c r="H207" s="78"/>
      <c r="I207" s="78"/>
      <c r="J207" s="89">
        <f>ROUND((SUM(J208:J209)),2)</f>
        <v>0</v>
      </c>
      <c r="K207" s="38"/>
    </row>
    <row r="208" spans="1:12" ht="60">
      <c r="A208" s="80" t="s">
        <v>397</v>
      </c>
      <c r="B208" s="76" t="s">
        <v>330</v>
      </c>
      <c r="C208" s="81" t="s">
        <v>331</v>
      </c>
      <c r="D208" s="76" t="s">
        <v>14</v>
      </c>
      <c r="E208" s="76" t="s">
        <v>15</v>
      </c>
      <c r="F208" s="87">
        <v>98.05</v>
      </c>
      <c r="G208" s="78"/>
      <c r="H208" s="78">
        <f t="shared" si="22"/>
        <v>0</v>
      </c>
      <c r="I208" s="78">
        <f t="shared" si="23"/>
        <v>0</v>
      </c>
      <c r="J208" s="79">
        <f>F208*H208</f>
        <v>0</v>
      </c>
      <c r="K208" s="39"/>
      <c r="L208" s="3"/>
    </row>
    <row r="209" spans="1:12" ht="75.599999999999994" thickBot="1">
      <c r="A209" s="94" t="s">
        <v>400</v>
      </c>
      <c r="B209" s="95" t="s">
        <v>334</v>
      </c>
      <c r="C209" s="96" t="s">
        <v>335</v>
      </c>
      <c r="D209" s="95" t="s">
        <v>14</v>
      </c>
      <c r="E209" s="95" t="s">
        <v>15</v>
      </c>
      <c r="F209" s="97">
        <v>98.05</v>
      </c>
      <c r="G209" s="98"/>
      <c r="H209" s="98">
        <f t="shared" si="22"/>
        <v>0</v>
      </c>
      <c r="I209" s="98">
        <f t="shared" si="23"/>
        <v>0</v>
      </c>
      <c r="J209" s="99">
        <f>ROUND((F209*H209),2)</f>
        <v>0</v>
      </c>
      <c r="K209" s="39"/>
    </row>
    <row r="210" spans="1:12" ht="20.100000000000001" customHeight="1" thickBot="1">
      <c r="A210" s="103">
        <v>11</v>
      </c>
      <c r="B210" s="219" t="s">
        <v>356</v>
      </c>
      <c r="C210" s="219"/>
      <c r="D210" s="219"/>
      <c r="E210" s="219"/>
      <c r="F210" s="219"/>
      <c r="G210" s="219"/>
      <c r="H210" s="105"/>
      <c r="I210" s="105"/>
      <c r="J210" s="106">
        <f>ROUND((J211+J224),2)</f>
        <v>0</v>
      </c>
      <c r="K210" s="38"/>
    </row>
    <row r="211" spans="1:12" ht="20.100000000000001" customHeight="1">
      <c r="A211" s="100" t="s">
        <v>414</v>
      </c>
      <c r="B211" s="220" t="s">
        <v>358</v>
      </c>
      <c r="C211" s="220"/>
      <c r="D211" s="220"/>
      <c r="E211" s="220"/>
      <c r="F211" s="220"/>
      <c r="G211" s="220"/>
      <c r="H211" s="101"/>
      <c r="I211" s="101"/>
      <c r="J211" s="102">
        <f>SUM(J212:J223)</f>
        <v>0</v>
      </c>
      <c r="K211" s="38"/>
    </row>
    <row r="212" spans="1:12" ht="30">
      <c r="A212" s="80" t="s">
        <v>416</v>
      </c>
      <c r="B212" s="76" t="s">
        <v>360</v>
      </c>
      <c r="C212" s="81" t="s">
        <v>361</v>
      </c>
      <c r="D212" s="76" t="s">
        <v>26</v>
      </c>
      <c r="E212" s="76" t="s">
        <v>15</v>
      </c>
      <c r="F212" s="87">
        <v>282.92</v>
      </c>
      <c r="G212" s="78"/>
      <c r="H212" s="78">
        <f t="shared" ref="H212:H273" si="31">ROUND((G212*1.2247),2)</f>
        <v>0</v>
      </c>
      <c r="I212" s="78">
        <f t="shared" ref="I212:I273" si="32">G212*F212</f>
        <v>0</v>
      </c>
      <c r="J212" s="79">
        <f>F212*H212</f>
        <v>0</v>
      </c>
      <c r="K212" s="39"/>
    </row>
    <row r="213" spans="1:12" ht="60">
      <c r="A213" s="80" t="s">
        <v>419</v>
      </c>
      <c r="B213" s="76" t="s">
        <v>363</v>
      </c>
      <c r="C213" s="81" t="s">
        <v>364</v>
      </c>
      <c r="D213" s="76" t="s">
        <v>14</v>
      </c>
      <c r="E213" s="76" t="s">
        <v>15</v>
      </c>
      <c r="F213" s="87">
        <v>375.34</v>
      </c>
      <c r="G213" s="78"/>
      <c r="H213" s="78">
        <f t="shared" si="31"/>
        <v>0</v>
      </c>
      <c r="I213" s="78">
        <f t="shared" si="32"/>
        <v>0</v>
      </c>
      <c r="J213" s="79">
        <f t="shared" ref="J213:J223" si="33">F213*H213</f>
        <v>0</v>
      </c>
      <c r="K213" s="39"/>
    </row>
    <row r="214" spans="1:12" ht="90">
      <c r="A214" s="80" t="s">
        <v>422</v>
      </c>
      <c r="B214" s="76" t="s">
        <v>366</v>
      </c>
      <c r="C214" s="81" t="s">
        <v>367</v>
      </c>
      <c r="D214" s="76" t="s">
        <v>14</v>
      </c>
      <c r="E214" s="76" t="s">
        <v>15</v>
      </c>
      <c r="F214" s="87">
        <v>125.46</v>
      </c>
      <c r="G214" s="78"/>
      <c r="H214" s="78">
        <f t="shared" si="31"/>
        <v>0</v>
      </c>
      <c r="I214" s="78">
        <f t="shared" si="32"/>
        <v>0</v>
      </c>
      <c r="J214" s="79">
        <f t="shared" si="33"/>
        <v>0</v>
      </c>
      <c r="K214" s="39"/>
    </row>
    <row r="215" spans="1:12" ht="60">
      <c r="A215" s="80" t="s">
        <v>425</v>
      </c>
      <c r="B215" s="76" t="s">
        <v>369</v>
      </c>
      <c r="C215" s="81" t="s">
        <v>370</v>
      </c>
      <c r="D215" s="76" t="s">
        <v>14</v>
      </c>
      <c r="E215" s="76" t="s">
        <v>15</v>
      </c>
      <c r="F215" s="87">
        <v>42.9</v>
      </c>
      <c r="G215" s="78"/>
      <c r="H215" s="78">
        <f t="shared" si="31"/>
        <v>0</v>
      </c>
      <c r="I215" s="78">
        <f t="shared" si="32"/>
        <v>0</v>
      </c>
      <c r="J215" s="79">
        <f t="shared" si="33"/>
        <v>0</v>
      </c>
      <c r="K215" s="39"/>
    </row>
    <row r="216" spans="1:12" ht="60">
      <c r="A216" s="80" t="s">
        <v>428</v>
      </c>
      <c r="B216" s="76" t="s">
        <v>372</v>
      </c>
      <c r="C216" s="81" t="s">
        <v>373</v>
      </c>
      <c r="D216" s="76" t="s">
        <v>14</v>
      </c>
      <c r="E216" s="76" t="s">
        <v>15</v>
      </c>
      <c r="F216" s="87">
        <v>148.94999999999999</v>
      </c>
      <c r="G216" s="78"/>
      <c r="H216" s="78">
        <f t="shared" si="31"/>
        <v>0</v>
      </c>
      <c r="I216" s="78">
        <f t="shared" si="32"/>
        <v>0</v>
      </c>
      <c r="J216" s="79">
        <f t="shared" si="33"/>
        <v>0</v>
      </c>
      <c r="K216" s="39"/>
    </row>
    <row r="217" spans="1:12" ht="30">
      <c r="A217" s="80" t="s">
        <v>431</v>
      </c>
      <c r="B217" s="76" t="s">
        <v>375</v>
      </c>
      <c r="C217" s="81" t="s">
        <v>376</v>
      </c>
      <c r="D217" s="76" t="s">
        <v>26</v>
      </c>
      <c r="E217" s="76" t="s">
        <v>15</v>
      </c>
      <c r="F217" s="87">
        <v>216.53</v>
      </c>
      <c r="G217" s="78"/>
      <c r="H217" s="78">
        <f t="shared" si="31"/>
        <v>0</v>
      </c>
      <c r="I217" s="78">
        <f t="shared" si="32"/>
        <v>0</v>
      </c>
      <c r="J217" s="79">
        <f t="shared" si="33"/>
        <v>0</v>
      </c>
      <c r="K217" s="39"/>
      <c r="L217" s="3"/>
    </row>
    <row r="218" spans="1:12" ht="45">
      <c r="A218" s="80" t="s">
        <v>1212</v>
      </c>
      <c r="B218" s="76" t="s">
        <v>378</v>
      </c>
      <c r="C218" s="81" t="s">
        <v>379</v>
      </c>
      <c r="D218" s="76" t="s">
        <v>26</v>
      </c>
      <c r="E218" s="76" t="s">
        <v>15</v>
      </c>
      <c r="F218" s="87">
        <v>216.53</v>
      </c>
      <c r="G218" s="78"/>
      <c r="H218" s="78">
        <f t="shared" si="31"/>
        <v>0</v>
      </c>
      <c r="I218" s="78">
        <f t="shared" si="32"/>
        <v>0</v>
      </c>
      <c r="J218" s="79">
        <f t="shared" si="33"/>
        <v>0</v>
      </c>
      <c r="K218" s="39"/>
    </row>
    <row r="219" spans="1:12" ht="45">
      <c r="A219" s="80" t="s">
        <v>1213</v>
      </c>
      <c r="B219" s="76" t="s">
        <v>381</v>
      </c>
      <c r="C219" s="81" t="s">
        <v>382</v>
      </c>
      <c r="D219" s="76" t="s">
        <v>14</v>
      </c>
      <c r="E219" s="76" t="s">
        <v>30</v>
      </c>
      <c r="F219" s="87">
        <v>68</v>
      </c>
      <c r="G219" s="78"/>
      <c r="H219" s="78">
        <f t="shared" si="31"/>
        <v>0</v>
      </c>
      <c r="I219" s="78">
        <f t="shared" si="32"/>
        <v>0</v>
      </c>
      <c r="J219" s="79">
        <f t="shared" si="33"/>
        <v>0</v>
      </c>
      <c r="K219" s="39"/>
    </row>
    <row r="220" spans="1:12" ht="30">
      <c r="A220" s="80" t="s">
        <v>1214</v>
      </c>
      <c r="B220" s="76" t="s">
        <v>384</v>
      </c>
      <c r="C220" s="81" t="s">
        <v>385</v>
      </c>
      <c r="D220" s="76" t="s">
        <v>14</v>
      </c>
      <c r="E220" s="76" t="s">
        <v>30</v>
      </c>
      <c r="F220" s="87">
        <v>127.2</v>
      </c>
      <c r="G220" s="78"/>
      <c r="H220" s="78">
        <f t="shared" si="31"/>
        <v>0</v>
      </c>
      <c r="I220" s="78">
        <f t="shared" si="32"/>
        <v>0</v>
      </c>
      <c r="J220" s="79">
        <f t="shared" si="33"/>
        <v>0</v>
      </c>
      <c r="K220" s="39"/>
    </row>
    <row r="221" spans="1:12" ht="30">
      <c r="A221" s="80" t="s">
        <v>1215</v>
      </c>
      <c r="B221" s="76" t="s">
        <v>387</v>
      </c>
      <c r="C221" s="81" t="s">
        <v>388</v>
      </c>
      <c r="D221" s="76" t="s">
        <v>14</v>
      </c>
      <c r="E221" s="76" t="s">
        <v>30</v>
      </c>
      <c r="F221" s="87">
        <v>53.45</v>
      </c>
      <c r="G221" s="78"/>
      <c r="H221" s="78">
        <f t="shared" si="31"/>
        <v>0</v>
      </c>
      <c r="I221" s="78">
        <f t="shared" si="32"/>
        <v>0</v>
      </c>
      <c r="J221" s="79">
        <f t="shared" si="33"/>
        <v>0</v>
      </c>
      <c r="K221" s="39"/>
    </row>
    <row r="222" spans="1:12" ht="30">
      <c r="A222" s="80" t="s">
        <v>1216</v>
      </c>
      <c r="B222" s="76" t="s">
        <v>390</v>
      </c>
      <c r="C222" s="81" t="s">
        <v>391</v>
      </c>
      <c r="D222" s="76" t="s">
        <v>26</v>
      </c>
      <c r="E222" s="76" t="s">
        <v>30</v>
      </c>
      <c r="F222" s="87">
        <v>1.75</v>
      </c>
      <c r="G222" s="78"/>
      <c r="H222" s="78">
        <f t="shared" si="31"/>
        <v>0</v>
      </c>
      <c r="I222" s="78">
        <f t="shared" si="32"/>
        <v>0</v>
      </c>
      <c r="J222" s="79">
        <f t="shared" si="33"/>
        <v>0</v>
      </c>
      <c r="K222" s="39"/>
    </row>
    <row r="223" spans="1:12" ht="45">
      <c r="A223" s="80" t="s">
        <v>1217</v>
      </c>
      <c r="B223" s="76" t="s">
        <v>393</v>
      </c>
      <c r="C223" s="81" t="s">
        <v>394</v>
      </c>
      <c r="D223" s="76" t="s">
        <v>14</v>
      </c>
      <c r="E223" s="76" t="s">
        <v>15</v>
      </c>
      <c r="F223" s="87">
        <v>37.42</v>
      </c>
      <c r="G223" s="78"/>
      <c r="H223" s="78">
        <f t="shared" si="31"/>
        <v>0</v>
      </c>
      <c r="I223" s="78">
        <f t="shared" si="32"/>
        <v>0</v>
      </c>
      <c r="J223" s="79">
        <f t="shared" si="33"/>
        <v>0</v>
      </c>
      <c r="K223" s="39"/>
    </row>
    <row r="224" spans="1:12" ht="20.100000000000001" customHeight="1">
      <c r="A224" s="93" t="s">
        <v>434</v>
      </c>
      <c r="B224" s="221" t="s">
        <v>396</v>
      </c>
      <c r="C224" s="221"/>
      <c r="D224" s="221"/>
      <c r="E224" s="221"/>
      <c r="F224" s="221"/>
      <c r="G224" s="221"/>
      <c r="H224" s="78"/>
      <c r="I224" s="78"/>
      <c r="J224" s="89">
        <f>ROUND((SUM(J225:J231)),2)</f>
        <v>0</v>
      </c>
      <c r="K224" s="38"/>
    </row>
    <row r="225" spans="1:12" ht="60">
      <c r="A225" s="80" t="s">
        <v>436</v>
      </c>
      <c r="B225" s="76" t="s">
        <v>398</v>
      </c>
      <c r="C225" s="81" t="s">
        <v>399</v>
      </c>
      <c r="D225" s="76" t="s">
        <v>14</v>
      </c>
      <c r="E225" s="76" t="s">
        <v>15</v>
      </c>
      <c r="F225" s="87">
        <v>248.27</v>
      </c>
      <c r="G225" s="78"/>
      <c r="H225" s="78">
        <f t="shared" si="31"/>
        <v>0</v>
      </c>
      <c r="I225" s="78">
        <f t="shared" si="32"/>
        <v>0</v>
      </c>
      <c r="J225" s="79">
        <f>ROUND((F225*H225),2)</f>
        <v>0</v>
      </c>
      <c r="K225" s="39"/>
    </row>
    <row r="226" spans="1:12" ht="60">
      <c r="A226" s="80" t="s">
        <v>439</v>
      </c>
      <c r="B226" s="76" t="s">
        <v>401</v>
      </c>
      <c r="C226" s="81" t="s">
        <v>402</v>
      </c>
      <c r="D226" s="76" t="s">
        <v>14</v>
      </c>
      <c r="E226" s="76" t="s">
        <v>15</v>
      </c>
      <c r="F226" s="87">
        <v>27.74</v>
      </c>
      <c r="G226" s="78"/>
      <c r="H226" s="78">
        <f t="shared" si="31"/>
        <v>0</v>
      </c>
      <c r="I226" s="78">
        <f t="shared" si="32"/>
        <v>0</v>
      </c>
      <c r="J226" s="79">
        <f>ROUND((F226*H226),2)</f>
        <v>0</v>
      </c>
      <c r="K226" s="39"/>
      <c r="L226" s="3"/>
    </row>
    <row r="227" spans="1:12" ht="45">
      <c r="A227" s="80" t="s">
        <v>1218</v>
      </c>
      <c r="B227" s="76" t="s">
        <v>403</v>
      </c>
      <c r="C227" s="81" t="s">
        <v>404</v>
      </c>
      <c r="D227" s="76" t="s">
        <v>26</v>
      </c>
      <c r="E227" s="76" t="s">
        <v>15</v>
      </c>
      <c r="F227" s="87">
        <v>7.5</v>
      </c>
      <c r="G227" s="78"/>
      <c r="H227" s="78">
        <f t="shared" si="31"/>
        <v>0</v>
      </c>
      <c r="I227" s="78">
        <f t="shared" si="32"/>
        <v>0</v>
      </c>
      <c r="J227" s="79">
        <f t="shared" ref="J227:J231" si="34">ROUND((F227*H227),2)</f>
        <v>0</v>
      </c>
      <c r="K227" s="39"/>
    </row>
    <row r="228" spans="1:12" ht="45">
      <c r="A228" s="80" t="s">
        <v>1219</v>
      </c>
      <c r="B228" s="76" t="s">
        <v>405</v>
      </c>
      <c r="C228" s="81" t="s">
        <v>406</v>
      </c>
      <c r="D228" s="76" t="s">
        <v>26</v>
      </c>
      <c r="E228" s="76" t="s">
        <v>15</v>
      </c>
      <c r="F228" s="87">
        <v>4.76</v>
      </c>
      <c r="G228" s="78"/>
      <c r="H228" s="78">
        <f t="shared" si="31"/>
        <v>0</v>
      </c>
      <c r="I228" s="78">
        <f t="shared" si="32"/>
        <v>0</v>
      </c>
      <c r="J228" s="79">
        <f t="shared" si="34"/>
        <v>0</v>
      </c>
      <c r="K228" s="39"/>
    </row>
    <row r="229" spans="1:12" ht="30">
      <c r="A229" s="80" t="s">
        <v>1220</v>
      </c>
      <c r="B229" s="76" t="s">
        <v>407</v>
      </c>
      <c r="C229" s="81" t="s">
        <v>408</v>
      </c>
      <c r="D229" s="76" t="s">
        <v>26</v>
      </c>
      <c r="E229" s="76" t="s">
        <v>51</v>
      </c>
      <c r="F229" s="87">
        <v>21.96</v>
      </c>
      <c r="G229" s="78"/>
      <c r="H229" s="78">
        <f t="shared" si="31"/>
        <v>0</v>
      </c>
      <c r="I229" s="78">
        <f t="shared" si="32"/>
        <v>0</v>
      </c>
      <c r="J229" s="79">
        <f t="shared" si="34"/>
        <v>0</v>
      </c>
      <c r="K229" s="39"/>
      <c r="L229" s="3"/>
    </row>
    <row r="230" spans="1:12" ht="30">
      <c r="A230" s="80" t="s">
        <v>1221</v>
      </c>
      <c r="B230" s="76" t="s">
        <v>409</v>
      </c>
      <c r="C230" s="81" t="s">
        <v>410</v>
      </c>
      <c r="D230" s="76" t="s">
        <v>14</v>
      </c>
      <c r="E230" s="76" t="s">
        <v>15</v>
      </c>
      <c r="F230" s="87">
        <v>324.44</v>
      </c>
      <c r="G230" s="78"/>
      <c r="H230" s="78">
        <f t="shared" si="31"/>
        <v>0</v>
      </c>
      <c r="I230" s="78">
        <f t="shared" si="32"/>
        <v>0</v>
      </c>
      <c r="J230" s="79">
        <f t="shared" si="34"/>
        <v>0</v>
      </c>
      <c r="K230" s="39"/>
      <c r="L230" s="3"/>
    </row>
    <row r="231" spans="1:12" ht="45.6" thickBot="1">
      <c r="A231" s="94" t="s">
        <v>1222</v>
      </c>
      <c r="B231" s="95" t="s">
        <v>411</v>
      </c>
      <c r="C231" s="96" t="s">
        <v>412</v>
      </c>
      <c r="D231" s="95" t="s">
        <v>14</v>
      </c>
      <c r="E231" s="95" t="s">
        <v>30</v>
      </c>
      <c r="F231" s="97">
        <v>8.06</v>
      </c>
      <c r="G231" s="98"/>
      <c r="H231" s="98">
        <f t="shared" si="31"/>
        <v>0</v>
      </c>
      <c r="I231" s="98">
        <f t="shared" si="32"/>
        <v>0</v>
      </c>
      <c r="J231" s="99">
        <f t="shared" si="34"/>
        <v>0</v>
      </c>
      <c r="K231" s="39"/>
    </row>
    <row r="232" spans="1:12" ht="20.100000000000001" customHeight="1" thickBot="1">
      <c r="A232" s="103">
        <v>12</v>
      </c>
      <c r="B232" s="219" t="s">
        <v>413</v>
      </c>
      <c r="C232" s="219"/>
      <c r="D232" s="219"/>
      <c r="E232" s="219"/>
      <c r="F232" s="219"/>
      <c r="G232" s="219"/>
      <c r="H232" s="105"/>
      <c r="I232" s="105"/>
      <c r="J232" s="106">
        <f>J233+J240+J243+J246</f>
        <v>0</v>
      </c>
      <c r="K232" s="38"/>
    </row>
    <row r="233" spans="1:12" ht="20.100000000000001" customHeight="1">
      <c r="A233" s="100" t="s">
        <v>450</v>
      </c>
      <c r="B233" s="220" t="s">
        <v>415</v>
      </c>
      <c r="C233" s="220"/>
      <c r="D233" s="220"/>
      <c r="E233" s="220"/>
      <c r="F233" s="220"/>
      <c r="G233" s="220"/>
      <c r="H233" s="101"/>
      <c r="I233" s="101"/>
      <c r="J233" s="102">
        <f>ROUND((SUM(J234:J239)),2)</f>
        <v>0</v>
      </c>
      <c r="K233" s="38"/>
    </row>
    <row r="234" spans="1:12" ht="45">
      <c r="A234" s="80" t="s">
        <v>452</v>
      </c>
      <c r="B234" s="76" t="s">
        <v>417</v>
      </c>
      <c r="C234" s="81" t="s">
        <v>418</v>
      </c>
      <c r="D234" s="76" t="s">
        <v>14</v>
      </c>
      <c r="E234" s="76" t="s">
        <v>15</v>
      </c>
      <c r="F234" s="87">
        <v>2004.59</v>
      </c>
      <c r="G234" s="78"/>
      <c r="H234" s="78">
        <f t="shared" si="31"/>
        <v>0</v>
      </c>
      <c r="I234" s="78">
        <f t="shared" si="32"/>
        <v>0</v>
      </c>
      <c r="J234" s="79">
        <f>ROUND((F234*H234),2)</f>
        <v>0</v>
      </c>
      <c r="K234" s="39"/>
    </row>
    <row r="235" spans="1:12" ht="45">
      <c r="A235" s="80" t="s">
        <v>455</v>
      </c>
      <c r="B235" s="76" t="s">
        <v>420</v>
      </c>
      <c r="C235" s="81" t="s">
        <v>421</v>
      </c>
      <c r="D235" s="76" t="s">
        <v>26</v>
      </c>
      <c r="E235" s="76" t="s">
        <v>15</v>
      </c>
      <c r="F235" s="87">
        <v>1902.96</v>
      </c>
      <c r="G235" s="78"/>
      <c r="H235" s="78">
        <f t="shared" si="31"/>
        <v>0</v>
      </c>
      <c r="I235" s="78">
        <f t="shared" si="32"/>
        <v>0</v>
      </c>
      <c r="J235" s="79">
        <f t="shared" ref="J235:J239" si="35">ROUND((F235*H235),2)</f>
        <v>0</v>
      </c>
      <c r="K235" s="39"/>
    </row>
    <row r="236" spans="1:12" ht="45">
      <c r="A236" s="80" t="s">
        <v>458</v>
      </c>
      <c r="B236" s="76" t="s">
        <v>423</v>
      </c>
      <c r="C236" s="81" t="s">
        <v>424</v>
      </c>
      <c r="D236" s="76" t="s">
        <v>14</v>
      </c>
      <c r="E236" s="76" t="s">
        <v>15</v>
      </c>
      <c r="F236" s="87">
        <v>126.01</v>
      </c>
      <c r="G236" s="78"/>
      <c r="H236" s="78">
        <f t="shared" si="31"/>
        <v>0</v>
      </c>
      <c r="I236" s="78">
        <f t="shared" si="32"/>
        <v>0</v>
      </c>
      <c r="J236" s="79">
        <f t="shared" si="35"/>
        <v>0</v>
      </c>
      <c r="K236" s="39"/>
    </row>
    <row r="237" spans="1:12" ht="45">
      <c r="A237" s="80" t="s">
        <v>461</v>
      </c>
      <c r="B237" s="76" t="s">
        <v>426</v>
      </c>
      <c r="C237" s="81" t="s">
        <v>427</v>
      </c>
      <c r="D237" s="76" t="s">
        <v>26</v>
      </c>
      <c r="E237" s="76" t="s">
        <v>15</v>
      </c>
      <c r="F237" s="87">
        <v>12.72</v>
      </c>
      <c r="G237" s="78"/>
      <c r="H237" s="78">
        <f t="shared" si="31"/>
        <v>0</v>
      </c>
      <c r="I237" s="78">
        <f t="shared" si="32"/>
        <v>0</v>
      </c>
      <c r="J237" s="79">
        <f t="shared" si="35"/>
        <v>0</v>
      </c>
      <c r="K237" s="39"/>
    </row>
    <row r="238" spans="1:12" ht="45">
      <c r="A238" s="80" t="s">
        <v>464</v>
      </c>
      <c r="B238" s="76" t="s">
        <v>429</v>
      </c>
      <c r="C238" s="81" t="s">
        <v>430</v>
      </c>
      <c r="D238" s="76" t="s">
        <v>26</v>
      </c>
      <c r="E238" s="76" t="s">
        <v>15</v>
      </c>
      <c r="F238" s="87">
        <v>101.63</v>
      </c>
      <c r="G238" s="78"/>
      <c r="H238" s="78">
        <f t="shared" si="31"/>
        <v>0</v>
      </c>
      <c r="I238" s="78">
        <f t="shared" si="32"/>
        <v>0</v>
      </c>
      <c r="J238" s="79">
        <f t="shared" si="35"/>
        <v>0</v>
      </c>
      <c r="K238" s="39"/>
    </row>
    <row r="239" spans="1:12" ht="90">
      <c r="A239" s="80" t="s">
        <v>467</v>
      </c>
      <c r="B239" s="76" t="s">
        <v>432</v>
      </c>
      <c r="C239" s="81" t="s">
        <v>433</v>
      </c>
      <c r="D239" s="76" t="s">
        <v>14</v>
      </c>
      <c r="E239" s="76" t="s">
        <v>15</v>
      </c>
      <c r="F239" s="87">
        <v>593.16</v>
      </c>
      <c r="G239" s="78"/>
      <c r="H239" s="78">
        <f t="shared" si="31"/>
        <v>0</v>
      </c>
      <c r="I239" s="78">
        <f t="shared" si="32"/>
        <v>0</v>
      </c>
      <c r="J239" s="79">
        <f t="shared" si="35"/>
        <v>0</v>
      </c>
      <c r="K239" s="39"/>
    </row>
    <row r="240" spans="1:12" ht="20.100000000000001" customHeight="1">
      <c r="A240" s="93" t="s">
        <v>534</v>
      </c>
      <c r="B240" s="221" t="s">
        <v>435</v>
      </c>
      <c r="C240" s="221"/>
      <c r="D240" s="221"/>
      <c r="E240" s="221"/>
      <c r="F240" s="221"/>
      <c r="G240" s="221"/>
      <c r="H240" s="78"/>
      <c r="I240" s="78"/>
      <c r="J240" s="89">
        <f>J241+J242</f>
        <v>0</v>
      </c>
      <c r="K240" s="38"/>
    </row>
    <row r="241" spans="1:11" ht="45">
      <c r="A241" s="80" t="s">
        <v>536</v>
      </c>
      <c r="B241" s="76" t="s">
        <v>437</v>
      </c>
      <c r="C241" s="81" t="s">
        <v>438</v>
      </c>
      <c r="D241" s="76" t="s">
        <v>14</v>
      </c>
      <c r="E241" s="76" t="s">
        <v>15</v>
      </c>
      <c r="F241" s="87">
        <v>442.55</v>
      </c>
      <c r="G241" s="78"/>
      <c r="H241" s="78">
        <f t="shared" si="31"/>
        <v>0</v>
      </c>
      <c r="I241" s="78">
        <f t="shared" si="32"/>
        <v>0</v>
      </c>
      <c r="J241" s="79">
        <f>F241*H241</f>
        <v>0</v>
      </c>
      <c r="K241" s="39"/>
    </row>
    <row r="242" spans="1:11" ht="30">
      <c r="A242" s="80" t="s">
        <v>539</v>
      </c>
      <c r="B242" s="76" t="s">
        <v>440</v>
      </c>
      <c r="C242" s="81" t="s">
        <v>441</v>
      </c>
      <c r="D242" s="76" t="s">
        <v>14</v>
      </c>
      <c r="E242" s="76" t="s">
        <v>15</v>
      </c>
      <c r="F242" s="87">
        <v>442.55</v>
      </c>
      <c r="G242" s="78"/>
      <c r="H242" s="78">
        <f t="shared" si="31"/>
        <v>0</v>
      </c>
      <c r="I242" s="78">
        <f t="shared" si="32"/>
        <v>0</v>
      </c>
      <c r="J242" s="79">
        <f>F242*H242</f>
        <v>0</v>
      </c>
      <c r="K242" s="39"/>
    </row>
    <row r="243" spans="1:11" ht="20.100000000000001" customHeight="1">
      <c r="A243" s="93" t="s">
        <v>550</v>
      </c>
      <c r="B243" s="221" t="s">
        <v>442</v>
      </c>
      <c r="C243" s="221"/>
      <c r="D243" s="221"/>
      <c r="E243" s="221"/>
      <c r="F243" s="221"/>
      <c r="G243" s="221"/>
      <c r="H243" s="78"/>
      <c r="I243" s="78"/>
      <c r="J243" s="89">
        <f>J244</f>
        <v>0</v>
      </c>
      <c r="K243" s="38"/>
    </row>
    <row r="244" spans="1:11" ht="20.100000000000001" customHeight="1">
      <c r="A244" s="93" t="s">
        <v>552</v>
      </c>
      <c r="B244" s="221" t="s">
        <v>155</v>
      </c>
      <c r="C244" s="221"/>
      <c r="D244" s="221"/>
      <c r="E244" s="221"/>
      <c r="F244" s="221"/>
      <c r="G244" s="221"/>
      <c r="H244" s="78"/>
      <c r="I244" s="78"/>
      <c r="J244" s="89">
        <f>J245</f>
        <v>0</v>
      </c>
      <c r="K244" s="38"/>
    </row>
    <row r="245" spans="1:11" ht="75">
      <c r="A245" s="80" t="s">
        <v>1223</v>
      </c>
      <c r="B245" s="76" t="s">
        <v>443</v>
      </c>
      <c r="C245" s="81" t="s">
        <v>444</v>
      </c>
      <c r="D245" s="76" t="s">
        <v>14</v>
      </c>
      <c r="E245" s="76" t="s">
        <v>15</v>
      </c>
      <c r="F245" s="87">
        <v>1285.48</v>
      </c>
      <c r="G245" s="78"/>
      <c r="H245" s="78">
        <f t="shared" si="31"/>
        <v>0</v>
      </c>
      <c r="I245" s="78">
        <f t="shared" si="32"/>
        <v>0</v>
      </c>
      <c r="J245" s="79">
        <f>H245*F245</f>
        <v>0</v>
      </c>
      <c r="K245" s="39"/>
    </row>
    <row r="246" spans="1:11" ht="20.100000000000001" customHeight="1">
      <c r="A246" s="93" t="s">
        <v>1224</v>
      </c>
      <c r="B246" s="221" t="s">
        <v>355</v>
      </c>
      <c r="C246" s="221"/>
      <c r="D246" s="221"/>
      <c r="E246" s="221"/>
      <c r="F246" s="221"/>
      <c r="G246" s="221"/>
      <c r="H246" s="78"/>
      <c r="I246" s="78"/>
      <c r="J246" s="89">
        <f>J247+J248</f>
        <v>0</v>
      </c>
      <c r="K246" s="38"/>
    </row>
    <row r="247" spans="1:11" ht="60">
      <c r="A247" s="80" t="s">
        <v>1225</v>
      </c>
      <c r="B247" s="76" t="s">
        <v>445</v>
      </c>
      <c r="C247" s="81" t="s">
        <v>446</v>
      </c>
      <c r="D247" s="76" t="s">
        <v>14</v>
      </c>
      <c r="E247" s="76" t="s">
        <v>15</v>
      </c>
      <c r="F247" s="87">
        <v>98.05</v>
      </c>
      <c r="G247" s="78"/>
      <c r="H247" s="78">
        <f t="shared" si="31"/>
        <v>0</v>
      </c>
      <c r="I247" s="78">
        <f t="shared" si="32"/>
        <v>0</v>
      </c>
      <c r="J247" s="79">
        <f>F247*H247</f>
        <v>0</v>
      </c>
      <c r="K247" s="39"/>
    </row>
    <row r="248" spans="1:11" ht="45.6" thickBot="1">
      <c r="A248" s="94" t="s">
        <v>1226</v>
      </c>
      <c r="B248" s="95" t="s">
        <v>447</v>
      </c>
      <c r="C248" s="96" t="s">
        <v>448</v>
      </c>
      <c r="D248" s="95" t="s">
        <v>14</v>
      </c>
      <c r="E248" s="95" t="s">
        <v>15</v>
      </c>
      <c r="F248" s="97">
        <v>98.05</v>
      </c>
      <c r="G248" s="98"/>
      <c r="H248" s="98">
        <f t="shared" si="31"/>
        <v>0</v>
      </c>
      <c r="I248" s="98">
        <f t="shared" si="32"/>
        <v>0</v>
      </c>
      <c r="J248" s="99">
        <f>F248*H248</f>
        <v>0</v>
      </c>
      <c r="K248" s="39"/>
    </row>
    <row r="249" spans="1:11" ht="20.100000000000001" customHeight="1" thickBot="1">
      <c r="A249" s="103">
        <v>13</v>
      </c>
      <c r="B249" s="219" t="s">
        <v>449</v>
      </c>
      <c r="C249" s="219"/>
      <c r="D249" s="219"/>
      <c r="E249" s="219"/>
      <c r="F249" s="219"/>
      <c r="G249" s="219"/>
      <c r="H249" s="105"/>
      <c r="I249" s="105"/>
      <c r="J249" s="106">
        <f>ROUND((J250+J293+J300),2)</f>
        <v>0</v>
      </c>
      <c r="K249" s="38"/>
    </row>
    <row r="250" spans="1:11" ht="20.100000000000001" customHeight="1">
      <c r="A250" s="100" t="s">
        <v>556</v>
      </c>
      <c r="B250" s="220" t="s">
        <v>451</v>
      </c>
      <c r="C250" s="220"/>
      <c r="D250" s="220"/>
      <c r="E250" s="220"/>
      <c r="F250" s="220"/>
      <c r="G250" s="220"/>
      <c r="H250" s="101"/>
      <c r="I250" s="101"/>
      <c r="J250" s="102">
        <f>ROUND((SUM(J251:J292)),2)</f>
        <v>0</v>
      </c>
      <c r="K250" s="38"/>
    </row>
    <row r="251" spans="1:11" ht="45">
      <c r="A251" s="80" t="s">
        <v>558</v>
      </c>
      <c r="B251" s="76" t="s">
        <v>453</v>
      </c>
      <c r="C251" s="81" t="s">
        <v>454</v>
      </c>
      <c r="D251" s="76" t="s">
        <v>14</v>
      </c>
      <c r="E251" s="76" t="s">
        <v>30</v>
      </c>
      <c r="F251" s="87">
        <v>27.6</v>
      </c>
      <c r="G251" s="78"/>
      <c r="H251" s="78">
        <f t="shared" si="31"/>
        <v>0</v>
      </c>
      <c r="I251" s="78">
        <f t="shared" si="32"/>
        <v>0</v>
      </c>
      <c r="J251" s="79">
        <f>ROUND((F251*H251),2)</f>
        <v>0</v>
      </c>
      <c r="K251" s="39"/>
    </row>
    <row r="252" spans="1:11" ht="45">
      <c r="A252" s="80" t="s">
        <v>561</v>
      </c>
      <c r="B252" s="76" t="s">
        <v>456</v>
      </c>
      <c r="C252" s="81" t="s">
        <v>457</v>
      </c>
      <c r="D252" s="76" t="s">
        <v>14</v>
      </c>
      <c r="E252" s="76" t="s">
        <v>30</v>
      </c>
      <c r="F252" s="87">
        <v>166.9</v>
      </c>
      <c r="G252" s="78"/>
      <c r="H252" s="78">
        <f t="shared" si="31"/>
        <v>0</v>
      </c>
      <c r="I252" s="78">
        <f t="shared" si="32"/>
        <v>0</v>
      </c>
      <c r="J252" s="79">
        <f t="shared" ref="J252:J292" si="36">ROUND((F252*H252),2)</f>
        <v>0</v>
      </c>
      <c r="K252" s="39"/>
    </row>
    <row r="253" spans="1:11" ht="45">
      <c r="A253" s="80" t="s">
        <v>564</v>
      </c>
      <c r="B253" s="76" t="s">
        <v>459</v>
      </c>
      <c r="C253" s="81" t="s">
        <v>460</v>
      </c>
      <c r="D253" s="76" t="s">
        <v>14</v>
      </c>
      <c r="E253" s="76" t="s">
        <v>30</v>
      </c>
      <c r="F253" s="87">
        <v>81.05</v>
      </c>
      <c r="G253" s="78"/>
      <c r="H253" s="78">
        <f t="shared" si="31"/>
        <v>0</v>
      </c>
      <c r="I253" s="78">
        <f t="shared" si="32"/>
        <v>0</v>
      </c>
      <c r="J253" s="79">
        <f t="shared" si="36"/>
        <v>0</v>
      </c>
      <c r="K253" s="39"/>
    </row>
    <row r="254" spans="1:11" ht="45">
      <c r="A254" s="80" t="s">
        <v>567</v>
      </c>
      <c r="B254" s="76" t="s">
        <v>462</v>
      </c>
      <c r="C254" s="81" t="s">
        <v>463</v>
      </c>
      <c r="D254" s="76" t="s">
        <v>14</v>
      </c>
      <c r="E254" s="76" t="s">
        <v>30</v>
      </c>
      <c r="F254" s="87">
        <v>11</v>
      </c>
      <c r="G254" s="78"/>
      <c r="H254" s="78">
        <f t="shared" si="31"/>
        <v>0</v>
      </c>
      <c r="I254" s="78">
        <f t="shared" si="32"/>
        <v>0</v>
      </c>
      <c r="J254" s="79">
        <f t="shared" si="36"/>
        <v>0</v>
      </c>
      <c r="K254" s="39"/>
    </row>
    <row r="255" spans="1:11" ht="45">
      <c r="A255" s="80" t="s">
        <v>570</v>
      </c>
      <c r="B255" s="76" t="s">
        <v>465</v>
      </c>
      <c r="C255" s="81" t="s">
        <v>466</v>
      </c>
      <c r="D255" s="76" t="s">
        <v>14</v>
      </c>
      <c r="E255" s="76" t="s">
        <v>30</v>
      </c>
      <c r="F255" s="87">
        <v>134.6</v>
      </c>
      <c r="G255" s="78"/>
      <c r="H255" s="78">
        <f t="shared" si="31"/>
        <v>0</v>
      </c>
      <c r="I255" s="78">
        <f t="shared" si="32"/>
        <v>0</v>
      </c>
      <c r="J255" s="79">
        <f t="shared" si="36"/>
        <v>0</v>
      </c>
      <c r="K255" s="39"/>
    </row>
    <row r="256" spans="1:11" ht="45">
      <c r="A256" s="80" t="s">
        <v>573</v>
      </c>
      <c r="B256" s="76" t="s">
        <v>468</v>
      </c>
      <c r="C256" s="81" t="s">
        <v>469</v>
      </c>
      <c r="D256" s="76" t="s">
        <v>14</v>
      </c>
      <c r="E256" s="76" t="s">
        <v>30</v>
      </c>
      <c r="F256" s="87">
        <v>54.55</v>
      </c>
      <c r="G256" s="78"/>
      <c r="H256" s="78">
        <f t="shared" si="31"/>
        <v>0</v>
      </c>
      <c r="I256" s="78">
        <f t="shared" si="32"/>
        <v>0</v>
      </c>
      <c r="J256" s="79">
        <f t="shared" si="36"/>
        <v>0</v>
      </c>
      <c r="K256" s="39"/>
    </row>
    <row r="257" spans="1:11" ht="60">
      <c r="A257" s="80" t="s">
        <v>1227</v>
      </c>
      <c r="B257" s="76" t="s">
        <v>470</v>
      </c>
      <c r="C257" s="81" t="s">
        <v>471</v>
      </c>
      <c r="D257" s="76" t="s">
        <v>14</v>
      </c>
      <c r="E257" s="76" t="s">
        <v>22</v>
      </c>
      <c r="F257" s="87">
        <v>6</v>
      </c>
      <c r="G257" s="78"/>
      <c r="H257" s="78">
        <f t="shared" si="31"/>
        <v>0</v>
      </c>
      <c r="I257" s="78">
        <f t="shared" si="32"/>
        <v>0</v>
      </c>
      <c r="J257" s="79">
        <f t="shared" si="36"/>
        <v>0</v>
      </c>
      <c r="K257" s="39"/>
    </row>
    <row r="258" spans="1:11" ht="60">
      <c r="A258" s="80" t="s">
        <v>1228</v>
      </c>
      <c r="B258" s="76" t="s">
        <v>472</v>
      </c>
      <c r="C258" s="81" t="s">
        <v>473</v>
      </c>
      <c r="D258" s="76" t="s">
        <v>14</v>
      </c>
      <c r="E258" s="76" t="s">
        <v>22</v>
      </c>
      <c r="F258" s="87">
        <v>2</v>
      </c>
      <c r="G258" s="78"/>
      <c r="H258" s="78">
        <f t="shared" si="31"/>
        <v>0</v>
      </c>
      <c r="I258" s="78">
        <f t="shared" si="32"/>
        <v>0</v>
      </c>
      <c r="J258" s="79">
        <f t="shared" si="36"/>
        <v>0</v>
      </c>
      <c r="K258" s="39"/>
    </row>
    <row r="259" spans="1:11" ht="60">
      <c r="A259" s="80" t="s">
        <v>1229</v>
      </c>
      <c r="B259" s="76" t="s">
        <v>474</v>
      </c>
      <c r="C259" s="81" t="s">
        <v>475</v>
      </c>
      <c r="D259" s="76" t="s">
        <v>14</v>
      </c>
      <c r="E259" s="76" t="s">
        <v>22</v>
      </c>
      <c r="F259" s="87">
        <v>4</v>
      </c>
      <c r="G259" s="78"/>
      <c r="H259" s="78">
        <f t="shared" si="31"/>
        <v>0</v>
      </c>
      <c r="I259" s="78">
        <f t="shared" si="32"/>
        <v>0</v>
      </c>
      <c r="J259" s="79">
        <f t="shared" si="36"/>
        <v>0</v>
      </c>
      <c r="K259" s="39"/>
    </row>
    <row r="260" spans="1:11" ht="60">
      <c r="A260" s="80" t="s">
        <v>1230</v>
      </c>
      <c r="B260" s="76" t="s">
        <v>476</v>
      </c>
      <c r="C260" s="81" t="s">
        <v>477</v>
      </c>
      <c r="D260" s="76" t="s">
        <v>14</v>
      </c>
      <c r="E260" s="76" t="s">
        <v>22</v>
      </c>
      <c r="F260" s="87">
        <v>72</v>
      </c>
      <c r="G260" s="78"/>
      <c r="H260" s="78">
        <f t="shared" si="31"/>
        <v>0</v>
      </c>
      <c r="I260" s="78">
        <f t="shared" si="32"/>
        <v>0</v>
      </c>
      <c r="J260" s="79">
        <f t="shared" si="36"/>
        <v>0</v>
      </c>
      <c r="K260" s="39"/>
    </row>
    <row r="261" spans="1:11" ht="75">
      <c r="A261" s="80" t="s">
        <v>1231</v>
      </c>
      <c r="B261" s="76" t="s">
        <v>478</v>
      </c>
      <c r="C261" s="81" t="s">
        <v>479</v>
      </c>
      <c r="D261" s="76" t="s">
        <v>14</v>
      </c>
      <c r="E261" s="76" t="s">
        <v>22</v>
      </c>
      <c r="F261" s="87">
        <v>40</v>
      </c>
      <c r="G261" s="78"/>
      <c r="H261" s="78">
        <f t="shared" si="31"/>
        <v>0</v>
      </c>
      <c r="I261" s="78">
        <f t="shared" si="32"/>
        <v>0</v>
      </c>
      <c r="J261" s="79">
        <f t="shared" si="36"/>
        <v>0</v>
      </c>
      <c r="K261" s="39"/>
    </row>
    <row r="262" spans="1:11" ht="60">
      <c r="A262" s="80" t="s">
        <v>1232</v>
      </c>
      <c r="B262" s="76" t="s">
        <v>480</v>
      </c>
      <c r="C262" s="81" t="s">
        <v>481</v>
      </c>
      <c r="D262" s="76" t="s">
        <v>14</v>
      </c>
      <c r="E262" s="76" t="s">
        <v>22</v>
      </c>
      <c r="F262" s="87">
        <v>6</v>
      </c>
      <c r="G262" s="78"/>
      <c r="H262" s="78">
        <f t="shared" si="31"/>
        <v>0</v>
      </c>
      <c r="I262" s="78">
        <f t="shared" si="32"/>
        <v>0</v>
      </c>
      <c r="J262" s="79">
        <f t="shared" si="36"/>
        <v>0</v>
      </c>
      <c r="K262" s="39"/>
    </row>
    <row r="263" spans="1:11" ht="60">
      <c r="A263" s="80" t="s">
        <v>1233</v>
      </c>
      <c r="B263" s="76" t="s">
        <v>482</v>
      </c>
      <c r="C263" s="81" t="s">
        <v>483</v>
      </c>
      <c r="D263" s="76" t="s">
        <v>14</v>
      </c>
      <c r="E263" s="76" t="s">
        <v>22</v>
      </c>
      <c r="F263" s="87">
        <v>2</v>
      </c>
      <c r="G263" s="78"/>
      <c r="H263" s="78">
        <f t="shared" si="31"/>
        <v>0</v>
      </c>
      <c r="I263" s="78">
        <f t="shared" si="32"/>
        <v>0</v>
      </c>
      <c r="J263" s="79">
        <f t="shared" si="36"/>
        <v>0</v>
      </c>
      <c r="K263" s="39"/>
    </row>
    <row r="264" spans="1:11" ht="45">
      <c r="A264" s="80" t="s">
        <v>1234</v>
      </c>
      <c r="B264" s="76" t="s">
        <v>484</v>
      </c>
      <c r="C264" s="81" t="s">
        <v>485</v>
      </c>
      <c r="D264" s="76" t="s">
        <v>14</v>
      </c>
      <c r="E264" s="76" t="s">
        <v>22</v>
      </c>
      <c r="F264" s="87">
        <v>6</v>
      </c>
      <c r="G264" s="78"/>
      <c r="H264" s="78">
        <f t="shared" si="31"/>
        <v>0</v>
      </c>
      <c r="I264" s="78">
        <f t="shared" si="32"/>
        <v>0</v>
      </c>
      <c r="J264" s="79">
        <f t="shared" si="36"/>
        <v>0</v>
      </c>
      <c r="K264" s="39"/>
    </row>
    <row r="265" spans="1:11" ht="45">
      <c r="A265" s="80" t="s">
        <v>1235</v>
      </c>
      <c r="B265" s="76" t="s">
        <v>486</v>
      </c>
      <c r="C265" s="81" t="s">
        <v>487</v>
      </c>
      <c r="D265" s="76" t="s">
        <v>26</v>
      </c>
      <c r="E265" s="76" t="s">
        <v>22</v>
      </c>
      <c r="F265" s="87">
        <v>2</v>
      </c>
      <c r="G265" s="78"/>
      <c r="H265" s="78">
        <f t="shared" si="31"/>
        <v>0</v>
      </c>
      <c r="I265" s="78">
        <f t="shared" si="32"/>
        <v>0</v>
      </c>
      <c r="J265" s="79">
        <f t="shared" si="36"/>
        <v>0</v>
      </c>
      <c r="K265" s="39"/>
    </row>
    <row r="266" spans="1:11" ht="45">
      <c r="A266" s="80" t="s">
        <v>1236</v>
      </c>
      <c r="B266" s="76" t="s">
        <v>488</v>
      </c>
      <c r="C266" s="81" t="s">
        <v>489</v>
      </c>
      <c r="D266" s="76" t="s">
        <v>26</v>
      </c>
      <c r="E266" s="76" t="s">
        <v>22</v>
      </c>
      <c r="F266" s="87">
        <v>4</v>
      </c>
      <c r="G266" s="78"/>
      <c r="H266" s="78">
        <f t="shared" si="31"/>
        <v>0</v>
      </c>
      <c r="I266" s="78">
        <f t="shared" si="32"/>
        <v>0</v>
      </c>
      <c r="J266" s="79">
        <f t="shared" si="36"/>
        <v>0</v>
      </c>
      <c r="K266" s="39"/>
    </row>
    <row r="267" spans="1:11" ht="60">
      <c r="A267" s="80" t="s">
        <v>1237</v>
      </c>
      <c r="B267" s="76" t="s">
        <v>490</v>
      </c>
      <c r="C267" s="81" t="s">
        <v>491</v>
      </c>
      <c r="D267" s="76" t="s">
        <v>14</v>
      </c>
      <c r="E267" s="76" t="s">
        <v>22</v>
      </c>
      <c r="F267" s="87">
        <v>30</v>
      </c>
      <c r="G267" s="78"/>
      <c r="H267" s="78">
        <f t="shared" si="31"/>
        <v>0</v>
      </c>
      <c r="I267" s="78">
        <f t="shared" si="32"/>
        <v>0</v>
      </c>
      <c r="J267" s="79">
        <f t="shared" si="36"/>
        <v>0</v>
      </c>
      <c r="K267" s="39"/>
    </row>
    <row r="268" spans="1:11" ht="60">
      <c r="A268" s="80" t="s">
        <v>1238</v>
      </c>
      <c r="B268" s="76" t="s">
        <v>492</v>
      </c>
      <c r="C268" s="81" t="s">
        <v>493</v>
      </c>
      <c r="D268" s="76" t="s">
        <v>14</v>
      </c>
      <c r="E268" s="76" t="s">
        <v>22</v>
      </c>
      <c r="F268" s="87">
        <v>1</v>
      </c>
      <c r="G268" s="78"/>
      <c r="H268" s="78">
        <f t="shared" si="31"/>
        <v>0</v>
      </c>
      <c r="I268" s="78">
        <f t="shared" si="32"/>
        <v>0</v>
      </c>
      <c r="J268" s="79">
        <f t="shared" si="36"/>
        <v>0</v>
      </c>
      <c r="K268" s="39"/>
    </row>
    <row r="269" spans="1:11" ht="60">
      <c r="A269" s="80" t="s">
        <v>1239</v>
      </c>
      <c r="B269" s="76" t="s">
        <v>494</v>
      </c>
      <c r="C269" s="81" t="s">
        <v>495</v>
      </c>
      <c r="D269" s="76" t="s">
        <v>14</v>
      </c>
      <c r="E269" s="76" t="s">
        <v>22</v>
      </c>
      <c r="F269" s="87">
        <v>5</v>
      </c>
      <c r="G269" s="78"/>
      <c r="H269" s="78">
        <f t="shared" si="31"/>
        <v>0</v>
      </c>
      <c r="I269" s="78">
        <f t="shared" si="32"/>
        <v>0</v>
      </c>
      <c r="J269" s="79">
        <f t="shared" si="36"/>
        <v>0</v>
      </c>
      <c r="K269" s="39"/>
    </row>
    <row r="270" spans="1:11" ht="45">
      <c r="A270" s="80" t="s">
        <v>1240</v>
      </c>
      <c r="B270" s="76" t="s">
        <v>496</v>
      </c>
      <c r="C270" s="81" t="s">
        <v>497</v>
      </c>
      <c r="D270" s="76" t="s">
        <v>14</v>
      </c>
      <c r="E270" s="76" t="s">
        <v>22</v>
      </c>
      <c r="F270" s="87">
        <v>3</v>
      </c>
      <c r="G270" s="78"/>
      <c r="H270" s="78">
        <f t="shared" si="31"/>
        <v>0</v>
      </c>
      <c r="I270" s="78">
        <f t="shared" si="32"/>
        <v>0</v>
      </c>
      <c r="J270" s="79">
        <f t="shared" si="36"/>
        <v>0</v>
      </c>
      <c r="K270" s="39"/>
    </row>
    <row r="271" spans="1:11" ht="45">
      <c r="A271" s="80" t="s">
        <v>1241</v>
      </c>
      <c r="B271" s="76" t="s">
        <v>498</v>
      </c>
      <c r="C271" s="81" t="s">
        <v>499</v>
      </c>
      <c r="D271" s="76" t="s">
        <v>14</v>
      </c>
      <c r="E271" s="76" t="s">
        <v>22</v>
      </c>
      <c r="F271" s="87">
        <v>2</v>
      </c>
      <c r="G271" s="78"/>
      <c r="H271" s="78">
        <f t="shared" si="31"/>
        <v>0</v>
      </c>
      <c r="I271" s="78">
        <f t="shared" si="32"/>
        <v>0</v>
      </c>
      <c r="J271" s="79">
        <f t="shared" si="36"/>
        <v>0</v>
      </c>
      <c r="K271" s="39"/>
    </row>
    <row r="272" spans="1:11" ht="45">
      <c r="A272" s="80" t="s">
        <v>1242</v>
      </c>
      <c r="B272" s="76" t="s">
        <v>500</v>
      </c>
      <c r="C272" s="81" t="s">
        <v>501</v>
      </c>
      <c r="D272" s="76" t="s">
        <v>14</v>
      </c>
      <c r="E272" s="76" t="s">
        <v>22</v>
      </c>
      <c r="F272" s="87">
        <v>8</v>
      </c>
      <c r="G272" s="78"/>
      <c r="H272" s="78">
        <f t="shared" si="31"/>
        <v>0</v>
      </c>
      <c r="I272" s="78">
        <f t="shared" si="32"/>
        <v>0</v>
      </c>
      <c r="J272" s="79">
        <f t="shared" si="36"/>
        <v>0</v>
      </c>
      <c r="K272" s="39"/>
    </row>
    <row r="273" spans="1:11" ht="45">
      <c r="A273" s="80" t="s">
        <v>1243</v>
      </c>
      <c r="B273" s="76" t="s">
        <v>502</v>
      </c>
      <c r="C273" s="81" t="s">
        <v>503</v>
      </c>
      <c r="D273" s="76" t="s">
        <v>14</v>
      </c>
      <c r="E273" s="76" t="s">
        <v>22</v>
      </c>
      <c r="F273" s="87">
        <v>2</v>
      </c>
      <c r="G273" s="78"/>
      <c r="H273" s="78">
        <f t="shared" si="31"/>
        <v>0</v>
      </c>
      <c r="I273" s="78">
        <f t="shared" si="32"/>
        <v>0</v>
      </c>
      <c r="J273" s="79">
        <f t="shared" si="36"/>
        <v>0</v>
      </c>
      <c r="K273" s="39"/>
    </row>
    <row r="274" spans="1:11" ht="45">
      <c r="A274" s="80" t="s">
        <v>1244</v>
      </c>
      <c r="B274" s="76" t="s">
        <v>504</v>
      </c>
      <c r="C274" s="81" t="s">
        <v>505</v>
      </c>
      <c r="D274" s="76" t="s">
        <v>14</v>
      </c>
      <c r="E274" s="76" t="s">
        <v>22</v>
      </c>
      <c r="F274" s="87">
        <v>4</v>
      </c>
      <c r="G274" s="78"/>
      <c r="H274" s="78">
        <f t="shared" ref="H274:H337" si="37">ROUND((G274*1.2247),2)</f>
        <v>0</v>
      </c>
      <c r="I274" s="78">
        <f t="shared" ref="I274:I337" si="38">G274*F274</f>
        <v>0</v>
      </c>
      <c r="J274" s="79">
        <f t="shared" si="36"/>
        <v>0</v>
      </c>
      <c r="K274" s="39"/>
    </row>
    <row r="275" spans="1:11" ht="45">
      <c r="A275" s="80" t="s">
        <v>1245</v>
      </c>
      <c r="B275" s="76" t="s">
        <v>504</v>
      </c>
      <c r="C275" s="81" t="s">
        <v>505</v>
      </c>
      <c r="D275" s="76" t="s">
        <v>14</v>
      </c>
      <c r="E275" s="76" t="s">
        <v>22</v>
      </c>
      <c r="F275" s="87">
        <v>4</v>
      </c>
      <c r="G275" s="78"/>
      <c r="H275" s="78">
        <f t="shared" si="37"/>
        <v>0</v>
      </c>
      <c r="I275" s="78">
        <f t="shared" si="38"/>
        <v>0</v>
      </c>
      <c r="J275" s="79">
        <f t="shared" si="36"/>
        <v>0</v>
      </c>
      <c r="K275" s="39"/>
    </row>
    <row r="276" spans="1:11" ht="45">
      <c r="A276" s="80" t="s">
        <v>1246</v>
      </c>
      <c r="B276" s="76" t="s">
        <v>506</v>
      </c>
      <c r="C276" s="81" t="s">
        <v>507</v>
      </c>
      <c r="D276" s="76" t="s">
        <v>14</v>
      </c>
      <c r="E276" s="76" t="s">
        <v>22</v>
      </c>
      <c r="F276" s="87">
        <v>28</v>
      </c>
      <c r="G276" s="78"/>
      <c r="H276" s="78">
        <f t="shared" si="37"/>
        <v>0</v>
      </c>
      <c r="I276" s="78">
        <f t="shared" si="38"/>
        <v>0</v>
      </c>
      <c r="J276" s="79">
        <f t="shared" si="36"/>
        <v>0</v>
      </c>
      <c r="K276" s="39"/>
    </row>
    <row r="277" spans="1:11" ht="45">
      <c r="A277" s="80" t="s">
        <v>1247</v>
      </c>
      <c r="B277" s="76" t="s">
        <v>508</v>
      </c>
      <c r="C277" s="81" t="s">
        <v>509</v>
      </c>
      <c r="D277" s="76" t="s">
        <v>14</v>
      </c>
      <c r="E277" s="76" t="s">
        <v>22</v>
      </c>
      <c r="F277" s="87">
        <v>4</v>
      </c>
      <c r="G277" s="78"/>
      <c r="H277" s="78">
        <f t="shared" si="37"/>
        <v>0</v>
      </c>
      <c r="I277" s="78">
        <f t="shared" si="38"/>
        <v>0</v>
      </c>
      <c r="J277" s="79">
        <f t="shared" si="36"/>
        <v>0</v>
      </c>
      <c r="K277" s="39"/>
    </row>
    <row r="278" spans="1:11" ht="45">
      <c r="A278" s="80" t="s">
        <v>1248</v>
      </c>
      <c r="B278" s="76" t="s">
        <v>510</v>
      </c>
      <c r="C278" s="81" t="s">
        <v>511</v>
      </c>
      <c r="D278" s="76" t="s">
        <v>14</v>
      </c>
      <c r="E278" s="76" t="s">
        <v>22</v>
      </c>
      <c r="F278" s="87">
        <v>26</v>
      </c>
      <c r="G278" s="78"/>
      <c r="H278" s="78">
        <f t="shared" si="37"/>
        <v>0</v>
      </c>
      <c r="I278" s="78">
        <f t="shared" si="38"/>
        <v>0</v>
      </c>
      <c r="J278" s="79">
        <f t="shared" si="36"/>
        <v>0</v>
      </c>
      <c r="K278" s="39"/>
    </row>
    <row r="279" spans="1:11" ht="45">
      <c r="A279" s="80" t="s">
        <v>1249</v>
      </c>
      <c r="B279" s="76" t="s">
        <v>512</v>
      </c>
      <c r="C279" s="81" t="s">
        <v>513</v>
      </c>
      <c r="D279" s="76" t="s">
        <v>14</v>
      </c>
      <c r="E279" s="76" t="s">
        <v>22</v>
      </c>
      <c r="F279" s="87">
        <v>6</v>
      </c>
      <c r="G279" s="78"/>
      <c r="H279" s="78">
        <f t="shared" si="37"/>
        <v>0</v>
      </c>
      <c r="I279" s="78">
        <f t="shared" si="38"/>
        <v>0</v>
      </c>
      <c r="J279" s="79">
        <f t="shared" si="36"/>
        <v>0</v>
      </c>
      <c r="K279" s="39"/>
    </row>
    <row r="280" spans="1:11" ht="60">
      <c r="A280" s="80" t="s">
        <v>1250</v>
      </c>
      <c r="B280" s="76" t="s">
        <v>514</v>
      </c>
      <c r="C280" s="81" t="s">
        <v>515</v>
      </c>
      <c r="D280" s="76" t="s">
        <v>14</v>
      </c>
      <c r="E280" s="76" t="s">
        <v>22</v>
      </c>
      <c r="F280" s="87">
        <v>47</v>
      </c>
      <c r="G280" s="78"/>
      <c r="H280" s="78">
        <f t="shared" si="37"/>
        <v>0</v>
      </c>
      <c r="I280" s="78">
        <f t="shared" si="38"/>
        <v>0</v>
      </c>
      <c r="J280" s="79">
        <f t="shared" si="36"/>
        <v>0</v>
      </c>
      <c r="K280" s="39"/>
    </row>
    <row r="281" spans="1:11" ht="60">
      <c r="A281" s="80" t="s">
        <v>1251</v>
      </c>
      <c r="B281" s="76" t="s">
        <v>514</v>
      </c>
      <c r="C281" s="81" t="s">
        <v>515</v>
      </c>
      <c r="D281" s="76" t="s">
        <v>14</v>
      </c>
      <c r="E281" s="76" t="s">
        <v>22</v>
      </c>
      <c r="F281" s="87">
        <v>12</v>
      </c>
      <c r="G281" s="78"/>
      <c r="H281" s="78">
        <f t="shared" si="37"/>
        <v>0</v>
      </c>
      <c r="I281" s="78">
        <f t="shared" si="38"/>
        <v>0</v>
      </c>
      <c r="J281" s="79">
        <f t="shared" si="36"/>
        <v>0</v>
      </c>
      <c r="K281" s="39"/>
    </row>
    <row r="282" spans="1:11" ht="45">
      <c r="A282" s="80" t="s">
        <v>1252</v>
      </c>
      <c r="B282" s="76" t="s">
        <v>516</v>
      </c>
      <c r="C282" s="81" t="s">
        <v>517</v>
      </c>
      <c r="D282" s="76" t="s">
        <v>14</v>
      </c>
      <c r="E282" s="76" t="s">
        <v>22</v>
      </c>
      <c r="F282" s="87">
        <v>17</v>
      </c>
      <c r="G282" s="78"/>
      <c r="H282" s="78">
        <f t="shared" si="37"/>
        <v>0</v>
      </c>
      <c r="I282" s="78">
        <f t="shared" si="38"/>
        <v>0</v>
      </c>
      <c r="J282" s="79">
        <f t="shared" si="36"/>
        <v>0</v>
      </c>
      <c r="K282" s="39"/>
    </row>
    <row r="283" spans="1:11" ht="45">
      <c r="A283" s="80" t="s">
        <v>1253</v>
      </c>
      <c r="B283" s="76" t="s">
        <v>518</v>
      </c>
      <c r="C283" s="81" t="s">
        <v>519</v>
      </c>
      <c r="D283" s="76" t="s">
        <v>14</v>
      </c>
      <c r="E283" s="76" t="s">
        <v>22</v>
      </c>
      <c r="F283" s="87">
        <v>14</v>
      </c>
      <c r="G283" s="78"/>
      <c r="H283" s="78">
        <f t="shared" si="37"/>
        <v>0</v>
      </c>
      <c r="I283" s="78">
        <f t="shared" si="38"/>
        <v>0</v>
      </c>
      <c r="J283" s="79">
        <f t="shared" si="36"/>
        <v>0</v>
      </c>
      <c r="K283" s="39"/>
    </row>
    <row r="284" spans="1:11" ht="45">
      <c r="A284" s="80" t="s">
        <v>1254</v>
      </c>
      <c r="B284" s="76" t="s">
        <v>520</v>
      </c>
      <c r="C284" s="81" t="s">
        <v>521</v>
      </c>
      <c r="D284" s="76" t="s">
        <v>14</v>
      </c>
      <c r="E284" s="76" t="s">
        <v>22</v>
      </c>
      <c r="F284" s="87">
        <v>7</v>
      </c>
      <c r="G284" s="78"/>
      <c r="H284" s="78">
        <f t="shared" si="37"/>
        <v>0</v>
      </c>
      <c r="I284" s="78">
        <f t="shared" si="38"/>
        <v>0</v>
      </c>
      <c r="J284" s="79">
        <f t="shared" si="36"/>
        <v>0</v>
      </c>
      <c r="K284" s="39"/>
    </row>
    <row r="285" spans="1:11" ht="45">
      <c r="A285" s="80" t="s">
        <v>1255</v>
      </c>
      <c r="B285" s="76" t="s">
        <v>522</v>
      </c>
      <c r="C285" s="81" t="s">
        <v>523</v>
      </c>
      <c r="D285" s="76" t="s">
        <v>14</v>
      </c>
      <c r="E285" s="76" t="s">
        <v>22</v>
      </c>
      <c r="F285" s="87">
        <v>4</v>
      </c>
      <c r="G285" s="78"/>
      <c r="H285" s="78">
        <f t="shared" si="37"/>
        <v>0</v>
      </c>
      <c r="I285" s="78">
        <f t="shared" si="38"/>
        <v>0</v>
      </c>
      <c r="J285" s="79">
        <f t="shared" si="36"/>
        <v>0</v>
      </c>
      <c r="K285" s="39"/>
    </row>
    <row r="286" spans="1:11" ht="45">
      <c r="A286" s="80" t="s">
        <v>1256</v>
      </c>
      <c r="B286" s="76" t="s">
        <v>524</v>
      </c>
      <c r="C286" s="81" t="s">
        <v>525</v>
      </c>
      <c r="D286" s="76" t="s">
        <v>14</v>
      </c>
      <c r="E286" s="76" t="s">
        <v>22</v>
      </c>
      <c r="F286" s="87">
        <v>10</v>
      </c>
      <c r="G286" s="78"/>
      <c r="H286" s="78">
        <f t="shared" si="37"/>
        <v>0</v>
      </c>
      <c r="I286" s="78">
        <f t="shared" si="38"/>
        <v>0</v>
      </c>
      <c r="J286" s="79">
        <f t="shared" si="36"/>
        <v>0</v>
      </c>
      <c r="K286" s="39"/>
    </row>
    <row r="287" spans="1:11" ht="45">
      <c r="A287" s="80" t="s">
        <v>1257</v>
      </c>
      <c r="B287" s="76" t="s">
        <v>526</v>
      </c>
      <c r="C287" s="81" t="s">
        <v>527</v>
      </c>
      <c r="D287" s="76" t="s">
        <v>14</v>
      </c>
      <c r="E287" s="76" t="s">
        <v>22</v>
      </c>
      <c r="F287" s="87">
        <v>2</v>
      </c>
      <c r="G287" s="78"/>
      <c r="H287" s="78">
        <f t="shared" si="37"/>
        <v>0</v>
      </c>
      <c r="I287" s="78">
        <f t="shared" si="38"/>
        <v>0</v>
      </c>
      <c r="J287" s="79">
        <f t="shared" si="36"/>
        <v>0</v>
      </c>
      <c r="K287" s="39"/>
    </row>
    <row r="288" spans="1:11" ht="45">
      <c r="A288" s="80" t="s">
        <v>1258</v>
      </c>
      <c r="B288" s="76" t="s">
        <v>526</v>
      </c>
      <c r="C288" s="81" t="s">
        <v>527</v>
      </c>
      <c r="D288" s="76" t="s">
        <v>14</v>
      </c>
      <c r="E288" s="76" t="s">
        <v>22</v>
      </c>
      <c r="F288" s="87">
        <v>13</v>
      </c>
      <c r="G288" s="78"/>
      <c r="H288" s="78">
        <f t="shared" si="37"/>
        <v>0</v>
      </c>
      <c r="I288" s="78">
        <f t="shared" si="38"/>
        <v>0</v>
      </c>
      <c r="J288" s="79">
        <f t="shared" si="36"/>
        <v>0</v>
      </c>
      <c r="K288" s="39"/>
    </row>
    <row r="289" spans="1:11" ht="45">
      <c r="A289" s="80" t="s">
        <v>1259</v>
      </c>
      <c r="B289" s="76" t="s">
        <v>528</v>
      </c>
      <c r="C289" s="81" t="s">
        <v>529</v>
      </c>
      <c r="D289" s="76" t="s">
        <v>26</v>
      </c>
      <c r="E289" s="76" t="s">
        <v>22</v>
      </c>
      <c r="F289" s="87">
        <v>3</v>
      </c>
      <c r="G289" s="78"/>
      <c r="H289" s="78">
        <f t="shared" si="37"/>
        <v>0</v>
      </c>
      <c r="I289" s="78">
        <f t="shared" si="38"/>
        <v>0</v>
      </c>
      <c r="J289" s="79">
        <f t="shared" si="36"/>
        <v>0</v>
      </c>
      <c r="K289" s="39"/>
    </row>
    <row r="290" spans="1:11" ht="60">
      <c r="A290" s="80" t="s">
        <v>1260</v>
      </c>
      <c r="B290" s="76" t="s">
        <v>530</v>
      </c>
      <c r="C290" s="81" t="s">
        <v>531</v>
      </c>
      <c r="D290" s="76" t="s">
        <v>14</v>
      </c>
      <c r="E290" s="76" t="s">
        <v>22</v>
      </c>
      <c r="F290" s="87">
        <v>8</v>
      </c>
      <c r="G290" s="78"/>
      <c r="H290" s="78">
        <f t="shared" si="37"/>
        <v>0</v>
      </c>
      <c r="I290" s="78">
        <f t="shared" si="38"/>
        <v>0</v>
      </c>
      <c r="J290" s="79">
        <f t="shared" si="36"/>
        <v>0</v>
      </c>
      <c r="K290" s="39"/>
    </row>
    <row r="291" spans="1:11" ht="60">
      <c r="A291" s="80" t="s">
        <v>1261</v>
      </c>
      <c r="B291" s="76" t="s">
        <v>532</v>
      </c>
      <c r="C291" s="81" t="s">
        <v>533</v>
      </c>
      <c r="D291" s="76" t="s">
        <v>14</v>
      </c>
      <c r="E291" s="76" t="s">
        <v>22</v>
      </c>
      <c r="F291" s="87">
        <v>9</v>
      </c>
      <c r="G291" s="78"/>
      <c r="H291" s="78">
        <f t="shared" si="37"/>
        <v>0</v>
      </c>
      <c r="I291" s="78">
        <f t="shared" si="38"/>
        <v>0</v>
      </c>
      <c r="J291" s="79">
        <f t="shared" si="36"/>
        <v>0</v>
      </c>
      <c r="K291" s="39"/>
    </row>
    <row r="292" spans="1:11" ht="60">
      <c r="A292" s="80" t="s">
        <v>1262</v>
      </c>
      <c r="B292" s="76" t="s">
        <v>470</v>
      </c>
      <c r="C292" s="81" t="s">
        <v>471</v>
      </c>
      <c r="D292" s="76" t="s">
        <v>14</v>
      </c>
      <c r="E292" s="76" t="s">
        <v>22</v>
      </c>
      <c r="F292" s="87">
        <v>3</v>
      </c>
      <c r="G292" s="78"/>
      <c r="H292" s="78">
        <f t="shared" si="37"/>
        <v>0</v>
      </c>
      <c r="I292" s="78">
        <f t="shared" si="38"/>
        <v>0</v>
      </c>
      <c r="J292" s="79">
        <f t="shared" si="36"/>
        <v>0</v>
      </c>
      <c r="K292" s="39"/>
    </row>
    <row r="293" spans="1:11" ht="20.100000000000001" customHeight="1">
      <c r="A293" s="93" t="s">
        <v>576</v>
      </c>
      <c r="B293" s="221" t="s">
        <v>535</v>
      </c>
      <c r="C293" s="221"/>
      <c r="D293" s="221"/>
      <c r="E293" s="221"/>
      <c r="F293" s="221"/>
      <c r="G293" s="221"/>
      <c r="H293" s="78"/>
      <c r="I293" s="78"/>
      <c r="J293" s="89">
        <f>SUM(J294:J299)</f>
        <v>0</v>
      </c>
      <c r="K293" s="38"/>
    </row>
    <row r="294" spans="1:11" ht="45">
      <c r="A294" s="80" t="s">
        <v>578</v>
      </c>
      <c r="B294" s="76" t="s">
        <v>537</v>
      </c>
      <c r="C294" s="81" t="s">
        <v>538</v>
      </c>
      <c r="D294" s="76" t="s">
        <v>14</v>
      </c>
      <c r="E294" s="76" t="s">
        <v>22</v>
      </c>
      <c r="F294" s="87">
        <v>3</v>
      </c>
      <c r="G294" s="78"/>
      <c r="H294" s="78">
        <f t="shared" si="37"/>
        <v>0</v>
      </c>
      <c r="I294" s="78">
        <f t="shared" si="38"/>
        <v>0</v>
      </c>
      <c r="J294" s="79">
        <f>F294*H294</f>
        <v>0</v>
      </c>
      <c r="K294" s="39"/>
    </row>
    <row r="295" spans="1:11" ht="45">
      <c r="A295" s="80" t="s">
        <v>581</v>
      </c>
      <c r="B295" s="76" t="s">
        <v>540</v>
      </c>
      <c r="C295" s="81" t="s">
        <v>541</v>
      </c>
      <c r="D295" s="76" t="s">
        <v>14</v>
      </c>
      <c r="E295" s="76" t="s">
        <v>22</v>
      </c>
      <c r="F295" s="87">
        <v>1</v>
      </c>
      <c r="G295" s="78"/>
      <c r="H295" s="78">
        <f t="shared" si="37"/>
        <v>0</v>
      </c>
      <c r="I295" s="78">
        <f t="shared" si="38"/>
        <v>0</v>
      </c>
      <c r="J295" s="79">
        <f t="shared" ref="J295:J299" si="39">F295*H295</f>
        <v>0</v>
      </c>
      <c r="K295" s="39"/>
    </row>
    <row r="296" spans="1:11" ht="60">
      <c r="A296" s="80" t="s">
        <v>1263</v>
      </c>
      <c r="B296" s="76" t="s">
        <v>542</v>
      </c>
      <c r="C296" s="81" t="s">
        <v>543</v>
      </c>
      <c r="D296" s="76" t="s">
        <v>14</v>
      </c>
      <c r="E296" s="76" t="s">
        <v>22</v>
      </c>
      <c r="F296" s="87">
        <v>2</v>
      </c>
      <c r="G296" s="78"/>
      <c r="H296" s="78">
        <f t="shared" si="37"/>
        <v>0</v>
      </c>
      <c r="I296" s="78">
        <f t="shared" si="38"/>
        <v>0</v>
      </c>
      <c r="J296" s="79">
        <f t="shared" si="39"/>
        <v>0</v>
      </c>
      <c r="K296" s="39"/>
    </row>
    <row r="297" spans="1:11" ht="60">
      <c r="A297" s="80" t="s">
        <v>1264</v>
      </c>
      <c r="B297" s="76" t="s">
        <v>544</v>
      </c>
      <c r="C297" s="81" t="s">
        <v>545</v>
      </c>
      <c r="D297" s="76" t="s">
        <v>14</v>
      </c>
      <c r="E297" s="76" t="s">
        <v>22</v>
      </c>
      <c r="F297" s="87">
        <v>8</v>
      </c>
      <c r="G297" s="78"/>
      <c r="H297" s="78">
        <f t="shared" si="37"/>
        <v>0</v>
      </c>
      <c r="I297" s="78">
        <f t="shared" si="38"/>
        <v>0</v>
      </c>
      <c r="J297" s="79">
        <f t="shared" si="39"/>
        <v>0</v>
      </c>
      <c r="K297" s="39"/>
    </row>
    <row r="298" spans="1:11" ht="60">
      <c r="A298" s="80" t="s">
        <v>1265</v>
      </c>
      <c r="B298" s="76" t="s">
        <v>546</v>
      </c>
      <c r="C298" s="81" t="s">
        <v>547</v>
      </c>
      <c r="D298" s="76" t="s">
        <v>14</v>
      </c>
      <c r="E298" s="76" t="s">
        <v>22</v>
      </c>
      <c r="F298" s="87">
        <v>30</v>
      </c>
      <c r="G298" s="78"/>
      <c r="H298" s="78">
        <f t="shared" si="37"/>
        <v>0</v>
      </c>
      <c r="I298" s="78">
        <f t="shared" si="38"/>
        <v>0</v>
      </c>
      <c r="J298" s="79">
        <f t="shared" si="39"/>
        <v>0</v>
      </c>
      <c r="K298" s="39"/>
    </row>
    <row r="299" spans="1:11" ht="60">
      <c r="A299" s="80" t="s">
        <v>1266</v>
      </c>
      <c r="B299" s="76" t="s">
        <v>548</v>
      </c>
      <c r="C299" s="81" t="s">
        <v>549</v>
      </c>
      <c r="D299" s="76" t="s">
        <v>14</v>
      </c>
      <c r="E299" s="76" t="s">
        <v>22</v>
      </c>
      <c r="F299" s="87">
        <v>6</v>
      </c>
      <c r="G299" s="78"/>
      <c r="H299" s="78">
        <f t="shared" si="37"/>
        <v>0</v>
      </c>
      <c r="I299" s="78">
        <f t="shared" si="38"/>
        <v>0</v>
      </c>
      <c r="J299" s="79">
        <f t="shared" si="39"/>
        <v>0</v>
      </c>
      <c r="K299" s="39"/>
    </row>
    <row r="300" spans="1:11" ht="20.100000000000001" customHeight="1">
      <c r="A300" s="93" t="s">
        <v>1267</v>
      </c>
      <c r="B300" s="221" t="s">
        <v>551</v>
      </c>
      <c r="C300" s="221"/>
      <c r="D300" s="221"/>
      <c r="E300" s="221"/>
      <c r="F300" s="221"/>
      <c r="G300" s="221"/>
      <c r="H300" s="78"/>
      <c r="I300" s="78"/>
      <c r="J300" s="89">
        <f>J301</f>
        <v>0</v>
      </c>
      <c r="K300" s="38"/>
    </row>
    <row r="301" spans="1:11" ht="45.6" thickBot="1">
      <c r="A301" s="94" t="s">
        <v>1268</v>
      </c>
      <c r="B301" s="95" t="s">
        <v>553</v>
      </c>
      <c r="C301" s="96" t="s">
        <v>554</v>
      </c>
      <c r="D301" s="95" t="s">
        <v>26</v>
      </c>
      <c r="E301" s="95" t="s">
        <v>22</v>
      </c>
      <c r="F301" s="97">
        <v>1</v>
      </c>
      <c r="G301" s="98"/>
      <c r="H301" s="98">
        <f t="shared" si="37"/>
        <v>0</v>
      </c>
      <c r="I301" s="98">
        <f t="shared" si="38"/>
        <v>0</v>
      </c>
      <c r="J301" s="99">
        <f>F301*H301</f>
        <v>0</v>
      </c>
      <c r="K301" s="39"/>
    </row>
    <row r="302" spans="1:11" ht="20.100000000000001" customHeight="1" thickBot="1">
      <c r="A302" s="103">
        <v>14</v>
      </c>
      <c r="B302" s="219" t="s">
        <v>555</v>
      </c>
      <c r="C302" s="219"/>
      <c r="D302" s="219"/>
      <c r="E302" s="219"/>
      <c r="F302" s="219"/>
      <c r="G302" s="219"/>
      <c r="H302" s="105"/>
      <c r="I302" s="105"/>
      <c r="J302" s="106">
        <f>J303+J310</f>
        <v>0</v>
      </c>
      <c r="K302" s="38"/>
    </row>
    <row r="303" spans="1:11" ht="20.100000000000001" customHeight="1">
      <c r="A303" s="100" t="s">
        <v>585</v>
      </c>
      <c r="B303" s="220" t="s">
        <v>557</v>
      </c>
      <c r="C303" s="220"/>
      <c r="D303" s="220"/>
      <c r="E303" s="220"/>
      <c r="F303" s="220"/>
      <c r="G303" s="220"/>
      <c r="H303" s="101"/>
      <c r="I303" s="101"/>
      <c r="J303" s="102">
        <f>SUM(J304:J309)</f>
        <v>0</v>
      </c>
      <c r="K303" s="38"/>
    </row>
    <row r="304" spans="1:11" ht="45">
      <c r="A304" s="80" t="s">
        <v>587</v>
      </c>
      <c r="B304" s="76" t="s">
        <v>559</v>
      </c>
      <c r="C304" s="81" t="s">
        <v>560</v>
      </c>
      <c r="D304" s="76" t="s">
        <v>14</v>
      </c>
      <c r="E304" s="76" t="s">
        <v>30</v>
      </c>
      <c r="F304" s="87">
        <v>246.6</v>
      </c>
      <c r="G304" s="78"/>
      <c r="H304" s="78">
        <f t="shared" si="37"/>
        <v>0</v>
      </c>
      <c r="I304" s="78">
        <f t="shared" si="38"/>
        <v>0</v>
      </c>
      <c r="J304" s="79">
        <f>ROUND((F304*H304),2)</f>
        <v>0</v>
      </c>
      <c r="K304" s="39"/>
    </row>
    <row r="305" spans="1:11" ht="45">
      <c r="A305" s="80" t="s">
        <v>590</v>
      </c>
      <c r="B305" s="76" t="s">
        <v>562</v>
      </c>
      <c r="C305" s="81" t="s">
        <v>563</v>
      </c>
      <c r="D305" s="76" t="s">
        <v>14</v>
      </c>
      <c r="E305" s="76" t="s">
        <v>30</v>
      </c>
      <c r="F305" s="87">
        <v>3</v>
      </c>
      <c r="G305" s="78"/>
      <c r="H305" s="78">
        <f t="shared" si="37"/>
        <v>0</v>
      </c>
      <c r="I305" s="78">
        <f t="shared" si="38"/>
        <v>0</v>
      </c>
      <c r="J305" s="79">
        <f t="shared" ref="J305:J309" si="40">ROUND((F305*H305),2)</f>
        <v>0</v>
      </c>
      <c r="K305" s="39"/>
    </row>
    <row r="306" spans="1:11" ht="60">
      <c r="A306" s="80" t="s">
        <v>593</v>
      </c>
      <c r="B306" s="76" t="s">
        <v>565</v>
      </c>
      <c r="C306" s="81" t="s">
        <v>566</v>
      </c>
      <c r="D306" s="76" t="s">
        <v>14</v>
      </c>
      <c r="E306" s="76" t="s">
        <v>22</v>
      </c>
      <c r="F306" s="87">
        <v>11</v>
      </c>
      <c r="G306" s="78"/>
      <c r="H306" s="78">
        <f t="shared" si="37"/>
        <v>0</v>
      </c>
      <c r="I306" s="78">
        <f t="shared" si="38"/>
        <v>0</v>
      </c>
      <c r="J306" s="79">
        <f t="shared" si="40"/>
        <v>0</v>
      </c>
      <c r="K306" s="39"/>
    </row>
    <row r="307" spans="1:11" ht="60">
      <c r="A307" s="80" t="s">
        <v>596</v>
      </c>
      <c r="B307" s="76" t="s">
        <v>568</v>
      </c>
      <c r="C307" s="81" t="s">
        <v>569</v>
      </c>
      <c r="D307" s="76" t="s">
        <v>14</v>
      </c>
      <c r="E307" s="76" t="s">
        <v>22</v>
      </c>
      <c r="F307" s="87">
        <v>47</v>
      </c>
      <c r="G307" s="78"/>
      <c r="H307" s="78">
        <f t="shared" si="37"/>
        <v>0</v>
      </c>
      <c r="I307" s="78">
        <f t="shared" si="38"/>
        <v>0</v>
      </c>
      <c r="J307" s="79">
        <f t="shared" si="40"/>
        <v>0</v>
      </c>
      <c r="K307" s="39"/>
    </row>
    <row r="308" spans="1:11" ht="60">
      <c r="A308" s="80" t="s">
        <v>599</v>
      </c>
      <c r="B308" s="76" t="s">
        <v>571</v>
      </c>
      <c r="C308" s="81" t="s">
        <v>572</v>
      </c>
      <c r="D308" s="76" t="s">
        <v>14</v>
      </c>
      <c r="E308" s="76" t="s">
        <v>22</v>
      </c>
      <c r="F308" s="87">
        <v>4</v>
      </c>
      <c r="G308" s="78"/>
      <c r="H308" s="78">
        <f t="shared" si="37"/>
        <v>0</v>
      </c>
      <c r="I308" s="78">
        <f t="shared" si="38"/>
        <v>0</v>
      </c>
      <c r="J308" s="79">
        <f t="shared" si="40"/>
        <v>0</v>
      </c>
      <c r="K308" s="39"/>
    </row>
    <row r="309" spans="1:11" ht="60">
      <c r="A309" s="80" t="s">
        <v>602</v>
      </c>
      <c r="B309" s="76" t="s">
        <v>574</v>
      </c>
      <c r="C309" s="81" t="s">
        <v>575</v>
      </c>
      <c r="D309" s="76" t="s">
        <v>14</v>
      </c>
      <c r="E309" s="76" t="s">
        <v>22</v>
      </c>
      <c r="F309" s="87">
        <v>1</v>
      </c>
      <c r="G309" s="78"/>
      <c r="H309" s="78">
        <f t="shared" si="37"/>
        <v>0</v>
      </c>
      <c r="I309" s="78">
        <f t="shared" si="38"/>
        <v>0</v>
      </c>
      <c r="J309" s="79">
        <f t="shared" si="40"/>
        <v>0</v>
      </c>
      <c r="K309" s="39"/>
    </row>
    <row r="310" spans="1:11" ht="20.100000000000001" customHeight="1">
      <c r="A310" s="93" t="s">
        <v>649</v>
      </c>
      <c r="B310" s="221" t="s">
        <v>577</v>
      </c>
      <c r="C310" s="221"/>
      <c r="D310" s="221"/>
      <c r="E310" s="221"/>
      <c r="F310" s="221"/>
      <c r="G310" s="221"/>
      <c r="H310" s="78"/>
      <c r="I310" s="78"/>
      <c r="J310" s="89">
        <f>J311+J312</f>
        <v>0</v>
      </c>
      <c r="K310" s="38"/>
    </row>
    <row r="311" spans="1:11" ht="60">
      <c r="A311" s="80" t="s">
        <v>651</v>
      </c>
      <c r="B311" s="76" t="s">
        <v>579</v>
      </c>
      <c r="C311" s="81" t="s">
        <v>580</v>
      </c>
      <c r="D311" s="76" t="s">
        <v>14</v>
      </c>
      <c r="E311" s="76" t="s">
        <v>22</v>
      </c>
      <c r="F311" s="87">
        <v>9</v>
      </c>
      <c r="G311" s="78"/>
      <c r="H311" s="78">
        <f t="shared" si="37"/>
        <v>0</v>
      </c>
      <c r="I311" s="78">
        <f t="shared" si="38"/>
        <v>0</v>
      </c>
      <c r="J311" s="79">
        <f>F311*H311</f>
        <v>0</v>
      </c>
      <c r="K311" s="39"/>
    </row>
    <row r="312" spans="1:11" ht="60.6" thickBot="1">
      <c r="A312" s="94" t="s">
        <v>652</v>
      </c>
      <c r="B312" s="95" t="s">
        <v>582</v>
      </c>
      <c r="C312" s="96" t="s">
        <v>583</v>
      </c>
      <c r="D312" s="95" t="s">
        <v>14</v>
      </c>
      <c r="E312" s="95" t="s">
        <v>22</v>
      </c>
      <c r="F312" s="97">
        <v>11</v>
      </c>
      <c r="G312" s="98"/>
      <c r="H312" s="98">
        <f t="shared" si="37"/>
        <v>0</v>
      </c>
      <c r="I312" s="98">
        <f t="shared" si="38"/>
        <v>0</v>
      </c>
      <c r="J312" s="99">
        <f>F312*H312</f>
        <v>0</v>
      </c>
      <c r="K312" s="39"/>
    </row>
    <row r="313" spans="1:11" ht="20.100000000000001" customHeight="1" thickBot="1">
      <c r="A313" s="103">
        <v>15</v>
      </c>
      <c r="B313" s="219" t="s">
        <v>584</v>
      </c>
      <c r="C313" s="219"/>
      <c r="D313" s="219"/>
      <c r="E313" s="219"/>
      <c r="F313" s="219"/>
      <c r="G313" s="219"/>
      <c r="H313" s="105"/>
      <c r="I313" s="105"/>
      <c r="J313" s="106">
        <f>ROUND((J314+J345),2)</f>
        <v>0</v>
      </c>
      <c r="K313" s="38"/>
    </row>
    <row r="314" spans="1:11" ht="20.100000000000001" customHeight="1">
      <c r="A314" s="100" t="s">
        <v>656</v>
      </c>
      <c r="B314" s="220" t="s">
        <v>586</v>
      </c>
      <c r="C314" s="220"/>
      <c r="D314" s="220"/>
      <c r="E314" s="220"/>
      <c r="F314" s="220"/>
      <c r="G314" s="220"/>
      <c r="H314" s="101"/>
      <c r="I314" s="101"/>
      <c r="J314" s="102">
        <f>ROUND((SUM(J315:J344)),2)</f>
        <v>0</v>
      </c>
      <c r="K314" s="38"/>
    </row>
    <row r="315" spans="1:11" ht="60">
      <c r="A315" s="80" t="s">
        <v>1269</v>
      </c>
      <c r="B315" s="76" t="s">
        <v>588</v>
      </c>
      <c r="C315" s="81" t="s">
        <v>589</v>
      </c>
      <c r="D315" s="76" t="s">
        <v>14</v>
      </c>
      <c r="E315" s="76" t="s">
        <v>30</v>
      </c>
      <c r="F315" s="87">
        <v>154.34</v>
      </c>
      <c r="G315" s="78"/>
      <c r="H315" s="78">
        <f t="shared" si="37"/>
        <v>0</v>
      </c>
      <c r="I315" s="78">
        <f t="shared" si="38"/>
        <v>0</v>
      </c>
      <c r="J315" s="79">
        <f>ROUND((F315*H315),2)</f>
        <v>0</v>
      </c>
      <c r="K315" s="39"/>
    </row>
    <row r="316" spans="1:11" ht="60">
      <c r="A316" s="80" t="s">
        <v>1270</v>
      </c>
      <c r="B316" s="76" t="s">
        <v>591</v>
      </c>
      <c r="C316" s="81" t="s">
        <v>592</v>
      </c>
      <c r="D316" s="76" t="s">
        <v>14</v>
      </c>
      <c r="E316" s="76" t="s">
        <v>30</v>
      </c>
      <c r="F316" s="87">
        <v>115.3</v>
      </c>
      <c r="G316" s="78"/>
      <c r="H316" s="78">
        <f t="shared" si="37"/>
        <v>0</v>
      </c>
      <c r="I316" s="78">
        <f t="shared" si="38"/>
        <v>0</v>
      </c>
      <c r="J316" s="79">
        <f t="shared" ref="J316:J344" si="41">ROUND((F316*H316),2)</f>
        <v>0</v>
      </c>
      <c r="K316" s="39"/>
    </row>
    <row r="317" spans="1:11" ht="60">
      <c r="A317" s="80" t="s">
        <v>1271</v>
      </c>
      <c r="B317" s="76" t="s">
        <v>594</v>
      </c>
      <c r="C317" s="81" t="s">
        <v>595</v>
      </c>
      <c r="D317" s="76" t="s">
        <v>14</v>
      </c>
      <c r="E317" s="76" t="s">
        <v>30</v>
      </c>
      <c r="F317" s="87">
        <v>171.96</v>
      </c>
      <c r="G317" s="78"/>
      <c r="H317" s="78">
        <f t="shared" si="37"/>
        <v>0</v>
      </c>
      <c r="I317" s="78">
        <f t="shared" si="38"/>
        <v>0</v>
      </c>
      <c r="J317" s="79">
        <f t="shared" si="41"/>
        <v>0</v>
      </c>
      <c r="K317" s="39"/>
    </row>
    <row r="318" spans="1:11" ht="60">
      <c r="A318" s="80" t="s">
        <v>1272</v>
      </c>
      <c r="B318" s="76" t="s">
        <v>597</v>
      </c>
      <c r="C318" s="81" t="s">
        <v>598</v>
      </c>
      <c r="D318" s="76" t="s">
        <v>14</v>
      </c>
      <c r="E318" s="76" t="s">
        <v>30</v>
      </c>
      <c r="F318" s="87">
        <v>69.55</v>
      </c>
      <c r="G318" s="78"/>
      <c r="H318" s="78">
        <f t="shared" si="37"/>
        <v>0</v>
      </c>
      <c r="I318" s="78">
        <f t="shared" si="38"/>
        <v>0</v>
      </c>
      <c r="J318" s="79">
        <f t="shared" si="41"/>
        <v>0</v>
      </c>
      <c r="K318" s="39"/>
    </row>
    <row r="319" spans="1:11" ht="75">
      <c r="A319" s="80" t="s">
        <v>1273</v>
      </c>
      <c r="B319" s="76" t="s">
        <v>600</v>
      </c>
      <c r="C319" s="81" t="s">
        <v>601</v>
      </c>
      <c r="D319" s="76" t="s">
        <v>14</v>
      </c>
      <c r="E319" s="76" t="s">
        <v>22</v>
      </c>
      <c r="F319" s="87">
        <v>32</v>
      </c>
      <c r="G319" s="78"/>
      <c r="H319" s="78">
        <f t="shared" si="37"/>
        <v>0</v>
      </c>
      <c r="I319" s="78">
        <f t="shared" si="38"/>
        <v>0</v>
      </c>
      <c r="J319" s="79">
        <f t="shared" si="41"/>
        <v>0</v>
      </c>
      <c r="K319" s="39"/>
    </row>
    <row r="320" spans="1:11" ht="75">
      <c r="A320" s="80" t="s">
        <v>1274</v>
      </c>
      <c r="B320" s="76" t="s">
        <v>603</v>
      </c>
      <c r="C320" s="81" t="s">
        <v>604</v>
      </c>
      <c r="D320" s="76" t="s">
        <v>14</v>
      </c>
      <c r="E320" s="76" t="s">
        <v>22</v>
      </c>
      <c r="F320" s="87">
        <v>31</v>
      </c>
      <c r="G320" s="78"/>
      <c r="H320" s="78">
        <f t="shared" si="37"/>
        <v>0</v>
      </c>
      <c r="I320" s="78">
        <f t="shared" si="38"/>
        <v>0</v>
      </c>
      <c r="J320" s="79">
        <f t="shared" si="41"/>
        <v>0</v>
      </c>
      <c r="K320" s="39"/>
    </row>
    <row r="321" spans="1:11" ht="75">
      <c r="A321" s="80" t="s">
        <v>1275</v>
      </c>
      <c r="B321" s="76" t="s">
        <v>605</v>
      </c>
      <c r="C321" s="81" t="s">
        <v>606</v>
      </c>
      <c r="D321" s="76" t="s">
        <v>14</v>
      </c>
      <c r="E321" s="76" t="s">
        <v>22</v>
      </c>
      <c r="F321" s="87">
        <v>9</v>
      </c>
      <c r="G321" s="78"/>
      <c r="H321" s="78">
        <f t="shared" si="37"/>
        <v>0</v>
      </c>
      <c r="I321" s="78">
        <f t="shared" si="38"/>
        <v>0</v>
      </c>
      <c r="J321" s="79">
        <f t="shared" si="41"/>
        <v>0</v>
      </c>
      <c r="K321" s="39"/>
    </row>
    <row r="322" spans="1:11" ht="75">
      <c r="A322" s="80" t="s">
        <v>1276</v>
      </c>
      <c r="B322" s="76" t="s">
        <v>607</v>
      </c>
      <c r="C322" s="81" t="s">
        <v>608</v>
      </c>
      <c r="D322" s="76" t="s">
        <v>14</v>
      </c>
      <c r="E322" s="76" t="s">
        <v>22</v>
      </c>
      <c r="F322" s="87">
        <v>10</v>
      </c>
      <c r="G322" s="78"/>
      <c r="H322" s="78">
        <f t="shared" si="37"/>
        <v>0</v>
      </c>
      <c r="I322" s="78">
        <f t="shared" si="38"/>
        <v>0</v>
      </c>
      <c r="J322" s="79">
        <f t="shared" si="41"/>
        <v>0</v>
      </c>
      <c r="K322" s="39"/>
    </row>
    <row r="323" spans="1:11" ht="75">
      <c r="A323" s="80" t="s">
        <v>1277</v>
      </c>
      <c r="B323" s="76" t="s">
        <v>609</v>
      </c>
      <c r="C323" s="81" t="s">
        <v>610</v>
      </c>
      <c r="D323" s="76" t="s">
        <v>14</v>
      </c>
      <c r="E323" s="76" t="s">
        <v>22</v>
      </c>
      <c r="F323" s="87">
        <v>12</v>
      </c>
      <c r="G323" s="78"/>
      <c r="H323" s="78">
        <f t="shared" si="37"/>
        <v>0</v>
      </c>
      <c r="I323" s="78">
        <f t="shared" si="38"/>
        <v>0</v>
      </c>
      <c r="J323" s="79">
        <f t="shared" si="41"/>
        <v>0</v>
      </c>
      <c r="K323" s="39"/>
    </row>
    <row r="324" spans="1:11" ht="75">
      <c r="A324" s="80" t="s">
        <v>1278</v>
      </c>
      <c r="B324" s="76" t="s">
        <v>611</v>
      </c>
      <c r="C324" s="81" t="s">
        <v>612</v>
      </c>
      <c r="D324" s="76" t="s">
        <v>14</v>
      </c>
      <c r="E324" s="76" t="s">
        <v>22</v>
      </c>
      <c r="F324" s="87">
        <v>28</v>
      </c>
      <c r="G324" s="78"/>
      <c r="H324" s="78">
        <f t="shared" si="37"/>
        <v>0</v>
      </c>
      <c r="I324" s="78">
        <f t="shared" si="38"/>
        <v>0</v>
      </c>
      <c r="J324" s="79">
        <f t="shared" si="41"/>
        <v>0</v>
      </c>
      <c r="K324" s="39"/>
    </row>
    <row r="325" spans="1:11" ht="75">
      <c r="A325" s="80" t="s">
        <v>1279</v>
      </c>
      <c r="B325" s="76" t="s">
        <v>613</v>
      </c>
      <c r="C325" s="81" t="s">
        <v>614</v>
      </c>
      <c r="D325" s="76" t="s">
        <v>14</v>
      </c>
      <c r="E325" s="76" t="s">
        <v>22</v>
      </c>
      <c r="F325" s="87">
        <v>18</v>
      </c>
      <c r="G325" s="78"/>
      <c r="H325" s="78">
        <f t="shared" si="37"/>
        <v>0</v>
      </c>
      <c r="I325" s="78">
        <f t="shared" si="38"/>
        <v>0</v>
      </c>
      <c r="J325" s="79">
        <f t="shared" si="41"/>
        <v>0</v>
      </c>
      <c r="K325" s="39"/>
    </row>
    <row r="326" spans="1:11" ht="75">
      <c r="A326" s="80" t="s">
        <v>1280</v>
      </c>
      <c r="B326" s="76" t="s">
        <v>615</v>
      </c>
      <c r="C326" s="81" t="s">
        <v>616</v>
      </c>
      <c r="D326" s="76" t="s">
        <v>14</v>
      </c>
      <c r="E326" s="76" t="s">
        <v>22</v>
      </c>
      <c r="F326" s="87">
        <v>106</v>
      </c>
      <c r="G326" s="78"/>
      <c r="H326" s="78">
        <f t="shared" si="37"/>
        <v>0</v>
      </c>
      <c r="I326" s="78">
        <f t="shared" si="38"/>
        <v>0</v>
      </c>
      <c r="J326" s="79">
        <f t="shared" si="41"/>
        <v>0</v>
      </c>
      <c r="K326" s="39"/>
    </row>
    <row r="327" spans="1:11" ht="75">
      <c r="A327" s="80" t="s">
        <v>1281</v>
      </c>
      <c r="B327" s="76" t="s">
        <v>617</v>
      </c>
      <c r="C327" s="81" t="s">
        <v>618</v>
      </c>
      <c r="D327" s="76" t="s">
        <v>26</v>
      </c>
      <c r="E327" s="76" t="s">
        <v>22</v>
      </c>
      <c r="F327" s="87">
        <v>14</v>
      </c>
      <c r="G327" s="78"/>
      <c r="H327" s="78">
        <f t="shared" si="37"/>
        <v>0</v>
      </c>
      <c r="I327" s="78">
        <f t="shared" si="38"/>
        <v>0</v>
      </c>
      <c r="J327" s="79">
        <f t="shared" si="41"/>
        <v>0</v>
      </c>
      <c r="K327" s="39"/>
    </row>
    <row r="328" spans="1:11" ht="75">
      <c r="A328" s="80" t="s">
        <v>1282</v>
      </c>
      <c r="B328" s="76" t="s">
        <v>619</v>
      </c>
      <c r="C328" s="81" t="s">
        <v>620</v>
      </c>
      <c r="D328" s="76" t="s">
        <v>14</v>
      </c>
      <c r="E328" s="76" t="s">
        <v>22</v>
      </c>
      <c r="F328" s="87">
        <v>8</v>
      </c>
      <c r="G328" s="78"/>
      <c r="H328" s="78">
        <f t="shared" si="37"/>
        <v>0</v>
      </c>
      <c r="I328" s="78">
        <f t="shared" si="38"/>
        <v>0</v>
      </c>
      <c r="J328" s="79">
        <f t="shared" si="41"/>
        <v>0</v>
      </c>
      <c r="K328" s="39"/>
    </row>
    <row r="329" spans="1:11" ht="75">
      <c r="A329" s="80" t="s">
        <v>1283</v>
      </c>
      <c r="B329" s="76" t="s">
        <v>621</v>
      </c>
      <c r="C329" s="81" t="s">
        <v>622</v>
      </c>
      <c r="D329" s="76" t="s">
        <v>26</v>
      </c>
      <c r="E329" s="76" t="s">
        <v>22</v>
      </c>
      <c r="F329" s="87">
        <v>1</v>
      </c>
      <c r="G329" s="78"/>
      <c r="H329" s="78">
        <f t="shared" si="37"/>
        <v>0</v>
      </c>
      <c r="I329" s="78">
        <f t="shared" si="38"/>
        <v>0</v>
      </c>
      <c r="J329" s="79">
        <f t="shared" si="41"/>
        <v>0</v>
      </c>
      <c r="K329" s="39"/>
    </row>
    <row r="330" spans="1:11" ht="75">
      <c r="A330" s="80" t="s">
        <v>1284</v>
      </c>
      <c r="B330" s="76" t="s">
        <v>623</v>
      </c>
      <c r="C330" s="81" t="s">
        <v>624</v>
      </c>
      <c r="D330" s="76" t="s">
        <v>14</v>
      </c>
      <c r="E330" s="76" t="s">
        <v>22</v>
      </c>
      <c r="F330" s="87">
        <v>9</v>
      </c>
      <c r="G330" s="78"/>
      <c r="H330" s="78">
        <f t="shared" si="37"/>
        <v>0</v>
      </c>
      <c r="I330" s="78">
        <f t="shared" si="38"/>
        <v>0</v>
      </c>
      <c r="J330" s="79">
        <f t="shared" si="41"/>
        <v>0</v>
      </c>
      <c r="K330" s="39"/>
    </row>
    <row r="331" spans="1:11" ht="60">
      <c r="A331" s="80" t="s">
        <v>1285</v>
      </c>
      <c r="B331" s="76" t="s">
        <v>625</v>
      </c>
      <c r="C331" s="81" t="s">
        <v>626</v>
      </c>
      <c r="D331" s="76" t="s">
        <v>14</v>
      </c>
      <c r="E331" s="76" t="s">
        <v>22</v>
      </c>
      <c r="F331" s="87">
        <v>1</v>
      </c>
      <c r="G331" s="78"/>
      <c r="H331" s="78">
        <f t="shared" si="37"/>
        <v>0</v>
      </c>
      <c r="I331" s="78">
        <f t="shared" si="38"/>
        <v>0</v>
      </c>
      <c r="J331" s="79">
        <f t="shared" si="41"/>
        <v>0</v>
      </c>
      <c r="K331" s="39"/>
    </row>
    <row r="332" spans="1:11" ht="60">
      <c r="A332" s="80" t="s">
        <v>1286</v>
      </c>
      <c r="B332" s="76" t="s">
        <v>579</v>
      </c>
      <c r="C332" s="81" t="s">
        <v>580</v>
      </c>
      <c r="D332" s="76" t="s">
        <v>14</v>
      </c>
      <c r="E332" s="76" t="s">
        <v>22</v>
      </c>
      <c r="F332" s="87">
        <v>16</v>
      </c>
      <c r="G332" s="78"/>
      <c r="H332" s="78">
        <f t="shared" si="37"/>
        <v>0</v>
      </c>
      <c r="I332" s="78">
        <f t="shared" si="38"/>
        <v>0</v>
      </c>
      <c r="J332" s="79">
        <f t="shared" si="41"/>
        <v>0</v>
      </c>
      <c r="K332" s="39"/>
    </row>
    <row r="333" spans="1:11" ht="60">
      <c r="A333" s="80" t="s">
        <v>1287</v>
      </c>
      <c r="B333" s="76" t="s">
        <v>627</v>
      </c>
      <c r="C333" s="81" t="s">
        <v>628</v>
      </c>
      <c r="D333" s="76" t="s">
        <v>14</v>
      </c>
      <c r="E333" s="76" t="s">
        <v>22</v>
      </c>
      <c r="F333" s="87">
        <v>19</v>
      </c>
      <c r="G333" s="78"/>
      <c r="H333" s="78">
        <f t="shared" si="37"/>
        <v>0</v>
      </c>
      <c r="I333" s="78">
        <f t="shared" si="38"/>
        <v>0</v>
      </c>
      <c r="J333" s="79">
        <f t="shared" si="41"/>
        <v>0</v>
      </c>
      <c r="K333" s="39"/>
    </row>
    <row r="334" spans="1:11" ht="60">
      <c r="A334" s="80" t="s">
        <v>1288</v>
      </c>
      <c r="B334" s="76" t="s">
        <v>629</v>
      </c>
      <c r="C334" s="81" t="s">
        <v>630</v>
      </c>
      <c r="D334" s="76" t="s">
        <v>14</v>
      </c>
      <c r="E334" s="76" t="s">
        <v>22</v>
      </c>
      <c r="F334" s="87">
        <v>12</v>
      </c>
      <c r="G334" s="78"/>
      <c r="H334" s="78">
        <f t="shared" si="37"/>
        <v>0</v>
      </c>
      <c r="I334" s="78">
        <f t="shared" si="38"/>
        <v>0</v>
      </c>
      <c r="J334" s="79">
        <f t="shared" si="41"/>
        <v>0</v>
      </c>
      <c r="K334" s="39"/>
    </row>
    <row r="335" spans="1:11" ht="60">
      <c r="A335" s="80" t="s">
        <v>1289</v>
      </c>
      <c r="B335" s="76" t="s">
        <v>631</v>
      </c>
      <c r="C335" s="81" t="s">
        <v>632</v>
      </c>
      <c r="D335" s="76" t="s">
        <v>26</v>
      </c>
      <c r="E335" s="76" t="s">
        <v>22</v>
      </c>
      <c r="F335" s="87">
        <v>4</v>
      </c>
      <c r="G335" s="78"/>
      <c r="H335" s="78">
        <f t="shared" si="37"/>
        <v>0</v>
      </c>
      <c r="I335" s="78">
        <f t="shared" si="38"/>
        <v>0</v>
      </c>
      <c r="J335" s="79">
        <f t="shared" si="41"/>
        <v>0</v>
      </c>
      <c r="K335" s="39"/>
    </row>
    <row r="336" spans="1:11" ht="60">
      <c r="A336" s="80" t="s">
        <v>1290</v>
      </c>
      <c r="B336" s="76" t="s">
        <v>633</v>
      </c>
      <c r="C336" s="81" t="s">
        <v>634</v>
      </c>
      <c r="D336" s="76" t="s">
        <v>14</v>
      </c>
      <c r="E336" s="76" t="s">
        <v>22</v>
      </c>
      <c r="F336" s="87">
        <v>13</v>
      </c>
      <c r="G336" s="78"/>
      <c r="H336" s="78">
        <f t="shared" si="37"/>
        <v>0</v>
      </c>
      <c r="I336" s="78">
        <f t="shared" si="38"/>
        <v>0</v>
      </c>
      <c r="J336" s="79">
        <f t="shared" si="41"/>
        <v>0</v>
      </c>
      <c r="K336" s="39"/>
    </row>
    <row r="337" spans="1:11" ht="60">
      <c r="A337" s="80" t="s">
        <v>1291</v>
      </c>
      <c r="B337" s="76" t="s">
        <v>635</v>
      </c>
      <c r="C337" s="81" t="s">
        <v>636</v>
      </c>
      <c r="D337" s="76" t="s">
        <v>14</v>
      </c>
      <c r="E337" s="76" t="s">
        <v>22</v>
      </c>
      <c r="F337" s="87">
        <v>1</v>
      </c>
      <c r="G337" s="78"/>
      <c r="H337" s="78">
        <f t="shared" si="37"/>
        <v>0</v>
      </c>
      <c r="I337" s="78">
        <f t="shared" si="38"/>
        <v>0</v>
      </c>
      <c r="J337" s="79">
        <f t="shared" si="41"/>
        <v>0</v>
      </c>
      <c r="K337" s="39"/>
    </row>
    <row r="338" spans="1:11" ht="45">
      <c r="A338" s="80" t="s">
        <v>1292</v>
      </c>
      <c r="B338" s="76" t="s">
        <v>637</v>
      </c>
      <c r="C338" s="81" t="s">
        <v>638</v>
      </c>
      <c r="D338" s="76" t="s">
        <v>14</v>
      </c>
      <c r="E338" s="76" t="s">
        <v>22</v>
      </c>
      <c r="F338" s="87">
        <v>12</v>
      </c>
      <c r="G338" s="78"/>
      <c r="H338" s="78">
        <f t="shared" ref="H338:H401" si="42">ROUND((G338*1.2247),2)</f>
        <v>0</v>
      </c>
      <c r="I338" s="78">
        <f t="shared" ref="I338:I401" si="43">G338*F338</f>
        <v>0</v>
      </c>
      <c r="J338" s="79">
        <f t="shared" si="41"/>
        <v>0</v>
      </c>
      <c r="K338" s="39"/>
    </row>
    <row r="339" spans="1:11" ht="60">
      <c r="A339" s="80" t="s">
        <v>1293</v>
      </c>
      <c r="B339" s="76" t="s">
        <v>639</v>
      </c>
      <c r="C339" s="81" t="s">
        <v>640</v>
      </c>
      <c r="D339" s="76" t="s">
        <v>14</v>
      </c>
      <c r="E339" s="76" t="s">
        <v>22</v>
      </c>
      <c r="F339" s="87">
        <v>15</v>
      </c>
      <c r="G339" s="78"/>
      <c r="H339" s="78">
        <f t="shared" si="42"/>
        <v>0</v>
      </c>
      <c r="I339" s="78">
        <f t="shared" si="43"/>
        <v>0</v>
      </c>
      <c r="J339" s="79">
        <f t="shared" si="41"/>
        <v>0</v>
      </c>
      <c r="K339" s="39"/>
    </row>
    <row r="340" spans="1:11" ht="60">
      <c r="A340" s="80" t="s">
        <v>1294</v>
      </c>
      <c r="B340" s="76" t="s">
        <v>641</v>
      </c>
      <c r="C340" s="81" t="s">
        <v>642</v>
      </c>
      <c r="D340" s="76" t="s">
        <v>14</v>
      </c>
      <c r="E340" s="76" t="s">
        <v>30</v>
      </c>
      <c r="F340" s="87">
        <v>3</v>
      </c>
      <c r="G340" s="78"/>
      <c r="H340" s="78">
        <f t="shared" si="42"/>
        <v>0</v>
      </c>
      <c r="I340" s="78">
        <f t="shared" si="43"/>
        <v>0</v>
      </c>
      <c r="J340" s="79">
        <f t="shared" si="41"/>
        <v>0</v>
      </c>
      <c r="K340" s="39"/>
    </row>
    <row r="341" spans="1:11" ht="75">
      <c r="A341" s="80" t="s">
        <v>1295</v>
      </c>
      <c r="B341" s="76" t="s">
        <v>643</v>
      </c>
      <c r="C341" s="81" t="s">
        <v>644</v>
      </c>
      <c r="D341" s="76" t="s">
        <v>14</v>
      </c>
      <c r="E341" s="76" t="s">
        <v>22</v>
      </c>
      <c r="F341" s="87">
        <v>9</v>
      </c>
      <c r="G341" s="78"/>
      <c r="H341" s="78">
        <f t="shared" si="42"/>
        <v>0</v>
      </c>
      <c r="I341" s="78">
        <f t="shared" si="43"/>
        <v>0</v>
      </c>
      <c r="J341" s="79">
        <f t="shared" si="41"/>
        <v>0</v>
      </c>
      <c r="K341" s="39"/>
    </row>
    <row r="342" spans="1:11" ht="75">
      <c r="A342" s="80" t="s">
        <v>1296</v>
      </c>
      <c r="B342" s="76" t="s">
        <v>645</v>
      </c>
      <c r="C342" s="81" t="s">
        <v>646</v>
      </c>
      <c r="D342" s="76" t="s">
        <v>14</v>
      </c>
      <c r="E342" s="76" t="s">
        <v>22</v>
      </c>
      <c r="F342" s="87">
        <v>9</v>
      </c>
      <c r="G342" s="78"/>
      <c r="H342" s="78">
        <f t="shared" si="42"/>
        <v>0</v>
      </c>
      <c r="I342" s="78">
        <f t="shared" si="43"/>
        <v>0</v>
      </c>
      <c r="J342" s="79">
        <f t="shared" si="41"/>
        <v>0</v>
      </c>
      <c r="K342" s="39"/>
    </row>
    <row r="343" spans="1:11" ht="75">
      <c r="A343" s="80" t="s">
        <v>1297</v>
      </c>
      <c r="B343" s="76" t="s">
        <v>647</v>
      </c>
      <c r="C343" s="81" t="s">
        <v>648</v>
      </c>
      <c r="D343" s="76" t="s">
        <v>14</v>
      </c>
      <c r="E343" s="76" t="s">
        <v>22</v>
      </c>
      <c r="F343" s="87">
        <v>25</v>
      </c>
      <c r="G343" s="78"/>
      <c r="H343" s="78">
        <f t="shared" si="42"/>
        <v>0</v>
      </c>
      <c r="I343" s="78">
        <f t="shared" si="43"/>
        <v>0</v>
      </c>
      <c r="J343" s="79">
        <f t="shared" si="41"/>
        <v>0</v>
      </c>
      <c r="K343" s="39"/>
    </row>
    <row r="344" spans="1:11" ht="60">
      <c r="A344" s="80" t="s">
        <v>1298</v>
      </c>
      <c r="B344" s="76">
        <v>90702</v>
      </c>
      <c r="C344" s="81" t="s">
        <v>1129</v>
      </c>
      <c r="D344" s="76" t="s">
        <v>14</v>
      </c>
      <c r="E344" s="76" t="s">
        <v>30</v>
      </c>
      <c r="F344" s="87">
        <v>4.2</v>
      </c>
      <c r="G344" s="78"/>
      <c r="H344" s="78">
        <f t="shared" si="42"/>
        <v>0</v>
      </c>
      <c r="I344" s="78">
        <f t="shared" si="43"/>
        <v>0</v>
      </c>
      <c r="J344" s="79">
        <f t="shared" si="41"/>
        <v>0</v>
      </c>
      <c r="K344" s="39"/>
    </row>
    <row r="345" spans="1:11" ht="20.100000000000001" customHeight="1">
      <c r="A345" s="93" t="s">
        <v>659</v>
      </c>
      <c r="B345" s="221" t="s">
        <v>650</v>
      </c>
      <c r="C345" s="221"/>
      <c r="D345" s="221"/>
      <c r="E345" s="221"/>
      <c r="F345" s="221"/>
      <c r="G345" s="221"/>
      <c r="H345" s="78"/>
      <c r="I345" s="78"/>
      <c r="J345" s="89">
        <f>ROUND((SUM(J346:J348)),2)</f>
        <v>0</v>
      </c>
      <c r="K345" s="38"/>
    </row>
    <row r="346" spans="1:11" ht="60">
      <c r="A346" s="80" t="s">
        <v>1299</v>
      </c>
      <c r="B346" s="76">
        <v>98055</v>
      </c>
      <c r="C346" s="81" t="s">
        <v>1130</v>
      </c>
      <c r="D346" s="76" t="s">
        <v>14</v>
      </c>
      <c r="E346" s="76" t="s">
        <v>22</v>
      </c>
      <c r="F346" s="87">
        <v>1</v>
      </c>
      <c r="G346" s="78"/>
      <c r="H346" s="78">
        <f t="shared" si="42"/>
        <v>0</v>
      </c>
      <c r="I346" s="78">
        <f t="shared" si="43"/>
        <v>0</v>
      </c>
      <c r="J346" s="79">
        <f>F346*H346</f>
        <v>0</v>
      </c>
      <c r="K346" s="39"/>
    </row>
    <row r="347" spans="1:11" ht="75">
      <c r="A347" s="80" t="s">
        <v>1300</v>
      </c>
      <c r="B347" s="76" t="s">
        <v>653</v>
      </c>
      <c r="C347" s="81" t="s">
        <v>654</v>
      </c>
      <c r="D347" s="76" t="s">
        <v>14</v>
      </c>
      <c r="E347" s="76" t="s">
        <v>22</v>
      </c>
      <c r="F347" s="87">
        <v>2</v>
      </c>
      <c r="G347" s="78"/>
      <c r="H347" s="78">
        <f t="shared" si="42"/>
        <v>0</v>
      </c>
      <c r="I347" s="78">
        <f t="shared" si="43"/>
        <v>0</v>
      </c>
      <c r="J347" s="79">
        <f t="shared" ref="J347:J348" si="44">F347*H347</f>
        <v>0</v>
      </c>
      <c r="K347" s="39"/>
    </row>
    <row r="348" spans="1:11" ht="75.599999999999994" thickBot="1">
      <c r="A348" s="94" t="s">
        <v>1301</v>
      </c>
      <c r="B348" s="95">
        <v>98093</v>
      </c>
      <c r="C348" s="96" t="s">
        <v>1131</v>
      </c>
      <c r="D348" s="95" t="s">
        <v>14</v>
      </c>
      <c r="E348" s="95" t="s">
        <v>22</v>
      </c>
      <c r="F348" s="97">
        <v>1</v>
      </c>
      <c r="G348" s="98"/>
      <c r="H348" s="98">
        <f t="shared" si="42"/>
        <v>0</v>
      </c>
      <c r="I348" s="98">
        <f t="shared" si="43"/>
        <v>0</v>
      </c>
      <c r="J348" s="99">
        <f t="shared" si="44"/>
        <v>0</v>
      </c>
      <c r="K348" s="39"/>
    </row>
    <row r="349" spans="1:11" ht="20.100000000000001" customHeight="1" thickBot="1">
      <c r="A349" s="103">
        <v>16</v>
      </c>
      <c r="B349" s="219" t="s">
        <v>655</v>
      </c>
      <c r="C349" s="219"/>
      <c r="D349" s="219"/>
      <c r="E349" s="219"/>
      <c r="F349" s="219"/>
      <c r="G349" s="219"/>
      <c r="H349" s="105"/>
      <c r="I349" s="105"/>
      <c r="J349" s="106">
        <f>ROUND((SUM(J350:J383)),2)</f>
        <v>0</v>
      </c>
      <c r="K349" s="38"/>
    </row>
    <row r="350" spans="1:11" ht="60">
      <c r="A350" s="107" t="s">
        <v>727</v>
      </c>
      <c r="B350" s="108" t="s">
        <v>657</v>
      </c>
      <c r="C350" s="109" t="s">
        <v>658</v>
      </c>
      <c r="D350" s="108" t="s">
        <v>14</v>
      </c>
      <c r="E350" s="108" t="s">
        <v>22</v>
      </c>
      <c r="F350" s="110">
        <v>4</v>
      </c>
      <c r="G350" s="101"/>
      <c r="H350" s="101">
        <f t="shared" si="42"/>
        <v>0</v>
      </c>
      <c r="I350" s="101">
        <f t="shared" si="43"/>
        <v>0</v>
      </c>
      <c r="J350" s="111">
        <f>ROUND((F350*H350),2)</f>
        <v>0</v>
      </c>
      <c r="K350" s="39"/>
    </row>
    <row r="351" spans="1:11" ht="30">
      <c r="A351" s="80" t="s">
        <v>730</v>
      </c>
      <c r="B351" s="76" t="s">
        <v>660</v>
      </c>
      <c r="C351" s="81" t="s">
        <v>661</v>
      </c>
      <c r="D351" s="76" t="s">
        <v>14</v>
      </c>
      <c r="E351" s="76" t="s">
        <v>22</v>
      </c>
      <c r="F351" s="87">
        <v>9</v>
      </c>
      <c r="G351" s="78"/>
      <c r="H351" s="78">
        <f t="shared" si="42"/>
        <v>0</v>
      </c>
      <c r="I351" s="78">
        <f t="shared" si="43"/>
        <v>0</v>
      </c>
      <c r="J351" s="79">
        <f t="shared" ref="J351:J383" si="45">ROUND((F351*H351),2)</f>
        <v>0</v>
      </c>
      <c r="K351" s="39"/>
    </row>
    <row r="352" spans="1:11" ht="30">
      <c r="A352" s="80" t="s">
        <v>733</v>
      </c>
      <c r="B352" s="76" t="s">
        <v>662</v>
      </c>
      <c r="C352" s="81" t="s">
        <v>663</v>
      </c>
      <c r="D352" s="76" t="s">
        <v>14</v>
      </c>
      <c r="E352" s="76" t="s">
        <v>22</v>
      </c>
      <c r="F352" s="87">
        <v>4</v>
      </c>
      <c r="G352" s="78"/>
      <c r="H352" s="78">
        <f t="shared" si="42"/>
        <v>0</v>
      </c>
      <c r="I352" s="78">
        <f t="shared" si="43"/>
        <v>0</v>
      </c>
      <c r="J352" s="79">
        <f t="shared" si="45"/>
        <v>0</v>
      </c>
      <c r="K352" s="39"/>
    </row>
    <row r="353" spans="1:12" ht="30">
      <c r="A353" s="80" t="s">
        <v>736</v>
      </c>
      <c r="B353" s="76" t="s">
        <v>664</v>
      </c>
      <c r="C353" s="81" t="s">
        <v>665</v>
      </c>
      <c r="D353" s="76" t="s">
        <v>14</v>
      </c>
      <c r="E353" s="76" t="s">
        <v>22</v>
      </c>
      <c r="F353" s="87">
        <v>9</v>
      </c>
      <c r="G353" s="78"/>
      <c r="H353" s="78">
        <f t="shared" si="42"/>
        <v>0</v>
      </c>
      <c r="I353" s="78">
        <f t="shared" si="43"/>
        <v>0</v>
      </c>
      <c r="J353" s="79">
        <f t="shared" si="45"/>
        <v>0</v>
      </c>
      <c r="K353" s="39"/>
    </row>
    <row r="354" spans="1:12" ht="30">
      <c r="A354" s="80" t="s">
        <v>739</v>
      </c>
      <c r="B354" s="76" t="s">
        <v>666</v>
      </c>
      <c r="C354" s="81" t="s">
        <v>667</v>
      </c>
      <c r="D354" s="76" t="s">
        <v>26</v>
      </c>
      <c r="E354" s="76" t="s">
        <v>22</v>
      </c>
      <c r="F354" s="87">
        <v>2</v>
      </c>
      <c r="G354" s="78"/>
      <c r="H354" s="78">
        <f t="shared" si="42"/>
        <v>0</v>
      </c>
      <c r="I354" s="78">
        <f t="shared" si="43"/>
        <v>0</v>
      </c>
      <c r="J354" s="79">
        <f t="shared" si="45"/>
        <v>0</v>
      </c>
      <c r="K354" s="39"/>
      <c r="L354" s="3"/>
    </row>
    <row r="355" spans="1:12" ht="60">
      <c r="A355" s="80" t="s">
        <v>742</v>
      </c>
      <c r="B355" s="76" t="s">
        <v>668</v>
      </c>
      <c r="C355" s="81" t="s">
        <v>669</v>
      </c>
      <c r="D355" s="76" t="s">
        <v>26</v>
      </c>
      <c r="E355" s="76" t="s">
        <v>22</v>
      </c>
      <c r="F355" s="87">
        <v>3</v>
      </c>
      <c r="G355" s="78"/>
      <c r="H355" s="78">
        <f t="shared" si="42"/>
        <v>0</v>
      </c>
      <c r="I355" s="78">
        <f t="shared" si="43"/>
        <v>0</v>
      </c>
      <c r="J355" s="79">
        <f t="shared" si="45"/>
        <v>0</v>
      </c>
      <c r="K355" s="39"/>
    </row>
    <row r="356" spans="1:12" ht="45">
      <c r="A356" s="80" t="s">
        <v>745</v>
      </c>
      <c r="B356" s="76" t="s">
        <v>670</v>
      </c>
      <c r="C356" s="81" t="s">
        <v>671</v>
      </c>
      <c r="D356" s="76" t="s">
        <v>14</v>
      </c>
      <c r="E356" s="76" t="s">
        <v>22</v>
      </c>
      <c r="F356" s="87">
        <v>13</v>
      </c>
      <c r="G356" s="78"/>
      <c r="H356" s="78">
        <f t="shared" si="42"/>
        <v>0</v>
      </c>
      <c r="I356" s="78">
        <f t="shared" si="43"/>
        <v>0</v>
      </c>
      <c r="J356" s="79">
        <f t="shared" si="45"/>
        <v>0</v>
      </c>
      <c r="K356" s="39"/>
    </row>
    <row r="357" spans="1:12" ht="45">
      <c r="A357" s="80" t="s">
        <v>748</v>
      </c>
      <c r="B357" s="76" t="s">
        <v>672</v>
      </c>
      <c r="C357" s="81" t="s">
        <v>673</v>
      </c>
      <c r="D357" s="76" t="s">
        <v>14</v>
      </c>
      <c r="E357" s="76" t="s">
        <v>22</v>
      </c>
      <c r="F357" s="87">
        <v>3</v>
      </c>
      <c r="G357" s="78"/>
      <c r="H357" s="78">
        <f t="shared" si="42"/>
        <v>0</v>
      </c>
      <c r="I357" s="78">
        <f t="shared" si="43"/>
        <v>0</v>
      </c>
      <c r="J357" s="79">
        <f t="shared" si="45"/>
        <v>0</v>
      </c>
      <c r="K357" s="39"/>
    </row>
    <row r="358" spans="1:12" ht="45">
      <c r="A358" s="80" t="s">
        <v>751</v>
      </c>
      <c r="B358" s="76" t="s">
        <v>674</v>
      </c>
      <c r="C358" s="81" t="s">
        <v>675</v>
      </c>
      <c r="D358" s="76" t="s">
        <v>14</v>
      </c>
      <c r="E358" s="76" t="s">
        <v>22</v>
      </c>
      <c r="F358" s="87">
        <v>5</v>
      </c>
      <c r="G358" s="78"/>
      <c r="H358" s="78">
        <f t="shared" si="42"/>
        <v>0</v>
      </c>
      <c r="I358" s="78">
        <f t="shared" si="43"/>
        <v>0</v>
      </c>
      <c r="J358" s="79">
        <f t="shared" si="45"/>
        <v>0</v>
      </c>
      <c r="K358" s="39"/>
    </row>
    <row r="359" spans="1:12" ht="45">
      <c r="A359" s="80" t="s">
        <v>754</v>
      </c>
      <c r="B359" s="76" t="s">
        <v>676</v>
      </c>
      <c r="C359" s="81" t="s">
        <v>677</v>
      </c>
      <c r="D359" s="76" t="s">
        <v>14</v>
      </c>
      <c r="E359" s="76" t="s">
        <v>22</v>
      </c>
      <c r="F359" s="87">
        <v>5</v>
      </c>
      <c r="G359" s="78"/>
      <c r="H359" s="78">
        <f t="shared" si="42"/>
        <v>0</v>
      </c>
      <c r="I359" s="78">
        <f t="shared" si="43"/>
        <v>0</v>
      </c>
      <c r="J359" s="79">
        <f t="shared" si="45"/>
        <v>0</v>
      </c>
      <c r="K359" s="39"/>
    </row>
    <row r="360" spans="1:12" ht="45">
      <c r="A360" s="80" t="s">
        <v>757</v>
      </c>
      <c r="B360" s="76" t="s">
        <v>678</v>
      </c>
      <c r="C360" s="81" t="s">
        <v>679</v>
      </c>
      <c r="D360" s="76" t="s">
        <v>26</v>
      </c>
      <c r="E360" s="76" t="s">
        <v>22</v>
      </c>
      <c r="F360" s="87">
        <v>6</v>
      </c>
      <c r="G360" s="78"/>
      <c r="H360" s="78">
        <f t="shared" si="42"/>
        <v>0</v>
      </c>
      <c r="I360" s="78">
        <f t="shared" si="43"/>
        <v>0</v>
      </c>
      <c r="J360" s="79">
        <f t="shared" si="45"/>
        <v>0</v>
      </c>
      <c r="K360" s="39"/>
    </row>
    <row r="361" spans="1:12" ht="45">
      <c r="A361" s="80" t="s">
        <v>760</v>
      </c>
      <c r="B361" s="76" t="s">
        <v>680</v>
      </c>
      <c r="C361" s="81" t="s">
        <v>681</v>
      </c>
      <c r="D361" s="76" t="s">
        <v>14</v>
      </c>
      <c r="E361" s="76" t="s">
        <v>22</v>
      </c>
      <c r="F361" s="87">
        <v>1</v>
      </c>
      <c r="G361" s="78"/>
      <c r="H361" s="78">
        <f t="shared" si="42"/>
        <v>0</v>
      </c>
      <c r="I361" s="78">
        <f t="shared" si="43"/>
        <v>0</v>
      </c>
      <c r="J361" s="79">
        <f t="shared" si="45"/>
        <v>0</v>
      </c>
      <c r="K361" s="39"/>
    </row>
    <row r="362" spans="1:12" ht="60">
      <c r="A362" s="80" t="s">
        <v>763</v>
      </c>
      <c r="B362" s="76" t="s">
        <v>682</v>
      </c>
      <c r="C362" s="81" t="s">
        <v>683</v>
      </c>
      <c r="D362" s="76" t="s">
        <v>14</v>
      </c>
      <c r="E362" s="76" t="s">
        <v>22</v>
      </c>
      <c r="F362" s="87">
        <v>24</v>
      </c>
      <c r="G362" s="78"/>
      <c r="H362" s="78">
        <f t="shared" si="42"/>
        <v>0</v>
      </c>
      <c r="I362" s="78">
        <f t="shared" si="43"/>
        <v>0</v>
      </c>
      <c r="J362" s="79">
        <f t="shared" si="45"/>
        <v>0</v>
      </c>
      <c r="K362" s="39"/>
    </row>
    <row r="363" spans="1:12" ht="30">
      <c r="A363" s="80" t="s">
        <v>1302</v>
      </c>
      <c r="B363" s="76" t="s">
        <v>684</v>
      </c>
      <c r="C363" s="81" t="s">
        <v>685</v>
      </c>
      <c r="D363" s="76" t="s">
        <v>14</v>
      </c>
      <c r="E363" s="76" t="s">
        <v>22</v>
      </c>
      <c r="F363" s="87">
        <v>38</v>
      </c>
      <c r="G363" s="78"/>
      <c r="H363" s="78">
        <f t="shared" si="42"/>
        <v>0</v>
      </c>
      <c r="I363" s="78">
        <f t="shared" si="43"/>
        <v>0</v>
      </c>
      <c r="J363" s="79">
        <f t="shared" si="45"/>
        <v>0</v>
      </c>
      <c r="K363" s="39"/>
    </row>
    <row r="364" spans="1:12" ht="60">
      <c r="A364" s="80" t="s">
        <v>1303</v>
      </c>
      <c r="B364" s="76" t="s">
        <v>686</v>
      </c>
      <c r="C364" s="81" t="s">
        <v>687</v>
      </c>
      <c r="D364" s="76" t="s">
        <v>14</v>
      </c>
      <c r="E364" s="76" t="s">
        <v>22</v>
      </c>
      <c r="F364" s="87">
        <v>9</v>
      </c>
      <c r="G364" s="78"/>
      <c r="H364" s="78">
        <f t="shared" si="42"/>
        <v>0</v>
      </c>
      <c r="I364" s="78">
        <f t="shared" si="43"/>
        <v>0</v>
      </c>
      <c r="J364" s="79">
        <f t="shared" si="45"/>
        <v>0</v>
      </c>
      <c r="K364" s="39"/>
    </row>
    <row r="365" spans="1:12" ht="45">
      <c r="A365" s="80" t="s">
        <v>1304</v>
      </c>
      <c r="B365" s="76" t="s">
        <v>688</v>
      </c>
      <c r="C365" s="81" t="s">
        <v>689</v>
      </c>
      <c r="D365" s="76" t="s">
        <v>26</v>
      </c>
      <c r="E365" s="76" t="s">
        <v>22</v>
      </c>
      <c r="F365" s="87">
        <v>16</v>
      </c>
      <c r="G365" s="78"/>
      <c r="H365" s="78">
        <f t="shared" si="42"/>
        <v>0</v>
      </c>
      <c r="I365" s="78">
        <f t="shared" si="43"/>
        <v>0</v>
      </c>
      <c r="J365" s="79">
        <f t="shared" si="45"/>
        <v>0</v>
      </c>
      <c r="K365" s="39"/>
    </row>
    <row r="366" spans="1:12" ht="30">
      <c r="A366" s="80" t="s">
        <v>1305</v>
      </c>
      <c r="B366" s="76" t="s">
        <v>690</v>
      </c>
      <c r="C366" s="81" t="s">
        <v>691</v>
      </c>
      <c r="D366" s="76" t="s">
        <v>26</v>
      </c>
      <c r="E366" s="76" t="s">
        <v>22</v>
      </c>
      <c r="F366" s="87">
        <v>2</v>
      </c>
      <c r="G366" s="78"/>
      <c r="H366" s="78">
        <f t="shared" si="42"/>
        <v>0</v>
      </c>
      <c r="I366" s="78">
        <f t="shared" si="43"/>
        <v>0</v>
      </c>
      <c r="J366" s="79">
        <f t="shared" si="45"/>
        <v>0</v>
      </c>
      <c r="K366" s="39"/>
    </row>
    <row r="367" spans="1:12" ht="45">
      <c r="A367" s="80" t="s">
        <v>1306</v>
      </c>
      <c r="B367" s="76" t="s">
        <v>692</v>
      </c>
      <c r="C367" s="81" t="s">
        <v>693</v>
      </c>
      <c r="D367" s="76" t="s">
        <v>14</v>
      </c>
      <c r="E367" s="76" t="s">
        <v>22</v>
      </c>
      <c r="F367" s="87">
        <v>7</v>
      </c>
      <c r="G367" s="78"/>
      <c r="H367" s="78">
        <f t="shared" si="42"/>
        <v>0</v>
      </c>
      <c r="I367" s="78">
        <f t="shared" si="43"/>
        <v>0</v>
      </c>
      <c r="J367" s="79">
        <f t="shared" si="45"/>
        <v>0</v>
      </c>
      <c r="K367" s="39"/>
    </row>
    <row r="368" spans="1:12" ht="45">
      <c r="A368" s="80" t="s">
        <v>1307</v>
      </c>
      <c r="B368" s="76" t="s">
        <v>694</v>
      </c>
      <c r="C368" s="81" t="s">
        <v>695</v>
      </c>
      <c r="D368" s="76" t="s">
        <v>26</v>
      </c>
      <c r="E368" s="76" t="s">
        <v>22</v>
      </c>
      <c r="F368" s="87">
        <v>3</v>
      </c>
      <c r="G368" s="78"/>
      <c r="H368" s="78">
        <f t="shared" si="42"/>
        <v>0</v>
      </c>
      <c r="I368" s="78">
        <f t="shared" si="43"/>
        <v>0</v>
      </c>
      <c r="J368" s="79">
        <f t="shared" si="45"/>
        <v>0</v>
      </c>
      <c r="K368" s="39"/>
    </row>
    <row r="369" spans="1:11" ht="45">
      <c r="A369" s="80" t="s">
        <v>1308</v>
      </c>
      <c r="B369" s="76" t="s">
        <v>696</v>
      </c>
      <c r="C369" s="81" t="s">
        <v>697</v>
      </c>
      <c r="D369" s="76" t="s">
        <v>26</v>
      </c>
      <c r="E369" s="76" t="s">
        <v>22</v>
      </c>
      <c r="F369" s="87">
        <v>2</v>
      </c>
      <c r="G369" s="78"/>
      <c r="H369" s="78">
        <f t="shared" si="42"/>
        <v>0</v>
      </c>
      <c r="I369" s="78">
        <f t="shared" si="43"/>
        <v>0</v>
      </c>
      <c r="J369" s="79">
        <f t="shared" si="45"/>
        <v>0</v>
      </c>
      <c r="K369" s="39"/>
    </row>
    <row r="370" spans="1:11" ht="30">
      <c r="A370" s="80" t="s">
        <v>1309</v>
      </c>
      <c r="B370" s="76" t="s">
        <v>698</v>
      </c>
      <c r="C370" s="81" t="s">
        <v>699</v>
      </c>
      <c r="D370" s="76" t="s">
        <v>14</v>
      </c>
      <c r="E370" s="76" t="s">
        <v>22</v>
      </c>
      <c r="F370" s="87">
        <v>25</v>
      </c>
      <c r="G370" s="78"/>
      <c r="H370" s="78">
        <f t="shared" si="42"/>
        <v>0</v>
      </c>
      <c r="I370" s="78">
        <f t="shared" si="43"/>
        <v>0</v>
      </c>
      <c r="J370" s="79">
        <f t="shared" si="45"/>
        <v>0</v>
      </c>
      <c r="K370" s="39"/>
    </row>
    <row r="371" spans="1:11" ht="45">
      <c r="A371" s="80" t="s">
        <v>1310</v>
      </c>
      <c r="B371" s="76" t="s">
        <v>700</v>
      </c>
      <c r="C371" s="81" t="s">
        <v>701</v>
      </c>
      <c r="D371" s="76" t="s">
        <v>14</v>
      </c>
      <c r="E371" s="76" t="s">
        <v>22</v>
      </c>
      <c r="F371" s="87">
        <v>8</v>
      </c>
      <c r="G371" s="78"/>
      <c r="H371" s="78">
        <f t="shared" si="42"/>
        <v>0</v>
      </c>
      <c r="I371" s="78">
        <f t="shared" si="43"/>
        <v>0</v>
      </c>
      <c r="J371" s="79">
        <f t="shared" si="45"/>
        <v>0</v>
      </c>
      <c r="K371" s="39"/>
    </row>
    <row r="372" spans="1:11" ht="45">
      <c r="A372" s="80" t="s">
        <v>1311</v>
      </c>
      <c r="B372" s="76" t="s">
        <v>702</v>
      </c>
      <c r="C372" s="81" t="s">
        <v>703</v>
      </c>
      <c r="D372" s="76" t="s">
        <v>26</v>
      </c>
      <c r="E372" s="76" t="s">
        <v>22</v>
      </c>
      <c r="F372" s="87">
        <v>9</v>
      </c>
      <c r="G372" s="78"/>
      <c r="H372" s="78">
        <f t="shared" si="42"/>
        <v>0</v>
      </c>
      <c r="I372" s="78">
        <f t="shared" si="43"/>
        <v>0</v>
      </c>
      <c r="J372" s="79">
        <f t="shared" si="45"/>
        <v>0</v>
      </c>
      <c r="K372" s="39"/>
    </row>
    <row r="373" spans="1:11" ht="45">
      <c r="A373" s="80" t="s">
        <v>1312</v>
      </c>
      <c r="B373" s="76" t="s">
        <v>704</v>
      </c>
      <c r="C373" s="81" t="s">
        <v>705</v>
      </c>
      <c r="D373" s="76" t="s">
        <v>14</v>
      </c>
      <c r="E373" s="76" t="s">
        <v>22</v>
      </c>
      <c r="F373" s="87">
        <v>5</v>
      </c>
      <c r="G373" s="78"/>
      <c r="H373" s="78">
        <f t="shared" si="42"/>
        <v>0</v>
      </c>
      <c r="I373" s="78">
        <f t="shared" si="43"/>
        <v>0</v>
      </c>
      <c r="J373" s="79">
        <f t="shared" si="45"/>
        <v>0</v>
      </c>
      <c r="K373" s="39"/>
    </row>
    <row r="374" spans="1:11" ht="45">
      <c r="A374" s="80" t="s">
        <v>1313</v>
      </c>
      <c r="B374" s="76" t="s">
        <v>706</v>
      </c>
      <c r="C374" s="81" t="s">
        <v>707</v>
      </c>
      <c r="D374" s="76" t="s">
        <v>14</v>
      </c>
      <c r="E374" s="76" t="s">
        <v>22</v>
      </c>
      <c r="F374" s="87">
        <v>7</v>
      </c>
      <c r="G374" s="78"/>
      <c r="H374" s="78">
        <f t="shared" si="42"/>
        <v>0</v>
      </c>
      <c r="I374" s="78">
        <f t="shared" si="43"/>
        <v>0</v>
      </c>
      <c r="J374" s="79">
        <f t="shared" si="45"/>
        <v>0</v>
      </c>
      <c r="K374" s="39"/>
    </row>
    <row r="375" spans="1:11" ht="45">
      <c r="A375" s="80" t="s">
        <v>1314</v>
      </c>
      <c r="B375" s="76" t="s">
        <v>708</v>
      </c>
      <c r="C375" s="81" t="s">
        <v>709</v>
      </c>
      <c r="D375" s="76" t="s">
        <v>14</v>
      </c>
      <c r="E375" s="76" t="s">
        <v>22</v>
      </c>
      <c r="F375" s="87">
        <v>1</v>
      </c>
      <c r="G375" s="78"/>
      <c r="H375" s="78">
        <f t="shared" si="42"/>
        <v>0</v>
      </c>
      <c r="I375" s="78">
        <f t="shared" si="43"/>
        <v>0</v>
      </c>
      <c r="J375" s="79">
        <f t="shared" si="45"/>
        <v>0</v>
      </c>
      <c r="K375" s="39"/>
    </row>
    <row r="376" spans="1:11" ht="60">
      <c r="A376" s="80" t="s">
        <v>1315</v>
      </c>
      <c r="B376" s="76" t="s">
        <v>710</v>
      </c>
      <c r="C376" s="81" t="s">
        <v>711</v>
      </c>
      <c r="D376" s="76" t="s">
        <v>26</v>
      </c>
      <c r="E376" s="76" t="s">
        <v>22</v>
      </c>
      <c r="F376" s="87">
        <v>13</v>
      </c>
      <c r="G376" s="78"/>
      <c r="H376" s="78">
        <f t="shared" si="42"/>
        <v>0</v>
      </c>
      <c r="I376" s="78">
        <f t="shared" si="43"/>
        <v>0</v>
      </c>
      <c r="J376" s="79">
        <f t="shared" si="45"/>
        <v>0</v>
      </c>
      <c r="K376" s="39"/>
    </row>
    <row r="377" spans="1:11" ht="45">
      <c r="A377" s="80" t="s">
        <v>1316</v>
      </c>
      <c r="B377" s="76" t="s">
        <v>712</v>
      </c>
      <c r="C377" s="81" t="s">
        <v>713</v>
      </c>
      <c r="D377" s="76" t="s">
        <v>26</v>
      </c>
      <c r="E377" s="76" t="s">
        <v>22</v>
      </c>
      <c r="F377" s="87">
        <v>17</v>
      </c>
      <c r="G377" s="78"/>
      <c r="H377" s="78">
        <f t="shared" si="42"/>
        <v>0</v>
      </c>
      <c r="I377" s="78">
        <f t="shared" si="43"/>
        <v>0</v>
      </c>
      <c r="J377" s="79">
        <f t="shared" si="45"/>
        <v>0</v>
      </c>
      <c r="K377" s="39"/>
    </row>
    <row r="378" spans="1:11" ht="45">
      <c r="A378" s="80" t="s">
        <v>1317</v>
      </c>
      <c r="B378" s="76" t="s">
        <v>714</v>
      </c>
      <c r="C378" s="81" t="s">
        <v>715</v>
      </c>
      <c r="D378" s="76" t="s">
        <v>26</v>
      </c>
      <c r="E378" s="76" t="s">
        <v>22</v>
      </c>
      <c r="F378" s="87">
        <v>9</v>
      </c>
      <c r="G378" s="78"/>
      <c r="H378" s="78">
        <f t="shared" si="42"/>
        <v>0</v>
      </c>
      <c r="I378" s="78">
        <f t="shared" si="43"/>
        <v>0</v>
      </c>
      <c r="J378" s="79">
        <f t="shared" si="45"/>
        <v>0</v>
      </c>
      <c r="K378" s="39"/>
    </row>
    <row r="379" spans="1:11" ht="45">
      <c r="A379" s="80" t="s">
        <v>1318</v>
      </c>
      <c r="B379" s="76" t="s">
        <v>716</v>
      </c>
      <c r="C379" s="81" t="s">
        <v>717</v>
      </c>
      <c r="D379" s="76" t="s">
        <v>14</v>
      </c>
      <c r="E379" s="76" t="s">
        <v>22</v>
      </c>
      <c r="F379" s="87">
        <v>14</v>
      </c>
      <c r="G379" s="78"/>
      <c r="H379" s="78">
        <f t="shared" si="42"/>
        <v>0</v>
      </c>
      <c r="I379" s="78">
        <f t="shared" si="43"/>
        <v>0</v>
      </c>
      <c r="J379" s="79">
        <f t="shared" si="45"/>
        <v>0</v>
      </c>
      <c r="K379" s="39"/>
    </row>
    <row r="380" spans="1:11" ht="60">
      <c r="A380" s="80" t="s">
        <v>1319</v>
      </c>
      <c r="B380" s="76" t="s">
        <v>718</v>
      </c>
      <c r="C380" s="81" t="s">
        <v>719</v>
      </c>
      <c r="D380" s="76" t="s">
        <v>26</v>
      </c>
      <c r="E380" s="76" t="s">
        <v>15</v>
      </c>
      <c r="F380" s="87">
        <v>7.5</v>
      </c>
      <c r="G380" s="78"/>
      <c r="H380" s="78">
        <f t="shared" si="42"/>
        <v>0</v>
      </c>
      <c r="I380" s="78">
        <f t="shared" si="43"/>
        <v>0</v>
      </c>
      <c r="J380" s="79">
        <f t="shared" si="45"/>
        <v>0</v>
      </c>
      <c r="K380" s="39"/>
    </row>
    <row r="381" spans="1:11" ht="45">
      <c r="A381" s="80" t="s">
        <v>1320</v>
      </c>
      <c r="B381" s="76" t="s">
        <v>720</v>
      </c>
      <c r="C381" s="81" t="s">
        <v>721</v>
      </c>
      <c r="D381" s="76" t="s">
        <v>26</v>
      </c>
      <c r="E381" s="76" t="s">
        <v>22</v>
      </c>
      <c r="F381" s="87">
        <v>10</v>
      </c>
      <c r="G381" s="78"/>
      <c r="H381" s="78">
        <f t="shared" si="42"/>
        <v>0</v>
      </c>
      <c r="I381" s="78">
        <f t="shared" si="43"/>
        <v>0</v>
      </c>
      <c r="J381" s="79">
        <f t="shared" si="45"/>
        <v>0</v>
      </c>
      <c r="K381" s="39"/>
    </row>
    <row r="382" spans="1:11" ht="30">
      <c r="A382" s="80" t="s">
        <v>1321</v>
      </c>
      <c r="B382" s="76" t="s">
        <v>722</v>
      </c>
      <c r="C382" s="81" t="s">
        <v>723</v>
      </c>
      <c r="D382" s="76" t="s">
        <v>26</v>
      </c>
      <c r="E382" s="76" t="s">
        <v>22</v>
      </c>
      <c r="F382" s="87">
        <v>107</v>
      </c>
      <c r="G382" s="78"/>
      <c r="H382" s="78">
        <f t="shared" si="42"/>
        <v>0</v>
      </c>
      <c r="I382" s="78">
        <f t="shared" si="43"/>
        <v>0</v>
      </c>
      <c r="J382" s="79">
        <f t="shared" si="45"/>
        <v>0</v>
      </c>
      <c r="K382" s="39"/>
    </row>
    <row r="383" spans="1:11" ht="45.6" thickBot="1">
      <c r="A383" s="94" t="s">
        <v>1322</v>
      </c>
      <c r="B383" s="95" t="s">
        <v>724</v>
      </c>
      <c r="C383" s="96" t="s">
        <v>725</v>
      </c>
      <c r="D383" s="95" t="s">
        <v>26</v>
      </c>
      <c r="E383" s="95" t="s">
        <v>30</v>
      </c>
      <c r="F383" s="97">
        <v>9.6999999999999993</v>
      </c>
      <c r="G383" s="98"/>
      <c r="H383" s="98">
        <f t="shared" si="42"/>
        <v>0</v>
      </c>
      <c r="I383" s="98">
        <f t="shared" si="43"/>
        <v>0</v>
      </c>
      <c r="J383" s="99">
        <f t="shared" si="45"/>
        <v>0</v>
      </c>
      <c r="K383" s="39"/>
    </row>
    <row r="384" spans="1:11" ht="20.100000000000001" customHeight="1" thickBot="1">
      <c r="A384" s="103">
        <v>17</v>
      </c>
      <c r="B384" s="219" t="s">
        <v>726</v>
      </c>
      <c r="C384" s="219"/>
      <c r="D384" s="219"/>
      <c r="E384" s="219"/>
      <c r="F384" s="219"/>
      <c r="G384" s="219"/>
      <c r="H384" s="105"/>
      <c r="I384" s="105"/>
      <c r="J384" s="106">
        <f>SUM(J385:J397)</f>
        <v>0</v>
      </c>
      <c r="K384" s="38"/>
    </row>
    <row r="385" spans="1:11" ht="30">
      <c r="A385" s="107" t="s">
        <v>767</v>
      </c>
      <c r="B385" s="108" t="s">
        <v>728</v>
      </c>
      <c r="C385" s="109" t="s">
        <v>729</v>
      </c>
      <c r="D385" s="108" t="s">
        <v>26</v>
      </c>
      <c r="E385" s="108" t="s">
        <v>22</v>
      </c>
      <c r="F385" s="110">
        <v>1</v>
      </c>
      <c r="G385" s="101"/>
      <c r="H385" s="101">
        <f t="shared" si="42"/>
        <v>0</v>
      </c>
      <c r="I385" s="101">
        <f t="shared" si="43"/>
        <v>0</v>
      </c>
      <c r="J385" s="111">
        <f>F385*H385</f>
        <v>0</v>
      </c>
      <c r="K385" s="39"/>
    </row>
    <row r="386" spans="1:11" ht="30">
      <c r="A386" s="80" t="s">
        <v>773</v>
      </c>
      <c r="B386" s="76" t="s">
        <v>731</v>
      </c>
      <c r="C386" s="81" t="s">
        <v>732</v>
      </c>
      <c r="D386" s="76" t="s">
        <v>14</v>
      </c>
      <c r="E386" s="76" t="s">
        <v>22</v>
      </c>
      <c r="F386" s="87">
        <v>2</v>
      </c>
      <c r="G386" s="78"/>
      <c r="H386" s="78">
        <f t="shared" si="42"/>
        <v>0</v>
      </c>
      <c r="I386" s="78">
        <f t="shared" si="43"/>
        <v>0</v>
      </c>
      <c r="J386" s="79">
        <f t="shared" ref="J386:J397" si="46">F386*H386</f>
        <v>0</v>
      </c>
      <c r="K386" s="39"/>
    </row>
    <row r="387" spans="1:11" ht="75">
      <c r="A387" s="80" t="s">
        <v>779</v>
      </c>
      <c r="B387" s="76" t="s">
        <v>734</v>
      </c>
      <c r="C387" s="81" t="s">
        <v>735</v>
      </c>
      <c r="D387" s="76" t="s">
        <v>14</v>
      </c>
      <c r="E387" s="76" t="s">
        <v>30</v>
      </c>
      <c r="F387" s="87">
        <v>45.8</v>
      </c>
      <c r="G387" s="78"/>
      <c r="H387" s="78">
        <f t="shared" si="42"/>
        <v>0</v>
      </c>
      <c r="I387" s="78">
        <f t="shared" si="43"/>
        <v>0</v>
      </c>
      <c r="J387" s="79">
        <f t="shared" si="46"/>
        <v>0</v>
      </c>
      <c r="K387" s="39"/>
    </row>
    <row r="388" spans="1:11" ht="30">
      <c r="A388" s="80" t="s">
        <v>795</v>
      </c>
      <c r="B388" s="76" t="s">
        <v>737</v>
      </c>
      <c r="C388" s="81" t="s">
        <v>738</v>
      </c>
      <c r="D388" s="76" t="s">
        <v>26</v>
      </c>
      <c r="E388" s="76" t="s">
        <v>22</v>
      </c>
      <c r="F388" s="87">
        <v>1</v>
      </c>
      <c r="G388" s="78"/>
      <c r="H388" s="78">
        <f t="shared" si="42"/>
        <v>0</v>
      </c>
      <c r="I388" s="78">
        <f t="shared" si="43"/>
        <v>0</v>
      </c>
      <c r="J388" s="79">
        <f t="shared" si="46"/>
        <v>0</v>
      </c>
      <c r="K388" s="39"/>
    </row>
    <row r="389" spans="1:11" ht="30">
      <c r="A389" s="80" t="s">
        <v>808</v>
      </c>
      <c r="B389" s="76" t="s">
        <v>740</v>
      </c>
      <c r="C389" s="81" t="s">
        <v>741</v>
      </c>
      <c r="D389" s="76" t="s">
        <v>26</v>
      </c>
      <c r="E389" s="76" t="s">
        <v>22</v>
      </c>
      <c r="F389" s="87">
        <v>4</v>
      </c>
      <c r="G389" s="78"/>
      <c r="H389" s="78">
        <f t="shared" si="42"/>
        <v>0</v>
      </c>
      <c r="I389" s="78">
        <f t="shared" si="43"/>
        <v>0</v>
      </c>
      <c r="J389" s="79">
        <f t="shared" si="46"/>
        <v>0</v>
      </c>
      <c r="K389" s="39"/>
    </row>
    <row r="390" spans="1:11" ht="45">
      <c r="A390" s="80" t="s">
        <v>1323</v>
      </c>
      <c r="B390" s="76" t="s">
        <v>743</v>
      </c>
      <c r="C390" s="81" t="s">
        <v>744</v>
      </c>
      <c r="D390" s="76" t="s">
        <v>14</v>
      </c>
      <c r="E390" s="76" t="s">
        <v>22</v>
      </c>
      <c r="F390" s="87">
        <v>2</v>
      </c>
      <c r="G390" s="78"/>
      <c r="H390" s="78">
        <f t="shared" si="42"/>
        <v>0</v>
      </c>
      <c r="I390" s="78">
        <f t="shared" si="43"/>
        <v>0</v>
      </c>
      <c r="J390" s="79">
        <f t="shared" si="46"/>
        <v>0</v>
      </c>
      <c r="K390" s="39"/>
    </row>
    <row r="391" spans="1:11" ht="45">
      <c r="A391" s="80" t="s">
        <v>1324</v>
      </c>
      <c r="B391" s="76" t="s">
        <v>746</v>
      </c>
      <c r="C391" s="81" t="s">
        <v>747</v>
      </c>
      <c r="D391" s="76" t="s">
        <v>14</v>
      </c>
      <c r="E391" s="76" t="s">
        <v>22</v>
      </c>
      <c r="F391" s="87">
        <v>4</v>
      </c>
      <c r="G391" s="78"/>
      <c r="H391" s="78">
        <f t="shared" si="42"/>
        <v>0</v>
      </c>
      <c r="I391" s="78">
        <f t="shared" si="43"/>
        <v>0</v>
      </c>
      <c r="J391" s="79">
        <f t="shared" si="46"/>
        <v>0</v>
      </c>
      <c r="K391" s="39"/>
    </row>
    <row r="392" spans="1:11" ht="60">
      <c r="A392" s="80" t="s">
        <v>1325</v>
      </c>
      <c r="B392" s="76" t="s">
        <v>749</v>
      </c>
      <c r="C392" s="81" t="s">
        <v>750</v>
      </c>
      <c r="D392" s="76" t="s">
        <v>14</v>
      </c>
      <c r="E392" s="76" t="s">
        <v>22</v>
      </c>
      <c r="F392" s="87">
        <v>1</v>
      </c>
      <c r="G392" s="78"/>
      <c r="H392" s="78">
        <f t="shared" si="42"/>
        <v>0</v>
      </c>
      <c r="I392" s="78">
        <f t="shared" si="43"/>
        <v>0</v>
      </c>
      <c r="J392" s="79">
        <f t="shared" si="46"/>
        <v>0</v>
      </c>
      <c r="K392" s="39"/>
    </row>
    <row r="393" spans="1:11" ht="60">
      <c r="A393" s="80" t="s">
        <v>1326</v>
      </c>
      <c r="B393" s="76" t="s">
        <v>752</v>
      </c>
      <c r="C393" s="81" t="s">
        <v>753</v>
      </c>
      <c r="D393" s="76" t="s">
        <v>14</v>
      </c>
      <c r="E393" s="76" t="s">
        <v>22</v>
      </c>
      <c r="F393" s="87">
        <v>8</v>
      </c>
      <c r="G393" s="78"/>
      <c r="H393" s="78">
        <f t="shared" si="42"/>
        <v>0</v>
      </c>
      <c r="I393" s="78">
        <f t="shared" si="43"/>
        <v>0</v>
      </c>
      <c r="J393" s="79">
        <f t="shared" si="46"/>
        <v>0</v>
      </c>
      <c r="K393" s="39"/>
    </row>
    <row r="394" spans="1:11" ht="60">
      <c r="A394" s="80" t="s">
        <v>1327</v>
      </c>
      <c r="B394" s="76" t="s">
        <v>755</v>
      </c>
      <c r="C394" s="81" t="s">
        <v>756</v>
      </c>
      <c r="D394" s="76" t="s">
        <v>14</v>
      </c>
      <c r="E394" s="76" t="s">
        <v>22</v>
      </c>
      <c r="F394" s="87">
        <v>2</v>
      </c>
      <c r="G394" s="78"/>
      <c r="H394" s="78">
        <f t="shared" si="42"/>
        <v>0</v>
      </c>
      <c r="I394" s="78">
        <f t="shared" si="43"/>
        <v>0</v>
      </c>
      <c r="J394" s="79">
        <f t="shared" si="46"/>
        <v>0</v>
      </c>
      <c r="K394" s="39"/>
    </row>
    <row r="395" spans="1:11" ht="60">
      <c r="A395" s="80" t="s">
        <v>1328</v>
      </c>
      <c r="B395" s="76" t="s">
        <v>758</v>
      </c>
      <c r="C395" s="81" t="s">
        <v>759</v>
      </c>
      <c r="D395" s="76" t="s">
        <v>14</v>
      </c>
      <c r="E395" s="76" t="s">
        <v>22</v>
      </c>
      <c r="F395" s="87">
        <v>6</v>
      </c>
      <c r="G395" s="78"/>
      <c r="H395" s="78">
        <f t="shared" si="42"/>
        <v>0</v>
      </c>
      <c r="I395" s="78">
        <f t="shared" si="43"/>
        <v>0</v>
      </c>
      <c r="J395" s="79">
        <f t="shared" si="46"/>
        <v>0</v>
      </c>
      <c r="K395" s="39"/>
    </row>
    <row r="396" spans="1:11" ht="60">
      <c r="A396" s="80" t="s">
        <v>1329</v>
      </c>
      <c r="B396" s="76" t="s">
        <v>761</v>
      </c>
      <c r="C396" s="81" t="s">
        <v>762</v>
      </c>
      <c r="D396" s="76" t="s">
        <v>14</v>
      </c>
      <c r="E396" s="76" t="s">
        <v>22</v>
      </c>
      <c r="F396" s="87">
        <v>2</v>
      </c>
      <c r="G396" s="78"/>
      <c r="H396" s="78">
        <f t="shared" si="42"/>
        <v>0</v>
      </c>
      <c r="I396" s="78">
        <f t="shared" si="43"/>
        <v>0</v>
      </c>
      <c r="J396" s="79">
        <f t="shared" si="46"/>
        <v>0</v>
      </c>
      <c r="K396" s="39"/>
    </row>
    <row r="397" spans="1:11" ht="45.6" thickBot="1">
      <c r="A397" s="94" t="s">
        <v>1330</v>
      </c>
      <c r="B397" s="95" t="s">
        <v>764</v>
      </c>
      <c r="C397" s="96" t="s">
        <v>765</v>
      </c>
      <c r="D397" s="95" t="s">
        <v>26</v>
      </c>
      <c r="E397" s="95" t="s">
        <v>15</v>
      </c>
      <c r="F397" s="97">
        <v>0.24</v>
      </c>
      <c r="G397" s="98"/>
      <c r="H397" s="98">
        <f t="shared" si="42"/>
        <v>0</v>
      </c>
      <c r="I397" s="98">
        <f t="shared" si="43"/>
        <v>0</v>
      </c>
      <c r="J397" s="99">
        <f t="shared" si="46"/>
        <v>0</v>
      </c>
      <c r="K397" s="39"/>
    </row>
    <row r="398" spans="1:11" ht="20.100000000000001" customHeight="1" thickBot="1">
      <c r="A398" s="103">
        <v>18</v>
      </c>
      <c r="B398" s="219" t="s">
        <v>766</v>
      </c>
      <c r="C398" s="219"/>
      <c r="D398" s="219"/>
      <c r="E398" s="219"/>
      <c r="F398" s="219"/>
      <c r="G398" s="219"/>
      <c r="H398" s="105"/>
      <c r="I398" s="105"/>
      <c r="J398" s="106">
        <f>ROUND((J399+J402+J405+J414+J421),2)</f>
        <v>0</v>
      </c>
      <c r="K398" s="38"/>
    </row>
    <row r="399" spans="1:11" ht="20.100000000000001" customHeight="1">
      <c r="A399" s="100" t="s">
        <v>817</v>
      </c>
      <c r="B399" s="220" t="s">
        <v>768</v>
      </c>
      <c r="C399" s="220"/>
      <c r="D399" s="220"/>
      <c r="E399" s="220"/>
      <c r="F399" s="220"/>
      <c r="G399" s="220"/>
      <c r="H399" s="101"/>
      <c r="I399" s="101"/>
      <c r="J399" s="102">
        <f>J400+J401</f>
        <v>0</v>
      </c>
      <c r="K399" s="38"/>
    </row>
    <row r="400" spans="1:11" ht="45">
      <c r="A400" s="80" t="s">
        <v>819</v>
      </c>
      <c r="B400" s="76" t="s">
        <v>769</v>
      </c>
      <c r="C400" s="81" t="s">
        <v>770</v>
      </c>
      <c r="D400" s="76" t="s">
        <v>14</v>
      </c>
      <c r="E400" s="76" t="s">
        <v>22</v>
      </c>
      <c r="F400" s="87">
        <v>6</v>
      </c>
      <c r="G400" s="78"/>
      <c r="H400" s="78">
        <f t="shared" si="42"/>
        <v>0</v>
      </c>
      <c r="I400" s="78">
        <f t="shared" si="43"/>
        <v>0</v>
      </c>
      <c r="J400" s="79">
        <f>F400*H400</f>
        <v>0</v>
      </c>
      <c r="K400" s="39"/>
    </row>
    <row r="401" spans="1:11" ht="45">
      <c r="A401" s="80" t="s">
        <v>822</v>
      </c>
      <c r="B401" s="76" t="s">
        <v>771</v>
      </c>
      <c r="C401" s="81" t="s">
        <v>772</v>
      </c>
      <c r="D401" s="76" t="s">
        <v>14</v>
      </c>
      <c r="E401" s="76" t="s">
        <v>22</v>
      </c>
      <c r="F401" s="87">
        <v>2</v>
      </c>
      <c r="G401" s="78"/>
      <c r="H401" s="78">
        <f t="shared" si="42"/>
        <v>0</v>
      </c>
      <c r="I401" s="78">
        <f t="shared" si="43"/>
        <v>0</v>
      </c>
      <c r="J401" s="79">
        <f>F401*H401</f>
        <v>0</v>
      </c>
      <c r="K401" s="39"/>
    </row>
    <row r="402" spans="1:11" ht="20.100000000000001" customHeight="1">
      <c r="A402" s="93" t="s">
        <v>829</v>
      </c>
      <c r="B402" s="221" t="s">
        <v>774</v>
      </c>
      <c r="C402" s="221"/>
      <c r="D402" s="221"/>
      <c r="E402" s="221"/>
      <c r="F402" s="221"/>
      <c r="G402" s="221"/>
      <c r="H402" s="78"/>
      <c r="I402" s="78"/>
      <c r="J402" s="89">
        <f>J403+J404</f>
        <v>0</v>
      </c>
      <c r="K402" s="38"/>
    </row>
    <row r="403" spans="1:11" ht="90">
      <c r="A403" s="80" t="s">
        <v>831</v>
      </c>
      <c r="B403" s="76" t="s">
        <v>775</v>
      </c>
      <c r="C403" s="81" t="s">
        <v>776</v>
      </c>
      <c r="D403" s="76" t="s">
        <v>14</v>
      </c>
      <c r="E403" s="76" t="s">
        <v>22</v>
      </c>
      <c r="F403" s="87">
        <v>1</v>
      </c>
      <c r="G403" s="78"/>
      <c r="H403" s="78">
        <f t="shared" ref="H403:H466" si="47">ROUND((G403*1.2247),2)</f>
        <v>0</v>
      </c>
      <c r="I403" s="78">
        <f t="shared" ref="I403:I466" si="48">G403*F403</f>
        <v>0</v>
      </c>
      <c r="J403" s="79">
        <f>F403*H403</f>
        <v>0</v>
      </c>
      <c r="K403" s="39"/>
    </row>
    <row r="404" spans="1:11" ht="45">
      <c r="A404" s="80" t="s">
        <v>834</v>
      </c>
      <c r="B404" s="76" t="s">
        <v>777</v>
      </c>
      <c r="C404" s="81" t="s">
        <v>778</v>
      </c>
      <c r="D404" s="76" t="s">
        <v>14</v>
      </c>
      <c r="E404" s="76" t="s">
        <v>22</v>
      </c>
      <c r="F404" s="87">
        <v>1</v>
      </c>
      <c r="G404" s="78"/>
      <c r="H404" s="78">
        <f t="shared" si="47"/>
        <v>0</v>
      </c>
      <c r="I404" s="78">
        <f t="shared" si="48"/>
        <v>0</v>
      </c>
      <c r="J404" s="79">
        <f>F404*H404</f>
        <v>0</v>
      </c>
      <c r="K404" s="39"/>
    </row>
    <row r="405" spans="1:11" ht="20.100000000000001" customHeight="1">
      <c r="A405" s="93" t="s">
        <v>861</v>
      </c>
      <c r="B405" s="221" t="s">
        <v>577</v>
      </c>
      <c r="C405" s="221"/>
      <c r="D405" s="221"/>
      <c r="E405" s="221"/>
      <c r="F405" s="221"/>
      <c r="G405" s="221"/>
      <c r="H405" s="78"/>
      <c r="I405" s="78"/>
      <c r="J405" s="89">
        <f>SUM(J406:J413)</f>
        <v>0</v>
      </c>
      <c r="K405" s="38"/>
    </row>
    <row r="406" spans="1:11" ht="45">
      <c r="A406" s="80" t="s">
        <v>863</v>
      </c>
      <c r="B406" s="76" t="s">
        <v>537</v>
      </c>
      <c r="C406" s="81" t="s">
        <v>538</v>
      </c>
      <c r="D406" s="76" t="s">
        <v>14</v>
      </c>
      <c r="E406" s="76" t="s">
        <v>22</v>
      </c>
      <c r="F406" s="87">
        <v>5</v>
      </c>
      <c r="G406" s="78"/>
      <c r="H406" s="78">
        <f t="shared" si="47"/>
        <v>0</v>
      </c>
      <c r="I406" s="78">
        <f t="shared" si="48"/>
        <v>0</v>
      </c>
      <c r="J406" s="79">
        <f>F406*H406</f>
        <v>0</v>
      </c>
      <c r="K406" s="39"/>
    </row>
    <row r="407" spans="1:11" ht="45">
      <c r="A407" s="80" t="s">
        <v>866</v>
      </c>
      <c r="B407" s="76" t="s">
        <v>780</v>
      </c>
      <c r="C407" s="81" t="s">
        <v>781</v>
      </c>
      <c r="D407" s="76" t="s">
        <v>14</v>
      </c>
      <c r="E407" s="76" t="s">
        <v>22</v>
      </c>
      <c r="F407" s="87">
        <v>3</v>
      </c>
      <c r="G407" s="78"/>
      <c r="H407" s="78">
        <f t="shared" si="47"/>
        <v>0</v>
      </c>
      <c r="I407" s="78">
        <f t="shared" si="48"/>
        <v>0</v>
      </c>
      <c r="J407" s="79">
        <f t="shared" ref="J407:J413" si="49">F407*H407</f>
        <v>0</v>
      </c>
      <c r="K407" s="39"/>
    </row>
    <row r="408" spans="1:11" ht="45">
      <c r="A408" s="80" t="s">
        <v>869</v>
      </c>
      <c r="B408" s="76" t="s">
        <v>782</v>
      </c>
      <c r="C408" s="81" t="s">
        <v>783</v>
      </c>
      <c r="D408" s="76" t="s">
        <v>14</v>
      </c>
      <c r="E408" s="76" t="s">
        <v>22</v>
      </c>
      <c r="F408" s="87">
        <v>1</v>
      </c>
      <c r="G408" s="78"/>
      <c r="H408" s="78">
        <f t="shared" si="47"/>
        <v>0</v>
      </c>
      <c r="I408" s="78">
        <f t="shared" si="48"/>
        <v>0</v>
      </c>
      <c r="J408" s="79">
        <f t="shared" si="49"/>
        <v>0</v>
      </c>
      <c r="K408" s="39"/>
    </row>
    <row r="409" spans="1:11" ht="45">
      <c r="A409" s="80" t="s">
        <v>872</v>
      </c>
      <c r="B409" s="76" t="s">
        <v>784</v>
      </c>
      <c r="C409" s="81" t="s">
        <v>785</v>
      </c>
      <c r="D409" s="76" t="s">
        <v>26</v>
      </c>
      <c r="E409" s="76" t="s">
        <v>22</v>
      </c>
      <c r="F409" s="87">
        <v>1</v>
      </c>
      <c r="G409" s="78"/>
      <c r="H409" s="78">
        <f t="shared" si="47"/>
        <v>0</v>
      </c>
      <c r="I409" s="78">
        <f t="shared" si="48"/>
        <v>0</v>
      </c>
      <c r="J409" s="79">
        <f t="shared" si="49"/>
        <v>0</v>
      </c>
      <c r="K409" s="39"/>
    </row>
    <row r="410" spans="1:11" ht="30">
      <c r="A410" s="80" t="s">
        <v>875</v>
      </c>
      <c r="B410" s="76" t="s">
        <v>786</v>
      </c>
      <c r="C410" s="81" t="s">
        <v>787</v>
      </c>
      <c r="D410" s="76" t="s">
        <v>26</v>
      </c>
      <c r="E410" s="76" t="s">
        <v>22</v>
      </c>
      <c r="F410" s="87">
        <v>1</v>
      </c>
      <c r="G410" s="78"/>
      <c r="H410" s="78">
        <f t="shared" si="47"/>
        <v>0</v>
      </c>
      <c r="I410" s="78">
        <f t="shared" si="48"/>
        <v>0</v>
      </c>
      <c r="J410" s="79">
        <f t="shared" si="49"/>
        <v>0</v>
      </c>
      <c r="K410" s="39"/>
    </row>
    <row r="411" spans="1:11" ht="30">
      <c r="A411" s="80" t="s">
        <v>878</v>
      </c>
      <c r="B411" s="76" t="s">
        <v>788</v>
      </c>
      <c r="C411" s="81" t="s">
        <v>789</v>
      </c>
      <c r="D411" s="76" t="s">
        <v>26</v>
      </c>
      <c r="E411" s="76" t="s">
        <v>790</v>
      </c>
      <c r="F411" s="87">
        <v>1</v>
      </c>
      <c r="G411" s="78"/>
      <c r="H411" s="78">
        <f t="shared" si="47"/>
        <v>0</v>
      </c>
      <c r="I411" s="78">
        <f t="shared" si="48"/>
        <v>0</v>
      </c>
      <c r="J411" s="79">
        <f t="shared" si="49"/>
        <v>0</v>
      </c>
      <c r="K411" s="39"/>
    </row>
    <row r="412" spans="1:11" ht="45">
      <c r="A412" s="80" t="s">
        <v>881</v>
      </c>
      <c r="B412" s="76" t="s">
        <v>791</v>
      </c>
      <c r="C412" s="81" t="s">
        <v>792</v>
      </c>
      <c r="D412" s="76" t="s">
        <v>14</v>
      </c>
      <c r="E412" s="76" t="s">
        <v>22</v>
      </c>
      <c r="F412" s="87">
        <v>2</v>
      </c>
      <c r="G412" s="78"/>
      <c r="H412" s="78">
        <f t="shared" si="47"/>
        <v>0</v>
      </c>
      <c r="I412" s="78">
        <f t="shared" si="48"/>
        <v>0</v>
      </c>
      <c r="J412" s="79">
        <f t="shared" si="49"/>
        <v>0</v>
      </c>
      <c r="K412" s="39"/>
    </row>
    <row r="413" spans="1:11" ht="30">
      <c r="A413" s="80" t="s">
        <v>884</v>
      </c>
      <c r="B413" s="76" t="s">
        <v>793</v>
      </c>
      <c r="C413" s="81" t="s">
        <v>794</v>
      </c>
      <c r="D413" s="76" t="s">
        <v>26</v>
      </c>
      <c r="E413" s="76" t="s">
        <v>22</v>
      </c>
      <c r="F413" s="87">
        <v>1</v>
      </c>
      <c r="G413" s="78"/>
      <c r="H413" s="78">
        <f t="shared" si="47"/>
        <v>0</v>
      </c>
      <c r="I413" s="78">
        <f t="shared" si="48"/>
        <v>0</v>
      </c>
      <c r="J413" s="79">
        <f t="shared" si="49"/>
        <v>0</v>
      </c>
      <c r="K413" s="39"/>
    </row>
    <row r="414" spans="1:11" ht="20.100000000000001" customHeight="1">
      <c r="A414" s="93" t="s">
        <v>889</v>
      </c>
      <c r="B414" s="221" t="s">
        <v>586</v>
      </c>
      <c r="C414" s="221"/>
      <c r="D414" s="221"/>
      <c r="E414" s="221"/>
      <c r="F414" s="221"/>
      <c r="G414" s="221"/>
      <c r="H414" s="78"/>
      <c r="I414" s="78"/>
      <c r="J414" s="89">
        <f>SUM(J415:J420)</f>
        <v>0</v>
      </c>
      <c r="K414" s="38"/>
    </row>
    <row r="415" spans="1:11" ht="75">
      <c r="A415" s="80" t="s">
        <v>891</v>
      </c>
      <c r="B415" s="76" t="s">
        <v>796</v>
      </c>
      <c r="C415" s="81" t="s">
        <v>797</v>
      </c>
      <c r="D415" s="76" t="s">
        <v>14</v>
      </c>
      <c r="E415" s="76" t="s">
        <v>22</v>
      </c>
      <c r="F415" s="87">
        <v>7</v>
      </c>
      <c r="G415" s="78"/>
      <c r="H415" s="78">
        <f t="shared" si="47"/>
        <v>0</v>
      </c>
      <c r="I415" s="78">
        <f t="shared" si="48"/>
        <v>0</v>
      </c>
      <c r="J415" s="79">
        <f>F415*H415</f>
        <v>0</v>
      </c>
      <c r="K415" s="39"/>
    </row>
    <row r="416" spans="1:11" ht="75">
      <c r="A416" s="80" t="s">
        <v>894</v>
      </c>
      <c r="B416" s="76" t="s">
        <v>798</v>
      </c>
      <c r="C416" s="81" t="s">
        <v>799</v>
      </c>
      <c r="D416" s="76" t="s">
        <v>14</v>
      </c>
      <c r="E416" s="76" t="s">
        <v>30</v>
      </c>
      <c r="F416" s="87">
        <v>62.15</v>
      </c>
      <c r="G416" s="78"/>
      <c r="H416" s="78">
        <f t="shared" si="47"/>
        <v>0</v>
      </c>
      <c r="I416" s="78">
        <f t="shared" si="48"/>
        <v>0</v>
      </c>
      <c r="J416" s="79">
        <f t="shared" ref="J416:J420" si="50">F416*H416</f>
        <v>0</v>
      </c>
      <c r="K416" s="39"/>
    </row>
    <row r="417" spans="1:11" ht="30">
      <c r="A417" s="80" t="s">
        <v>897</v>
      </c>
      <c r="B417" s="76" t="s">
        <v>800</v>
      </c>
      <c r="C417" s="81" t="s">
        <v>801</v>
      </c>
      <c r="D417" s="76" t="s">
        <v>26</v>
      </c>
      <c r="E417" s="76" t="s">
        <v>22</v>
      </c>
      <c r="F417" s="87">
        <v>1</v>
      </c>
      <c r="G417" s="78"/>
      <c r="H417" s="78">
        <f t="shared" si="47"/>
        <v>0</v>
      </c>
      <c r="I417" s="78">
        <f t="shared" si="48"/>
        <v>0</v>
      </c>
      <c r="J417" s="79">
        <f t="shared" si="50"/>
        <v>0</v>
      </c>
      <c r="K417" s="39"/>
    </row>
    <row r="418" spans="1:11" ht="75">
      <c r="A418" s="80" t="s">
        <v>900</v>
      </c>
      <c r="B418" s="76" t="s">
        <v>802</v>
      </c>
      <c r="C418" s="81" t="s">
        <v>803</v>
      </c>
      <c r="D418" s="76" t="s">
        <v>14</v>
      </c>
      <c r="E418" s="76" t="s">
        <v>22</v>
      </c>
      <c r="F418" s="87">
        <v>1</v>
      </c>
      <c r="G418" s="78"/>
      <c r="H418" s="78">
        <f t="shared" si="47"/>
        <v>0</v>
      </c>
      <c r="I418" s="78">
        <f t="shared" si="48"/>
        <v>0</v>
      </c>
      <c r="J418" s="79">
        <f t="shared" si="50"/>
        <v>0</v>
      </c>
      <c r="K418" s="39"/>
    </row>
    <row r="419" spans="1:11" ht="60">
      <c r="A419" s="80" t="s">
        <v>903</v>
      </c>
      <c r="B419" s="76" t="s">
        <v>804</v>
      </c>
      <c r="C419" s="81" t="s">
        <v>805</v>
      </c>
      <c r="D419" s="76" t="s">
        <v>14</v>
      </c>
      <c r="E419" s="76" t="s">
        <v>22</v>
      </c>
      <c r="F419" s="87">
        <v>2</v>
      </c>
      <c r="G419" s="78"/>
      <c r="H419" s="78">
        <f t="shared" si="47"/>
        <v>0</v>
      </c>
      <c r="I419" s="78">
        <f t="shared" si="48"/>
        <v>0</v>
      </c>
      <c r="J419" s="79">
        <f t="shared" si="50"/>
        <v>0</v>
      </c>
      <c r="K419" s="39"/>
    </row>
    <row r="420" spans="1:11" ht="60">
      <c r="A420" s="80" t="s">
        <v>906</v>
      </c>
      <c r="B420" s="76" t="s">
        <v>806</v>
      </c>
      <c r="C420" s="81" t="s">
        <v>807</v>
      </c>
      <c r="D420" s="76" t="s">
        <v>14</v>
      </c>
      <c r="E420" s="76" t="s">
        <v>22</v>
      </c>
      <c r="F420" s="87">
        <v>4</v>
      </c>
      <c r="G420" s="78"/>
      <c r="H420" s="78">
        <f t="shared" si="47"/>
        <v>0</v>
      </c>
      <c r="I420" s="78">
        <f t="shared" si="48"/>
        <v>0</v>
      </c>
      <c r="J420" s="79">
        <f t="shared" si="50"/>
        <v>0</v>
      </c>
      <c r="K420" s="39"/>
    </row>
    <row r="421" spans="1:11" ht="20.100000000000001" customHeight="1">
      <c r="A421" s="93" t="s">
        <v>919</v>
      </c>
      <c r="B421" s="221" t="s">
        <v>809</v>
      </c>
      <c r="C421" s="221"/>
      <c r="D421" s="221"/>
      <c r="E421" s="221"/>
      <c r="F421" s="221"/>
      <c r="G421" s="221"/>
      <c r="H421" s="78"/>
      <c r="I421" s="78"/>
      <c r="J421" s="89">
        <f>J422+J423+J424</f>
        <v>0</v>
      </c>
      <c r="K421" s="38"/>
    </row>
    <row r="422" spans="1:11" ht="45">
      <c r="A422" s="80" t="s">
        <v>921</v>
      </c>
      <c r="B422" s="76" t="s">
        <v>810</v>
      </c>
      <c r="C422" s="81" t="s">
        <v>811</v>
      </c>
      <c r="D422" s="76" t="s">
        <v>14</v>
      </c>
      <c r="E422" s="76" t="s">
        <v>22</v>
      </c>
      <c r="F422" s="87">
        <v>36</v>
      </c>
      <c r="G422" s="78"/>
      <c r="H422" s="78">
        <f t="shared" si="47"/>
        <v>0</v>
      </c>
      <c r="I422" s="78">
        <f t="shared" si="48"/>
        <v>0</v>
      </c>
      <c r="J422" s="79">
        <f>F422*H422</f>
        <v>0</v>
      </c>
      <c r="K422" s="39"/>
    </row>
    <row r="423" spans="1:11" ht="30">
      <c r="A423" s="80" t="s">
        <v>924</v>
      </c>
      <c r="B423" s="76" t="s">
        <v>812</v>
      </c>
      <c r="C423" s="81" t="s">
        <v>813</v>
      </c>
      <c r="D423" s="76" t="s">
        <v>26</v>
      </c>
      <c r="E423" s="76" t="s">
        <v>22</v>
      </c>
      <c r="F423" s="87">
        <v>34</v>
      </c>
      <c r="G423" s="78"/>
      <c r="H423" s="78">
        <f t="shared" si="47"/>
        <v>0</v>
      </c>
      <c r="I423" s="78">
        <f t="shared" si="48"/>
        <v>0</v>
      </c>
      <c r="J423" s="79">
        <f t="shared" ref="J423:J424" si="51">F423*H423</f>
        <v>0</v>
      </c>
      <c r="K423" s="39"/>
    </row>
    <row r="424" spans="1:11" ht="45.6" thickBot="1">
      <c r="A424" s="94" t="s">
        <v>1331</v>
      </c>
      <c r="B424" s="95" t="s">
        <v>814</v>
      </c>
      <c r="C424" s="96" t="s">
        <v>815</v>
      </c>
      <c r="D424" s="95" t="s">
        <v>14</v>
      </c>
      <c r="E424" s="95" t="s">
        <v>15</v>
      </c>
      <c r="F424" s="97">
        <v>5</v>
      </c>
      <c r="G424" s="98"/>
      <c r="H424" s="98">
        <f t="shared" si="47"/>
        <v>0</v>
      </c>
      <c r="I424" s="98">
        <f t="shared" si="48"/>
        <v>0</v>
      </c>
      <c r="J424" s="99">
        <f t="shared" si="51"/>
        <v>0</v>
      </c>
      <c r="K424" s="39"/>
    </row>
    <row r="425" spans="1:11" ht="20.100000000000001" customHeight="1" thickBot="1">
      <c r="A425" s="103">
        <v>19</v>
      </c>
      <c r="B425" s="219" t="s">
        <v>816</v>
      </c>
      <c r="C425" s="219"/>
      <c r="D425" s="219"/>
      <c r="E425" s="219"/>
      <c r="F425" s="219"/>
      <c r="G425" s="219"/>
      <c r="H425" s="105"/>
      <c r="I425" s="105"/>
      <c r="J425" s="106">
        <f>ROUND((J426+J431+J446+J456+J468+J471),2)</f>
        <v>0</v>
      </c>
      <c r="K425" s="38"/>
    </row>
    <row r="426" spans="1:11" ht="20.100000000000001" customHeight="1">
      <c r="A426" s="100" t="s">
        <v>957</v>
      </c>
      <c r="B426" s="220" t="s">
        <v>818</v>
      </c>
      <c r="C426" s="220"/>
      <c r="D426" s="220"/>
      <c r="E426" s="220"/>
      <c r="F426" s="220"/>
      <c r="G426" s="220"/>
      <c r="H426" s="101"/>
      <c r="I426" s="101"/>
      <c r="J426" s="102">
        <f>ROUND((SUM(J427:J430)),2)</f>
        <v>0</v>
      </c>
      <c r="K426" s="38"/>
    </row>
    <row r="427" spans="1:11" ht="75">
      <c r="A427" s="80" t="s">
        <v>959</v>
      </c>
      <c r="B427" s="76" t="s">
        <v>820</v>
      </c>
      <c r="C427" s="81" t="s">
        <v>821</v>
      </c>
      <c r="D427" s="76" t="s">
        <v>14</v>
      </c>
      <c r="E427" s="76" t="s">
        <v>22</v>
      </c>
      <c r="F427" s="87">
        <v>1</v>
      </c>
      <c r="G427" s="78"/>
      <c r="H427" s="78">
        <f t="shared" si="47"/>
        <v>0</v>
      </c>
      <c r="I427" s="78">
        <f t="shared" si="48"/>
        <v>0</v>
      </c>
      <c r="J427" s="79">
        <f>F427*H427</f>
        <v>0</v>
      </c>
      <c r="K427" s="39"/>
    </row>
    <row r="428" spans="1:11" ht="75">
      <c r="A428" s="80" t="s">
        <v>962</v>
      </c>
      <c r="B428" s="76" t="s">
        <v>823</v>
      </c>
      <c r="C428" s="81" t="s">
        <v>824</v>
      </c>
      <c r="D428" s="76" t="s">
        <v>14</v>
      </c>
      <c r="E428" s="76" t="s">
        <v>22</v>
      </c>
      <c r="F428" s="87">
        <v>2</v>
      </c>
      <c r="G428" s="78"/>
      <c r="H428" s="78">
        <f t="shared" si="47"/>
        <v>0</v>
      </c>
      <c r="I428" s="78">
        <f t="shared" si="48"/>
        <v>0</v>
      </c>
      <c r="J428" s="79">
        <f t="shared" ref="J428:J430" si="52">F428*H428</f>
        <v>0</v>
      </c>
      <c r="K428" s="39"/>
    </row>
    <row r="429" spans="1:11" ht="75">
      <c r="A429" s="80" t="s">
        <v>965</v>
      </c>
      <c r="B429" s="76" t="s">
        <v>825</v>
      </c>
      <c r="C429" s="81" t="s">
        <v>826</v>
      </c>
      <c r="D429" s="76" t="s">
        <v>14</v>
      </c>
      <c r="E429" s="76" t="s">
        <v>22</v>
      </c>
      <c r="F429" s="87">
        <v>3</v>
      </c>
      <c r="G429" s="78"/>
      <c r="H429" s="78">
        <f t="shared" si="47"/>
        <v>0</v>
      </c>
      <c r="I429" s="78">
        <f t="shared" si="48"/>
        <v>0</v>
      </c>
      <c r="J429" s="79">
        <f t="shared" si="52"/>
        <v>0</v>
      </c>
      <c r="K429" s="39"/>
    </row>
    <row r="430" spans="1:11" ht="45">
      <c r="A430" s="80" t="s">
        <v>968</v>
      </c>
      <c r="B430" s="76" t="s">
        <v>827</v>
      </c>
      <c r="C430" s="81" t="s">
        <v>828</v>
      </c>
      <c r="D430" s="76" t="s">
        <v>14</v>
      </c>
      <c r="E430" s="76" t="s">
        <v>22</v>
      </c>
      <c r="F430" s="87">
        <v>1</v>
      </c>
      <c r="G430" s="78"/>
      <c r="H430" s="78">
        <f t="shared" si="47"/>
        <v>0</v>
      </c>
      <c r="I430" s="78">
        <f t="shared" si="48"/>
        <v>0</v>
      </c>
      <c r="J430" s="79">
        <f t="shared" si="52"/>
        <v>0</v>
      </c>
      <c r="K430" s="39"/>
    </row>
    <row r="431" spans="1:11" ht="20.100000000000001" customHeight="1">
      <c r="A431" s="93" t="s">
        <v>973</v>
      </c>
      <c r="B431" s="221" t="s">
        <v>830</v>
      </c>
      <c r="C431" s="221"/>
      <c r="D431" s="221"/>
      <c r="E431" s="221"/>
      <c r="F431" s="221"/>
      <c r="G431" s="221"/>
      <c r="H431" s="78"/>
      <c r="I431" s="78"/>
      <c r="J431" s="89">
        <f>ROUND((SUM(J432:J445)),2)</f>
        <v>0</v>
      </c>
      <c r="K431" s="38"/>
    </row>
    <row r="432" spans="1:11" ht="45">
      <c r="A432" s="80" t="s">
        <v>975</v>
      </c>
      <c r="B432" s="76" t="s">
        <v>832</v>
      </c>
      <c r="C432" s="81" t="s">
        <v>833</v>
      </c>
      <c r="D432" s="76" t="s">
        <v>14</v>
      </c>
      <c r="E432" s="76" t="s">
        <v>22</v>
      </c>
      <c r="F432" s="87">
        <v>57</v>
      </c>
      <c r="G432" s="78"/>
      <c r="H432" s="78">
        <f t="shared" si="47"/>
        <v>0</v>
      </c>
      <c r="I432" s="78">
        <f t="shared" si="48"/>
        <v>0</v>
      </c>
      <c r="J432" s="79">
        <f>F432*H432</f>
        <v>0</v>
      </c>
      <c r="K432" s="39"/>
    </row>
    <row r="433" spans="1:11" ht="45">
      <c r="A433" s="80" t="s">
        <v>978</v>
      </c>
      <c r="B433" s="76" t="s">
        <v>835</v>
      </c>
      <c r="C433" s="81" t="s">
        <v>836</v>
      </c>
      <c r="D433" s="76" t="s">
        <v>14</v>
      </c>
      <c r="E433" s="76" t="s">
        <v>22</v>
      </c>
      <c r="F433" s="87">
        <v>8</v>
      </c>
      <c r="G433" s="78"/>
      <c r="H433" s="78">
        <f t="shared" si="47"/>
        <v>0</v>
      </c>
      <c r="I433" s="78">
        <f t="shared" si="48"/>
        <v>0</v>
      </c>
      <c r="J433" s="79">
        <f t="shared" ref="J433:J445" si="53">F433*H433</f>
        <v>0</v>
      </c>
      <c r="K433" s="39"/>
    </row>
    <row r="434" spans="1:11" ht="45">
      <c r="A434" s="80" t="s">
        <v>981</v>
      </c>
      <c r="B434" s="76" t="s">
        <v>837</v>
      </c>
      <c r="C434" s="81" t="s">
        <v>838</v>
      </c>
      <c r="D434" s="76" t="s">
        <v>14</v>
      </c>
      <c r="E434" s="76" t="s">
        <v>22</v>
      </c>
      <c r="F434" s="87">
        <v>4</v>
      </c>
      <c r="G434" s="78"/>
      <c r="H434" s="78">
        <f t="shared" si="47"/>
        <v>0</v>
      </c>
      <c r="I434" s="78">
        <f t="shared" si="48"/>
        <v>0</v>
      </c>
      <c r="J434" s="79">
        <f t="shared" si="53"/>
        <v>0</v>
      </c>
      <c r="K434" s="39"/>
    </row>
    <row r="435" spans="1:11" ht="45">
      <c r="A435" s="80" t="s">
        <v>984</v>
      </c>
      <c r="B435" s="76" t="s">
        <v>839</v>
      </c>
      <c r="C435" s="81" t="s">
        <v>840</v>
      </c>
      <c r="D435" s="76" t="s">
        <v>14</v>
      </c>
      <c r="E435" s="76" t="s">
        <v>22</v>
      </c>
      <c r="F435" s="87">
        <v>18</v>
      </c>
      <c r="G435" s="78"/>
      <c r="H435" s="78">
        <f t="shared" si="47"/>
        <v>0</v>
      </c>
      <c r="I435" s="78">
        <f t="shared" si="48"/>
        <v>0</v>
      </c>
      <c r="J435" s="79">
        <f t="shared" si="53"/>
        <v>0</v>
      </c>
      <c r="K435" s="39"/>
    </row>
    <row r="436" spans="1:11" ht="45">
      <c r="A436" s="80" t="s">
        <v>1332</v>
      </c>
      <c r="B436" s="76" t="s">
        <v>841</v>
      </c>
      <c r="C436" s="81" t="s">
        <v>842</v>
      </c>
      <c r="D436" s="76" t="s">
        <v>14</v>
      </c>
      <c r="E436" s="76" t="s">
        <v>22</v>
      </c>
      <c r="F436" s="87">
        <v>4</v>
      </c>
      <c r="G436" s="78"/>
      <c r="H436" s="78">
        <f t="shared" si="47"/>
        <v>0</v>
      </c>
      <c r="I436" s="78">
        <f t="shared" si="48"/>
        <v>0</v>
      </c>
      <c r="J436" s="79">
        <f t="shared" si="53"/>
        <v>0</v>
      </c>
      <c r="K436" s="39"/>
    </row>
    <row r="437" spans="1:11" ht="45">
      <c r="A437" s="80" t="s">
        <v>1333</v>
      </c>
      <c r="B437" s="76" t="s">
        <v>843</v>
      </c>
      <c r="C437" s="81" t="s">
        <v>844</v>
      </c>
      <c r="D437" s="76" t="s">
        <v>14</v>
      </c>
      <c r="E437" s="76" t="s">
        <v>22</v>
      </c>
      <c r="F437" s="87">
        <v>1</v>
      </c>
      <c r="G437" s="78"/>
      <c r="H437" s="78">
        <f t="shared" si="47"/>
        <v>0</v>
      </c>
      <c r="I437" s="78">
        <f t="shared" si="48"/>
        <v>0</v>
      </c>
      <c r="J437" s="79">
        <f t="shared" si="53"/>
        <v>0</v>
      </c>
      <c r="K437" s="39"/>
    </row>
    <row r="438" spans="1:11" ht="45">
      <c r="A438" s="80" t="s">
        <v>1334</v>
      </c>
      <c r="B438" s="76" t="s">
        <v>845</v>
      </c>
      <c r="C438" s="81" t="s">
        <v>846</v>
      </c>
      <c r="D438" s="76" t="s">
        <v>14</v>
      </c>
      <c r="E438" s="76" t="s">
        <v>22</v>
      </c>
      <c r="F438" s="87">
        <v>2</v>
      </c>
      <c r="G438" s="78"/>
      <c r="H438" s="78">
        <f t="shared" si="47"/>
        <v>0</v>
      </c>
      <c r="I438" s="78">
        <f t="shared" si="48"/>
        <v>0</v>
      </c>
      <c r="J438" s="79">
        <f t="shared" si="53"/>
        <v>0</v>
      </c>
      <c r="K438" s="39"/>
    </row>
    <row r="439" spans="1:11" ht="45">
      <c r="A439" s="80" t="s">
        <v>1335</v>
      </c>
      <c r="B439" s="76" t="s">
        <v>847</v>
      </c>
      <c r="C439" s="81" t="s">
        <v>848</v>
      </c>
      <c r="D439" s="76" t="s">
        <v>14</v>
      </c>
      <c r="E439" s="76" t="s">
        <v>22</v>
      </c>
      <c r="F439" s="87">
        <v>2</v>
      </c>
      <c r="G439" s="78"/>
      <c r="H439" s="78">
        <f t="shared" si="47"/>
        <v>0</v>
      </c>
      <c r="I439" s="78">
        <f t="shared" si="48"/>
        <v>0</v>
      </c>
      <c r="J439" s="79">
        <f t="shared" si="53"/>
        <v>0</v>
      </c>
      <c r="K439" s="39"/>
    </row>
    <row r="440" spans="1:11" ht="45">
      <c r="A440" s="80" t="s">
        <v>1336</v>
      </c>
      <c r="B440" s="76" t="s">
        <v>849</v>
      </c>
      <c r="C440" s="81" t="s">
        <v>850</v>
      </c>
      <c r="D440" s="76" t="s">
        <v>14</v>
      </c>
      <c r="E440" s="76" t="s">
        <v>22</v>
      </c>
      <c r="F440" s="87">
        <v>8</v>
      </c>
      <c r="G440" s="78"/>
      <c r="H440" s="78">
        <f t="shared" si="47"/>
        <v>0</v>
      </c>
      <c r="I440" s="78">
        <f t="shared" si="48"/>
        <v>0</v>
      </c>
      <c r="J440" s="79">
        <f t="shared" si="53"/>
        <v>0</v>
      </c>
      <c r="K440" s="39"/>
    </row>
    <row r="441" spans="1:11" ht="45">
      <c r="A441" s="80" t="s">
        <v>1337</v>
      </c>
      <c r="B441" s="76" t="s">
        <v>851</v>
      </c>
      <c r="C441" s="81" t="s">
        <v>852</v>
      </c>
      <c r="D441" s="76" t="s">
        <v>14</v>
      </c>
      <c r="E441" s="76" t="s">
        <v>22</v>
      </c>
      <c r="F441" s="87">
        <v>2</v>
      </c>
      <c r="G441" s="78"/>
      <c r="H441" s="78">
        <f t="shared" si="47"/>
        <v>0</v>
      </c>
      <c r="I441" s="78">
        <f t="shared" si="48"/>
        <v>0</v>
      </c>
      <c r="J441" s="79">
        <f t="shared" si="53"/>
        <v>0</v>
      </c>
      <c r="K441" s="39"/>
    </row>
    <row r="442" spans="1:11" ht="30">
      <c r="A442" s="80" t="s">
        <v>1338</v>
      </c>
      <c r="B442" s="76" t="s">
        <v>853</v>
      </c>
      <c r="C442" s="81" t="s">
        <v>854</v>
      </c>
      <c r="D442" s="76" t="s">
        <v>26</v>
      </c>
      <c r="E442" s="76" t="s">
        <v>22</v>
      </c>
      <c r="F442" s="87">
        <v>1</v>
      </c>
      <c r="G442" s="78"/>
      <c r="H442" s="78">
        <f t="shared" si="47"/>
        <v>0</v>
      </c>
      <c r="I442" s="78">
        <f t="shared" si="48"/>
        <v>0</v>
      </c>
      <c r="J442" s="79">
        <f t="shared" si="53"/>
        <v>0</v>
      </c>
      <c r="K442" s="39"/>
    </row>
    <row r="443" spans="1:11" ht="30">
      <c r="A443" s="80" t="s">
        <v>1339</v>
      </c>
      <c r="B443" s="76" t="s">
        <v>855</v>
      </c>
      <c r="C443" s="81" t="s">
        <v>856</v>
      </c>
      <c r="D443" s="76" t="s">
        <v>26</v>
      </c>
      <c r="E443" s="76" t="s">
        <v>22</v>
      </c>
      <c r="F443" s="87">
        <v>5</v>
      </c>
      <c r="G443" s="78"/>
      <c r="H443" s="78">
        <f t="shared" si="47"/>
        <v>0</v>
      </c>
      <c r="I443" s="78">
        <f t="shared" si="48"/>
        <v>0</v>
      </c>
      <c r="J443" s="79">
        <f t="shared" si="53"/>
        <v>0</v>
      </c>
      <c r="K443" s="39"/>
    </row>
    <row r="444" spans="1:11" ht="30">
      <c r="A444" s="80" t="s">
        <v>1340</v>
      </c>
      <c r="B444" s="76" t="s">
        <v>857</v>
      </c>
      <c r="C444" s="81" t="s">
        <v>858</v>
      </c>
      <c r="D444" s="76" t="s">
        <v>26</v>
      </c>
      <c r="E444" s="76" t="s">
        <v>22</v>
      </c>
      <c r="F444" s="87">
        <v>24</v>
      </c>
      <c r="G444" s="78"/>
      <c r="H444" s="78">
        <f t="shared" si="47"/>
        <v>0</v>
      </c>
      <c r="I444" s="78">
        <f t="shared" si="48"/>
        <v>0</v>
      </c>
      <c r="J444" s="79">
        <f t="shared" si="53"/>
        <v>0</v>
      </c>
      <c r="K444" s="39"/>
    </row>
    <row r="445" spans="1:11" ht="30">
      <c r="A445" s="80" t="s">
        <v>1341</v>
      </c>
      <c r="B445" s="76" t="s">
        <v>859</v>
      </c>
      <c r="C445" s="81" t="s">
        <v>860</v>
      </c>
      <c r="D445" s="76" t="s">
        <v>26</v>
      </c>
      <c r="E445" s="76" t="s">
        <v>22</v>
      </c>
      <c r="F445" s="87">
        <v>8</v>
      </c>
      <c r="G445" s="78"/>
      <c r="H445" s="78">
        <f t="shared" si="47"/>
        <v>0</v>
      </c>
      <c r="I445" s="78">
        <f t="shared" si="48"/>
        <v>0</v>
      </c>
      <c r="J445" s="79">
        <f t="shared" si="53"/>
        <v>0</v>
      </c>
      <c r="K445" s="39"/>
    </row>
    <row r="446" spans="1:11" ht="20.100000000000001" customHeight="1">
      <c r="A446" s="93" t="s">
        <v>1342</v>
      </c>
      <c r="B446" s="221" t="s">
        <v>862</v>
      </c>
      <c r="C446" s="221"/>
      <c r="D446" s="221"/>
      <c r="E446" s="221"/>
      <c r="F446" s="221"/>
      <c r="G446" s="221"/>
      <c r="H446" s="78"/>
      <c r="I446" s="78"/>
      <c r="J446" s="89">
        <f>ROUND((SUM(J447:J455)),2)</f>
        <v>0</v>
      </c>
      <c r="K446" s="38"/>
    </row>
    <row r="447" spans="1:11" ht="60">
      <c r="A447" s="80" t="s">
        <v>1343</v>
      </c>
      <c r="B447" s="76" t="s">
        <v>864</v>
      </c>
      <c r="C447" s="81" t="s">
        <v>865</v>
      </c>
      <c r="D447" s="76" t="s">
        <v>14</v>
      </c>
      <c r="E447" s="76" t="s">
        <v>30</v>
      </c>
      <c r="F447" s="87">
        <v>408.3</v>
      </c>
      <c r="G447" s="78"/>
      <c r="H447" s="78">
        <f t="shared" si="47"/>
        <v>0</v>
      </c>
      <c r="I447" s="78">
        <f t="shared" si="48"/>
        <v>0</v>
      </c>
      <c r="J447" s="79">
        <f>F447*H447</f>
        <v>0</v>
      </c>
      <c r="K447" s="39"/>
    </row>
    <row r="448" spans="1:11" ht="60">
      <c r="A448" s="80" t="s">
        <v>1344</v>
      </c>
      <c r="B448" s="76" t="s">
        <v>867</v>
      </c>
      <c r="C448" s="81" t="s">
        <v>868</v>
      </c>
      <c r="D448" s="76" t="s">
        <v>14</v>
      </c>
      <c r="E448" s="76" t="s">
        <v>30</v>
      </c>
      <c r="F448" s="87">
        <v>174.4</v>
      </c>
      <c r="G448" s="78"/>
      <c r="H448" s="78">
        <f t="shared" si="47"/>
        <v>0</v>
      </c>
      <c r="I448" s="78">
        <f t="shared" si="48"/>
        <v>0</v>
      </c>
      <c r="J448" s="79">
        <f t="shared" ref="J448:J455" si="54">F448*H448</f>
        <v>0</v>
      </c>
      <c r="K448" s="39"/>
    </row>
    <row r="449" spans="1:12" ht="60">
      <c r="A449" s="80" t="s">
        <v>1345</v>
      </c>
      <c r="B449" s="76" t="s">
        <v>870</v>
      </c>
      <c r="C449" s="81" t="s">
        <v>871</v>
      </c>
      <c r="D449" s="76" t="s">
        <v>14</v>
      </c>
      <c r="E449" s="76" t="s">
        <v>30</v>
      </c>
      <c r="F449" s="87">
        <v>334.9</v>
      </c>
      <c r="G449" s="78"/>
      <c r="H449" s="78">
        <f t="shared" si="47"/>
        <v>0</v>
      </c>
      <c r="I449" s="78">
        <f t="shared" si="48"/>
        <v>0</v>
      </c>
      <c r="J449" s="79">
        <f t="shared" si="54"/>
        <v>0</v>
      </c>
      <c r="K449" s="39"/>
    </row>
    <row r="450" spans="1:12" ht="60">
      <c r="A450" s="80" t="s">
        <v>1346</v>
      </c>
      <c r="B450" s="76" t="s">
        <v>873</v>
      </c>
      <c r="C450" s="81" t="s">
        <v>874</v>
      </c>
      <c r="D450" s="76" t="s">
        <v>14</v>
      </c>
      <c r="E450" s="76" t="s">
        <v>30</v>
      </c>
      <c r="F450" s="87">
        <v>10.199999999999999</v>
      </c>
      <c r="G450" s="78"/>
      <c r="H450" s="78">
        <f t="shared" si="47"/>
        <v>0</v>
      </c>
      <c r="I450" s="78">
        <f t="shared" si="48"/>
        <v>0</v>
      </c>
      <c r="J450" s="79">
        <f t="shared" si="54"/>
        <v>0</v>
      </c>
      <c r="K450" s="39"/>
    </row>
    <row r="451" spans="1:12" ht="60">
      <c r="A451" s="80" t="s">
        <v>1347</v>
      </c>
      <c r="B451" s="76" t="s">
        <v>876</v>
      </c>
      <c r="C451" s="81" t="s">
        <v>877</v>
      </c>
      <c r="D451" s="76" t="s">
        <v>14</v>
      </c>
      <c r="E451" s="76" t="s">
        <v>30</v>
      </c>
      <c r="F451" s="87">
        <v>40</v>
      </c>
      <c r="G451" s="78"/>
      <c r="H451" s="78">
        <f t="shared" si="47"/>
        <v>0</v>
      </c>
      <c r="I451" s="78">
        <f t="shared" si="48"/>
        <v>0</v>
      </c>
      <c r="J451" s="79">
        <f t="shared" si="54"/>
        <v>0</v>
      </c>
      <c r="K451" s="39"/>
    </row>
    <row r="452" spans="1:12" ht="45">
      <c r="A452" s="80" t="s">
        <v>1348</v>
      </c>
      <c r="B452" s="76" t="s">
        <v>879</v>
      </c>
      <c r="C452" s="81" t="s">
        <v>880</v>
      </c>
      <c r="D452" s="76" t="s">
        <v>26</v>
      </c>
      <c r="E452" s="76" t="s">
        <v>30</v>
      </c>
      <c r="F452" s="87">
        <v>29.8</v>
      </c>
      <c r="G452" s="78"/>
      <c r="H452" s="78">
        <f t="shared" si="47"/>
        <v>0</v>
      </c>
      <c r="I452" s="78">
        <f t="shared" si="48"/>
        <v>0</v>
      </c>
      <c r="J452" s="79">
        <f t="shared" si="54"/>
        <v>0</v>
      </c>
      <c r="K452" s="39"/>
    </row>
    <row r="453" spans="1:12" ht="60">
      <c r="A453" s="80" t="s">
        <v>1349</v>
      </c>
      <c r="B453" s="76" t="s">
        <v>882</v>
      </c>
      <c r="C453" s="81" t="s">
        <v>883</v>
      </c>
      <c r="D453" s="76" t="s">
        <v>14</v>
      </c>
      <c r="E453" s="76" t="s">
        <v>22</v>
      </c>
      <c r="F453" s="87">
        <v>11</v>
      </c>
      <c r="G453" s="78"/>
      <c r="H453" s="78">
        <f t="shared" si="47"/>
        <v>0</v>
      </c>
      <c r="I453" s="78">
        <f t="shared" si="48"/>
        <v>0</v>
      </c>
      <c r="J453" s="79">
        <f t="shared" si="54"/>
        <v>0</v>
      </c>
      <c r="K453" s="39"/>
    </row>
    <row r="454" spans="1:12" ht="45">
      <c r="A454" s="80" t="s">
        <v>1350</v>
      </c>
      <c r="B454" s="76" t="s">
        <v>885</v>
      </c>
      <c r="C454" s="81" t="s">
        <v>886</v>
      </c>
      <c r="D454" s="76" t="s">
        <v>14</v>
      </c>
      <c r="E454" s="76" t="s">
        <v>22</v>
      </c>
      <c r="F454" s="87">
        <v>100</v>
      </c>
      <c r="G454" s="78"/>
      <c r="H454" s="78">
        <f t="shared" si="47"/>
        <v>0</v>
      </c>
      <c r="I454" s="78">
        <f t="shared" si="48"/>
        <v>0</v>
      </c>
      <c r="J454" s="79">
        <f t="shared" si="54"/>
        <v>0</v>
      </c>
      <c r="K454" s="39"/>
    </row>
    <row r="455" spans="1:12" ht="45">
      <c r="A455" s="80" t="s">
        <v>1351</v>
      </c>
      <c r="B455" s="76" t="s">
        <v>887</v>
      </c>
      <c r="C455" s="81" t="s">
        <v>888</v>
      </c>
      <c r="D455" s="76" t="s">
        <v>14</v>
      </c>
      <c r="E455" s="76" t="s">
        <v>22</v>
      </c>
      <c r="F455" s="87">
        <v>170</v>
      </c>
      <c r="G455" s="78"/>
      <c r="H455" s="78">
        <f t="shared" si="47"/>
        <v>0</v>
      </c>
      <c r="I455" s="78">
        <f t="shared" si="48"/>
        <v>0</v>
      </c>
      <c r="J455" s="79">
        <f t="shared" si="54"/>
        <v>0</v>
      </c>
      <c r="K455" s="39"/>
    </row>
    <row r="456" spans="1:12" ht="20.100000000000001" customHeight="1">
      <c r="A456" s="93" t="s">
        <v>1352</v>
      </c>
      <c r="B456" s="221" t="s">
        <v>890</v>
      </c>
      <c r="C456" s="221"/>
      <c r="D456" s="221"/>
      <c r="E456" s="221"/>
      <c r="F456" s="221"/>
      <c r="G456" s="221"/>
      <c r="H456" s="78"/>
      <c r="I456" s="78"/>
      <c r="J456" s="89">
        <f>SUM(J457:J467)</f>
        <v>0</v>
      </c>
      <c r="K456" s="38"/>
      <c r="L456" s="3"/>
    </row>
    <row r="457" spans="1:12" ht="60">
      <c r="A457" s="80" t="s">
        <v>1353</v>
      </c>
      <c r="B457" s="76" t="s">
        <v>892</v>
      </c>
      <c r="C457" s="81" t="s">
        <v>893</v>
      </c>
      <c r="D457" s="76" t="s">
        <v>14</v>
      </c>
      <c r="E457" s="76" t="s">
        <v>30</v>
      </c>
      <c r="F457" s="87">
        <v>2858</v>
      </c>
      <c r="G457" s="78"/>
      <c r="H457" s="78">
        <f t="shared" si="47"/>
        <v>0</v>
      </c>
      <c r="I457" s="78">
        <f t="shared" si="48"/>
        <v>0</v>
      </c>
      <c r="J457" s="79">
        <f>F457*H457</f>
        <v>0</v>
      </c>
      <c r="K457" s="39"/>
    </row>
    <row r="458" spans="1:12" ht="60">
      <c r="A458" s="80" t="s">
        <v>1354</v>
      </c>
      <c r="B458" s="76" t="s">
        <v>895</v>
      </c>
      <c r="C458" s="81" t="s">
        <v>896</v>
      </c>
      <c r="D458" s="76" t="s">
        <v>14</v>
      </c>
      <c r="E458" s="76" t="s">
        <v>30</v>
      </c>
      <c r="F458" s="87">
        <v>2309.3000000000002</v>
      </c>
      <c r="G458" s="78"/>
      <c r="H458" s="78">
        <f t="shared" si="47"/>
        <v>0</v>
      </c>
      <c r="I458" s="78">
        <f t="shared" si="48"/>
        <v>0</v>
      </c>
      <c r="J458" s="79">
        <f t="shared" ref="J458:J467" si="55">F458*H458</f>
        <v>0</v>
      </c>
      <c r="K458" s="39"/>
    </row>
    <row r="459" spans="1:12" ht="60">
      <c r="A459" s="80" t="s">
        <v>1355</v>
      </c>
      <c r="B459" s="76" t="s">
        <v>898</v>
      </c>
      <c r="C459" s="81" t="s">
        <v>899</v>
      </c>
      <c r="D459" s="76" t="s">
        <v>14</v>
      </c>
      <c r="E459" s="76" t="s">
        <v>30</v>
      </c>
      <c r="F459" s="87">
        <v>2412.1</v>
      </c>
      <c r="G459" s="78"/>
      <c r="H459" s="78">
        <f t="shared" si="47"/>
        <v>0</v>
      </c>
      <c r="I459" s="78">
        <f t="shared" si="48"/>
        <v>0</v>
      </c>
      <c r="J459" s="79">
        <f t="shared" si="55"/>
        <v>0</v>
      </c>
      <c r="K459" s="39"/>
    </row>
    <row r="460" spans="1:12" ht="60">
      <c r="A460" s="80" t="s">
        <v>1356</v>
      </c>
      <c r="B460" s="76" t="s">
        <v>901</v>
      </c>
      <c r="C460" s="81" t="s">
        <v>902</v>
      </c>
      <c r="D460" s="76" t="s">
        <v>14</v>
      </c>
      <c r="E460" s="76" t="s">
        <v>30</v>
      </c>
      <c r="F460" s="87">
        <v>143.6</v>
      </c>
      <c r="G460" s="78"/>
      <c r="H460" s="78">
        <f t="shared" si="47"/>
        <v>0</v>
      </c>
      <c r="I460" s="78">
        <f t="shared" si="48"/>
        <v>0</v>
      </c>
      <c r="J460" s="79">
        <f t="shared" si="55"/>
        <v>0</v>
      </c>
      <c r="K460" s="39"/>
    </row>
    <row r="461" spans="1:12" ht="60">
      <c r="A461" s="80" t="s">
        <v>1357</v>
      </c>
      <c r="B461" s="76" t="s">
        <v>904</v>
      </c>
      <c r="C461" s="81" t="s">
        <v>905</v>
      </c>
      <c r="D461" s="76" t="s">
        <v>14</v>
      </c>
      <c r="E461" s="76" t="s">
        <v>30</v>
      </c>
      <c r="F461" s="87">
        <v>25.1</v>
      </c>
      <c r="G461" s="78"/>
      <c r="H461" s="78">
        <f t="shared" si="47"/>
        <v>0</v>
      </c>
      <c r="I461" s="78">
        <f t="shared" si="48"/>
        <v>0</v>
      </c>
      <c r="J461" s="79">
        <f t="shared" si="55"/>
        <v>0</v>
      </c>
      <c r="K461" s="39"/>
    </row>
    <row r="462" spans="1:12" ht="60">
      <c r="A462" s="80" t="s">
        <v>1358</v>
      </c>
      <c r="B462" s="76" t="s">
        <v>907</v>
      </c>
      <c r="C462" s="81" t="s">
        <v>908</v>
      </c>
      <c r="D462" s="76" t="s">
        <v>14</v>
      </c>
      <c r="E462" s="76" t="s">
        <v>30</v>
      </c>
      <c r="F462" s="87">
        <v>47.9</v>
      </c>
      <c r="G462" s="78"/>
      <c r="H462" s="78">
        <f t="shared" si="47"/>
        <v>0</v>
      </c>
      <c r="I462" s="78">
        <f t="shared" si="48"/>
        <v>0</v>
      </c>
      <c r="J462" s="79">
        <f t="shared" si="55"/>
        <v>0</v>
      </c>
      <c r="K462" s="39"/>
    </row>
    <row r="463" spans="1:12" ht="60">
      <c r="A463" s="80" t="s">
        <v>1359</v>
      </c>
      <c r="B463" s="76" t="s">
        <v>909</v>
      </c>
      <c r="C463" s="81" t="s">
        <v>910</v>
      </c>
      <c r="D463" s="76" t="s">
        <v>14</v>
      </c>
      <c r="E463" s="76" t="s">
        <v>30</v>
      </c>
      <c r="F463" s="87">
        <v>38.9</v>
      </c>
      <c r="G463" s="78"/>
      <c r="H463" s="78">
        <f t="shared" si="47"/>
        <v>0</v>
      </c>
      <c r="I463" s="78">
        <f t="shared" si="48"/>
        <v>0</v>
      </c>
      <c r="J463" s="79">
        <f t="shared" si="55"/>
        <v>0</v>
      </c>
      <c r="K463" s="39"/>
    </row>
    <row r="464" spans="1:12" ht="60">
      <c r="A464" s="80" t="s">
        <v>1360</v>
      </c>
      <c r="B464" s="76" t="s">
        <v>911</v>
      </c>
      <c r="C464" s="81" t="s">
        <v>912</v>
      </c>
      <c r="D464" s="76" t="s">
        <v>14</v>
      </c>
      <c r="E464" s="76" t="s">
        <v>30</v>
      </c>
      <c r="F464" s="87">
        <v>191.4</v>
      </c>
      <c r="G464" s="78"/>
      <c r="H464" s="78">
        <f t="shared" si="47"/>
        <v>0</v>
      </c>
      <c r="I464" s="78">
        <f t="shared" si="48"/>
        <v>0</v>
      </c>
      <c r="J464" s="79">
        <f t="shared" si="55"/>
        <v>0</v>
      </c>
      <c r="K464" s="39"/>
    </row>
    <row r="465" spans="1:11" ht="60">
      <c r="A465" s="80" t="s">
        <v>1361</v>
      </c>
      <c r="B465" s="76" t="s">
        <v>913</v>
      </c>
      <c r="C465" s="81" t="s">
        <v>914</v>
      </c>
      <c r="D465" s="76" t="s">
        <v>14</v>
      </c>
      <c r="E465" s="76" t="s">
        <v>30</v>
      </c>
      <c r="F465" s="87">
        <v>187.2</v>
      </c>
      <c r="G465" s="78"/>
      <c r="H465" s="78">
        <f t="shared" si="47"/>
        <v>0</v>
      </c>
      <c r="I465" s="78">
        <f t="shared" si="48"/>
        <v>0</v>
      </c>
      <c r="J465" s="79">
        <f t="shared" si="55"/>
        <v>0</v>
      </c>
      <c r="K465" s="39"/>
    </row>
    <row r="466" spans="1:11" ht="60">
      <c r="A466" s="80" t="s">
        <v>1362</v>
      </c>
      <c r="B466" s="76" t="s">
        <v>915</v>
      </c>
      <c r="C466" s="81" t="s">
        <v>916</v>
      </c>
      <c r="D466" s="76" t="s">
        <v>14</v>
      </c>
      <c r="E466" s="76" t="s">
        <v>30</v>
      </c>
      <c r="F466" s="87">
        <v>167.8</v>
      </c>
      <c r="G466" s="78"/>
      <c r="H466" s="78">
        <f t="shared" si="47"/>
        <v>0</v>
      </c>
      <c r="I466" s="78">
        <f t="shared" si="48"/>
        <v>0</v>
      </c>
      <c r="J466" s="79">
        <f t="shared" si="55"/>
        <v>0</v>
      </c>
      <c r="K466" s="39"/>
    </row>
    <row r="467" spans="1:11" ht="60">
      <c r="A467" s="80" t="s">
        <v>1363</v>
      </c>
      <c r="B467" s="76" t="s">
        <v>917</v>
      </c>
      <c r="C467" s="81" t="s">
        <v>918</v>
      </c>
      <c r="D467" s="76" t="s">
        <v>14</v>
      </c>
      <c r="E467" s="76" t="s">
        <v>30</v>
      </c>
      <c r="F467" s="87">
        <v>159.80000000000001</v>
      </c>
      <c r="G467" s="78"/>
      <c r="H467" s="78">
        <f t="shared" ref="H467:H530" si="56">ROUND((G467*1.2247),2)</f>
        <v>0</v>
      </c>
      <c r="I467" s="78">
        <f t="shared" ref="I467:I530" si="57">G467*F467</f>
        <v>0</v>
      </c>
      <c r="J467" s="79">
        <f t="shared" si="55"/>
        <v>0</v>
      </c>
      <c r="K467" s="39"/>
    </row>
    <row r="468" spans="1:11" ht="20.100000000000001" customHeight="1">
      <c r="A468" s="93" t="s">
        <v>1364</v>
      </c>
      <c r="B468" s="221" t="s">
        <v>920</v>
      </c>
      <c r="C468" s="221"/>
      <c r="D468" s="221"/>
      <c r="E468" s="221"/>
      <c r="F468" s="221"/>
      <c r="G468" s="221"/>
      <c r="H468" s="78"/>
      <c r="I468" s="78"/>
      <c r="J468" s="89">
        <f>ROUND((J469+J470),2)</f>
        <v>0</v>
      </c>
      <c r="K468" s="38"/>
    </row>
    <row r="469" spans="1:11" ht="60">
      <c r="A469" s="80" t="s">
        <v>1365</v>
      </c>
      <c r="B469" s="76" t="s">
        <v>922</v>
      </c>
      <c r="C469" s="81" t="s">
        <v>923</v>
      </c>
      <c r="D469" s="76" t="s">
        <v>26</v>
      </c>
      <c r="E469" s="76" t="s">
        <v>30</v>
      </c>
      <c r="F469" s="87">
        <v>75.2</v>
      </c>
      <c r="G469" s="78"/>
      <c r="H469" s="78">
        <f t="shared" si="56"/>
        <v>0</v>
      </c>
      <c r="I469" s="78">
        <f t="shared" si="57"/>
        <v>0</v>
      </c>
      <c r="J469" s="79">
        <f>F469*H469</f>
        <v>0</v>
      </c>
      <c r="K469" s="39"/>
    </row>
    <row r="470" spans="1:11" ht="60">
      <c r="A470" s="80" t="s">
        <v>1366</v>
      </c>
      <c r="B470" s="76" t="s">
        <v>925</v>
      </c>
      <c r="C470" s="81" t="s">
        <v>926</v>
      </c>
      <c r="D470" s="76" t="s">
        <v>14</v>
      </c>
      <c r="E470" s="76" t="s">
        <v>30</v>
      </c>
      <c r="F470" s="87">
        <v>75.2</v>
      </c>
      <c r="G470" s="78"/>
      <c r="H470" s="78">
        <f t="shared" si="56"/>
        <v>0</v>
      </c>
      <c r="I470" s="78">
        <f t="shared" si="57"/>
        <v>0</v>
      </c>
      <c r="J470" s="79">
        <f>F470*H470</f>
        <v>0</v>
      </c>
      <c r="K470" s="39"/>
    </row>
    <row r="471" spans="1:11" ht="20.100000000000001" customHeight="1">
      <c r="A471" s="93" t="s">
        <v>1367</v>
      </c>
      <c r="B471" s="221" t="s">
        <v>927</v>
      </c>
      <c r="C471" s="221"/>
      <c r="D471" s="221"/>
      <c r="E471" s="221"/>
      <c r="F471" s="221"/>
      <c r="G471" s="221"/>
      <c r="H471" s="78"/>
      <c r="I471" s="78"/>
      <c r="J471" s="89">
        <f>ROUND((SUM(J472:J485)),2)</f>
        <v>0</v>
      </c>
      <c r="K471" s="38"/>
    </row>
    <row r="472" spans="1:11" ht="45">
      <c r="A472" s="80" t="s">
        <v>1368</v>
      </c>
      <c r="B472" s="76" t="s">
        <v>928</v>
      </c>
      <c r="C472" s="81" t="s">
        <v>929</v>
      </c>
      <c r="D472" s="76" t="s">
        <v>14</v>
      </c>
      <c r="E472" s="76" t="s">
        <v>22</v>
      </c>
      <c r="F472" s="87">
        <v>95</v>
      </c>
      <c r="G472" s="78"/>
      <c r="H472" s="78">
        <f t="shared" si="56"/>
        <v>0</v>
      </c>
      <c r="I472" s="78">
        <f t="shared" si="57"/>
        <v>0</v>
      </c>
      <c r="J472" s="79">
        <f>F472*H472</f>
        <v>0</v>
      </c>
      <c r="K472" s="39"/>
    </row>
    <row r="473" spans="1:11" ht="45">
      <c r="A473" s="80" t="s">
        <v>1369</v>
      </c>
      <c r="B473" s="76" t="s">
        <v>930</v>
      </c>
      <c r="C473" s="81" t="s">
        <v>931</v>
      </c>
      <c r="D473" s="76" t="s">
        <v>14</v>
      </c>
      <c r="E473" s="76" t="s">
        <v>22</v>
      </c>
      <c r="F473" s="87">
        <v>23</v>
      </c>
      <c r="G473" s="78"/>
      <c r="H473" s="78">
        <f t="shared" si="56"/>
        <v>0</v>
      </c>
      <c r="I473" s="78">
        <f t="shared" si="57"/>
        <v>0</v>
      </c>
      <c r="J473" s="79">
        <f t="shared" ref="J473:J485" si="58">F473*H473</f>
        <v>0</v>
      </c>
      <c r="K473" s="39"/>
    </row>
    <row r="474" spans="1:11" ht="60">
      <c r="A474" s="80" t="s">
        <v>1370</v>
      </c>
      <c r="B474" s="76" t="s">
        <v>932</v>
      </c>
      <c r="C474" s="81" t="s">
        <v>933</v>
      </c>
      <c r="D474" s="76" t="s">
        <v>14</v>
      </c>
      <c r="E474" s="76" t="s">
        <v>22</v>
      </c>
      <c r="F474" s="87">
        <v>34</v>
      </c>
      <c r="G474" s="78"/>
      <c r="H474" s="78">
        <f t="shared" si="56"/>
        <v>0</v>
      </c>
      <c r="I474" s="78">
        <f t="shared" si="57"/>
        <v>0</v>
      </c>
      <c r="J474" s="79">
        <f t="shared" si="58"/>
        <v>0</v>
      </c>
      <c r="K474" s="39"/>
    </row>
    <row r="475" spans="1:11" ht="45">
      <c r="A475" s="80" t="s">
        <v>1371</v>
      </c>
      <c r="B475" s="76" t="s">
        <v>934</v>
      </c>
      <c r="C475" s="81" t="s">
        <v>935</v>
      </c>
      <c r="D475" s="76" t="s">
        <v>14</v>
      </c>
      <c r="E475" s="76" t="s">
        <v>22</v>
      </c>
      <c r="F475" s="87">
        <v>3</v>
      </c>
      <c r="G475" s="78"/>
      <c r="H475" s="78">
        <f t="shared" si="56"/>
        <v>0</v>
      </c>
      <c r="I475" s="78">
        <f t="shared" si="57"/>
        <v>0</v>
      </c>
      <c r="J475" s="79">
        <f t="shared" si="58"/>
        <v>0</v>
      </c>
      <c r="K475" s="39"/>
    </row>
    <row r="476" spans="1:11" ht="60">
      <c r="A476" s="80" t="s">
        <v>1372</v>
      </c>
      <c r="B476" s="76" t="s">
        <v>936</v>
      </c>
      <c r="C476" s="81" t="s">
        <v>937</v>
      </c>
      <c r="D476" s="76" t="s">
        <v>14</v>
      </c>
      <c r="E476" s="76" t="s">
        <v>22</v>
      </c>
      <c r="F476" s="87">
        <v>2</v>
      </c>
      <c r="G476" s="78"/>
      <c r="H476" s="78">
        <f t="shared" si="56"/>
        <v>0</v>
      </c>
      <c r="I476" s="78">
        <f t="shared" si="57"/>
        <v>0</v>
      </c>
      <c r="J476" s="79">
        <f t="shared" si="58"/>
        <v>0</v>
      </c>
      <c r="K476" s="39"/>
    </row>
    <row r="477" spans="1:11" ht="45">
      <c r="A477" s="80" t="s">
        <v>1373</v>
      </c>
      <c r="B477" s="76" t="s">
        <v>938</v>
      </c>
      <c r="C477" s="81" t="s">
        <v>939</v>
      </c>
      <c r="D477" s="76" t="s">
        <v>14</v>
      </c>
      <c r="E477" s="76" t="s">
        <v>22</v>
      </c>
      <c r="F477" s="87">
        <v>1</v>
      </c>
      <c r="G477" s="78"/>
      <c r="H477" s="78">
        <f t="shared" si="56"/>
        <v>0</v>
      </c>
      <c r="I477" s="78">
        <f t="shared" si="57"/>
        <v>0</v>
      </c>
      <c r="J477" s="79">
        <f t="shared" si="58"/>
        <v>0</v>
      </c>
      <c r="K477" s="39"/>
    </row>
    <row r="478" spans="1:11" ht="30">
      <c r="A478" s="80" t="s">
        <v>1374</v>
      </c>
      <c r="B478" s="76" t="s">
        <v>940</v>
      </c>
      <c r="C478" s="81" t="s">
        <v>941</v>
      </c>
      <c r="D478" s="76" t="s">
        <v>26</v>
      </c>
      <c r="E478" s="76" t="s">
        <v>22</v>
      </c>
      <c r="F478" s="87">
        <v>10</v>
      </c>
      <c r="G478" s="78"/>
      <c r="H478" s="78">
        <f t="shared" si="56"/>
        <v>0</v>
      </c>
      <c r="I478" s="78">
        <f t="shared" si="57"/>
        <v>0</v>
      </c>
      <c r="J478" s="79">
        <f t="shared" si="58"/>
        <v>0</v>
      </c>
      <c r="K478" s="39"/>
    </row>
    <row r="479" spans="1:11" ht="45">
      <c r="A479" s="80" t="s">
        <v>1375</v>
      </c>
      <c r="B479" s="76" t="s">
        <v>942</v>
      </c>
      <c r="C479" s="81" t="s">
        <v>943</v>
      </c>
      <c r="D479" s="76" t="s">
        <v>14</v>
      </c>
      <c r="E479" s="76" t="s">
        <v>22</v>
      </c>
      <c r="F479" s="87">
        <v>8</v>
      </c>
      <c r="G479" s="78"/>
      <c r="H479" s="78">
        <f t="shared" si="56"/>
        <v>0</v>
      </c>
      <c r="I479" s="78">
        <f t="shared" si="57"/>
        <v>0</v>
      </c>
      <c r="J479" s="79">
        <f t="shared" si="58"/>
        <v>0</v>
      </c>
      <c r="K479" s="39"/>
    </row>
    <row r="480" spans="1:11" ht="45">
      <c r="A480" s="80" t="s">
        <v>1376</v>
      </c>
      <c r="B480" s="76" t="s">
        <v>944</v>
      </c>
      <c r="C480" s="81" t="s">
        <v>945</v>
      </c>
      <c r="D480" s="76" t="s">
        <v>14</v>
      </c>
      <c r="E480" s="76" t="s">
        <v>22</v>
      </c>
      <c r="F480" s="87">
        <v>1</v>
      </c>
      <c r="G480" s="78"/>
      <c r="H480" s="78">
        <f t="shared" si="56"/>
        <v>0</v>
      </c>
      <c r="I480" s="78">
        <f t="shared" si="57"/>
        <v>0</v>
      </c>
      <c r="J480" s="79">
        <f t="shared" si="58"/>
        <v>0</v>
      </c>
      <c r="K480" s="39"/>
    </row>
    <row r="481" spans="1:11" ht="60">
      <c r="A481" s="80" t="s">
        <v>1377</v>
      </c>
      <c r="B481" s="76" t="s">
        <v>946</v>
      </c>
      <c r="C481" s="81" t="s">
        <v>947</v>
      </c>
      <c r="D481" s="76" t="s">
        <v>14</v>
      </c>
      <c r="E481" s="76" t="s">
        <v>22</v>
      </c>
      <c r="F481" s="87">
        <v>4</v>
      </c>
      <c r="G481" s="78"/>
      <c r="H481" s="78">
        <f t="shared" si="56"/>
        <v>0</v>
      </c>
      <c r="I481" s="78">
        <f t="shared" si="57"/>
        <v>0</v>
      </c>
      <c r="J481" s="79">
        <f t="shared" si="58"/>
        <v>0</v>
      </c>
      <c r="K481" s="39"/>
    </row>
    <row r="482" spans="1:11" ht="30">
      <c r="A482" s="80" t="s">
        <v>1378</v>
      </c>
      <c r="B482" s="76" t="s">
        <v>946</v>
      </c>
      <c r="C482" s="81" t="s">
        <v>948</v>
      </c>
      <c r="D482" s="76" t="s">
        <v>14</v>
      </c>
      <c r="E482" s="76" t="s">
        <v>22</v>
      </c>
      <c r="F482" s="87">
        <v>9</v>
      </c>
      <c r="G482" s="78"/>
      <c r="H482" s="78">
        <f t="shared" si="56"/>
        <v>0</v>
      </c>
      <c r="I482" s="78">
        <f t="shared" si="57"/>
        <v>0</v>
      </c>
      <c r="J482" s="79">
        <f t="shared" si="58"/>
        <v>0</v>
      </c>
      <c r="K482" s="39"/>
    </row>
    <row r="483" spans="1:11" ht="45">
      <c r="A483" s="80" t="s">
        <v>1379</v>
      </c>
      <c r="B483" s="76" t="s">
        <v>949</v>
      </c>
      <c r="C483" s="81" t="s">
        <v>950</v>
      </c>
      <c r="D483" s="76" t="s">
        <v>26</v>
      </c>
      <c r="E483" s="76" t="s">
        <v>22</v>
      </c>
      <c r="F483" s="87">
        <v>81</v>
      </c>
      <c r="G483" s="78"/>
      <c r="H483" s="78">
        <f t="shared" si="56"/>
        <v>0</v>
      </c>
      <c r="I483" s="78">
        <f t="shared" si="57"/>
        <v>0</v>
      </c>
      <c r="J483" s="79">
        <f t="shared" si="58"/>
        <v>0</v>
      </c>
      <c r="K483" s="39"/>
    </row>
    <row r="484" spans="1:11" ht="45">
      <c r="A484" s="80" t="s">
        <v>1380</v>
      </c>
      <c r="B484" s="76" t="s">
        <v>951</v>
      </c>
      <c r="C484" s="81" t="s">
        <v>952</v>
      </c>
      <c r="D484" s="76" t="s">
        <v>26</v>
      </c>
      <c r="E484" s="76" t="s">
        <v>22</v>
      </c>
      <c r="F484" s="87">
        <v>11</v>
      </c>
      <c r="G484" s="78"/>
      <c r="H484" s="78">
        <f t="shared" si="56"/>
        <v>0</v>
      </c>
      <c r="I484" s="78">
        <f t="shared" si="57"/>
        <v>0</v>
      </c>
      <c r="J484" s="79">
        <f t="shared" si="58"/>
        <v>0</v>
      </c>
      <c r="K484" s="39"/>
    </row>
    <row r="485" spans="1:11" ht="60.6" thickBot="1">
      <c r="A485" s="94" t="s">
        <v>1381</v>
      </c>
      <c r="B485" s="95" t="s">
        <v>953</v>
      </c>
      <c r="C485" s="96" t="s">
        <v>954</v>
      </c>
      <c r="D485" s="95" t="s">
        <v>955</v>
      </c>
      <c r="E485" s="95" t="s">
        <v>22</v>
      </c>
      <c r="F485" s="97">
        <v>8</v>
      </c>
      <c r="G485" s="98"/>
      <c r="H485" s="98">
        <f t="shared" si="56"/>
        <v>0</v>
      </c>
      <c r="I485" s="98">
        <f t="shared" si="57"/>
        <v>0</v>
      </c>
      <c r="J485" s="99">
        <f t="shared" si="58"/>
        <v>0</v>
      </c>
      <c r="K485" s="39"/>
    </row>
    <row r="486" spans="1:11" ht="20.100000000000001" customHeight="1" thickBot="1">
      <c r="A486" s="103">
        <v>20</v>
      </c>
      <c r="B486" s="219" t="s">
        <v>956</v>
      </c>
      <c r="C486" s="219"/>
      <c r="D486" s="219"/>
      <c r="E486" s="219"/>
      <c r="F486" s="219"/>
      <c r="G486" s="219"/>
      <c r="H486" s="105"/>
      <c r="I486" s="105"/>
      <c r="J486" s="106">
        <f>ROUND((J487+J493),2)</f>
        <v>0</v>
      </c>
      <c r="K486" s="38"/>
    </row>
    <row r="487" spans="1:11" ht="20.100000000000001" customHeight="1">
      <c r="A487" s="100" t="s">
        <v>988</v>
      </c>
      <c r="B487" s="220" t="s">
        <v>958</v>
      </c>
      <c r="C487" s="220"/>
      <c r="D487" s="220"/>
      <c r="E487" s="220"/>
      <c r="F487" s="220"/>
      <c r="G487" s="220"/>
      <c r="H487" s="101"/>
      <c r="I487" s="101"/>
      <c r="J487" s="102">
        <f>ROUND((SUM(J488:J492)),2)</f>
        <v>0</v>
      </c>
      <c r="K487" s="38"/>
    </row>
    <row r="488" spans="1:11" ht="60">
      <c r="A488" s="80" t="s">
        <v>990</v>
      </c>
      <c r="B488" s="76" t="s">
        <v>960</v>
      </c>
      <c r="C488" s="81" t="s">
        <v>961</v>
      </c>
      <c r="D488" s="76" t="s">
        <v>14</v>
      </c>
      <c r="E488" s="76" t="s">
        <v>30</v>
      </c>
      <c r="F488" s="87">
        <v>22.6</v>
      </c>
      <c r="G488" s="78"/>
      <c r="H488" s="78">
        <f t="shared" si="56"/>
        <v>0</v>
      </c>
      <c r="I488" s="78">
        <f t="shared" si="57"/>
        <v>0</v>
      </c>
      <c r="J488" s="79">
        <f>ROUND((F488*H488),2)</f>
        <v>0</v>
      </c>
      <c r="K488" s="39"/>
    </row>
    <row r="489" spans="1:11" ht="60">
      <c r="A489" s="80" t="s">
        <v>993</v>
      </c>
      <c r="B489" s="76" t="s">
        <v>963</v>
      </c>
      <c r="C489" s="81" t="s">
        <v>964</v>
      </c>
      <c r="D489" s="76" t="s">
        <v>14</v>
      </c>
      <c r="E489" s="76" t="s">
        <v>30</v>
      </c>
      <c r="F489" s="87">
        <v>132.4</v>
      </c>
      <c r="G489" s="78"/>
      <c r="H489" s="78">
        <f t="shared" si="56"/>
        <v>0</v>
      </c>
      <c r="I489" s="78">
        <f t="shared" si="57"/>
        <v>0</v>
      </c>
      <c r="J489" s="79">
        <f t="shared" ref="J489:J492" si="59">ROUND((F489*H489),2)</f>
        <v>0</v>
      </c>
      <c r="K489" s="39"/>
    </row>
    <row r="490" spans="1:11" ht="60">
      <c r="A490" s="80" t="s">
        <v>996</v>
      </c>
      <c r="B490" s="76" t="s">
        <v>966</v>
      </c>
      <c r="C490" s="81" t="s">
        <v>967</v>
      </c>
      <c r="D490" s="76" t="s">
        <v>14</v>
      </c>
      <c r="E490" s="76" t="s">
        <v>30</v>
      </c>
      <c r="F490" s="87">
        <v>16.899999999999999</v>
      </c>
      <c r="G490" s="78"/>
      <c r="H490" s="78">
        <f t="shared" si="56"/>
        <v>0</v>
      </c>
      <c r="I490" s="78">
        <f t="shared" si="57"/>
        <v>0</v>
      </c>
      <c r="J490" s="79">
        <f t="shared" si="59"/>
        <v>0</v>
      </c>
      <c r="K490" s="39"/>
    </row>
    <row r="491" spans="1:11" ht="60">
      <c r="A491" s="80" t="s">
        <v>999</v>
      </c>
      <c r="B491" s="76" t="s">
        <v>969</v>
      </c>
      <c r="C491" s="81" t="s">
        <v>970</v>
      </c>
      <c r="D491" s="76" t="s">
        <v>14</v>
      </c>
      <c r="E491" s="76" t="s">
        <v>30</v>
      </c>
      <c r="F491" s="87">
        <v>154.9</v>
      </c>
      <c r="G491" s="78"/>
      <c r="H491" s="78">
        <f t="shared" si="56"/>
        <v>0</v>
      </c>
      <c r="I491" s="78">
        <f t="shared" si="57"/>
        <v>0</v>
      </c>
      <c r="J491" s="79">
        <f t="shared" si="59"/>
        <v>0</v>
      </c>
      <c r="K491" s="39"/>
    </row>
    <row r="492" spans="1:11" ht="75">
      <c r="A492" s="80" t="s">
        <v>1002</v>
      </c>
      <c r="B492" s="76" t="s">
        <v>971</v>
      </c>
      <c r="C492" s="81" t="s">
        <v>972</v>
      </c>
      <c r="D492" s="76" t="s">
        <v>14</v>
      </c>
      <c r="E492" s="76" t="s">
        <v>22</v>
      </c>
      <c r="F492" s="87">
        <v>138</v>
      </c>
      <c r="G492" s="78"/>
      <c r="H492" s="78">
        <f t="shared" si="56"/>
        <v>0</v>
      </c>
      <c r="I492" s="78">
        <f t="shared" si="57"/>
        <v>0</v>
      </c>
      <c r="J492" s="79">
        <f t="shared" si="59"/>
        <v>0</v>
      </c>
      <c r="K492" s="39"/>
    </row>
    <row r="493" spans="1:11" ht="20.100000000000001" customHeight="1">
      <c r="A493" s="93" t="s">
        <v>1009</v>
      </c>
      <c r="B493" s="221" t="s">
        <v>974</v>
      </c>
      <c r="C493" s="221"/>
      <c r="D493" s="221"/>
      <c r="E493" s="221"/>
      <c r="F493" s="221"/>
      <c r="G493" s="221"/>
      <c r="H493" s="78"/>
      <c r="I493" s="78"/>
      <c r="J493" s="89">
        <f>SUM(J494:J497)</f>
        <v>0</v>
      </c>
      <c r="K493" s="38"/>
    </row>
    <row r="494" spans="1:11" ht="45">
      <c r="A494" s="80" t="s">
        <v>1011</v>
      </c>
      <c r="B494" s="76" t="s">
        <v>976</v>
      </c>
      <c r="C494" s="81" t="s">
        <v>977</v>
      </c>
      <c r="D494" s="76" t="s">
        <v>14</v>
      </c>
      <c r="E494" s="76" t="s">
        <v>30</v>
      </c>
      <c r="F494" s="87">
        <v>63.9</v>
      </c>
      <c r="G494" s="78"/>
      <c r="H494" s="78">
        <f t="shared" si="56"/>
        <v>0</v>
      </c>
      <c r="I494" s="78">
        <f t="shared" si="57"/>
        <v>0</v>
      </c>
      <c r="J494" s="79">
        <f>F494*H494</f>
        <v>0</v>
      </c>
      <c r="K494" s="39"/>
    </row>
    <row r="495" spans="1:11" ht="60">
      <c r="A495" s="80" t="s">
        <v>1012</v>
      </c>
      <c r="B495" s="76" t="s">
        <v>979</v>
      </c>
      <c r="C495" s="81" t="s">
        <v>980</v>
      </c>
      <c r="D495" s="76" t="s">
        <v>14</v>
      </c>
      <c r="E495" s="76" t="s">
        <v>22</v>
      </c>
      <c r="F495" s="87">
        <v>12</v>
      </c>
      <c r="G495" s="78"/>
      <c r="H495" s="78">
        <f t="shared" si="56"/>
        <v>0</v>
      </c>
      <c r="I495" s="78">
        <f t="shared" si="57"/>
        <v>0</v>
      </c>
      <c r="J495" s="79">
        <f t="shared" ref="J495:J497" si="60">F495*H495</f>
        <v>0</v>
      </c>
      <c r="K495" s="39"/>
    </row>
    <row r="496" spans="1:11" ht="60">
      <c r="A496" s="80" t="s">
        <v>1382</v>
      </c>
      <c r="B496" s="76" t="s">
        <v>982</v>
      </c>
      <c r="C496" s="81" t="s">
        <v>983</v>
      </c>
      <c r="D496" s="76" t="s">
        <v>14</v>
      </c>
      <c r="E496" s="76" t="s">
        <v>22</v>
      </c>
      <c r="F496" s="87">
        <v>14</v>
      </c>
      <c r="G496" s="78"/>
      <c r="H496" s="78">
        <f t="shared" si="56"/>
        <v>0</v>
      </c>
      <c r="I496" s="78">
        <f t="shared" si="57"/>
        <v>0</v>
      </c>
      <c r="J496" s="79">
        <f t="shared" si="60"/>
        <v>0</v>
      </c>
      <c r="K496" s="39"/>
    </row>
    <row r="497" spans="1:11" ht="45.6" thickBot="1">
      <c r="A497" s="94" t="s">
        <v>1383</v>
      </c>
      <c r="B497" s="95" t="s">
        <v>985</v>
      </c>
      <c r="C497" s="96" t="s">
        <v>986</v>
      </c>
      <c r="D497" s="95" t="s">
        <v>14</v>
      </c>
      <c r="E497" s="95" t="s">
        <v>22</v>
      </c>
      <c r="F497" s="97">
        <v>3</v>
      </c>
      <c r="G497" s="98"/>
      <c r="H497" s="98">
        <f t="shared" si="56"/>
        <v>0</v>
      </c>
      <c r="I497" s="98">
        <f t="shared" si="57"/>
        <v>0</v>
      </c>
      <c r="J497" s="99">
        <f t="shared" si="60"/>
        <v>0</v>
      </c>
      <c r="K497" s="39"/>
    </row>
    <row r="498" spans="1:11" ht="20.100000000000001" customHeight="1" thickBot="1">
      <c r="A498" s="103">
        <v>21</v>
      </c>
      <c r="B498" s="219" t="s">
        <v>987</v>
      </c>
      <c r="C498" s="219"/>
      <c r="D498" s="219"/>
      <c r="E498" s="219"/>
      <c r="F498" s="219"/>
      <c r="G498" s="219"/>
      <c r="H498" s="105"/>
      <c r="I498" s="105"/>
      <c r="J498" s="106">
        <f>J499+J507+J510+J514+J521</f>
        <v>0</v>
      </c>
      <c r="K498" s="38"/>
    </row>
    <row r="499" spans="1:11" ht="20.100000000000001" customHeight="1">
      <c r="A499" s="100" t="s">
        <v>1039</v>
      </c>
      <c r="B499" s="220" t="s">
        <v>989</v>
      </c>
      <c r="C499" s="220"/>
      <c r="D499" s="220"/>
      <c r="E499" s="220"/>
      <c r="F499" s="220"/>
      <c r="G499" s="220"/>
      <c r="H499" s="101"/>
      <c r="I499" s="101"/>
      <c r="J499" s="102">
        <f>SUM(J500:J506)</f>
        <v>0</v>
      </c>
      <c r="K499" s="38"/>
    </row>
    <row r="500" spans="1:11" ht="30">
      <c r="A500" s="80" t="s">
        <v>1384</v>
      </c>
      <c r="B500" s="76" t="s">
        <v>991</v>
      </c>
      <c r="C500" s="81" t="s">
        <v>992</v>
      </c>
      <c r="D500" s="76" t="s">
        <v>14</v>
      </c>
      <c r="E500" s="76" t="s">
        <v>22</v>
      </c>
      <c r="F500" s="87">
        <v>3</v>
      </c>
      <c r="G500" s="78"/>
      <c r="H500" s="78">
        <f t="shared" si="56"/>
        <v>0</v>
      </c>
      <c r="I500" s="78">
        <f t="shared" si="57"/>
        <v>0</v>
      </c>
      <c r="J500" s="79">
        <f>F500*H500</f>
        <v>0</v>
      </c>
      <c r="K500" s="39"/>
    </row>
    <row r="501" spans="1:11" ht="30">
      <c r="A501" s="80" t="s">
        <v>1385</v>
      </c>
      <c r="B501" s="76" t="s">
        <v>994</v>
      </c>
      <c r="C501" s="81" t="s">
        <v>995</v>
      </c>
      <c r="D501" s="76" t="s">
        <v>26</v>
      </c>
      <c r="E501" s="76" t="s">
        <v>22</v>
      </c>
      <c r="F501" s="87">
        <v>1</v>
      </c>
      <c r="G501" s="78"/>
      <c r="H501" s="78">
        <f t="shared" si="56"/>
        <v>0</v>
      </c>
      <c r="I501" s="78">
        <f t="shared" si="57"/>
        <v>0</v>
      </c>
      <c r="J501" s="79">
        <f t="shared" ref="J501:J506" si="61">F501*H501</f>
        <v>0</v>
      </c>
      <c r="K501" s="39"/>
    </row>
    <row r="502" spans="1:11" ht="30">
      <c r="A502" s="80" t="s">
        <v>1386</v>
      </c>
      <c r="B502" s="76" t="s">
        <v>997</v>
      </c>
      <c r="C502" s="81" t="s">
        <v>998</v>
      </c>
      <c r="D502" s="76" t="s">
        <v>26</v>
      </c>
      <c r="E502" s="76" t="s">
        <v>22</v>
      </c>
      <c r="F502" s="87">
        <v>19</v>
      </c>
      <c r="G502" s="78"/>
      <c r="H502" s="78">
        <f t="shared" si="56"/>
        <v>0</v>
      </c>
      <c r="I502" s="78">
        <f t="shared" si="57"/>
        <v>0</v>
      </c>
      <c r="J502" s="79">
        <f t="shared" si="61"/>
        <v>0</v>
      </c>
      <c r="K502" s="39"/>
    </row>
    <row r="503" spans="1:11" ht="30">
      <c r="A503" s="80" t="s">
        <v>1387</v>
      </c>
      <c r="B503" s="76" t="s">
        <v>1000</v>
      </c>
      <c r="C503" s="81" t="s">
        <v>1001</v>
      </c>
      <c r="D503" s="76" t="s">
        <v>26</v>
      </c>
      <c r="E503" s="76" t="s">
        <v>790</v>
      </c>
      <c r="F503" s="87">
        <v>3</v>
      </c>
      <c r="G503" s="78"/>
      <c r="H503" s="78">
        <f t="shared" si="56"/>
        <v>0</v>
      </c>
      <c r="I503" s="78">
        <f t="shared" si="57"/>
        <v>0</v>
      </c>
      <c r="J503" s="79">
        <f t="shared" si="61"/>
        <v>0</v>
      </c>
      <c r="K503" s="39"/>
    </row>
    <row r="504" spans="1:11" ht="30">
      <c r="A504" s="80" t="s">
        <v>1388</v>
      </c>
      <c r="B504" s="76" t="s">
        <v>1003</v>
      </c>
      <c r="C504" s="81" t="s">
        <v>1004</v>
      </c>
      <c r="D504" s="76" t="s">
        <v>26</v>
      </c>
      <c r="E504" s="76" t="s">
        <v>22</v>
      </c>
      <c r="F504" s="87">
        <v>2</v>
      </c>
      <c r="G504" s="78"/>
      <c r="H504" s="78">
        <f t="shared" si="56"/>
        <v>0</v>
      </c>
      <c r="I504" s="78">
        <f t="shared" si="57"/>
        <v>0</v>
      </c>
      <c r="J504" s="79">
        <f t="shared" si="61"/>
        <v>0</v>
      </c>
      <c r="K504" s="39"/>
    </row>
    <row r="505" spans="1:11" ht="30">
      <c r="A505" s="80" t="s">
        <v>1389</v>
      </c>
      <c r="B505" s="76" t="s">
        <v>1005</v>
      </c>
      <c r="C505" s="81" t="s">
        <v>1006</v>
      </c>
      <c r="D505" s="76" t="s">
        <v>14</v>
      </c>
      <c r="E505" s="76" t="s">
        <v>22</v>
      </c>
      <c r="F505" s="87">
        <v>3</v>
      </c>
      <c r="G505" s="78"/>
      <c r="H505" s="78">
        <f t="shared" si="56"/>
        <v>0</v>
      </c>
      <c r="I505" s="78">
        <f t="shared" si="57"/>
        <v>0</v>
      </c>
      <c r="J505" s="79">
        <f t="shared" si="61"/>
        <v>0</v>
      </c>
      <c r="K505" s="39"/>
    </row>
    <row r="506" spans="1:11" ht="30">
      <c r="A506" s="80" t="s">
        <v>1390</v>
      </c>
      <c r="B506" s="76" t="s">
        <v>1007</v>
      </c>
      <c r="C506" s="81" t="s">
        <v>1008</v>
      </c>
      <c r="D506" s="76" t="s">
        <v>26</v>
      </c>
      <c r="E506" s="76" t="s">
        <v>22</v>
      </c>
      <c r="F506" s="87">
        <v>4</v>
      </c>
      <c r="G506" s="78"/>
      <c r="H506" s="78">
        <f t="shared" si="56"/>
        <v>0</v>
      </c>
      <c r="I506" s="78">
        <f t="shared" si="57"/>
        <v>0</v>
      </c>
      <c r="J506" s="79">
        <f t="shared" si="61"/>
        <v>0</v>
      </c>
      <c r="K506" s="39"/>
    </row>
    <row r="507" spans="1:11" ht="20.100000000000001" customHeight="1">
      <c r="A507" s="93" t="s">
        <v>1042</v>
      </c>
      <c r="B507" s="221" t="s">
        <v>1010</v>
      </c>
      <c r="C507" s="221"/>
      <c r="D507" s="221"/>
      <c r="E507" s="221"/>
      <c r="F507" s="221"/>
      <c r="G507" s="221"/>
      <c r="H507" s="78"/>
      <c r="I507" s="78"/>
      <c r="J507" s="89">
        <f>J508+J509</f>
        <v>0</v>
      </c>
      <c r="K507" s="38"/>
    </row>
    <row r="508" spans="1:11" ht="60">
      <c r="A508" s="80" t="s">
        <v>1391</v>
      </c>
      <c r="B508" s="76" t="s">
        <v>882</v>
      </c>
      <c r="C508" s="81" t="s">
        <v>883</v>
      </c>
      <c r="D508" s="76" t="s">
        <v>14</v>
      </c>
      <c r="E508" s="76" t="s">
        <v>22</v>
      </c>
      <c r="F508" s="87">
        <v>4</v>
      </c>
      <c r="G508" s="78"/>
      <c r="H508" s="78">
        <f t="shared" si="56"/>
        <v>0</v>
      </c>
      <c r="I508" s="78">
        <f t="shared" si="57"/>
        <v>0</v>
      </c>
      <c r="J508" s="79">
        <f>F508*H508</f>
        <v>0</v>
      </c>
      <c r="K508" s="39"/>
    </row>
    <row r="509" spans="1:11" ht="45">
      <c r="A509" s="80" t="s">
        <v>1392</v>
      </c>
      <c r="B509" s="76" t="s">
        <v>887</v>
      </c>
      <c r="C509" s="81" t="s">
        <v>888</v>
      </c>
      <c r="D509" s="76" t="s">
        <v>14</v>
      </c>
      <c r="E509" s="76" t="s">
        <v>22</v>
      </c>
      <c r="F509" s="87">
        <v>27</v>
      </c>
      <c r="G509" s="78"/>
      <c r="H509" s="78">
        <f t="shared" si="56"/>
        <v>0</v>
      </c>
      <c r="I509" s="78">
        <f t="shared" si="57"/>
        <v>0</v>
      </c>
      <c r="J509" s="79">
        <f>F509*H509</f>
        <v>0</v>
      </c>
      <c r="K509" s="39"/>
    </row>
    <row r="510" spans="1:11" ht="20.100000000000001" customHeight="1">
      <c r="A510" s="93" t="s">
        <v>1393</v>
      </c>
      <c r="B510" s="221" t="s">
        <v>1013</v>
      </c>
      <c r="C510" s="221"/>
      <c r="D510" s="221"/>
      <c r="E510" s="221"/>
      <c r="F510" s="221"/>
      <c r="G510" s="221"/>
      <c r="H510" s="78"/>
      <c r="I510" s="78"/>
      <c r="J510" s="89">
        <f>J511+J512+J513</f>
        <v>0</v>
      </c>
      <c r="K510" s="38"/>
    </row>
    <row r="511" spans="1:11" ht="30">
      <c r="A511" s="80" t="s">
        <v>1394</v>
      </c>
      <c r="B511" s="76" t="s">
        <v>1014</v>
      </c>
      <c r="C511" s="81" t="s">
        <v>1015</v>
      </c>
      <c r="D511" s="76" t="s">
        <v>14</v>
      </c>
      <c r="E511" s="76" t="s">
        <v>22</v>
      </c>
      <c r="F511" s="87">
        <v>19</v>
      </c>
      <c r="G511" s="78"/>
      <c r="H511" s="78">
        <f t="shared" si="56"/>
        <v>0</v>
      </c>
      <c r="I511" s="78">
        <f t="shared" si="57"/>
        <v>0</v>
      </c>
      <c r="J511" s="79">
        <f>F511*H511</f>
        <v>0</v>
      </c>
      <c r="K511" s="39"/>
    </row>
    <row r="512" spans="1:11" ht="30">
      <c r="A512" s="80" t="s">
        <v>1395</v>
      </c>
      <c r="B512" s="76" t="s">
        <v>1016</v>
      </c>
      <c r="C512" s="81" t="s">
        <v>1017</v>
      </c>
      <c r="D512" s="76" t="s">
        <v>26</v>
      </c>
      <c r="E512" s="76" t="s">
        <v>22</v>
      </c>
      <c r="F512" s="87">
        <v>8</v>
      </c>
      <c r="G512" s="78"/>
      <c r="H512" s="78">
        <f t="shared" si="56"/>
        <v>0</v>
      </c>
      <c r="I512" s="78">
        <f t="shared" si="57"/>
        <v>0</v>
      </c>
      <c r="J512" s="79">
        <f t="shared" ref="J512:J513" si="62">F512*H512</f>
        <v>0</v>
      </c>
      <c r="K512" s="39"/>
    </row>
    <row r="513" spans="1:11" ht="30">
      <c r="A513" s="80" t="s">
        <v>1396</v>
      </c>
      <c r="B513" s="76" t="s">
        <v>1018</v>
      </c>
      <c r="C513" s="81" t="s">
        <v>1019</v>
      </c>
      <c r="D513" s="76" t="s">
        <v>26</v>
      </c>
      <c r="E513" s="76" t="s">
        <v>22</v>
      </c>
      <c r="F513" s="87">
        <v>10</v>
      </c>
      <c r="G513" s="78"/>
      <c r="H513" s="78">
        <f t="shared" si="56"/>
        <v>0</v>
      </c>
      <c r="I513" s="78">
        <f t="shared" si="57"/>
        <v>0</v>
      </c>
      <c r="J513" s="79">
        <f t="shared" si="62"/>
        <v>0</v>
      </c>
      <c r="K513" s="39"/>
    </row>
    <row r="514" spans="1:11" ht="20.100000000000001" customHeight="1">
      <c r="A514" s="93" t="s">
        <v>1397</v>
      </c>
      <c r="B514" s="221" t="s">
        <v>1020</v>
      </c>
      <c r="C514" s="221"/>
      <c r="D514" s="221"/>
      <c r="E514" s="221"/>
      <c r="F514" s="221"/>
      <c r="G514" s="221"/>
      <c r="H514" s="78"/>
      <c r="I514" s="78"/>
      <c r="J514" s="89">
        <f>SUM(J515:J520)</f>
        <v>0</v>
      </c>
      <c r="K514" s="38"/>
    </row>
    <row r="515" spans="1:11" ht="60">
      <c r="A515" s="80" t="s">
        <v>1398</v>
      </c>
      <c r="B515" s="76" t="s">
        <v>1021</v>
      </c>
      <c r="C515" s="81" t="s">
        <v>1022</v>
      </c>
      <c r="D515" s="76" t="s">
        <v>14</v>
      </c>
      <c r="E515" s="76" t="s">
        <v>30</v>
      </c>
      <c r="F515" s="87">
        <v>51.65</v>
      </c>
      <c r="G515" s="78"/>
      <c r="H515" s="78">
        <f t="shared" si="56"/>
        <v>0</v>
      </c>
      <c r="I515" s="78">
        <f t="shared" si="57"/>
        <v>0</v>
      </c>
      <c r="J515" s="79">
        <f>F515*H515</f>
        <v>0</v>
      </c>
      <c r="K515" s="39"/>
    </row>
    <row r="516" spans="1:11" ht="60">
      <c r="A516" s="80" t="s">
        <v>1399</v>
      </c>
      <c r="B516" s="76" t="s">
        <v>1023</v>
      </c>
      <c r="C516" s="81" t="s">
        <v>1024</v>
      </c>
      <c r="D516" s="76" t="s">
        <v>14</v>
      </c>
      <c r="E516" s="76" t="s">
        <v>30</v>
      </c>
      <c r="F516" s="87">
        <v>15.2</v>
      </c>
      <c r="G516" s="78"/>
      <c r="H516" s="78">
        <f t="shared" si="56"/>
        <v>0</v>
      </c>
      <c r="I516" s="78">
        <f t="shared" si="57"/>
        <v>0</v>
      </c>
      <c r="J516" s="79">
        <f t="shared" ref="J516:J520" si="63">F516*H516</f>
        <v>0</v>
      </c>
      <c r="K516" s="39"/>
    </row>
    <row r="517" spans="1:11" ht="60">
      <c r="A517" s="80" t="s">
        <v>1400</v>
      </c>
      <c r="B517" s="76" t="s">
        <v>1025</v>
      </c>
      <c r="C517" s="81" t="s">
        <v>1026</v>
      </c>
      <c r="D517" s="76" t="s">
        <v>14</v>
      </c>
      <c r="E517" s="76" t="s">
        <v>30</v>
      </c>
      <c r="F517" s="87">
        <v>112.05</v>
      </c>
      <c r="G517" s="78"/>
      <c r="H517" s="78">
        <f t="shared" si="56"/>
        <v>0</v>
      </c>
      <c r="I517" s="78">
        <f t="shared" si="57"/>
        <v>0</v>
      </c>
      <c r="J517" s="79">
        <f t="shared" si="63"/>
        <v>0</v>
      </c>
      <c r="K517" s="39"/>
    </row>
    <row r="518" spans="1:11" ht="60">
      <c r="A518" s="80" t="s">
        <v>1401</v>
      </c>
      <c r="B518" s="76" t="s">
        <v>1027</v>
      </c>
      <c r="C518" s="81" t="s">
        <v>1028</v>
      </c>
      <c r="D518" s="76" t="s">
        <v>14</v>
      </c>
      <c r="E518" s="76" t="s">
        <v>30</v>
      </c>
      <c r="F518" s="87">
        <v>4.8</v>
      </c>
      <c r="G518" s="78"/>
      <c r="H518" s="78">
        <f t="shared" si="56"/>
        <v>0</v>
      </c>
      <c r="I518" s="78">
        <f t="shared" si="57"/>
        <v>0</v>
      </c>
      <c r="J518" s="79">
        <f t="shared" si="63"/>
        <v>0</v>
      </c>
      <c r="K518" s="39"/>
    </row>
    <row r="519" spans="1:11" ht="30">
      <c r="A519" s="80" t="s">
        <v>1402</v>
      </c>
      <c r="B519" s="76" t="s">
        <v>1029</v>
      </c>
      <c r="C519" s="81" t="s">
        <v>1030</v>
      </c>
      <c r="D519" s="76" t="s">
        <v>26</v>
      </c>
      <c r="E519" s="76" t="s">
        <v>5</v>
      </c>
      <c r="F519" s="87">
        <v>4</v>
      </c>
      <c r="G519" s="78"/>
      <c r="H519" s="78">
        <f t="shared" si="56"/>
        <v>0</v>
      </c>
      <c r="I519" s="78">
        <f t="shared" si="57"/>
        <v>0</v>
      </c>
      <c r="J519" s="79">
        <f t="shared" si="63"/>
        <v>0</v>
      </c>
      <c r="K519" s="39"/>
    </row>
    <row r="520" spans="1:11" ht="45">
      <c r="A520" s="80" t="s">
        <v>1403</v>
      </c>
      <c r="B520" s="76" t="s">
        <v>1031</v>
      </c>
      <c r="C520" s="81" t="s">
        <v>1032</v>
      </c>
      <c r="D520" s="76" t="s">
        <v>26</v>
      </c>
      <c r="E520" s="76" t="s">
        <v>30</v>
      </c>
      <c r="F520" s="87">
        <v>55.2</v>
      </c>
      <c r="G520" s="78"/>
      <c r="H520" s="78">
        <f t="shared" si="56"/>
        <v>0</v>
      </c>
      <c r="I520" s="78">
        <f t="shared" si="57"/>
        <v>0</v>
      </c>
      <c r="J520" s="79">
        <f t="shared" si="63"/>
        <v>0</v>
      </c>
      <c r="K520" s="39"/>
    </row>
    <row r="521" spans="1:11" ht="20.100000000000001" customHeight="1">
      <c r="A521" s="93" t="s">
        <v>1404</v>
      </c>
      <c r="B521" s="221" t="s">
        <v>1033</v>
      </c>
      <c r="C521" s="221"/>
      <c r="D521" s="221"/>
      <c r="E521" s="221"/>
      <c r="F521" s="221"/>
      <c r="G521" s="221"/>
      <c r="H521" s="78"/>
      <c r="I521" s="78"/>
      <c r="J521" s="89">
        <f>J522+J523</f>
        <v>0</v>
      </c>
      <c r="K521" s="38"/>
    </row>
    <row r="522" spans="1:11" ht="45">
      <c r="A522" s="80" t="s">
        <v>1405</v>
      </c>
      <c r="B522" s="76" t="s">
        <v>1034</v>
      </c>
      <c r="C522" s="81" t="s">
        <v>1035</v>
      </c>
      <c r="D522" s="76" t="s">
        <v>14</v>
      </c>
      <c r="E522" s="76" t="s">
        <v>30</v>
      </c>
      <c r="F522" s="87">
        <v>579</v>
      </c>
      <c r="G522" s="78"/>
      <c r="H522" s="78">
        <f t="shared" si="56"/>
        <v>0</v>
      </c>
      <c r="I522" s="78">
        <f t="shared" si="57"/>
        <v>0</v>
      </c>
      <c r="J522" s="79">
        <f>F522*H522</f>
        <v>0</v>
      </c>
      <c r="K522" s="39"/>
    </row>
    <row r="523" spans="1:11" ht="30.6" thickBot="1">
      <c r="A523" s="94" t="s">
        <v>1406</v>
      </c>
      <c r="B523" s="95" t="s">
        <v>1036</v>
      </c>
      <c r="C523" s="96" t="s">
        <v>1037</v>
      </c>
      <c r="D523" s="95" t="s">
        <v>14</v>
      </c>
      <c r="E523" s="95" t="s">
        <v>30</v>
      </c>
      <c r="F523" s="97">
        <v>113</v>
      </c>
      <c r="G523" s="98"/>
      <c r="H523" s="98">
        <f t="shared" si="56"/>
        <v>0</v>
      </c>
      <c r="I523" s="98">
        <f t="shared" si="57"/>
        <v>0</v>
      </c>
      <c r="J523" s="99">
        <f>F523*H523</f>
        <v>0</v>
      </c>
      <c r="K523" s="39"/>
    </row>
    <row r="524" spans="1:11" ht="20.100000000000001" customHeight="1" thickBot="1">
      <c r="A524" s="103">
        <v>22</v>
      </c>
      <c r="B524" s="219" t="s">
        <v>1038</v>
      </c>
      <c r="C524" s="219"/>
      <c r="D524" s="219"/>
      <c r="E524" s="219"/>
      <c r="F524" s="219"/>
      <c r="G524" s="219"/>
      <c r="H524" s="105"/>
      <c r="I524" s="105"/>
      <c r="J524" s="106">
        <f>SUM(J525:J526)</f>
        <v>0</v>
      </c>
      <c r="K524" s="38"/>
    </row>
    <row r="525" spans="1:11" ht="30">
      <c r="A525" s="107" t="s">
        <v>1046</v>
      </c>
      <c r="B525" s="108" t="s">
        <v>1040</v>
      </c>
      <c r="C525" s="109" t="s">
        <v>1041</v>
      </c>
      <c r="D525" s="108" t="s">
        <v>26</v>
      </c>
      <c r="E525" s="108" t="s">
        <v>30</v>
      </c>
      <c r="F525" s="110">
        <v>4</v>
      </c>
      <c r="G525" s="101"/>
      <c r="H525" s="101">
        <f t="shared" si="56"/>
        <v>0</v>
      </c>
      <c r="I525" s="101">
        <f t="shared" si="57"/>
        <v>0</v>
      </c>
      <c r="J525" s="111">
        <f>F525*H525</f>
        <v>0</v>
      </c>
      <c r="K525" s="39"/>
    </row>
    <row r="526" spans="1:11" ht="30.6" thickBot="1">
      <c r="A526" s="94" t="s">
        <v>1049</v>
      </c>
      <c r="B526" s="95" t="s">
        <v>1043</v>
      </c>
      <c r="C526" s="96" t="s">
        <v>1044</v>
      </c>
      <c r="D526" s="95" t="s">
        <v>26</v>
      </c>
      <c r="E526" s="95" t="s">
        <v>22</v>
      </c>
      <c r="F526" s="97">
        <v>1</v>
      </c>
      <c r="G526" s="98"/>
      <c r="H526" s="98">
        <f t="shared" si="56"/>
        <v>0</v>
      </c>
      <c r="I526" s="98">
        <f t="shared" si="57"/>
        <v>0</v>
      </c>
      <c r="J526" s="99">
        <f>F526*H526</f>
        <v>0</v>
      </c>
      <c r="K526" s="39"/>
    </row>
    <row r="527" spans="1:11" ht="20.100000000000001" customHeight="1" thickBot="1">
      <c r="A527" s="103">
        <v>23</v>
      </c>
      <c r="B527" s="219" t="s">
        <v>1045</v>
      </c>
      <c r="C527" s="219"/>
      <c r="D527" s="219"/>
      <c r="E527" s="219"/>
      <c r="F527" s="219"/>
      <c r="G527" s="219"/>
      <c r="H527" s="105"/>
      <c r="I527" s="105"/>
      <c r="J527" s="106">
        <f>SUM(J528:J542)</f>
        <v>0</v>
      </c>
      <c r="K527" s="38"/>
    </row>
    <row r="528" spans="1:11" ht="30">
      <c r="A528" s="107" t="s">
        <v>1077</v>
      </c>
      <c r="B528" s="108" t="s">
        <v>1047</v>
      </c>
      <c r="C528" s="109" t="s">
        <v>1048</v>
      </c>
      <c r="D528" s="108" t="s">
        <v>14</v>
      </c>
      <c r="E528" s="108" t="s">
        <v>22</v>
      </c>
      <c r="F528" s="110">
        <v>1</v>
      </c>
      <c r="G528" s="101"/>
      <c r="H528" s="101">
        <f t="shared" si="56"/>
        <v>0</v>
      </c>
      <c r="I528" s="101">
        <f t="shared" si="57"/>
        <v>0</v>
      </c>
      <c r="J528" s="111">
        <f>F528*H528</f>
        <v>0</v>
      </c>
      <c r="K528" s="39"/>
    </row>
    <row r="529" spans="1:11" ht="30">
      <c r="A529" s="80" t="s">
        <v>1080</v>
      </c>
      <c r="B529" s="76" t="s">
        <v>1050</v>
      </c>
      <c r="C529" s="81" t="s">
        <v>1051</v>
      </c>
      <c r="D529" s="76" t="s">
        <v>14</v>
      </c>
      <c r="E529" s="76" t="s">
        <v>69</v>
      </c>
      <c r="F529" s="87">
        <v>45</v>
      </c>
      <c r="G529" s="78"/>
      <c r="H529" s="78">
        <f t="shared" si="56"/>
        <v>0</v>
      </c>
      <c r="I529" s="78">
        <f t="shared" si="57"/>
        <v>0</v>
      </c>
      <c r="J529" s="79">
        <f t="shared" ref="J529:J542" si="64">F529*H529</f>
        <v>0</v>
      </c>
      <c r="K529" s="39"/>
    </row>
    <row r="530" spans="1:11" ht="45">
      <c r="A530" s="80" t="s">
        <v>1083</v>
      </c>
      <c r="B530" s="76" t="s">
        <v>1052</v>
      </c>
      <c r="C530" s="81" t="s">
        <v>1053</v>
      </c>
      <c r="D530" s="76" t="s">
        <v>14</v>
      </c>
      <c r="E530" s="76" t="s">
        <v>22</v>
      </c>
      <c r="F530" s="87">
        <v>11</v>
      </c>
      <c r="G530" s="78"/>
      <c r="H530" s="78">
        <f t="shared" si="56"/>
        <v>0</v>
      </c>
      <c r="I530" s="78">
        <f t="shared" si="57"/>
        <v>0</v>
      </c>
      <c r="J530" s="79">
        <f t="shared" si="64"/>
        <v>0</v>
      </c>
      <c r="K530" s="39"/>
    </row>
    <row r="531" spans="1:11" ht="45">
      <c r="A531" s="80" t="s">
        <v>1086</v>
      </c>
      <c r="B531" s="76" t="s">
        <v>1054</v>
      </c>
      <c r="C531" s="81" t="s">
        <v>1055</v>
      </c>
      <c r="D531" s="76" t="s">
        <v>14</v>
      </c>
      <c r="E531" s="76" t="s">
        <v>22</v>
      </c>
      <c r="F531" s="87">
        <v>4</v>
      </c>
      <c r="G531" s="78"/>
      <c r="H531" s="78">
        <f t="shared" ref="H531:H555" si="65">ROUND((G531*1.2247),2)</f>
        <v>0</v>
      </c>
      <c r="I531" s="78">
        <f t="shared" ref="I531:I555" si="66">G531*F531</f>
        <v>0</v>
      </c>
      <c r="J531" s="79">
        <f t="shared" si="64"/>
        <v>0</v>
      </c>
      <c r="K531" s="39"/>
    </row>
    <row r="532" spans="1:11" ht="30">
      <c r="A532" s="80" t="s">
        <v>1089</v>
      </c>
      <c r="B532" s="76" t="s">
        <v>1056</v>
      </c>
      <c r="C532" s="81" t="s">
        <v>1057</v>
      </c>
      <c r="D532" s="76" t="s">
        <v>26</v>
      </c>
      <c r="E532" s="76" t="s">
        <v>22</v>
      </c>
      <c r="F532" s="87">
        <v>1</v>
      </c>
      <c r="G532" s="78"/>
      <c r="H532" s="78">
        <f t="shared" si="65"/>
        <v>0</v>
      </c>
      <c r="I532" s="78">
        <f t="shared" si="66"/>
        <v>0</v>
      </c>
      <c r="J532" s="79">
        <f t="shared" si="64"/>
        <v>0</v>
      </c>
      <c r="K532" s="39"/>
    </row>
    <row r="533" spans="1:11" ht="60">
      <c r="A533" s="80" t="s">
        <v>1092</v>
      </c>
      <c r="B533" s="76" t="s">
        <v>1058</v>
      </c>
      <c r="C533" s="81" t="s">
        <v>1059</v>
      </c>
      <c r="D533" s="76" t="s">
        <v>14</v>
      </c>
      <c r="E533" s="76" t="s">
        <v>22</v>
      </c>
      <c r="F533" s="87">
        <v>33</v>
      </c>
      <c r="G533" s="78"/>
      <c r="H533" s="78">
        <f t="shared" si="65"/>
        <v>0</v>
      </c>
      <c r="I533" s="78">
        <f t="shared" si="66"/>
        <v>0</v>
      </c>
      <c r="J533" s="79">
        <f t="shared" si="64"/>
        <v>0</v>
      </c>
      <c r="K533" s="39"/>
    </row>
    <row r="534" spans="1:11" ht="30">
      <c r="A534" s="80" t="s">
        <v>1095</v>
      </c>
      <c r="B534" s="76" t="s">
        <v>1060</v>
      </c>
      <c r="C534" s="81" t="s">
        <v>1061</v>
      </c>
      <c r="D534" s="76" t="s">
        <v>26</v>
      </c>
      <c r="E534" s="76" t="s">
        <v>22</v>
      </c>
      <c r="F534" s="87">
        <v>1</v>
      </c>
      <c r="G534" s="78"/>
      <c r="H534" s="78">
        <f t="shared" si="65"/>
        <v>0</v>
      </c>
      <c r="I534" s="78">
        <f t="shared" si="66"/>
        <v>0</v>
      </c>
      <c r="J534" s="79">
        <f t="shared" si="64"/>
        <v>0</v>
      </c>
      <c r="K534" s="39"/>
    </row>
    <row r="535" spans="1:11" ht="15">
      <c r="A535" s="80" t="s">
        <v>1098</v>
      </c>
      <c r="B535" s="76" t="s">
        <v>1062</v>
      </c>
      <c r="C535" s="81" t="s">
        <v>1063</v>
      </c>
      <c r="D535" s="76" t="s">
        <v>14</v>
      </c>
      <c r="E535" s="76" t="s">
        <v>51</v>
      </c>
      <c r="F535" s="87">
        <v>26.18</v>
      </c>
      <c r="G535" s="78"/>
      <c r="H535" s="78">
        <f t="shared" si="65"/>
        <v>0</v>
      </c>
      <c r="I535" s="78">
        <f t="shared" si="66"/>
        <v>0</v>
      </c>
      <c r="J535" s="79">
        <f t="shared" si="64"/>
        <v>0</v>
      </c>
      <c r="K535" s="39"/>
    </row>
    <row r="536" spans="1:11" ht="45">
      <c r="A536" s="80" t="s">
        <v>1101</v>
      </c>
      <c r="B536" s="76" t="s">
        <v>1064</v>
      </c>
      <c r="C536" s="81" t="s">
        <v>1065</v>
      </c>
      <c r="D536" s="76" t="s">
        <v>14</v>
      </c>
      <c r="E536" s="76" t="s">
        <v>51</v>
      </c>
      <c r="F536" s="87">
        <v>26.18</v>
      </c>
      <c r="G536" s="78"/>
      <c r="H536" s="78">
        <f t="shared" si="65"/>
        <v>0</v>
      </c>
      <c r="I536" s="78">
        <f t="shared" si="66"/>
        <v>0</v>
      </c>
      <c r="J536" s="79">
        <f t="shared" si="64"/>
        <v>0</v>
      </c>
      <c r="K536" s="39"/>
    </row>
    <row r="537" spans="1:11" ht="45">
      <c r="A537" s="80" t="s">
        <v>1407</v>
      </c>
      <c r="B537" s="76" t="s">
        <v>1066</v>
      </c>
      <c r="C537" s="81" t="s">
        <v>1067</v>
      </c>
      <c r="D537" s="76" t="s">
        <v>14</v>
      </c>
      <c r="E537" s="76" t="s">
        <v>22</v>
      </c>
      <c r="F537" s="87">
        <v>11</v>
      </c>
      <c r="G537" s="78"/>
      <c r="H537" s="78">
        <f t="shared" si="65"/>
        <v>0</v>
      </c>
      <c r="I537" s="78">
        <f t="shared" si="66"/>
        <v>0</v>
      </c>
      <c r="J537" s="79">
        <f t="shared" si="64"/>
        <v>0</v>
      </c>
      <c r="K537" s="39"/>
    </row>
    <row r="538" spans="1:11" ht="45">
      <c r="A538" s="80" t="s">
        <v>1408</v>
      </c>
      <c r="B538" s="76" t="s">
        <v>1068</v>
      </c>
      <c r="C538" s="81" t="s">
        <v>1069</v>
      </c>
      <c r="D538" s="76" t="s">
        <v>14</v>
      </c>
      <c r="E538" s="76" t="s">
        <v>30</v>
      </c>
      <c r="F538" s="87">
        <v>287</v>
      </c>
      <c r="G538" s="78"/>
      <c r="H538" s="78">
        <f t="shared" si="65"/>
        <v>0</v>
      </c>
      <c r="I538" s="78">
        <f t="shared" si="66"/>
        <v>0</v>
      </c>
      <c r="J538" s="79">
        <f t="shared" si="64"/>
        <v>0</v>
      </c>
      <c r="K538" s="39"/>
    </row>
    <row r="539" spans="1:11" ht="30">
      <c r="A539" s="80" t="s">
        <v>1409</v>
      </c>
      <c r="B539" s="76" t="s">
        <v>1070</v>
      </c>
      <c r="C539" s="81" t="s">
        <v>1071</v>
      </c>
      <c r="D539" s="76" t="s">
        <v>14</v>
      </c>
      <c r="E539" s="76" t="s">
        <v>30</v>
      </c>
      <c r="F539" s="87">
        <v>174.5</v>
      </c>
      <c r="G539" s="78"/>
      <c r="H539" s="78">
        <f t="shared" si="65"/>
        <v>0</v>
      </c>
      <c r="I539" s="78">
        <f t="shared" si="66"/>
        <v>0</v>
      </c>
      <c r="J539" s="79">
        <f t="shared" si="64"/>
        <v>0</v>
      </c>
      <c r="K539" s="39"/>
    </row>
    <row r="540" spans="1:11" ht="45">
      <c r="A540" s="80" t="s">
        <v>1410</v>
      </c>
      <c r="B540" s="76" t="s">
        <v>1072</v>
      </c>
      <c r="C540" s="81" t="s">
        <v>1073</v>
      </c>
      <c r="D540" s="76" t="s">
        <v>14</v>
      </c>
      <c r="E540" s="76" t="s">
        <v>22</v>
      </c>
      <c r="F540" s="87">
        <v>11</v>
      </c>
      <c r="G540" s="78"/>
      <c r="H540" s="78">
        <f t="shared" si="65"/>
        <v>0</v>
      </c>
      <c r="I540" s="78">
        <f t="shared" si="66"/>
        <v>0</v>
      </c>
      <c r="J540" s="79">
        <f t="shared" si="64"/>
        <v>0</v>
      </c>
      <c r="K540" s="39"/>
    </row>
    <row r="541" spans="1:11" ht="30">
      <c r="A541" s="80" t="s">
        <v>1411</v>
      </c>
      <c r="B541" s="76" t="s">
        <v>1018</v>
      </c>
      <c r="C541" s="81" t="s">
        <v>1019</v>
      </c>
      <c r="D541" s="76" t="s">
        <v>26</v>
      </c>
      <c r="E541" s="76" t="s">
        <v>22</v>
      </c>
      <c r="F541" s="87">
        <v>251</v>
      </c>
      <c r="G541" s="78"/>
      <c r="H541" s="78">
        <f t="shared" si="65"/>
        <v>0</v>
      </c>
      <c r="I541" s="78">
        <f t="shared" si="66"/>
        <v>0</v>
      </c>
      <c r="J541" s="79">
        <f t="shared" si="64"/>
        <v>0</v>
      </c>
      <c r="K541" s="39"/>
    </row>
    <row r="542" spans="1:11" ht="30.6" thickBot="1">
      <c r="A542" s="94" t="s">
        <v>1412</v>
      </c>
      <c r="B542" s="95" t="s">
        <v>1074</v>
      </c>
      <c r="C542" s="96" t="s">
        <v>1075</v>
      </c>
      <c r="D542" s="95" t="s">
        <v>26</v>
      </c>
      <c r="E542" s="95" t="s">
        <v>22</v>
      </c>
      <c r="F542" s="97">
        <v>22</v>
      </c>
      <c r="G542" s="98"/>
      <c r="H542" s="98">
        <f t="shared" si="65"/>
        <v>0</v>
      </c>
      <c r="I542" s="98">
        <f t="shared" si="66"/>
        <v>0</v>
      </c>
      <c r="J542" s="99">
        <f t="shared" si="64"/>
        <v>0</v>
      </c>
      <c r="K542" s="39"/>
    </row>
    <row r="543" spans="1:11" ht="20.100000000000001" customHeight="1" thickBot="1">
      <c r="A543" s="103">
        <v>24</v>
      </c>
      <c r="B543" s="219" t="s">
        <v>1076</v>
      </c>
      <c r="C543" s="219"/>
      <c r="D543" s="219"/>
      <c r="E543" s="219"/>
      <c r="F543" s="219"/>
      <c r="G543" s="219"/>
      <c r="H543" s="105"/>
      <c r="I543" s="105"/>
      <c r="J543" s="106">
        <f>SUM(J544:J552)</f>
        <v>0</v>
      </c>
      <c r="K543" s="38"/>
    </row>
    <row r="544" spans="1:11" ht="30">
      <c r="A544" s="107" t="s">
        <v>1105</v>
      </c>
      <c r="B544" s="108" t="s">
        <v>1078</v>
      </c>
      <c r="C544" s="109" t="s">
        <v>1079</v>
      </c>
      <c r="D544" s="108" t="s">
        <v>26</v>
      </c>
      <c r="E544" s="108" t="s">
        <v>22</v>
      </c>
      <c r="F544" s="110">
        <v>1</v>
      </c>
      <c r="G544" s="101"/>
      <c r="H544" s="101">
        <f t="shared" si="65"/>
        <v>0</v>
      </c>
      <c r="I544" s="101">
        <f t="shared" si="66"/>
        <v>0</v>
      </c>
      <c r="J544" s="111">
        <f>F544*H544</f>
        <v>0</v>
      </c>
      <c r="K544" s="39"/>
    </row>
    <row r="545" spans="1:12" ht="45">
      <c r="A545" s="80" t="s">
        <v>1108</v>
      </c>
      <c r="B545" s="76" t="s">
        <v>1081</v>
      </c>
      <c r="C545" s="81" t="s">
        <v>1082</v>
      </c>
      <c r="D545" s="76" t="s">
        <v>26</v>
      </c>
      <c r="E545" s="76" t="s">
        <v>15</v>
      </c>
      <c r="F545" s="87">
        <v>42.96</v>
      </c>
      <c r="G545" s="78"/>
      <c r="H545" s="78">
        <f t="shared" si="65"/>
        <v>0</v>
      </c>
      <c r="I545" s="78">
        <f t="shared" si="66"/>
        <v>0</v>
      </c>
      <c r="J545" s="79">
        <f t="shared" ref="J545:J552" si="67">F545*H545</f>
        <v>0</v>
      </c>
      <c r="K545" s="39"/>
    </row>
    <row r="546" spans="1:12" ht="45">
      <c r="A546" s="80" t="s">
        <v>1413</v>
      </c>
      <c r="B546" s="76" t="s">
        <v>1084</v>
      </c>
      <c r="C546" s="81" t="s">
        <v>1085</v>
      </c>
      <c r="D546" s="76" t="s">
        <v>26</v>
      </c>
      <c r="E546" s="76" t="s">
        <v>15</v>
      </c>
      <c r="F546" s="87">
        <v>26.89</v>
      </c>
      <c r="G546" s="78"/>
      <c r="H546" s="78">
        <f t="shared" si="65"/>
        <v>0</v>
      </c>
      <c r="I546" s="78">
        <f t="shared" si="66"/>
        <v>0</v>
      </c>
      <c r="J546" s="79">
        <f t="shared" si="67"/>
        <v>0</v>
      </c>
      <c r="K546" s="39"/>
    </row>
    <row r="547" spans="1:12" ht="30">
      <c r="A547" s="80" t="s">
        <v>1414</v>
      </c>
      <c r="B547" s="76" t="s">
        <v>1087</v>
      </c>
      <c r="C547" s="81" t="s">
        <v>1088</v>
      </c>
      <c r="D547" s="76" t="s">
        <v>26</v>
      </c>
      <c r="E547" s="76" t="s">
        <v>15</v>
      </c>
      <c r="F547" s="87">
        <v>30.15</v>
      </c>
      <c r="G547" s="78"/>
      <c r="H547" s="78">
        <f t="shared" si="65"/>
        <v>0</v>
      </c>
      <c r="I547" s="78">
        <f t="shared" si="66"/>
        <v>0</v>
      </c>
      <c r="J547" s="79">
        <f t="shared" si="67"/>
        <v>0</v>
      </c>
      <c r="K547" s="39"/>
    </row>
    <row r="548" spans="1:12" ht="45">
      <c r="A548" s="80" t="s">
        <v>1415</v>
      </c>
      <c r="B548" s="76" t="s">
        <v>1090</v>
      </c>
      <c r="C548" s="81" t="s">
        <v>1091</v>
      </c>
      <c r="D548" s="76" t="s">
        <v>14</v>
      </c>
      <c r="E548" s="76" t="s">
        <v>30</v>
      </c>
      <c r="F548" s="87">
        <v>79.650000000000006</v>
      </c>
      <c r="G548" s="78"/>
      <c r="H548" s="78">
        <f t="shared" si="65"/>
        <v>0</v>
      </c>
      <c r="I548" s="78">
        <f t="shared" si="66"/>
        <v>0</v>
      </c>
      <c r="J548" s="79">
        <f t="shared" si="67"/>
        <v>0</v>
      </c>
      <c r="K548" s="39"/>
    </row>
    <row r="549" spans="1:12" ht="60">
      <c r="A549" s="80" t="s">
        <v>1416</v>
      </c>
      <c r="B549" s="76" t="s">
        <v>1093</v>
      </c>
      <c r="C549" s="81" t="s">
        <v>1094</v>
      </c>
      <c r="D549" s="76" t="s">
        <v>14</v>
      </c>
      <c r="E549" s="76" t="s">
        <v>22</v>
      </c>
      <c r="F549" s="87">
        <v>148</v>
      </c>
      <c r="G549" s="78"/>
      <c r="H549" s="78">
        <f t="shared" si="65"/>
        <v>0</v>
      </c>
      <c r="I549" s="78">
        <f t="shared" si="66"/>
        <v>0</v>
      </c>
      <c r="J549" s="79">
        <f t="shared" si="67"/>
        <v>0</v>
      </c>
      <c r="K549" s="39"/>
    </row>
    <row r="550" spans="1:12" ht="30">
      <c r="A550" s="80" t="s">
        <v>1417</v>
      </c>
      <c r="B550" s="76" t="s">
        <v>1096</v>
      </c>
      <c r="C550" s="81" t="s">
        <v>1097</v>
      </c>
      <c r="D550" s="76" t="s">
        <v>14</v>
      </c>
      <c r="E550" s="76" t="s">
        <v>30</v>
      </c>
      <c r="F550" s="87">
        <v>4.12</v>
      </c>
      <c r="G550" s="78"/>
      <c r="H550" s="78">
        <f t="shared" si="65"/>
        <v>0</v>
      </c>
      <c r="I550" s="78">
        <f t="shared" si="66"/>
        <v>0</v>
      </c>
      <c r="J550" s="79">
        <f t="shared" si="67"/>
        <v>0</v>
      </c>
      <c r="K550" s="39"/>
    </row>
    <row r="551" spans="1:12" ht="30">
      <c r="A551" s="80" t="s">
        <v>1418</v>
      </c>
      <c r="B551" s="76" t="s">
        <v>1099</v>
      </c>
      <c r="C551" s="81" t="s">
        <v>1100</v>
      </c>
      <c r="D551" s="76" t="s">
        <v>26</v>
      </c>
      <c r="E551" s="76" t="s">
        <v>15</v>
      </c>
      <c r="F551" s="87">
        <v>9.32</v>
      </c>
      <c r="G551" s="78"/>
      <c r="H551" s="78">
        <f t="shared" si="65"/>
        <v>0</v>
      </c>
      <c r="I551" s="78">
        <f t="shared" si="66"/>
        <v>0</v>
      </c>
      <c r="J551" s="79">
        <f t="shared" si="67"/>
        <v>0</v>
      </c>
      <c r="K551" s="39"/>
    </row>
    <row r="552" spans="1:12" ht="30.6" thickBot="1">
      <c r="A552" s="94" t="s">
        <v>1419</v>
      </c>
      <c r="B552" s="95" t="s">
        <v>1102</v>
      </c>
      <c r="C552" s="96" t="s">
        <v>1103</v>
      </c>
      <c r="D552" s="95" t="s">
        <v>26</v>
      </c>
      <c r="E552" s="95" t="s">
        <v>30</v>
      </c>
      <c r="F552" s="97">
        <v>2</v>
      </c>
      <c r="G552" s="98"/>
      <c r="H552" s="98">
        <f t="shared" si="65"/>
        <v>0</v>
      </c>
      <c r="I552" s="98">
        <f t="shared" si="66"/>
        <v>0</v>
      </c>
      <c r="J552" s="99">
        <f t="shared" si="67"/>
        <v>0</v>
      </c>
      <c r="K552" s="39"/>
    </row>
    <row r="553" spans="1:12" ht="20.100000000000001" customHeight="1" thickBot="1">
      <c r="A553" s="103">
        <v>25</v>
      </c>
      <c r="B553" s="219" t="s">
        <v>1104</v>
      </c>
      <c r="C553" s="219"/>
      <c r="D553" s="219"/>
      <c r="E553" s="219"/>
      <c r="F553" s="219"/>
      <c r="G553" s="219"/>
      <c r="H553" s="105"/>
      <c r="I553" s="105"/>
      <c r="J553" s="106">
        <f>ROUND((J554+J555),2)</f>
        <v>0</v>
      </c>
      <c r="K553" s="38"/>
    </row>
    <row r="554" spans="1:12" ht="30">
      <c r="A554" s="107" t="s">
        <v>1420</v>
      </c>
      <c r="B554" s="108" t="s">
        <v>1106</v>
      </c>
      <c r="C554" s="109" t="s">
        <v>1107</v>
      </c>
      <c r="D554" s="108" t="s">
        <v>14</v>
      </c>
      <c r="E554" s="108" t="s">
        <v>15</v>
      </c>
      <c r="F554" s="110">
        <v>891.68</v>
      </c>
      <c r="G554" s="101"/>
      <c r="H554" s="101">
        <f t="shared" si="65"/>
        <v>0</v>
      </c>
      <c r="I554" s="101">
        <f t="shared" si="66"/>
        <v>0</v>
      </c>
      <c r="J554" s="111">
        <f>F554*H554</f>
        <v>0</v>
      </c>
      <c r="K554" s="39"/>
    </row>
    <row r="555" spans="1:12" ht="45">
      <c r="A555" s="80" t="s">
        <v>1421</v>
      </c>
      <c r="B555" s="76" t="s">
        <v>12</v>
      </c>
      <c r="C555" s="81" t="s">
        <v>13</v>
      </c>
      <c r="D555" s="76" t="s">
        <v>14</v>
      </c>
      <c r="E555" s="76" t="s">
        <v>15</v>
      </c>
      <c r="F555" s="87">
        <v>2</v>
      </c>
      <c r="G555" s="78"/>
      <c r="H555" s="78">
        <f t="shared" si="65"/>
        <v>0</v>
      </c>
      <c r="I555" s="78">
        <f t="shared" si="66"/>
        <v>0</v>
      </c>
      <c r="J555" s="79">
        <f>F555*H555</f>
        <v>0</v>
      </c>
      <c r="K555" s="39"/>
    </row>
    <row r="556" spans="1:12" ht="15" customHeight="1" thickBot="1">
      <c r="A556" s="90"/>
      <c r="B556" s="90"/>
      <c r="C556" s="90"/>
      <c r="D556" s="90"/>
      <c r="E556" s="90"/>
      <c r="F556" s="241"/>
      <c r="G556" s="241"/>
      <c r="H556" s="91"/>
      <c r="I556" s="91"/>
      <c r="J556" s="92"/>
      <c r="K556" s="38"/>
    </row>
    <row r="557" spans="1:12" ht="34.5" customHeight="1" thickBot="1">
      <c r="A557" s="90"/>
      <c r="B557" s="90"/>
      <c r="C557" s="90"/>
      <c r="D557" s="90"/>
      <c r="E557" s="90"/>
      <c r="F557" s="242" t="s">
        <v>1109</v>
      </c>
      <c r="G557" s="243"/>
      <c r="H557" s="184"/>
      <c r="I557" s="184"/>
      <c r="J557" s="185">
        <f>ROUND((J553+J543+J527+J524+J498+J486+J425+J398+J384+J349+J313+J302+J249+J232+J210+J193+J190+J183+J138+J123+J83+J41+J26+J24+J14),2)</f>
        <v>0</v>
      </c>
      <c r="K557" s="38"/>
      <c r="L557" s="5"/>
    </row>
    <row r="558" spans="1:12" ht="15" customHeight="1">
      <c r="A558" s="186"/>
      <c r="B558" s="186"/>
      <c r="C558" s="186"/>
      <c r="D558" s="186"/>
      <c r="E558" s="186"/>
      <c r="F558" s="241"/>
      <c r="G558" s="241"/>
      <c r="H558" s="91"/>
      <c r="I558" s="91"/>
      <c r="J558" s="187"/>
      <c r="K558" s="122"/>
      <c r="L558" s="5"/>
    </row>
    <row r="559" spans="1:12" ht="15" customHeight="1">
      <c r="A559" s="217" t="s">
        <v>1477</v>
      </c>
      <c r="B559" s="217"/>
      <c r="C559" s="217"/>
      <c r="D559" s="186"/>
      <c r="E559" s="186"/>
      <c r="F559" s="91"/>
      <c r="G559" s="91"/>
      <c r="H559" s="91"/>
      <c r="I559" s="91"/>
      <c r="J559" s="187"/>
      <c r="K559" s="122"/>
      <c r="L559" s="5"/>
    </row>
    <row r="560" spans="1:12" ht="15" customHeight="1">
      <c r="A560" s="128"/>
      <c r="B560" s="128"/>
      <c r="C560" s="128"/>
      <c r="D560" s="186"/>
      <c r="E560" s="186"/>
      <c r="F560" s="91"/>
      <c r="G560" s="91"/>
      <c r="H560" s="91"/>
      <c r="I560" s="91"/>
      <c r="J560" s="187"/>
      <c r="K560" s="122"/>
      <c r="L560" s="5"/>
    </row>
    <row r="561" spans="1:12" ht="43.8" customHeight="1">
      <c r="A561" s="128"/>
      <c r="B561" s="128"/>
      <c r="C561" s="128"/>
      <c r="D561" s="186"/>
      <c r="E561" s="186"/>
      <c r="F561" s="91"/>
      <c r="G561" s="91"/>
      <c r="H561" s="91"/>
      <c r="I561" s="91"/>
      <c r="J561" s="187"/>
      <c r="K561" s="122"/>
      <c r="L561" s="5"/>
    </row>
    <row r="562" spans="1:12" ht="15" customHeight="1">
      <c r="A562" s="128"/>
      <c r="B562" s="128"/>
      <c r="C562" s="128"/>
      <c r="D562" s="186"/>
      <c r="E562" s="186"/>
      <c r="F562" s="91"/>
      <c r="G562" s="91"/>
      <c r="H562" s="91"/>
      <c r="I562" s="91"/>
      <c r="J562" s="187"/>
      <c r="K562" s="122"/>
      <c r="L562" s="5"/>
    </row>
    <row r="563" spans="1:12" ht="15" customHeight="1">
      <c r="A563" s="186"/>
      <c r="B563" s="186"/>
      <c r="C563" s="186"/>
      <c r="D563" s="186"/>
      <c r="E563" s="186"/>
      <c r="F563" s="91"/>
      <c r="G563" s="91"/>
      <c r="H563" s="91"/>
      <c r="I563" s="91"/>
      <c r="J563" s="187"/>
      <c r="K563" s="122"/>
      <c r="L563" s="5"/>
    </row>
    <row r="564" spans="1:12" ht="25.8" customHeight="1">
      <c r="A564" s="186"/>
      <c r="B564" s="186"/>
      <c r="C564" s="188"/>
      <c r="D564" s="186"/>
      <c r="E564" s="186"/>
      <c r="F564" s="91"/>
      <c r="G564" s="91"/>
      <c r="H564" s="218"/>
      <c r="I564" s="218"/>
      <c r="J564" s="218"/>
      <c r="K564" s="123"/>
      <c r="L564" s="5"/>
    </row>
    <row r="565" spans="1:12" ht="15" customHeight="1">
      <c r="A565" s="186"/>
      <c r="B565" s="186"/>
      <c r="C565" s="189"/>
      <c r="D565" s="186"/>
      <c r="E565" s="186"/>
      <c r="F565" s="91"/>
      <c r="G565" s="91"/>
      <c r="H565" s="227"/>
      <c r="I565" s="227"/>
      <c r="J565" s="227"/>
      <c r="K565" s="124"/>
      <c r="L565" s="5"/>
    </row>
    <row r="566" spans="1:12" ht="15" customHeight="1">
      <c r="A566" s="186"/>
      <c r="B566" s="186"/>
      <c r="C566" s="190"/>
      <c r="D566" s="186"/>
      <c r="E566" s="186"/>
      <c r="F566" s="91"/>
      <c r="G566" s="91"/>
      <c r="H566" s="228"/>
      <c r="I566" s="228"/>
      <c r="J566" s="228"/>
      <c r="K566" s="125"/>
      <c r="L566" s="5"/>
    </row>
    <row r="567" spans="1:12" ht="15" customHeight="1">
      <c r="A567" s="186"/>
      <c r="B567" s="186"/>
      <c r="C567" s="191"/>
      <c r="D567" s="186"/>
      <c r="E567" s="186"/>
      <c r="F567" s="91"/>
      <c r="G567" s="91"/>
      <c r="H567" s="91"/>
      <c r="I567" s="91"/>
      <c r="J567" s="187"/>
      <c r="K567" s="122"/>
      <c r="L567" s="5"/>
    </row>
    <row r="568" spans="1:12" ht="15" customHeight="1">
      <c r="A568" s="120"/>
      <c r="B568" s="120"/>
      <c r="C568" s="120"/>
      <c r="D568" s="120"/>
      <c r="E568" s="120"/>
      <c r="F568" s="88"/>
      <c r="G568" s="88"/>
      <c r="H568" s="88"/>
      <c r="I568" s="88"/>
      <c r="J568" s="121"/>
      <c r="K568" s="122"/>
      <c r="L568" s="5"/>
    </row>
    <row r="569" spans="1:12" ht="18.600000000000001" customHeight="1">
      <c r="A569" s="126"/>
      <c r="B569" s="126"/>
      <c r="C569" s="126"/>
      <c r="D569" s="126"/>
      <c r="E569" s="126"/>
      <c r="F569" s="126"/>
      <c r="G569" s="126"/>
      <c r="H569" s="126"/>
      <c r="I569" s="126"/>
      <c r="J569" s="126"/>
      <c r="K569" s="127"/>
    </row>
    <row r="570" spans="1:12"/>
    <row r="571" spans="1:12"/>
    <row r="572" spans="1:12"/>
    <row r="573" spans="1:12"/>
    <row r="574" spans="1:12"/>
    <row r="575" spans="1:12"/>
  </sheetData>
  <mergeCells count="99">
    <mergeCell ref="G9:H9"/>
    <mergeCell ref="B14:G14"/>
    <mergeCell ref="B26:G26"/>
    <mergeCell ref="B27:G27"/>
    <mergeCell ref="B33:G33"/>
    <mergeCell ref="B37:G37"/>
    <mergeCell ref="B24:G24"/>
    <mergeCell ref="B41:G41"/>
    <mergeCell ref="B42:G42"/>
    <mergeCell ref="B52:G52"/>
    <mergeCell ref="B61:G61"/>
    <mergeCell ref="B71:G71"/>
    <mergeCell ref="B78:G78"/>
    <mergeCell ref="B83:G83"/>
    <mergeCell ref="B84:G84"/>
    <mergeCell ref="B90:G90"/>
    <mergeCell ref="B96:G96"/>
    <mergeCell ref="B98:G98"/>
    <mergeCell ref="B103:G103"/>
    <mergeCell ref="B110:G110"/>
    <mergeCell ref="B112:G112"/>
    <mergeCell ref="B113:G113"/>
    <mergeCell ref="B118:G118"/>
    <mergeCell ref="B123:G123"/>
    <mergeCell ref="B124:G124"/>
    <mergeCell ref="B126:G126"/>
    <mergeCell ref="B132:G132"/>
    <mergeCell ref="B134:G134"/>
    <mergeCell ref="B138:G138"/>
    <mergeCell ref="B139:G139"/>
    <mergeCell ref="B147:G147"/>
    <mergeCell ref="B151:G151"/>
    <mergeCell ref="B157:G157"/>
    <mergeCell ref="B173:G173"/>
    <mergeCell ref="B175:G175"/>
    <mergeCell ref="B183:G183"/>
    <mergeCell ref="B190:G190"/>
    <mergeCell ref="B193:G193"/>
    <mergeCell ref="B194:G194"/>
    <mergeCell ref="B207:G207"/>
    <mergeCell ref="B210:G210"/>
    <mergeCell ref="B211:G211"/>
    <mergeCell ref="B224:G224"/>
    <mergeCell ref="B232:G232"/>
    <mergeCell ref="B233:G233"/>
    <mergeCell ref="B302:G302"/>
    <mergeCell ref="B303:G303"/>
    <mergeCell ref="B240:G240"/>
    <mergeCell ref="B243:G243"/>
    <mergeCell ref="B244:G244"/>
    <mergeCell ref="B246:G246"/>
    <mergeCell ref="B249:G249"/>
    <mergeCell ref="H565:J565"/>
    <mergeCell ref="H566:J566"/>
    <mergeCell ref="A1:J3"/>
    <mergeCell ref="F6:J6"/>
    <mergeCell ref="B543:G543"/>
    <mergeCell ref="B553:G553"/>
    <mergeCell ref="F556:G556"/>
    <mergeCell ref="F557:G557"/>
    <mergeCell ref="F558:G558"/>
    <mergeCell ref="B510:G510"/>
    <mergeCell ref="B514:G514"/>
    <mergeCell ref="B521:G521"/>
    <mergeCell ref="B524:G524"/>
    <mergeCell ref="B527:G527"/>
    <mergeCell ref="B384:G384"/>
    <mergeCell ref="B398:G398"/>
    <mergeCell ref="B6:C6"/>
    <mergeCell ref="A11:C11"/>
    <mergeCell ref="A10:C10"/>
    <mergeCell ref="B414:G414"/>
    <mergeCell ref="B421:G421"/>
    <mergeCell ref="B399:G399"/>
    <mergeCell ref="B402:G402"/>
    <mergeCell ref="B405:G405"/>
    <mergeCell ref="B310:G310"/>
    <mergeCell ref="B313:G313"/>
    <mergeCell ref="B314:G314"/>
    <mergeCell ref="B345:G345"/>
    <mergeCell ref="B349:G349"/>
    <mergeCell ref="B250:G250"/>
    <mergeCell ref="B293:G293"/>
    <mergeCell ref="B300:G300"/>
    <mergeCell ref="A559:C559"/>
    <mergeCell ref="H564:J564"/>
    <mergeCell ref="B498:G498"/>
    <mergeCell ref="B425:G425"/>
    <mergeCell ref="B426:G426"/>
    <mergeCell ref="B431:G431"/>
    <mergeCell ref="B499:G499"/>
    <mergeCell ref="B507:G507"/>
    <mergeCell ref="B446:G446"/>
    <mergeCell ref="B456:G456"/>
    <mergeCell ref="B468:G468"/>
    <mergeCell ref="B471:G471"/>
    <mergeCell ref="B486:G486"/>
    <mergeCell ref="B487:G487"/>
    <mergeCell ref="B493:G493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73" fitToHeight="0" orientation="landscape" r:id="rId1"/>
  <headerFooter>
    <oddFooter>Página &amp;P de &amp;N</oddFooter>
  </headerFooter>
  <rowBreaks count="56" manualBreakCount="56">
    <brk id="19" max="9" man="1"/>
    <brk id="37" max="9" man="1"/>
    <brk id="46" max="9" man="1"/>
    <brk id="56" max="9" man="1"/>
    <brk id="66" max="9" man="1"/>
    <brk id="78" max="9" man="1"/>
    <brk id="88" max="9" man="1"/>
    <brk id="98" max="9" man="1"/>
    <brk id="105" max="9" man="1"/>
    <brk id="114" max="9" man="1"/>
    <brk id="122" max="9" man="1"/>
    <brk id="134" max="9" man="1"/>
    <brk id="142" max="9" man="1"/>
    <brk id="152" max="9" man="1"/>
    <brk id="159" max="9" man="1"/>
    <brk id="165" max="9" man="1"/>
    <brk id="172" max="9" man="1"/>
    <brk id="182" max="9" man="1"/>
    <brk id="195" max="9" man="1"/>
    <brk id="202" max="9" man="1"/>
    <brk id="213" max="9" man="1"/>
    <brk id="223" max="9" man="1"/>
    <brk id="237" max="9" man="1"/>
    <brk id="248" max="9" man="1"/>
    <brk id="257" max="9" man="1"/>
    <brk id="263" max="9" man="1"/>
    <brk id="272" max="9" man="1"/>
    <brk id="280" max="9" man="1"/>
    <brk id="288" max="9" man="1"/>
    <brk id="298" max="9" man="1"/>
    <brk id="310" max="9" man="1"/>
    <brk id="318" max="9" man="1"/>
    <brk id="323" max="9" man="1"/>
    <brk id="329" max="9" man="1"/>
    <brk id="337" max="9" man="1"/>
    <brk id="344" max="9" man="1"/>
    <brk id="354" max="9" man="1"/>
    <brk id="363" max="9" man="1"/>
    <brk id="374" max="9" man="1"/>
    <brk id="385" max="9" man="1"/>
    <brk id="394" max="9" man="1"/>
    <brk id="405" max="9" man="1"/>
    <brk id="417" max="9" man="1"/>
    <brk id="427" max="9" man="1"/>
    <brk id="437" max="9" man="1"/>
    <brk id="449" max="9" man="1"/>
    <brk id="459" max="9" man="1"/>
    <brk id="468" max="9" man="1"/>
    <brk id="477" max="9" man="1"/>
    <brk id="484" max="9" man="1"/>
    <brk id="493" max="9" man="1"/>
    <brk id="507" max="9" man="1"/>
    <brk id="517" max="9" man="1"/>
    <brk id="532" max="9" man="1"/>
    <brk id="540" max="9" man="1"/>
    <brk id="552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S82"/>
  <sheetViews>
    <sheetView view="pageBreakPreview" zoomScale="55" zoomScaleNormal="80" zoomScaleSheetLayoutView="55" workbookViewId="0">
      <selection sqref="A1:J14"/>
    </sheetView>
  </sheetViews>
  <sheetFormatPr defaultRowHeight="14.4"/>
  <cols>
    <col min="1" max="1" width="7.33203125" customWidth="1"/>
    <col min="2" max="2" width="90.88671875" customWidth="1"/>
    <col min="3" max="3" width="22.77734375" customWidth="1"/>
    <col min="4" max="4" width="23.6640625" customWidth="1"/>
    <col min="5" max="5" width="21.88671875" customWidth="1"/>
    <col min="6" max="6" width="22.88671875" customWidth="1"/>
    <col min="7" max="7" width="23" customWidth="1"/>
    <col min="8" max="8" width="24.109375" customWidth="1"/>
    <col min="9" max="9" width="22.6640625" customWidth="1"/>
    <col min="10" max="10" width="22.21875" customWidth="1"/>
    <col min="11" max="11" width="25" customWidth="1"/>
    <col min="12" max="12" width="21.44140625" customWidth="1"/>
    <col min="13" max="13" width="23.77734375" customWidth="1"/>
    <col min="14" max="14" width="25.77734375" customWidth="1"/>
    <col min="15" max="15" width="27.77734375" customWidth="1"/>
    <col min="16" max="16" width="20.21875" style="192" customWidth="1"/>
    <col min="17" max="17" width="9.44140625" bestFit="1" customWidth="1"/>
  </cols>
  <sheetData>
    <row r="9" spans="1:16" ht="18">
      <c r="A9" s="130" t="s">
        <v>1443</v>
      </c>
      <c r="B9" s="130"/>
      <c r="C9" s="130"/>
      <c r="D9" s="130"/>
    </row>
    <row r="10" spans="1:16" ht="18">
      <c r="A10" s="130"/>
      <c r="B10" s="130"/>
      <c r="C10" s="130"/>
      <c r="D10" s="130"/>
    </row>
    <row r="11" spans="1:16" ht="18">
      <c r="A11" s="131" t="str">
        <f>SP!A5</f>
        <v xml:space="preserve">Obra: Construção da Creche de Educação Infantil, FNDE - Creche Tipo 2 </v>
      </c>
      <c r="B11" s="130"/>
      <c r="C11" s="130"/>
      <c r="D11" s="130"/>
    </row>
    <row r="12" spans="1:16" ht="18">
      <c r="A12" s="131" t="str">
        <f>SP!A6</f>
        <v>Local:</v>
      </c>
      <c r="B12" s="130" t="str">
        <f>SP!B6</f>
        <v xml:space="preserve">Rua Dirce de Souza Machado, n.º 250 </v>
      </c>
      <c r="C12" s="130"/>
      <c r="D12" s="130"/>
    </row>
    <row r="13" spans="1:16" ht="18">
      <c r="A13" s="131" t="str">
        <f>SP!A7</f>
        <v xml:space="preserve">Bairro: </v>
      </c>
      <c r="B13" s="130" t="str">
        <f>SP!B7</f>
        <v>Varadouro</v>
      </c>
      <c r="C13" s="130"/>
      <c r="D13" s="130"/>
    </row>
    <row r="14" spans="1:16" ht="18">
      <c r="A14" s="131" t="str">
        <f>SP!A8</f>
        <v xml:space="preserve">Município: Santa Isabel - SP </v>
      </c>
      <c r="B14" s="130"/>
      <c r="C14" s="130"/>
      <c r="D14" s="130"/>
    </row>
    <row r="15" spans="1:16" ht="15" thickBot="1"/>
    <row r="16" spans="1:16" ht="18.600000000000001" thickBot="1">
      <c r="A16" s="247" t="s">
        <v>1</v>
      </c>
      <c r="B16" s="250" t="s">
        <v>1444</v>
      </c>
      <c r="C16" s="253" t="s">
        <v>1443</v>
      </c>
      <c r="D16" s="254"/>
      <c r="E16" s="254"/>
      <c r="F16" s="254"/>
      <c r="G16" s="254"/>
      <c r="H16" s="254"/>
      <c r="I16" s="254"/>
      <c r="J16" s="254"/>
      <c r="K16" s="254"/>
      <c r="L16" s="254"/>
      <c r="M16" s="254"/>
      <c r="N16" s="254"/>
      <c r="O16" s="254"/>
      <c r="P16" s="255"/>
    </row>
    <row r="17" spans="1:17" ht="18">
      <c r="A17" s="248"/>
      <c r="B17" s="251"/>
      <c r="C17" s="142" t="s">
        <v>1445</v>
      </c>
      <c r="D17" s="142" t="s">
        <v>1446</v>
      </c>
      <c r="E17" s="142" t="s">
        <v>1447</v>
      </c>
      <c r="F17" s="142" t="s">
        <v>1448</v>
      </c>
      <c r="G17" s="142" t="s">
        <v>1449</v>
      </c>
      <c r="H17" s="142" t="s">
        <v>1450</v>
      </c>
      <c r="I17" s="142" t="s">
        <v>1451</v>
      </c>
      <c r="J17" s="142" t="s">
        <v>1452</v>
      </c>
      <c r="K17" s="142" t="s">
        <v>1453</v>
      </c>
      <c r="L17" s="142" t="s">
        <v>1454</v>
      </c>
      <c r="M17" s="142" t="s">
        <v>1455</v>
      </c>
      <c r="N17" s="142" t="s">
        <v>1456</v>
      </c>
      <c r="O17" s="142" t="s">
        <v>1457</v>
      </c>
      <c r="P17" s="193" t="s">
        <v>1458</v>
      </c>
    </row>
    <row r="18" spans="1:17" ht="18.600000000000001" thickBot="1">
      <c r="A18" s="249"/>
      <c r="B18" s="252"/>
      <c r="C18" s="152">
        <v>30</v>
      </c>
      <c r="D18" s="152">
        <v>60</v>
      </c>
      <c r="E18" s="152">
        <v>90</v>
      </c>
      <c r="F18" s="152">
        <v>120</v>
      </c>
      <c r="G18" s="152">
        <v>150</v>
      </c>
      <c r="H18" s="152">
        <v>180</v>
      </c>
      <c r="I18" s="152">
        <v>210</v>
      </c>
      <c r="J18" s="152">
        <v>240</v>
      </c>
      <c r="K18" s="152">
        <v>270</v>
      </c>
      <c r="L18" s="152">
        <v>300</v>
      </c>
      <c r="M18" s="152">
        <v>330</v>
      </c>
      <c r="N18" s="152">
        <v>360</v>
      </c>
      <c r="O18" s="143" t="s">
        <v>1459</v>
      </c>
      <c r="P18" s="194" t="s">
        <v>1459</v>
      </c>
    </row>
    <row r="19" spans="1:17" ht="21">
      <c r="A19" s="144">
        <v>1</v>
      </c>
      <c r="B19" s="147" t="str">
        <f>SP!B14</f>
        <v>SERVIÇOS PRELIMINARES</v>
      </c>
      <c r="C19" s="156">
        <f>Planilha2!L21</f>
        <v>5810.5</v>
      </c>
      <c r="D19" s="157">
        <f>Planilha2!N21</f>
        <v>37309.242199999993</v>
      </c>
      <c r="E19" s="157">
        <f>Planilha2!P21</f>
        <v>4214.74</v>
      </c>
      <c r="F19" s="157">
        <f>Planilha2!R21</f>
        <v>4214.74</v>
      </c>
      <c r="G19" s="157">
        <f>Planilha2!T21</f>
        <v>4214.74</v>
      </c>
      <c r="H19" s="157">
        <f>Planilha2!V21</f>
        <v>4214.74</v>
      </c>
      <c r="I19" s="157">
        <f>Planilha2!X21</f>
        <v>4214.74</v>
      </c>
      <c r="J19" s="157">
        <f>Planilha2!Z21</f>
        <v>4214.74</v>
      </c>
      <c r="K19" s="157">
        <f>Planilha2!AB21</f>
        <v>4214.74</v>
      </c>
      <c r="L19" s="157"/>
      <c r="M19" s="157"/>
      <c r="N19" s="158"/>
      <c r="O19" s="150">
        <f>C19+D19+E19+F19+G19+H19+I19+J19+K19</f>
        <v>72622.922199999986</v>
      </c>
      <c r="P19" s="195">
        <f>O19/O72</f>
        <v>1.8535546676017801E-2</v>
      </c>
      <c r="Q19" s="43"/>
    </row>
    <row r="20" spans="1:17" ht="21">
      <c r="A20" s="145"/>
      <c r="B20" s="148"/>
      <c r="C20" s="153"/>
      <c r="D20" s="154"/>
      <c r="E20" s="154"/>
      <c r="F20" s="154"/>
      <c r="G20" s="154"/>
      <c r="H20" s="154"/>
      <c r="I20" s="154"/>
      <c r="J20" s="154"/>
      <c r="K20" s="154"/>
      <c r="L20" s="129"/>
      <c r="M20" s="129"/>
      <c r="N20" s="149"/>
      <c r="O20" s="151"/>
      <c r="P20" s="196"/>
      <c r="Q20" s="43"/>
    </row>
    <row r="21" spans="1:17" ht="21">
      <c r="A21" s="145">
        <f>SP!A24</f>
        <v>2</v>
      </c>
      <c r="B21" s="148" t="str">
        <f>SP!B24</f>
        <v>ADMINISTRAÇÃO LOCAL</v>
      </c>
      <c r="C21" s="146"/>
      <c r="D21" s="129">
        <f>Planilha2!N31</f>
        <v>29214.7176</v>
      </c>
      <c r="E21" s="129">
        <f>Planilha2!P31</f>
        <v>24345.598000000002</v>
      </c>
      <c r="F21" s="129">
        <f>Planilha2!R31</f>
        <v>29214.7176</v>
      </c>
      <c r="G21" s="129">
        <f>Planilha2!T31</f>
        <v>68167.674400000004</v>
      </c>
      <c r="H21" s="129">
        <f>Planilha2!V31</f>
        <v>68167.674400000004</v>
      </c>
      <c r="I21" s="129">
        <f>Planilha2!X31</f>
        <v>53560.315600000002</v>
      </c>
      <c r="J21" s="129">
        <f>Planilha2!Z31</f>
        <v>58429.4352</v>
      </c>
      <c r="K21" s="129">
        <f>Planilha2!AB31</f>
        <v>29214.7176</v>
      </c>
      <c r="L21" s="129">
        <f>Planilha2!AD31</f>
        <v>34083.837200000002</v>
      </c>
      <c r="M21" s="129">
        <f>Planilha2!AF31</f>
        <v>73036.793999999994</v>
      </c>
      <c r="N21" s="149">
        <f>Planilha2!AH31</f>
        <v>19476.4784</v>
      </c>
      <c r="O21" s="151">
        <f>SUM(D21:N21)+0.01</f>
        <v>486911.97000000009</v>
      </c>
      <c r="P21" s="196">
        <f>O21/O72</f>
        <v>0.12427453032242185</v>
      </c>
      <c r="Q21" s="43"/>
    </row>
    <row r="22" spans="1:17" ht="21">
      <c r="A22" s="145"/>
      <c r="B22" s="148"/>
      <c r="C22" s="146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5"/>
      <c r="O22" s="151"/>
      <c r="P22" s="196"/>
      <c r="Q22" s="43"/>
    </row>
    <row r="23" spans="1:17" ht="21">
      <c r="A23" s="145">
        <v>3</v>
      </c>
      <c r="B23" s="148" t="str">
        <f>SP!B26</f>
        <v>MOVIMENTO DE TERRA PARA FUNDAÇÕES</v>
      </c>
      <c r="C23" s="146"/>
      <c r="D23" s="129">
        <f>Planilha2!N33</f>
        <v>64182.63029999999</v>
      </c>
      <c r="E23" s="129"/>
      <c r="F23" s="129"/>
      <c r="G23" s="129"/>
      <c r="H23" s="129"/>
      <c r="I23" s="129"/>
      <c r="J23" s="129"/>
      <c r="K23" s="129"/>
      <c r="L23" s="129"/>
      <c r="M23" s="129"/>
      <c r="N23" s="149"/>
      <c r="O23" s="151">
        <f>SUM(D23:N23)</f>
        <v>64182.63029999999</v>
      </c>
      <c r="P23" s="196">
        <f>O23/O72</f>
        <v>1.6381331178590943E-2</v>
      </c>
      <c r="Q23" s="43"/>
    </row>
    <row r="24" spans="1:17" ht="21">
      <c r="A24" s="145"/>
      <c r="B24" s="148"/>
      <c r="C24" s="146"/>
      <c r="D24" s="154"/>
      <c r="E24" s="129"/>
      <c r="F24" s="129"/>
      <c r="G24" s="129"/>
      <c r="H24" s="129"/>
      <c r="I24" s="129"/>
      <c r="J24" s="129"/>
      <c r="K24" s="129"/>
      <c r="L24" s="129"/>
      <c r="M24" s="129"/>
      <c r="N24" s="149"/>
      <c r="O24" s="151"/>
      <c r="P24" s="196"/>
      <c r="Q24" s="43"/>
    </row>
    <row r="25" spans="1:17" ht="21">
      <c r="A25" s="145">
        <v>4</v>
      </c>
      <c r="B25" s="148" t="str">
        <f>SP!B41</f>
        <v>FUNDAÇÕES</v>
      </c>
      <c r="C25" s="146"/>
      <c r="D25" s="129">
        <f>Planilha2!N48</f>
        <v>203573.43000000002</v>
      </c>
      <c r="E25" s="129">
        <f>Planilha2!P48</f>
        <v>173839.79559999995</v>
      </c>
      <c r="F25" s="129">
        <f>Planilha2!R48</f>
        <v>2496.5299999999997</v>
      </c>
      <c r="G25" s="129"/>
      <c r="H25" s="129"/>
      <c r="I25" s="129"/>
      <c r="J25" s="129"/>
      <c r="K25" s="129"/>
      <c r="L25" s="129"/>
      <c r="M25" s="129"/>
      <c r="N25" s="149"/>
      <c r="O25" s="151">
        <f>SUM(D25:N25)</f>
        <v>379909.75560000003</v>
      </c>
      <c r="P25" s="196">
        <f>O25/O72</f>
        <v>9.6964357729993927E-2</v>
      </c>
      <c r="Q25" s="43"/>
    </row>
    <row r="26" spans="1:17" ht="21">
      <c r="A26" s="145"/>
      <c r="B26" s="148"/>
      <c r="C26" s="146"/>
      <c r="D26" s="154"/>
      <c r="E26" s="154"/>
      <c r="F26" s="154"/>
      <c r="G26" s="129"/>
      <c r="H26" s="129"/>
      <c r="I26" s="129"/>
      <c r="J26" s="129"/>
      <c r="K26" s="129"/>
      <c r="L26" s="129"/>
      <c r="M26" s="129"/>
      <c r="N26" s="149"/>
      <c r="O26" s="151"/>
      <c r="P26" s="196"/>
      <c r="Q26" s="43"/>
    </row>
    <row r="27" spans="1:17" ht="21">
      <c r="A27" s="145">
        <v>5</v>
      </c>
      <c r="B27" s="148" t="str">
        <f>SP!B83</f>
        <v>SUPERESTRUTURA</v>
      </c>
      <c r="C27" s="146"/>
      <c r="D27" s="129"/>
      <c r="E27" s="129"/>
      <c r="F27" s="129">
        <f>Planilha2!R90</f>
        <v>66318.096199999971</v>
      </c>
      <c r="G27" s="129">
        <f>Planilha2!T90</f>
        <v>134945.58559999999</v>
      </c>
      <c r="H27" s="129">
        <f>Planilha2!V90</f>
        <v>115879.06859999998</v>
      </c>
      <c r="I27" s="129">
        <f>Planilha2!X90</f>
        <v>41194.508499999996</v>
      </c>
      <c r="J27" s="129"/>
      <c r="K27" s="129"/>
      <c r="L27" s="129"/>
      <c r="M27" s="129"/>
      <c r="N27" s="149"/>
      <c r="O27" s="151">
        <f>SUM(D27:N27)+0.01</f>
        <v>358337.26889999997</v>
      </c>
      <c r="P27" s="196">
        <f>O27/O72</f>
        <v>9.1458412471492265E-2</v>
      </c>
      <c r="Q27" s="43"/>
    </row>
    <row r="28" spans="1:17" ht="21">
      <c r="A28" s="145"/>
      <c r="B28" s="148"/>
      <c r="C28" s="146"/>
      <c r="D28" s="129"/>
      <c r="E28" s="129"/>
      <c r="F28" s="154"/>
      <c r="G28" s="154"/>
      <c r="H28" s="154"/>
      <c r="I28" s="154"/>
      <c r="J28" s="129"/>
      <c r="K28" s="129"/>
      <c r="L28" s="129"/>
      <c r="M28" s="129"/>
      <c r="N28" s="149"/>
      <c r="O28" s="151"/>
      <c r="P28" s="196"/>
      <c r="Q28" s="43"/>
    </row>
    <row r="29" spans="1:17" ht="21">
      <c r="A29" s="145">
        <v>6</v>
      </c>
      <c r="B29" s="148" t="str">
        <f>SP!B123</f>
        <v>SISTEMA DE VEDAÇÃO VERTICAL</v>
      </c>
      <c r="C29" s="146"/>
      <c r="D29" s="129"/>
      <c r="E29" s="129"/>
      <c r="F29" s="129">
        <f>Planilha2!R130</f>
        <v>132672.8769</v>
      </c>
      <c r="G29" s="129">
        <f>Planilha2!T130</f>
        <v>139707.1617</v>
      </c>
      <c r="H29" s="129"/>
      <c r="I29" s="129"/>
      <c r="J29" s="129">
        <f>Planilha2!Z130</f>
        <v>14659.627200000003</v>
      </c>
      <c r="K29" s="129"/>
      <c r="L29" s="129"/>
      <c r="M29" s="129"/>
      <c r="N29" s="149"/>
      <c r="O29" s="151">
        <f>SUM(D29:N29)</f>
        <v>287039.66579999996</v>
      </c>
      <c r="P29" s="196">
        <f>O29/O72</f>
        <v>7.3261126957301789E-2</v>
      </c>
      <c r="Q29" s="43"/>
    </row>
    <row r="30" spans="1:17" ht="21">
      <c r="A30" s="145"/>
      <c r="B30" s="148"/>
      <c r="C30" s="146"/>
      <c r="D30" s="129"/>
      <c r="E30" s="129"/>
      <c r="F30" s="154"/>
      <c r="G30" s="154"/>
      <c r="H30" s="129"/>
      <c r="I30" s="129"/>
      <c r="J30" s="154"/>
      <c r="K30" s="129"/>
      <c r="L30" s="129"/>
      <c r="M30" s="129"/>
      <c r="N30" s="149"/>
      <c r="O30" s="151"/>
      <c r="P30" s="196"/>
      <c r="Q30" s="43"/>
    </row>
    <row r="31" spans="1:17" ht="21">
      <c r="A31" s="145">
        <v>7</v>
      </c>
      <c r="B31" s="148" t="str">
        <f>SP!B138</f>
        <v>ESQUADRIAS</v>
      </c>
      <c r="C31" s="146"/>
      <c r="D31" s="129"/>
      <c r="E31" s="129"/>
      <c r="F31" s="129"/>
      <c r="G31" s="129"/>
      <c r="H31" s="129"/>
      <c r="I31" s="129"/>
      <c r="J31" s="129">
        <f>Planilha2!Z145</f>
        <v>137470.4069</v>
      </c>
      <c r="K31" s="129">
        <f>Planilha2!AB145</f>
        <v>236092.88880000002</v>
      </c>
      <c r="L31" s="129"/>
      <c r="M31" s="129"/>
      <c r="N31" s="149"/>
      <c r="O31" s="151">
        <f>SUM(D31:N31)</f>
        <v>373563.29570000002</v>
      </c>
      <c r="P31" s="196">
        <f>O31/O72</f>
        <v>9.5344550923267476E-2</v>
      </c>
      <c r="Q31" s="43"/>
    </row>
    <row r="32" spans="1:17" ht="21">
      <c r="A32" s="145"/>
      <c r="B32" s="148"/>
      <c r="C32" s="146"/>
      <c r="D32" s="129"/>
      <c r="E32" s="129"/>
      <c r="F32" s="129"/>
      <c r="G32" s="129"/>
      <c r="H32" s="129"/>
      <c r="I32" s="129"/>
      <c r="J32" s="154"/>
      <c r="K32" s="154"/>
      <c r="L32" s="129"/>
      <c r="M32" s="129"/>
      <c r="N32" s="149"/>
      <c r="O32" s="151"/>
      <c r="P32" s="196"/>
      <c r="Q32" s="43"/>
    </row>
    <row r="33" spans="1:17" ht="21">
      <c r="A33" s="145">
        <v>8</v>
      </c>
      <c r="B33" s="148" t="str">
        <f>SP!B183</f>
        <v>SISTEMAS DE COBERTURA</v>
      </c>
      <c r="C33" s="146"/>
      <c r="D33" s="129"/>
      <c r="E33" s="129"/>
      <c r="F33" s="129"/>
      <c r="G33" s="129">
        <f>Planilha2!T190</f>
        <v>131847.64549999998</v>
      </c>
      <c r="H33" s="129">
        <f>Planilha2!V190</f>
        <v>131845.5141</v>
      </c>
      <c r="I33" s="129"/>
      <c r="J33" s="129"/>
      <c r="K33" s="129"/>
      <c r="L33" s="129"/>
      <c r="M33" s="129"/>
      <c r="N33" s="149"/>
      <c r="O33" s="151">
        <f>SUM(D33:N33)</f>
        <v>263693.15960000001</v>
      </c>
      <c r="P33" s="196">
        <f>O33/O72</f>
        <v>6.7302398744737008E-2</v>
      </c>
      <c r="Q33" s="43"/>
    </row>
    <row r="34" spans="1:17" ht="21">
      <c r="A34" s="145"/>
      <c r="B34" s="148"/>
      <c r="C34" s="146"/>
      <c r="D34" s="129"/>
      <c r="E34" s="129"/>
      <c r="F34" s="129"/>
      <c r="G34" s="154"/>
      <c r="H34" s="154"/>
      <c r="I34" s="129"/>
      <c r="J34" s="129"/>
      <c r="K34" s="129"/>
      <c r="L34" s="129"/>
      <c r="M34" s="129"/>
      <c r="N34" s="149"/>
      <c r="O34" s="151"/>
      <c r="P34" s="196"/>
      <c r="Q34" s="43"/>
    </row>
    <row r="35" spans="1:17" ht="21">
      <c r="A35" s="145">
        <v>9</v>
      </c>
      <c r="B35" s="148" t="str">
        <f>SP!B190</f>
        <v>IMPERMEABILIZAÇÃO</v>
      </c>
      <c r="C35" s="146"/>
      <c r="D35" s="129"/>
      <c r="E35" s="129">
        <f>Planilha2!P197</f>
        <v>28773.997199999998</v>
      </c>
      <c r="F35" s="129"/>
      <c r="G35" s="129"/>
      <c r="H35" s="129"/>
      <c r="I35" s="129"/>
      <c r="J35" s="129"/>
      <c r="K35" s="129"/>
      <c r="L35" s="129"/>
      <c r="M35" s="129"/>
      <c r="N35" s="149"/>
      <c r="O35" s="151">
        <f>SUM(D35:N35)</f>
        <v>28773.997199999998</v>
      </c>
      <c r="P35" s="196">
        <f>O35/O72</f>
        <v>7.343986609178412E-3</v>
      </c>
      <c r="Q35" s="43"/>
    </row>
    <row r="36" spans="1:17" ht="21">
      <c r="A36" s="145"/>
      <c r="B36" s="148"/>
      <c r="C36" s="146"/>
      <c r="D36" s="129"/>
      <c r="E36" s="154"/>
      <c r="F36" s="129"/>
      <c r="G36" s="129"/>
      <c r="H36" s="129"/>
      <c r="I36" s="129"/>
      <c r="J36" s="129"/>
      <c r="K36" s="129"/>
      <c r="L36" s="129"/>
      <c r="M36" s="129"/>
      <c r="N36" s="149"/>
      <c r="O36" s="151"/>
      <c r="P36" s="196"/>
      <c r="Q36" s="43"/>
    </row>
    <row r="37" spans="1:17" ht="21">
      <c r="A37" s="145">
        <v>10</v>
      </c>
      <c r="B37" s="148" t="str">
        <f>SP!B193</f>
        <v>REVESTIMENTOS INTERNO E EXTERNO</v>
      </c>
      <c r="C37" s="146"/>
      <c r="D37" s="129"/>
      <c r="E37" s="129"/>
      <c r="F37" s="129"/>
      <c r="G37" s="129"/>
      <c r="H37" s="129"/>
      <c r="I37" s="129">
        <f>Planilha2!X200</f>
        <v>159948.27549999999</v>
      </c>
      <c r="J37" s="129">
        <f>Planilha2!Z200</f>
        <v>159953.24839999998</v>
      </c>
      <c r="K37" s="129"/>
      <c r="L37" s="129"/>
      <c r="M37" s="129"/>
      <c r="N37" s="149"/>
      <c r="O37" s="151">
        <f>SUM(D37:N37)+0.01</f>
        <v>319901.53389999998</v>
      </c>
      <c r="P37" s="196">
        <f>O37/O72</f>
        <v>8.1648460757382496E-2</v>
      </c>
      <c r="Q37" s="43"/>
    </row>
    <row r="38" spans="1:17" ht="21">
      <c r="A38" s="145"/>
      <c r="B38" s="148"/>
      <c r="C38" s="146"/>
      <c r="D38" s="129"/>
      <c r="E38" s="129"/>
      <c r="F38" s="129"/>
      <c r="G38" s="129"/>
      <c r="H38" s="129"/>
      <c r="I38" s="154"/>
      <c r="J38" s="154"/>
      <c r="K38" s="129"/>
      <c r="L38" s="129"/>
      <c r="M38" s="129"/>
      <c r="N38" s="149"/>
      <c r="O38" s="151"/>
      <c r="P38" s="196"/>
      <c r="Q38" s="43"/>
    </row>
    <row r="39" spans="1:17" ht="21">
      <c r="A39" s="145">
        <v>11</v>
      </c>
      <c r="B39" s="148" t="str">
        <f>SP!B210</f>
        <v>SISTEMAS DE PISOS</v>
      </c>
      <c r="C39" s="146"/>
      <c r="D39" s="129"/>
      <c r="E39" s="129"/>
      <c r="F39" s="129"/>
      <c r="G39" s="129"/>
      <c r="H39" s="129"/>
      <c r="I39" s="129">
        <f>Planilha2!X217</f>
        <v>81155.084400000007</v>
      </c>
      <c r="J39" s="129">
        <f>Planilha2!Z217</f>
        <v>89379.501900000017</v>
      </c>
      <c r="K39" s="129"/>
      <c r="L39" s="129"/>
      <c r="M39" s="129"/>
      <c r="N39" s="149"/>
      <c r="O39" s="151">
        <f>SUM(D39:N39)-0.01</f>
        <v>170534.57630000002</v>
      </c>
      <c r="P39" s="196">
        <f>O39/O72</f>
        <v>4.3525535783019896E-2</v>
      </c>
      <c r="Q39" s="43"/>
    </row>
    <row r="40" spans="1:17" ht="21">
      <c r="A40" s="145"/>
      <c r="B40" s="148"/>
      <c r="C40" s="146"/>
      <c r="D40" s="129"/>
      <c r="E40" s="129"/>
      <c r="F40" s="129"/>
      <c r="G40" s="129"/>
      <c r="H40" s="129"/>
      <c r="I40" s="154"/>
      <c r="J40" s="154"/>
      <c r="K40" s="129"/>
      <c r="L40" s="129"/>
      <c r="M40" s="129"/>
      <c r="N40" s="149"/>
      <c r="O40" s="151"/>
      <c r="P40" s="196"/>
      <c r="Q40" s="43"/>
    </row>
    <row r="41" spans="1:17" ht="21">
      <c r="A41" s="145">
        <v>12</v>
      </c>
      <c r="B41" s="148" t="str">
        <f>SP!B232</f>
        <v>PINTURAS E ACABAMENTOS</v>
      </c>
      <c r="C41" s="146"/>
      <c r="D41" s="129"/>
      <c r="E41" s="129"/>
      <c r="F41" s="129"/>
      <c r="G41" s="129"/>
      <c r="H41" s="129"/>
      <c r="I41" s="129"/>
      <c r="J41" s="129"/>
      <c r="K41" s="129"/>
      <c r="L41" s="129">
        <f>Planilha2!AD239</f>
        <v>98244.847899999993</v>
      </c>
      <c r="M41" s="129">
        <f>Planilha2!AF239</f>
        <v>98241.199600000022</v>
      </c>
      <c r="N41" s="149"/>
      <c r="O41" s="151">
        <f>SUM(D41:N41)</f>
        <v>196486.04750000002</v>
      </c>
      <c r="P41" s="196">
        <f>O41/O72</f>
        <v>5.0149129149508413E-2</v>
      </c>
      <c r="Q41" s="43"/>
    </row>
    <row r="42" spans="1:17" ht="21">
      <c r="A42" s="145"/>
      <c r="B42" s="148"/>
      <c r="C42" s="146"/>
      <c r="D42" s="129"/>
      <c r="E42" s="129"/>
      <c r="F42" s="129"/>
      <c r="G42" s="129"/>
      <c r="H42" s="129"/>
      <c r="I42" s="129"/>
      <c r="J42" s="129"/>
      <c r="K42" s="129"/>
      <c r="L42" s="154"/>
      <c r="M42" s="154"/>
      <c r="N42" s="149"/>
      <c r="O42" s="151"/>
      <c r="P42" s="196"/>
      <c r="Q42" s="43"/>
    </row>
    <row r="43" spans="1:17" ht="21">
      <c r="A43" s="145">
        <v>13</v>
      </c>
      <c r="B43" s="148" t="str">
        <f>SP!B249</f>
        <v>INSTALAÇÃO HIDRÁULICA</v>
      </c>
      <c r="C43" s="146"/>
      <c r="D43" s="129"/>
      <c r="E43" s="129"/>
      <c r="F43" s="129"/>
      <c r="G43" s="129">
        <f>Planilha2!T256</f>
        <v>25486.028699999995</v>
      </c>
      <c r="H43" s="129">
        <f>Planilha2!V256</f>
        <v>71915.687299999991</v>
      </c>
      <c r="I43" s="129"/>
      <c r="J43" s="129"/>
      <c r="K43" s="129"/>
      <c r="L43" s="129"/>
      <c r="M43" s="129"/>
      <c r="N43" s="149"/>
      <c r="O43" s="151">
        <f>SUM(D43:N43)</f>
        <v>97401.715999999986</v>
      </c>
      <c r="P43" s="196">
        <f>O43/O72</f>
        <v>2.4859837618076874E-2</v>
      </c>
      <c r="Q43" s="43"/>
    </row>
    <row r="44" spans="1:17" ht="21">
      <c r="A44" s="145"/>
      <c r="B44" s="148"/>
      <c r="C44" s="146"/>
      <c r="D44" s="129"/>
      <c r="E44" s="129"/>
      <c r="F44" s="129"/>
      <c r="G44" s="154"/>
      <c r="H44" s="154"/>
      <c r="I44" s="129"/>
      <c r="J44" s="129"/>
      <c r="K44" s="129"/>
      <c r="L44" s="129"/>
      <c r="M44" s="129"/>
      <c r="N44" s="149"/>
      <c r="O44" s="151"/>
      <c r="P44" s="196"/>
      <c r="Q44" s="43"/>
    </row>
    <row r="45" spans="1:17" ht="21">
      <c r="A45" s="145">
        <v>14</v>
      </c>
      <c r="B45" s="148" t="str">
        <f>SP!B302</f>
        <v>DRENAGEM DE ÁGUAS PLUVIAIS</v>
      </c>
      <c r="C45" s="146"/>
      <c r="D45" s="129"/>
      <c r="E45" s="129"/>
      <c r="F45" s="129"/>
      <c r="G45" s="129"/>
      <c r="H45" s="129">
        <f>Planilha2!V309</f>
        <v>24415.566000000003</v>
      </c>
      <c r="I45" s="129"/>
      <c r="J45" s="129"/>
      <c r="K45" s="129"/>
      <c r="L45" s="129"/>
      <c r="M45" s="129"/>
      <c r="N45" s="149"/>
      <c r="O45" s="151">
        <f>SUM(D45:N45)</f>
        <v>24415.566000000003</v>
      </c>
      <c r="P45" s="196">
        <f>O45/O72</f>
        <v>6.2315843194532513E-3</v>
      </c>
      <c r="Q45" s="43"/>
    </row>
    <row r="46" spans="1:17" ht="21">
      <c r="A46" s="145"/>
      <c r="B46" s="148"/>
      <c r="C46" s="146"/>
      <c r="D46" s="129"/>
      <c r="E46" s="129"/>
      <c r="F46" s="129"/>
      <c r="G46" s="129"/>
      <c r="H46" s="154"/>
      <c r="I46" s="129"/>
      <c r="J46" s="129"/>
      <c r="K46" s="129"/>
      <c r="L46" s="129"/>
      <c r="M46" s="129"/>
      <c r="N46" s="149"/>
      <c r="O46" s="151"/>
      <c r="P46" s="196"/>
      <c r="Q46" s="43"/>
    </row>
    <row r="47" spans="1:17" ht="21">
      <c r="A47" s="145">
        <v>15</v>
      </c>
      <c r="B47" s="148" t="str">
        <f>SP!B313</f>
        <v>INSTALAÇÃO SANITÁRIA</v>
      </c>
      <c r="C47" s="146"/>
      <c r="D47" s="129"/>
      <c r="E47" s="129"/>
      <c r="F47" s="129"/>
      <c r="G47" s="129"/>
      <c r="H47" s="129">
        <f>Planilha2!V320</f>
        <v>101838.69560000001</v>
      </c>
      <c r="I47" s="129"/>
      <c r="J47" s="129"/>
      <c r="K47" s="129"/>
      <c r="L47" s="129"/>
      <c r="M47" s="129"/>
      <c r="N47" s="149"/>
      <c r="O47" s="151">
        <f>SUM(D47:N47)</f>
        <v>101838.69560000001</v>
      </c>
      <c r="P47" s="196">
        <f>O47/O72</f>
        <v>2.5992287814033586E-2</v>
      </c>
      <c r="Q47" s="43"/>
    </row>
    <row r="48" spans="1:17" ht="21">
      <c r="A48" s="145"/>
      <c r="B48" s="148"/>
      <c r="C48" s="146"/>
      <c r="D48" s="129"/>
      <c r="E48" s="129"/>
      <c r="F48" s="129"/>
      <c r="G48" s="129"/>
      <c r="H48" s="154"/>
      <c r="I48" s="129"/>
      <c r="J48" s="129"/>
      <c r="K48" s="129"/>
      <c r="L48" s="129"/>
      <c r="M48" s="129"/>
      <c r="N48" s="149"/>
      <c r="O48" s="151"/>
      <c r="P48" s="196"/>
      <c r="Q48" s="43"/>
    </row>
    <row r="49" spans="1:19" ht="21">
      <c r="A49" s="145">
        <v>16</v>
      </c>
      <c r="B49" s="148" t="str">
        <f>SP!B349</f>
        <v>LOUÇAS, ACESSÓRIOS E METAIS</v>
      </c>
      <c r="C49" s="146"/>
      <c r="D49" s="129"/>
      <c r="E49" s="129"/>
      <c r="F49" s="129"/>
      <c r="G49" s="129"/>
      <c r="H49" s="129"/>
      <c r="I49" s="129"/>
      <c r="J49" s="129"/>
      <c r="K49" s="129"/>
      <c r="L49" s="129"/>
      <c r="M49" s="129">
        <f>Planilha2!AF356</f>
        <v>20808.7215</v>
      </c>
      <c r="N49" s="149">
        <f>Planilha2!AH356</f>
        <v>51191.911499999995</v>
      </c>
      <c r="O49" s="151">
        <f>SUM(D49:N49)</f>
        <v>72000.633000000002</v>
      </c>
      <c r="P49" s="196">
        <f>O49/O72</f>
        <v>1.8376719818557891E-2</v>
      </c>
      <c r="Q49" s="43"/>
    </row>
    <row r="50" spans="1:19" ht="21">
      <c r="A50" s="145"/>
      <c r="B50" s="148"/>
      <c r="C50" s="146"/>
      <c r="D50" s="129"/>
      <c r="E50" s="129"/>
      <c r="F50" s="129"/>
      <c r="G50" s="129"/>
      <c r="H50" s="129"/>
      <c r="I50" s="129"/>
      <c r="J50" s="129"/>
      <c r="K50" s="129"/>
      <c r="L50" s="129"/>
      <c r="M50" s="154"/>
      <c r="N50" s="155"/>
      <c r="O50" s="151"/>
      <c r="P50" s="196"/>
      <c r="Q50" s="43"/>
    </row>
    <row r="51" spans="1:19" ht="21">
      <c r="A51" s="145">
        <v>17</v>
      </c>
      <c r="B51" s="148" t="str">
        <f>SP!B384</f>
        <v>INSTALAÇÃO DE GÁS COMBUSTÍVEL</v>
      </c>
      <c r="C51" s="146"/>
      <c r="D51" s="129"/>
      <c r="E51" s="129"/>
      <c r="F51" s="129"/>
      <c r="G51" s="129"/>
      <c r="H51" s="129"/>
      <c r="I51" s="129">
        <f>Planilha2!X391</f>
        <v>5144.5340000000006</v>
      </c>
      <c r="J51" s="129"/>
      <c r="K51" s="129"/>
      <c r="L51" s="129"/>
      <c r="M51" s="129"/>
      <c r="N51" s="149"/>
      <c r="O51" s="151">
        <f>SUM(D51:N51)</f>
        <v>5144.5340000000006</v>
      </c>
      <c r="P51" s="196">
        <f>O51/O72</f>
        <v>1.3130392883496582E-3</v>
      </c>
      <c r="Q51" s="43"/>
    </row>
    <row r="52" spans="1:19" ht="21">
      <c r="A52" s="145"/>
      <c r="B52" s="148"/>
      <c r="C52" s="146"/>
      <c r="D52" s="129"/>
      <c r="E52" s="129"/>
      <c r="F52" s="129"/>
      <c r="G52" s="129"/>
      <c r="H52" s="129"/>
      <c r="I52" s="154"/>
      <c r="J52" s="129"/>
      <c r="K52" s="129"/>
      <c r="L52" s="129"/>
      <c r="M52" s="129"/>
      <c r="N52" s="149"/>
      <c r="O52" s="151"/>
      <c r="P52" s="196"/>
      <c r="Q52" s="43"/>
    </row>
    <row r="53" spans="1:19" ht="21">
      <c r="A53" s="145">
        <v>18</v>
      </c>
      <c r="B53" s="148" t="str">
        <f>SP!B398</f>
        <v>SISTEMA DE PROTEÇÃO CONTRA INCÊNDIO</v>
      </c>
      <c r="C53" s="146"/>
      <c r="D53" s="129"/>
      <c r="E53" s="129"/>
      <c r="F53" s="129"/>
      <c r="G53" s="129"/>
      <c r="H53" s="129"/>
      <c r="I53" s="129">
        <f>Planilha2!X405</f>
        <v>11618.519</v>
      </c>
      <c r="J53" s="129"/>
      <c r="K53" s="129"/>
      <c r="L53" s="129"/>
      <c r="M53" s="129">
        <f>Planilha2!AF405</f>
        <v>22616.120000000003</v>
      </c>
      <c r="N53" s="149">
        <f>Planilha2!AH405</f>
        <v>9544.2400000000016</v>
      </c>
      <c r="O53" s="151">
        <f>SUM(D53:N53)</f>
        <v>43778.879000000001</v>
      </c>
      <c r="P53" s="196">
        <f>O53/O72</f>
        <v>1.1173682227954134E-2</v>
      </c>
      <c r="Q53" s="43"/>
      <c r="S53" s="132"/>
    </row>
    <row r="54" spans="1:19" ht="21">
      <c r="A54" s="145"/>
      <c r="B54" s="148"/>
      <c r="C54" s="146"/>
      <c r="D54" s="129"/>
      <c r="E54" s="129"/>
      <c r="F54" s="129"/>
      <c r="G54" s="129"/>
      <c r="H54" s="129"/>
      <c r="I54" s="154"/>
      <c r="J54" s="129"/>
      <c r="K54" s="129"/>
      <c r="L54" s="129"/>
      <c r="M54" s="154"/>
      <c r="N54" s="155"/>
      <c r="O54" s="151"/>
      <c r="P54" s="196"/>
      <c r="Q54" s="43"/>
    </row>
    <row r="55" spans="1:19" ht="21">
      <c r="A55" s="145">
        <v>19</v>
      </c>
      <c r="B55" s="148" t="str">
        <f>SP!B425</f>
        <v>INSTALAÇÃO ELÉTRICA - 110V</v>
      </c>
      <c r="C55" s="146"/>
      <c r="D55" s="129"/>
      <c r="E55" s="129"/>
      <c r="F55" s="129"/>
      <c r="G55" s="129"/>
      <c r="H55" s="129"/>
      <c r="I55" s="129">
        <f>Planilha2!X432</f>
        <v>58117.241999999998</v>
      </c>
      <c r="J55" s="129"/>
      <c r="K55" s="129"/>
      <c r="L55" s="129"/>
      <c r="M55" s="129">
        <f>Planilha2!AF432</f>
        <v>262569.98499999999</v>
      </c>
      <c r="N55" s="149"/>
      <c r="O55" s="151">
        <f>SUM(D55:N55)</f>
        <v>320687.22699999996</v>
      </c>
      <c r="P55" s="196">
        <f>O55/O72</f>
        <v>8.1848993188285896E-2</v>
      </c>
      <c r="Q55" s="43"/>
    </row>
    <row r="56" spans="1:19" ht="21">
      <c r="A56" s="145"/>
      <c r="B56" s="148"/>
      <c r="C56" s="146"/>
      <c r="D56" s="129"/>
      <c r="E56" s="129"/>
      <c r="F56" s="129"/>
      <c r="G56" s="129"/>
      <c r="H56" s="129"/>
      <c r="I56" s="154"/>
      <c r="J56" s="129"/>
      <c r="K56" s="129"/>
      <c r="L56" s="129"/>
      <c r="M56" s="154"/>
      <c r="N56" s="149"/>
      <c r="O56" s="151"/>
      <c r="P56" s="196"/>
      <c r="Q56" s="43"/>
    </row>
    <row r="57" spans="1:19" ht="21">
      <c r="A57" s="145">
        <v>20</v>
      </c>
      <c r="B57" s="148" t="str">
        <f>SP!B486</f>
        <v>INSTALAÇÕES DE CLIMATIZAÇÃO</v>
      </c>
      <c r="C57" s="146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49">
        <f>Planilha2!AH493</f>
        <v>16829.038999999997</v>
      </c>
      <c r="O57" s="151">
        <f>SUM(D57:N57)</f>
        <v>16829.038999999997</v>
      </c>
      <c r="P57" s="196">
        <f>O57/O72</f>
        <v>4.2952752167968247E-3</v>
      </c>
      <c r="Q57" s="43"/>
    </row>
    <row r="58" spans="1:19" ht="21">
      <c r="A58" s="145"/>
      <c r="B58" s="148"/>
      <c r="C58" s="146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55"/>
      <c r="O58" s="151"/>
      <c r="P58" s="196"/>
      <c r="Q58" s="43"/>
    </row>
    <row r="59" spans="1:19" ht="21">
      <c r="A59" s="145">
        <v>21</v>
      </c>
      <c r="B59" s="148" t="str">
        <f>SP!B498</f>
        <v>INSTALAÇÕES DE CABEAMENTO ESTRUTURADO</v>
      </c>
      <c r="C59" s="146"/>
      <c r="D59" s="129"/>
      <c r="E59" s="129"/>
      <c r="F59" s="129"/>
      <c r="G59" s="129"/>
      <c r="H59" s="129"/>
      <c r="I59" s="129"/>
      <c r="J59" s="129"/>
      <c r="K59" s="129"/>
      <c r="L59" s="129">
        <f>Planilha2!AD505</f>
        <v>41104.0285</v>
      </c>
      <c r="M59" s="129"/>
      <c r="N59" s="149"/>
      <c r="O59" s="151">
        <f>SUM(D59:N59)</f>
        <v>41104.0285</v>
      </c>
      <c r="P59" s="196">
        <f>O59/O72</f>
        <v>1.049098019955628E-2</v>
      </c>
      <c r="Q59" s="43"/>
    </row>
    <row r="60" spans="1:19" ht="21">
      <c r="A60" s="145"/>
      <c r="B60" s="148"/>
      <c r="C60" s="146"/>
      <c r="D60" s="129"/>
      <c r="E60" s="129"/>
      <c r="F60" s="129"/>
      <c r="G60" s="129"/>
      <c r="H60" s="129"/>
      <c r="I60" s="129"/>
      <c r="J60" s="129"/>
      <c r="K60" s="129"/>
      <c r="L60" s="154"/>
      <c r="M60" s="129"/>
      <c r="N60" s="149"/>
      <c r="O60" s="151"/>
      <c r="P60" s="196"/>
      <c r="Q60" s="43"/>
    </row>
    <row r="61" spans="1:19" ht="21">
      <c r="A61" s="145">
        <v>22</v>
      </c>
      <c r="B61" s="148" t="str">
        <f>SP!B524</f>
        <v>SISTEMA DE EXAUSTÃO MECÂNICA</v>
      </c>
      <c r="C61" s="146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49">
        <f>Planilha2!AH531</f>
        <v>11550.77</v>
      </c>
      <c r="O61" s="151">
        <f>SUM(D61:N61)</f>
        <v>11550.77</v>
      </c>
      <c r="P61" s="196">
        <f>O61/O72</f>
        <v>2.948102747632843E-3</v>
      </c>
      <c r="Q61" s="43"/>
    </row>
    <row r="62" spans="1:19" ht="21">
      <c r="A62" s="145"/>
      <c r="B62" s="148"/>
      <c r="C62" s="146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55"/>
      <c r="O62" s="151"/>
      <c r="P62" s="196"/>
      <c r="Q62" s="43"/>
    </row>
    <row r="63" spans="1:19" ht="21">
      <c r="A63" s="145">
        <v>23</v>
      </c>
      <c r="B63" s="148" t="str">
        <f>SP!B527</f>
        <v>SISTEMA DE PROTEÇÃO CONTRA DESCARGAS ATMOSFÉRICAS (SPDA)</v>
      </c>
      <c r="C63" s="146"/>
      <c r="D63" s="129"/>
      <c r="E63" s="129"/>
      <c r="F63" s="129"/>
      <c r="G63" s="129"/>
      <c r="H63" s="129"/>
      <c r="I63" s="129"/>
      <c r="J63" s="129"/>
      <c r="K63" s="129"/>
      <c r="L63" s="129">
        <f>Planilha2!AD534</f>
        <v>62630.433399999994</v>
      </c>
      <c r="M63" s="129"/>
      <c r="N63" s="149"/>
      <c r="O63" s="151">
        <f>SUM(D63:N63)</f>
        <v>62630.433399999994</v>
      </c>
      <c r="P63" s="196">
        <f>O63/O72</f>
        <v>1.598516400135885E-2</v>
      </c>
      <c r="Q63" s="43"/>
    </row>
    <row r="64" spans="1:19" ht="21">
      <c r="A64" s="145"/>
      <c r="B64" s="148"/>
      <c r="C64" s="146"/>
      <c r="D64" s="129"/>
      <c r="E64" s="129"/>
      <c r="F64" s="129"/>
      <c r="G64" s="129"/>
      <c r="H64" s="129"/>
      <c r="I64" s="129"/>
      <c r="J64" s="129"/>
      <c r="K64" s="129"/>
      <c r="L64" s="154"/>
      <c r="M64" s="129"/>
      <c r="N64" s="149"/>
      <c r="O64" s="151"/>
      <c r="P64" s="196"/>
      <c r="Q64" s="43"/>
    </row>
    <row r="65" spans="1:17" ht="21">
      <c r="A65" s="145">
        <v>24</v>
      </c>
      <c r="B65" s="148" t="str">
        <f>SP!B543</f>
        <v>SERVIÇOS COMPLEMENTARES</v>
      </c>
      <c r="C65" s="146"/>
      <c r="D65" s="129"/>
      <c r="E65" s="129"/>
      <c r="F65" s="129"/>
      <c r="G65" s="129"/>
      <c r="H65" s="129"/>
      <c r="I65" s="129"/>
      <c r="J65" s="129"/>
      <c r="K65" s="129"/>
      <c r="L65" s="129"/>
      <c r="M65" s="129">
        <f>Planilha2!AF550</f>
        <v>111756.5343</v>
      </c>
      <c r="N65" s="149"/>
      <c r="O65" s="151">
        <f>SUM(D65:N65)</f>
        <v>111756.5343</v>
      </c>
      <c r="P65" s="196">
        <f>O65/O72</f>
        <v>2.8523617545475673E-2</v>
      </c>
      <c r="Q65" s="43"/>
    </row>
    <row r="66" spans="1:17" ht="21">
      <c r="A66" s="145"/>
      <c r="B66" s="148"/>
      <c r="C66" s="146"/>
      <c r="D66" s="129"/>
      <c r="E66" s="129"/>
      <c r="F66" s="129"/>
      <c r="G66" s="129"/>
      <c r="H66" s="129"/>
      <c r="I66" s="129"/>
      <c r="J66" s="129"/>
      <c r="K66" s="129"/>
      <c r="L66" s="129"/>
      <c r="M66" s="154"/>
      <c r="N66" s="149"/>
      <c r="O66" s="151"/>
      <c r="P66" s="196"/>
      <c r="Q66" s="43"/>
    </row>
    <row r="67" spans="1:17" ht="21">
      <c r="A67" s="145">
        <v>25</v>
      </c>
      <c r="B67" s="148" t="str">
        <f>SP!B553</f>
        <v>SERVIÇOS FINAIS</v>
      </c>
      <c r="C67" s="146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49">
        <f>Planilha2!AH560</f>
        <v>6940.1864000000005</v>
      </c>
      <c r="O67" s="151">
        <f>SUM(D67:N67)</f>
        <v>6940.1864000000005</v>
      </c>
      <c r="P67" s="196">
        <f>O67/O72</f>
        <v>1.7713436069564271E-3</v>
      </c>
      <c r="Q67" s="43"/>
    </row>
    <row r="68" spans="1:17" ht="18">
      <c r="A68" s="198"/>
      <c r="B68" s="198"/>
      <c r="C68" s="199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1"/>
      <c r="O68" s="197"/>
      <c r="P68" s="208"/>
      <c r="Q68" s="43"/>
    </row>
    <row r="69" spans="1:17" ht="18">
      <c r="A69" s="202"/>
      <c r="B69" s="203" t="s">
        <v>1478</v>
      </c>
      <c r="C69" s="129">
        <f>C19</f>
        <v>5810.5</v>
      </c>
      <c r="D69" s="129">
        <f>D19+D21+D23+D25</f>
        <v>334280.02010000002</v>
      </c>
      <c r="E69" s="129">
        <v>231174.14</v>
      </c>
      <c r="F69" s="129">
        <v>234916.97</v>
      </c>
      <c r="G69" s="129">
        <f>G19+G21+G27+G29+G33+G43</f>
        <v>504368.83589999995</v>
      </c>
      <c r="H69" s="129">
        <f>H19+H21+H27+H33+H43+H45+H47</f>
        <v>518276.946</v>
      </c>
      <c r="I69" s="129">
        <v>414953.23</v>
      </c>
      <c r="J69" s="129">
        <f>J19+J21+J29+J31+J37+J39</f>
        <v>464106.9596</v>
      </c>
      <c r="K69" s="129">
        <f>K19+K21+K31</f>
        <v>269522.34640000004</v>
      </c>
      <c r="L69" s="129">
        <f>L21+L41+L59+L63</f>
        <v>236063.147</v>
      </c>
      <c r="M69" s="129">
        <f>M21+M41+M49+M53+M55+M65</f>
        <v>589029.35440000007</v>
      </c>
      <c r="N69" s="149">
        <f>N21+N49+N53+N57+N61+N67</f>
        <v>115532.6253</v>
      </c>
      <c r="O69" s="210"/>
      <c r="P69" s="211"/>
      <c r="Q69" s="43"/>
    </row>
    <row r="70" spans="1:17" ht="18">
      <c r="A70" s="202"/>
      <c r="B70" s="204" t="s">
        <v>1479</v>
      </c>
      <c r="C70" s="129">
        <f>C69</f>
        <v>5810.5</v>
      </c>
      <c r="D70" s="129">
        <f t="shared" ref="D70:M70" si="0">D69+C70</f>
        <v>340090.52010000002</v>
      </c>
      <c r="E70" s="129">
        <f t="shared" si="0"/>
        <v>571264.66009999998</v>
      </c>
      <c r="F70" s="129">
        <f t="shared" si="0"/>
        <v>806181.63009999995</v>
      </c>
      <c r="G70" s="129">
        <f t="shared" si="0"/>
        <v>1310550.466</v>
      </c>
      <c r="H70" s="129">
        <f t="shared" si="0"/>
        <v>1828827.412</v>
      </c>
      <c r="I70" s="129">
        <f t="shared" si="0"/>
        <v>2243780.642</v>
      </c>
      <c r="J70" s="129">
        <f t="shared" si="0"/>
        <v>2707887.6016000002</v>
      </c>
      <c r="K70" s="129">
        <f t="shared" si="0"/>
        <v>2977409.9480000003</v>
      </c>
      <c r="L70" s="129">
        <f t="shared" si="0"/>
        <v>3213473.0950000002</v>
      </c>
      <c r="M70" s="129">
        <f t="shared" si="0"/>
        <v>3802502.4494000003</v>
      </c>
      <c r="N70" s="149">
        <f>N69+M70+0.02</f>
        <v>3918035.0947000002</v>
      </c>
      <c r="O70" s="212"/>
      <c r="P70" s="213"/>
      <c r="Q70" s="43"/>
    </row>
    <row r="71" spans="1:17" ht="18">
      <c r="A71" s="202"/>
      <c r="B71" s="205" t="s">
        <v>1480</v>
      </c>
      <c r="C71" s="206">
        <f>C70/O72</f>
        <v>1.4830137744168254E-3</v>
      </c>
      <c r="D71" s="206">
        <f>D69/O72</f>
        <v>8.5318281442325672E-2</v>
      </c>
      <c r="E71" s="206">
        <f>E69/O72</f>
        <v>5.90025701590162E-2</v>
      </c>
      <c r="F71" s="206">
        <f>F69/O72</f>
        <v>5.9957852569359628E-2</v>
      </c>
      <c r="G71" s="206">
        <f>G69/O72</f>
        <v>0.12873004578371558</v>
      </c>
      <c r="H71" s="206">
        <f>H69/O72</f>
        <v>0.13227981238803635</v>
      </c>
      <c r="I71" s="206">
        <f>I69/O72</f>
        <v>0.10590850285324034</v>
      </c>
      <c r="J71" s="206">
        <f>J69/O72</f>
        <v>0.1184540080697897</v>
      </c>
      <c r="K71" s="206">
        <f>K69/O72</f>
        <v>6.8790181950665705E-2</v>
      </c>
      <c r="L71" s="206">
        <f>L69/O72</f>
        <v>6.0250391297338245E-2</v>
      </c>
      <c r="M71" s="206">
        <f>M69/O72</f>
        <v>0.15033794787213664</v>
      </c>
      <c r="N71" s="209">
        <f>N69/O72</f>
        <v>2.9487389160044369E-2</v>
      </c>
      <c r="O71" s="212"/>
      <c r="P71" s="213"/>
      <c r="Q71" s="43"/>
    </row>
    <row r="72" spans="1:17" ht="23.4">
      <c r="A72" s="202"/>
      <c r="B72" s="207" t="s">
        <v>1481</v>
      </c>
      <c r="C72" s="206">
        <f>C71</f>
        <v>1.4830137744168254E-3</v>
      </c>
      <c r="D72" s="206">
        <f t="shared" ref="D72:N72" si="1">D71+C72</f>
        <v>8.6801295216742499E-2</v>
      </c>
      <c r="E72" s="206">
        <f t="shared" si="1"/>
        <v>0.14580386537575871</v>
      </c>
      <c r="F72" s="206">
        <f t="shared" si="1"/>
        <v>0.20576171794511833</v>
      </c>
      <c r="G72" s="206">
        <f t="shared" si="1"/>
        <v>0.33449176372883394</v>
      </c>
      <c r="H72" s="206">
        <f t="shared" si="1"/>
        <v>0.46677157611687026</v>
      </c>
      <c r="I72" s="206">
        <f t="shared" si="1"/>
        <v>0.57268007897011064</v>
      </c>
      <c r="J72" s="206">
        <f t="shared" si="1"/>
        <v>0.69113408703990031</v>
      </c>
      <c r="K72" s="206">
        <f t="shared" si="1"/>
        <v>0.75992426899056598</v>
      </c>
      <c r="L72" s="206">
        <f t="shared" si="1"/>
        <v>0.8201746602879042</v>
      </c>
      <c r="M72" s="206">
        <f t="shared" si="1"/>
        <v>0.97051260816004081</v>
      </c>
      <c r="N72" s="209">
        <f t="shared" si="1"/>
        <v>0.99999999732008515</v>
      </c>
      <c r="O72" s="214">
        <f>SUM(O19:O68)+0.02</f>
        <v>3918035.0852000001</v>
      </c>
      <c r="P72" s="215">
        <f>SUM(P19:P67)</f>
        <v>0.99999999489540059</v>
      </c>
    </row>
    <row r="74" spans="1:17" ht="17.399999999999999">
      <c r="A74" s="256" t="s">
        <v>1477</v>
      </c>
      <c r="B74" s="256"/>
      <c r="C74" s="256"/>
      <c r="D74" s="25"/>
      <c r="E74" s="25"/>
      <c r="F74" s="24"/>
      <c r="G74" s="24"/>
      <c r="H74" s="24"/>
      <c r="I74" s="24"/>
      <c r="J74" s="26"/>
    </row>
    <row r="75" spans="1:17">
      <c r="A75" s="25"/>
      <c r="B75" s="25"/>
      <c r="C75" s="25"/>
      <c r="D75" s="25"/>
      <c r="E75" s="25"/>
      <c r="F75" s="24"/>
      <c r="G75" s="24"/>
      <c r="H75" s="24"/>
      <c r="I75" s="24"/>
      <c r="J75" s="26"/>
    </row>
    <row r="76" spans="1:17" ht="57.6" customHeight="1">
      <c r="A76" s="25"/>
      <c r="B76" s="25"/>
      <c r="C76" s="25"/>
      <c r="D76" s="25"/>
      <c r="E76" s="25"/>
      <c r="F76" s="24"/>
      <c r="G76" s="24"/>
      <c r="H76" s="24"/>
      <c r="I76" s="24"/>
      <c r="J76" s="26"/>
    </row>
    <row r="77" spans="1:17" ht="21.75" customHeight="1">
      <c r="A77" s="25"/>
      <c r="B77" s="133"/>
      <c r="C77" s="134" t="s">
        <v>1432</v>
      </c>
      <c r="D77" s="133"/>
      <c r="E77" s="133"/>
      <c r="F77" s="135"/>
      <c r="G77" s="135"/>
      <c r="H77" s="257" t="s">
        <v>1433</v>
      </c>
      <c r="I77" s="257"/>
      <c r="J77" s="257"/>
    </row>
    <row r="78" spans="1:17" ht="17.399999999999999">
      <c r="A78" s="25"/>
      <c r="B78" s="133"/>
      <c r="C78" s="136" t="s">
        <v>1434</v>
      </c>
      <c r="D78" s="133"/>
      <c r="E78" s="133"/>
      <c r="F78" s="135"/>
      <c r="G78" s="135"/>
      <c r="H78" s="245" t="s">
        <v>1435</v>
      </c>
      <c r="I78" s="245"/>
      <c r="J78" s="245"/>
    </row>
    <row r="79" spans="1:17" ht="17.399999999999999">
      <c r="A79" s="25"/>
      <c r="B79" s="133"/>
      <c r="C79" s="137" t="s">
        <v>1476</v>
      </c>
      <c r="D79" s="133"/>
      <c r="E79" s="133"/>
      <c r="F79" s="135"/>
      <c r="G79" s="135"/>
      <c r="H79" s="246" t="s">
        <v>1436</v>
      </c>
      <c r="I79" s="246"/>
      <c r="J79" s="246"/>
    </row>
    <row r="80" spans="1:17" ht="17.399999999999999">
      <c r="A80" s="25"/>
      <c r="B80" s="133"/>
      <c r="C80" s="138" t="s">
        <v>1437</v>
      </c>
      <c r="D80" s="133"/>
      <c r="E80" s="133"/>
      <c r="F80" s="135"/>
      <c r="G80" s="135"/>
      <c r="H80" s="135"/>
      <c r="I80" s="135"/>
      <c r="J80" s="139"/>
    </row>
    <row r="81" spans="1:10" ht="17.399999999999999">
      <c r="A81" s="25"/>
      <c r="B81" s="133"/>
      <c r="C81" s="140"/>
      <c r="D81" s="133"/>
      <c r="E81" s="133"/>
      <c r="F81" s="135"/>
      <c r="G81" s="135"/>
      <c r="H81" s="135"/>
      <c r="I81" s="135"/>
      <c r="J81" s="139"/>
    </row>
    <row r="82" spans="1:10" ht="17.399999999999999">
      <c r="A82" s="4"/>
      <c r="B82" s="141"/>
      <c r="C82" s="141"/>
      <c r="D82" s="141"/>
      <c r="E82" s="141"/>
      <c r="F82" s="141"/>
      <c r="G82" s="141"/>
      <c r="H82" s="141"/>
      <c r="I82" s="141"/>
      <c r="J82" s="141"/>
    </row>
  </sheetData>
  <mergeCells count="7">
    <mergeCell ref="H78:J78"/>
    <mergeCell ref="H79:J79"/>
    <mergeCell ref="A16:A18"/>
    <mergeCell ref="B16:B18"/>
    <mergeCell ref="C16:P16"/>
    <mergeCell ref="A74:C74"/>
    <mergeCell ref="H77:J77"/>
  </mergeCells>
  <pageMargins left="0" right="0" top="0.19685039370078741" bottom="0.19685039370078741" header="0" footer="0"/>
  <pageSetup paperSize="8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9:AK579"/>
  <sheetViews>
    <sheetView zoomScale="40" zoomScaleNormal="40" workbookViewId="0">
      <pane ySplit="20" topLeftCell="A21" activePane="bottomLeft" state="frozen"/>
      <selection pane="bottomLeft" activeCell="C16" sqref="C16:D16"/>
    </sheetView>
  </sheetViews>
  <sheetFormatPr defaultRowHeight="14.4"/>
  <cols>
    <col min="1" max="1" width="9.33203125" customWidth="1"/>
    <col min="2" max="2" width="10.33203125" customWidth="1"/>
    <col min="3" max="3" width="42.6640625" bestFit="1" customWidth="1"/>
    <col min="4" max="4" width="9.33203125" customWidth="1"/>
    <col min="5" max="5" width="8.33203125" customWidth="1"/>
    <col min="6" max="6" width="10.33203125" customWidth="1"/>
    <col min="7" max="8" width="12.44140625" customWidth="1"/>
    <col min="9" max="9" width="20.77734375" customWidth="1"/>
    <col min="10" max="10" width="21.6640625" bestFit="1" customWidth="1"/>
    <col min="11" max="11" width="12.33203125" style="43" customWidth="1"/>
    <col min="12" max="12" width="21.33203125" style="44" customWidth="1"/>
    <col min="13" max="13" width="12.77734375" style="43" customWidth="1"/>
    <col min="14" max="14" width="26.109375" style="44" customWidth="1"/>
    <col min="15" max="15" width="14.21875" style="43" customWidth="1"/>
    <col min="16" max="16" width="24" style="44" customWidth="1"/>
    <col min="17" max="17" width="16.44140625" style="43" customWidth="1"/>
    <col min="18" max="18" width="26.44140625" style="44" customWidth="1"/>
    <col min="19" max="19" width="16.44140625" style="43" customWidth="1"/>
    <col min="20" max="20" width="25.109375" style="44" customWidth="1"/>
    <col min="21" max="21" width="17.88671875" style="43" customWidth="1"/>
    <col min="22" max="22" width="25.6640625" style="44" customWidth="1"/>
    <col min="23" max="23" width="17.44140625" style="43" customWidth="1"/>
    <col min="24" max="24" width="26.44140625" style="44" customWidth="1"/>
    <col min="25" max="25" width="15.6640625" style="43" customWidth="1"/>
    <col min="26" max="26" width="28.88671875" style="44" customWidth="1"/>
    <col min="27" max="27" width="14.33203125" style="43" customWidth="1"/>
    <col min="28" max="28" width="28.21875" style="44" customWidth="1"/>
    <col min="29" max="29" width="15.44140625" style="43" customWidth="1"/>
    <col min="30" max="30" width="30" style="44" customWidth="1"/>
    <col min="31" max="31" width="15.33203125" style="43" customWidth="1"/>
    <col min="32" max="32" width="27.44140625" style="44" customWidth="1"/>
    <col min="33" max="33" width="14.77734375" style="43" customWidth="1"/>
    <col min="34" max="34" width="32.44140625" style="44" customWidth="1"/>
    <col min="36" max="36" width="38.33203125" customWidth="1"/>
  </cols>
  <sheetData>
    <row r="9" spans="1:4" ht="18">
      <c r="A9" s="216" t="s">
        <v>1482</v>
      </c>
      <c r="B9" s="130"/>
      <c r="C9" s="130"/>
      <c r="D9" s="130"/>
    </row>
    <row r="10" spans="1:4" ht="18">
      <c r="A10" s="130"/>
      <c r="B10" s="130"/>
      <c r="C10" s="130"/>
      <c r="D10" s="130"/>
    </row>
    <row r="11" spans="1:4" ht="18">
      <c r="A11" s="131" t="str">
        <f>SP!A5</f>
        <v xml:space="preserve">Obra: Construção da Creche de Educação Infantil, FNDE - Creche Tipo 2 </v>
      </c>
      <c r="B11" s="130"/>
      <c r="C11" s="130"/>
      <c r="D11" s="130"/>
    </row>
    <row r="12" spans="1:4" ht="18">
      <c r="A12" s="131" t="str">
        <f>SP!A6</f>
        <v>Local:</v>
      </c>
      <c r="B12" s="130" t="str">
        <f>SP!B6</f>
        <v xml:space="preserve">Rua Dirce de Souza Machado, n.º 250 </v>
      </c>
      <c r="C12" s="130"/>
      <c r="D12" s="130"/>
    </row>
    <row r="13" spans="1:4" ht="18">
      <c r="A13" s="131" t="str">
        <f>SP!A7</f>
        <v xml:space="preserve">Bairro: </v>
      </c>
      <c r="B13" s="130" t="str">
        <f>SP!B7</f>
        <v>Varadouro</v>
      </c>
      <c r="C13" s="130"/>
      <c r="D13" s="130"/>
    </row>
    <row r="14" spans="1:4" ht="18">
      <c r="A14" s="131" t="str">
        <f>SP!A8</f>
        <v xml:space="preserve">Município: Santa Isabel - SP </v>
      </c>
      <c r="B14" s="130"/>
      <c r="C14" s="130"/>
      <c r="D14" s="130"/>
    </row>
    <row r="18" spans="1:36" ht="40.799999999999997" customHeight="1"/>
    <row r="19" spans="1:36">
      <c r="K19" s="45" t="s">
        <v>1460</v>
      </c>
      <c r="L19" s="45"/>
      <c r="M19" s="47" t="s">
        <v>1462</v>
      </c>
      <c r="N19" s="47"/>
      <c r="O19" s="49" t="s">
        <v>1463</v>
      </c>
      <c r="P19" s="49"/>
      <c r="Q19" s="51" t="s">
        <v>1464</v>
      </c>
      <c r="R19" s="51"/>
      <c r="S19" s="53" t="s">
        <v>1465</v>
      </c>
      <c r="T19" s="53"/>
      <c r="U19" s="55" t="s">
        <v>1466</v>
      </c>
      <c r="V19" s="55"/>
      <c r="W19" s="57" t="s">
        <v>1467</v>
      </c>
      <c r="X19" s="57"/>
      <c r="Y19" s="45" t="s">
        <v>1468</v>
      </c>
      <c r="Z19" s="45"/>
      <c r="AA19" s="59" t="s">
        <v>1469</v>
      </c>
      <c r="AB19" s="59"/>
      <c r="AC19" s="61" t="s">
        <v>1470</v>
      </c>
      <c r="AD19" s="61"/>
      <c r="AE19" s="63" t="s">
        <v>1471</v>
      </c>
      <c r="AF19" s="63"/>
      <c r="AG19" s="57" t="s">
        <v>1472</v>
      </c>
      <c r="AH19" s="57"/>
    </row>
    <row r="20" spans="1:36">
      <c r="K20" s="45" t="s">
        <v>1461</v>
      </c>
      <c r="L20" s="46" t="s">
        <v>1457</v>
      </c>
      <c r="M20" s="47" t="s">
        <v>1461</v>
      </c>
      <c r="N20" s="48" t="s">
        <v>1457</v>
      </c>
      <c r="O20" s="49" t="s">
        <v>1461</v>
      </c>
      <c r="P20" s="50" t="s">
        <v>1457</v>
      </c>
      <c r="Q20" s="51" t="s">
        <v>1461</v>
      </c>
      <c r="R20" s="52" t="s">
        <v>1457</v>
      </c>
      <c r="S20" s="53" t="s">
        <v>1461</v>
      </c>
      <c r="T20" s="54" t="s">
        <v>1457</v>
      </c>
      <c r="U20" s="55" t="s">
        <v>1461</v>
      </c>
      <c r="V20" s="56" t="s">
        <v>1457</v>
      </c>
      <c r="W20" s="57" t="s">
        <v>1461</v>
      </c>
      <c r="X20" s="58" t="s">
        <v>1457</v>
      </c>
      <c r="Y20" s="45" t="s">
        <v>1461</v>
      </c>
      <c r="Z20" s="46" t="s">
        <v>1457</v>
      </c>
      <c r="AA20" s="59" t="s">
        <v>1461</v>
      </c>
      <c r="AB20" s="60" t="s">
        <v>1457</v>
      </c>
      <c r="AC20" s="61" t="s">
        <v>1461</v>
      </c>
      <c r="AD20" s="62" t="s">
        <v>1457</v>
      </c>
      <c r="AE20" s="63" t="s">
        <v>1461</v>
      </c>
      <c r="AF20" s="64" t="s">
        <v>1457</v>
      </c>
      <c r="AG20" s="57" t="s">
        <v>1461</v>
      </c>
      <c r="AH20" s="58" t="s">
        <v>1457</v>
      </c>
    </row>
    <row r="21" spans="1:36" s="74" customFormat="1" ht="14.4" customHeight="1">
      <c r="A21" s="11" t="s">
        <v>9</v>
      </c>
      <c r="B21" s="260" t="s">
        <v>10</v>
      </c>
      <c r="C21" s="261"/>
      <c r="D21" s="261"/>
      <c r="E21" s="261"/>
      <c r="F21" s="261"/>
      <c r="G21" s="262"/>
      <c r="H21" s="11"/>
      <c r="I21" s="11"/>
      <c r="J21" s="12">
        <f>SUM(J22:J30)</f>
        <v>72622.922200000001</v>
      </c>
      <c r="K21" s="72"/>
      <c r="L21" s="73">
        <f>SUM(L22:L30)</f>
        <v>5810.5</v>
      </c>
      <c r="M21" s="72"/>
      <c r="N21" s="73">
        <f>SUM(N22:N30)</f>
        <v>37309.242199999993</v>
      </c>
      <c r="O21" s="72"/>
      <c r="P21" s="73">
        <f>SUM(P22:P30)</f>
        <v>4214.74</v>
      </c>
      <c r="Q21" s="72"/>
      <c r="R21" s="73">
        <f>SUM(R22:R30)</f>
        <v>4214.74</v>
      </c>
      <c r="S21" s="72"/>
      <c r="T21" s="73">
        <f>SUM(T22:T30)</f>
        <v>4214.74</v>
      </c>
      <c r="U21" s="72"/>
      <c r="V21" s="73">
        <f>SUM(V22:V30)</f>
        <v>4214.74</v>
      </c>
      <c r="W21" s="72"/>
      <c r="X21" s="73">
        <f>SUM(X22:X30)</f>
        <v>4214.74</v>
      </c>
      <c r="Y21" s="72"/>
      <c r="Z21" s="73">
        <f>SUM(Z22:Z30)</f>
        <v>4214.74</v>
      </c>
      <c r="AA21" s="72"/>
      <c r="AB21" s="73">
        <f>SUM(AB22:AB30)</f>
        <v>4214.74</v>
      </c>
      <c r="AC21" s="72"/>
      <c r="AD21" s="73">
        <f>SUM(AD22:AD30)</f>
        <v>0</v>
      </c>
      <c r="AE21" s="72"/>
      <c r="AF21" s="73">
        <f>SUM(AF22:AF30)</f>
        <v>0</v>
      </c>
      <c r="AG21" s="72"/>
      <c r="AH21" s="73">
        <f>SUM(AH22:AH30)</f>
        <v>0</v>
      </c>
    </row>
    <row r="22" spans="1:36" ht="34.200000000000003">
      <c r="A22" s="13" t="s">
        <v>11</v>
      </c>
      <c r="B22" s="14" t="s">
        <v>12</v>
      </c>
      <c r="C22" s="15" t="s">
        <v>13</v>
      </c>
      <c r="D22" s="14" t="s">
        <v>14</v>
      </c>
      <c r="E22" s="14" t="s">
        <v>15</v>
      </c>
      <c r="F22" s="16">
        <v>10</v>
      </c>
      <c r="G22" s="17">
        <v>474.44</v>
      </c>
      <c r="H22" s="17">
        <f>ROUND((G22*1.2247),2)</f>
        <v>581.04999999999995</v>
      </c>
      <c r="I22" s="17">
        <f>G22*F22</f>
        <v>4744.3999999999996</v>
      </c>
      <c r="J22" s="18">
        <f>H22*F22</f>
        <v>5810.5</v>
      </c>
      <c r="K22" s="43">
        <v>10</v>
      </c>
      <c r="L22" s="44">
        <f>K22*H22</f>
        <v>5810.5</v>
      </c>
      <c r="N22" s="44">
        <f>M22*H22</f>
        <v>0</v>
      </c>
      <c r="P22" s="44">
        <f>O22*H22</f>
        <v>0</v>
      </c>
      <c r="R22" s="44">
        <f>Q22*H22</f>
        <v>0</v>
      </c>
      <c r="T22" s="44">
        <f>S22*H22</f>
        <v>0</v>
      </c>
      <c r="V22" s="44">
        <f>U22*H22</f>
        <v>0</v>
      </c>
      <c r="X22" s="44">
        <f>W22*H22</f>
        <v>0</v>
      </c>
      <c r="Z22" s="44">
        <f>Y22*H22</f>
        <v>0</v>
      </c>
      <c r="AB22" s="44">
        <f>AA22*H22</f>
        <v>0</v>
      </c>
      <c r="AD22" s="44">
        <f>AC22*H22</f>
        <v>0</v>
      </c>
      <c r="AF22" s="44">
        <f>AE22*H22</f>
        <v>0</v>
      </c>
      <c r="AH22" s="44">
        <f>AG22*H22</f>
        <v>0</v>
      </c>
      <c r="AJ22" s="44">
        <f>AH22+AF22+AD22+AB22+Z22+X22+V22+T22+R22+P22+N22+L22</f>
        <v>5810.5</v>
      </c>
    </row>
    <row r="23" spans="1:36">
      <c r="A23" s="13" t="s">
        <v>16</v>
      </c>
      <c r="B23" s="14" t="s">
        <v>17</v>
      </c>
      <c r="C23" s="15" t="s">
        <v>18</v>
      </c>
      <c r="D23" s="14" t="s">
        <v>14</v>
      </c>
      <c r="E23" s="14" t="s">
        <v>15</v>
      </c>
      <c r="F23" s="16">
        <v>99</v>
      </c>
      <c r="G23" s="17">
        <v>96.32</v>
      </c>
      <c r="H23" s="17">
        <f t="shared" ref="H23:H86" si="0">ROUND((G23*1.2247),2)</f>
        <v>117.96</v>
      </c>
      <c r="I23" s="17">
        <f t="shared" ref="I23:I88" si="1">G23*F23</f>
        <v>9535.6799999999985</v>
      </c>
      <c r="J23" s="18">
        <f t="shared" ref="J23:J30" si="2">H23*F23</f>
        <v>11678.039999999999</v>
      </c>
      <c r="L23" s="44">
        <f t="shared" ref="L23:L86" si="3">K23*H23</f>
        <v>0</v>
      </c>
      <c r="M23" s="43">
        <v>99</v>
      </c>
      <c r="N23" s="44">
        <f>M23*H23</f>
        <v>11678.039999999999</v>
      </c>
      <c r="P23" s="44">
        <f t="shared" ref="P23:P86" si="4">O23*H23</f>
        <v>0</v>
      </c>
      <c r="R23" s="44">
        <f t="shared" ref="R23:R86" si="5">Q23*H23</f>
        <v>0</v>
      </c>
      <c r="T23" s="44">
        <f t="shared" ref="T23:T86" si="6">S23*H23</f>
        <v>0</v>
      </c>
      <c r="V23" s="44">
        <f t="shared" ref="V23:V86" si="7">U23*H23</f>
        <v>0</v>
      </c>
      <c r="X23" s="44">
        <f t="shared" ref="X23:X86" si="8">W23*H23</f>
        <v>0</v>
      </c>
      <c r="Z23" s="44">
        <f t="shared" ref="Z23:Z86" si="9">Y23*H23</f>
        <v>0</v>
      </c>
      <c r="AB23" s="44">
        <f t="shared" ref="AB23:AB86" si="10">AA23*H23</f>
        <v>0</v>
      </c>
      <c r="AD23" s="44">
        <f t="shared" ref="AD23:AD86" si="11">AC23*H23</f>
        <v>0</v>
      </c>
      <c r="AF23" s="44">
        <f t="shared" ref="AF23:AF86" si="12">AE23*H23</f>
        <v>0</v>
      </c>
      <c r="AH23" s="44">
        <f t="shared" ref="AH23:AH86" si="13">AG23*H23</f>
        <v>0</v>
      </c>
      <c r="AJ23" s="44">
        <f t="shared" ref="AJ23:AJ86" si="14">AH23+AF23+AD23+AB23+Z23+X23+V23+T23+R23+P23+N23+L23</f>
        <v>11678.039999999999</v>
      </c>
    </row>
    <row r="24" spans="1:36" ht="45.6">
      <c r="A24" s="13" t="s">
        <v>19</v>
      </c>
      <c r="B24" s="14" t="s">
        <v>20</v>
      </c>
      <c r="C24" s="15" t="s">
        <v>21</v>
      </c>
      <c r="D24" s="14" t="s">
        <v>14</v>
      </c>
      <c r="E24" s="14" t="s">
        <v>22</v>
      </c>
      <c r="F24" s="16">
        <v>1</v>
      </c>
      <c r="G24" s="17">
        <v>2187.16</v>
      </c>
      <c r="H24" s="17">
        <f t="shared" si="0"/>
        <v>2678.61</v>
      </c>
      <c r="I24" s="17">
        <f t="shared" si="1"/>
        <v>2187.16</v>
      </c>
      <c r="J24" s="18">
        <f t="shared" si="2"/>
        <v>2678.61</v>
      </c>
      <c r="L24" s="44">
        <f t="shared" si="3"/>
        <v>0</v>
      </c>
      <c r="M24" s="43">
        <v>1</v>
      </c>
      <c r="N24" s="44">
        <f t="shared" ref="N24:N53" si="15">M24*H24</f>
        <v>2678.61</v>
      </c>
      <c r="P24" s="44">
        <f t="shared" si="4"/>
        <v>0</v>
      </c>
      <c r="R24" s="44">
        <f t="shared" si="5"/>
        <v>0</v>
      </c>
      <c r="T24" s="44">
        <f t="shared" si="6"/>
        <v>0</v>
      </c>
      <c r="V24" s="44">
        <f t="shared" si="7"/>
        <v>0</v>
      </c>
      <c r="X24" s="44">
        <f t="shared" si="8"/>
        <v>0</v>
      </c>
      <c r="Z24" s="44">
        <f t="shared" si="9"/>
        <v>0</v>
      </c>
      <c r="AB24" s="44">
        <f t="shared" si="10"/>
        <v>0</v>
      </c>
      <c r="AD24" s="44">
        <f t="shared" si="11"/>
        <v>0</v>
      </c>
      <c r="AF24" s="44">
        <f t="shared" si="12"/>
        <v>0</v>
      </c>
      <c r="AH24" s="44">
        <f t="shared" si="13"/>
        <v>0</v>
      </c>
      <c r="AJ24" s="44">
        <f t="shared" si="14"/>
        <v>2678.61</v>
      </c>
    </row>
    <row r="25" spans="1:36">
      <c r="A25" s="13" t="s">
        <v>23</v>
      </c>
      <c r="B25" s="14" t="s">
        <v>24</v>
      </c>
      <c r="C25" s="15" t="s">
        <v>25</v>
      </c>
      <c r="D25" s="14" t="s">
        <v>26</v>
      </c>
      <c r="E25" s="14" t="s">
        <v>22</v>
      </c>
      <c r="F25" s="16">
        <v>1</v>
      </c>
      <c r="G25" s="17">
        <v>3221.17</v>
      </c>
      <c r="H25" s="17">
        <f t="shared" si="0"/>
        <v>3944.97</v>
      </c>
      <c r="I25" s="17">
        <f t="shared" si="1"/>
        <v>3221.17</v>
      </c>
      <c r="J25" s="18">
        <f t="shared" si="2"/>
        <v>3944.97</v>
      </c>
      <c r="L25" s="44">
        <f t="shared" si="3"/>
        <v>0</v>
      </c>
      <c r="M25" s="43">
        <v>1</v>
      </c>
      <c r="N25" s="44">
        <f t="shared" si="15"/>
        <v>3944.97</v>
      </c>
      <c r="P25" s="44">
        <f t="shared" si="4"/>
        <v>0</v>
      </c>
      <c r="R25" s="44">
        <f t="shared" si="5"/>
        <v>0</v>
      </c>
      <c r="T25" s="44">
        <f t="shared" si="6"/>
        <v>0</v>
      </c>
      <c r="V25" s="44">
        <f t="shared" si="7"/>
        <v>0</v>
      </c>
      <c r="X25" s="44">
        <f t="shared" si="8"/>
        <v>0</v>
      </c>
      <c r="Z25" s="44">
        <f t="shared" si="9"/>
        <v>0</v>
      </c>
      <c r="AB25" s="44">
        <f t="shared" si="10"/>
        <v>0</v>
      </c>
      <c r="AD25" s="44">
        <f t="shared" si="11"/>
        <v>0</v>
      </c>
      <c r="AF25" s="44">
        <f t="shared" si="12"/>
        <v>0</v>
      </c>
      <c r="AH25" s="44">
        <f t="shared" si="13"/>
        <v>0</v>
      </c>
      <c r="AJ25" s="44">
        <f t="shared" si="14"/>
        <v>3944.97</v>
      </c>
    </row>
    <row r="26" spans="1:36" ht="45.6">
      <c r="A26" s="13" t="s">
        <v>27</v>
      </c>
      <c r="B26" s="14" t="s">
        <v>28</v>
      </c>
      <c r="C26" s="15" t="s">
        <v>29</v>
      </c>
      <c r="D26" s="14" t="s">
        <v>14</v>
      </c>
      <c r="E26" s="14" t="s">
        <v>30</v>
      </c>
      <c r="F26" s="16">
        <v>127.78</v>
      </c>
      <c r="G26" s="17">
        <v>80.010000000000005</v>
      </c>
      <c r="H26" s="17">
        <f t="shared" si="0"/>
        <v>97.99</v>
      </c>
      <c r="I26" s="17">
        <f t="shared" si="1"/>
        <v>10223.677800000001</v>
      </c>
      <c r="J26" s="18">
        <f t="shared" si="2"/>
        <v>12521.162199999999</v>
      </c>
      <c r="L26" s="44">
        <f t="shared" si="3"/>
        <v>0</v>
      </c>
      <c r="M26" s="43">
        <v>127.78</v>
      </c>
      <c r="N26" s="44">
        <f t="shared" si="15"/>
        <v>12521.162199999999</v>
      </c>
      <c r="P26" s="44">
        <f t="shared" si="4"/>
        <v>0</v>
      </c>
      <c r="R26" s="44">
        <f t="shared" si="5"/>
        <v>0</v>
      </c>
      <c r="T26" s="44">
        <f t="shared" si="6"/>
        <v>0</v>
      </c>
      <c r="V26" s="44">
        <f t="shared" si="7"/>
        <v>0</v>
      </c>
      <c r="X26" s="44">
        <f t="shared" si="8"/>
        <v>0</v>
      </c>
      <c r="Z26" s="44">
        <f t="shared" si="9"/>
        <v>0</v>
      </c>
      <c r="AB26" s="44">
        <f t="shared" si="10"/>
        <v>0</v>
      </c>
      <c r="AD26" s="44">
        <f t="shared" si="11"/>
        <v>0</v>
      </c>
      <c r="AF26" s="44">
        <f t="shared" si="12"/>
        <v>0</v>
      </c>
      <c r="AH26" s="44">
        <f t="shared" si="13"/>
        <v>0</v>
      </c>
      <c r="AJ26" s="44">
        <f t="shared" si="14"/>
        <v>12521.162199999999</v>
      </c>
    </row>
    <row r="27" spans="1:36" ht="45.6">
      <c r="A27" s="13" t="s">
        <v>31</v>
      </c>
      <c r="B27" s="14" t="s">
        <v>32</v>
      </c>
      <c r="C27" s="15" t="s">
        <v>33</v>
      </c>
      <c r="D27" s="14" t="s">
        <v>26</v>
      </c>
      <c r="E27" s="14" t="s">
        <v>34</v>
      </c>
      <c r="F27" s="16">
        <v>8</v>
      </c>
      <c r="G27" s="17">
        <v>1137.48</v>
      </c>
      <c r="H27" s="17">
        <f t="shared" si="0"/>
        <v>1393.07</v>
      </c>
      <c r="I27" s="17">
        <f t="shared" si="1"/>
        <v>9099.84</v>
      </c>
      <c r="J27" s="18">
        <f t="shared" si="2"/>
        <v>11144.56</v>
      </c>
      <c r="L27" s="44">
        <f t="shared" si="3"/>
        <v>0</v>
      </c>
      <c r="M27" s="43">
        <v>1</v>
      </c>
      <c r="N27" s="44">
        <f t="shared" si="15"/>
        <v>1393.07</v>
      </c>
      <c r="O27" s="43">
        <v>1</v>
      </c>
      <c r="P27" s="44">
        <f t="shared" si="4"/>
        <v>1393.07</v>
      </c>
      <c r="Q27" s="43">
        <v>1</v>
      </c>
      <c r="R27" s="44">
        <f t="shared" si="5"/>
        <v>1393.07</v>
      </c>
      <c r="S27" s="43">
        <v>1</v>
      </c>
      <c r="T27" s="44">
        <f t="shared" si="6"/>
        <v>1393.07</v>
      </c>
      <c r="U27" s="43">
        <v>1</v>
      </c>
      <c r="V27" s="44">
        <f t="shared" si="7"/>
        <v>1393.07</v>
      </c>
      <c r="W27" s="43">
        <v>1</v>
      </c>
      <c r="X27" s="44">
        <f t="shared" si="8"/>
        <v>1393.07</v>
      </c>
      <c r="Y27" s="43">
        <v>1</v>
      </c>
      <c r="Z27" s="44">
        <f t="shared" si="9"/>
        <v>1393.07</v>
      </c>
      <c r="AA27" s="43">
        <v>1</v>
      </c>
      <c r="AB27" s="44">
        <f t="shared" si="10"/>
        <v>1393.07</v>
      </c>
      <c r="AD27" s="44">
        <f t="shared" si="11"/>
        <v>0</v>
      </c>
      <c r="AF27" s="44">
        <f t="shared" si="12"/>
        <v>0</v>
      </c>
      <c r="AH27" s="44">
        <f t="shared" si="13"/>
        <v>0</v>
      </c>
      <c r="AJ27" s="44">
        <f t="shared" si="14"/>
        <v>11144.56</v>
      </c>
    </row>
    <row r="28" spans="1:36" ht="45.6">
      <c r="A28" s="13" t="s">
        <v>35</v>
      </c>
      <c r="B28" s="14" t="s">
        <v>36</v>
      </c>
      <c r="C28" s="15" t="s">
        <v>37</v>
      </c>
      <c r="D28" s="14" t="s">
        <v>26</v>
      </c>
      <c r="E28" s="14" t="s">
        <v>34</v>
      </c>
      <c r="F28" s="16">
        <v>8</v>
      </c>
      <c r="G28" s="17">
        <v>934.31</v>
      </c>
      <c r="H28" s="17">
        <f t="shared" si="0"/>
        <v>1144.25</v>
      </c>
      <c r="I28" s="17">
        <f t="shared" si="1"/>
        <v>7474.48</v>
      </c>
      <c r="J28" s="18">
        <f t="shared" si="2"/>
        <v>9154</v>
      </c>
      <c r="L28" s="44">
        <f t="shared" si="3"/>
        <v>0</v>
      </c>
      <c r="M28" s="43">
        <v>1</v>
      </c>
      <c r="N28" s="44">
        <f t="shared" si="15"/>
        <v>1144.25</v>
      </c>
      <c r="O28" s="43">
        <v>1</v>
      </c>
      <c r="P28" s="44">
        <f t="shared" si="4"/>
        <v>1144.25</v>
      </c>
      <c r="Q28" s="43">
        <v>1</v>
      </c>
      <c r="R28" s="44">
        <f t="shared" si="5"/>
        <v>1144.25</v>
      </c>
      <c r="S28" s="43">
        <v>1</v>
      </c>
      <c r="T28" s="44">
        <f t="shared" si="6"/>
        <v>1144.25</v>
      </c>
      <c r="U28" s="43">
        <v>1</v>
      </c>
      <c r="V28" s="44">
        <f t="shared" si="7"/>
        <v>1144.25</v>
      </c>
      <c r="W28" s="43">
        <v>1</v>
      </c>
      <c r="X28" s="44">
        <f t="shared" si="8"/>
        <v>1144.25</v>
      </c>
      <c r="Y28" s="43">
        <v>1</v>
      </c>
      <c r="Z28" s="44">
        <f t="shared" si="9"/>
        <v>1144.25</v>
      </c>
      <c r="AA28" s="43">
        <v>1</v>
      </c>
      <c r="AB28" s="44">
        <f t="shared" si="10"/>
        <v>1144.25</v>
      </c>
      <c r="AD28" s="44">
        <f t="shared" si="11"/>
        <v>0</v>
      </c>
      <c r="AF28" s="44">
        <f t="shared" si="12"/>
        <v>0</v>
      </c>
      <c r="AH28" s="44">
        <f t="shared" si="13"/>
        <v>0</v>
      </c>
      <c r="AJ28" s="44">
        <f t="shared" si="14"/>
        <v>9154</v>
      </c>
    </row>
    <row r="29" spans="1:36" ht="45.6">
      <c r="A29" s="13" t="s">
        <v>38</v>
      </c>
      <c r="B29" s="14" t="s">
        <v>39</v>
      </c>
      <c r="C29" s="15" t="s">
        <v>40</v>
      </c>
      <c r="D29" s="14" t="s">
        <v>26</v>
      </c>
      <c r="E29" s="14" t="s">
        <v>34</v>
      </c>
      <c r="F29" s="16">
        <v>8</v>
      </c>
      <c r="G29" s="17">
        <v>1369.66</v>
      </c>
      <c r="H29" s="17">
        <f t="shared" si="0"/>
        <v>1677.42</v>
      </c>
      <c r="I29" s="17">
        <f t="shared" si="1"/>
        <v>10957.28</v>
      </c>
      <c r="J29" s="18">
        <f t="shared" si="2"/>
        <v>13419.36</v>
      </c>
      <c r="L29" s="44">
        <f t="shared" si="3"/>
        <v>0</v>
      </c>
      <c r="M29" s="43">
        <v>1</v>
      </c>
      <c r="N29" s="44">
        <f t="shared" si="15"/>
        <v>1677.42</v>
      </c>
      <c r="O29" s="43">
        <v>1</v>
      </c>
      <c r="P29" s="44">
        <f t="shared" si="4"/>
        <v>1677.42</v>
      </c>
      <c r="Q29" s="43">
        <v>1</v>
      </c>
      <c r="R29" s="44">
        <f t="shared" si="5"/>
        <v>1677.42</v>
      </c>
      <c r="S29" s="43">
        <v>1</v>
      </c>
      <c r="T29" s="44">
        <f t="shared" si="6"/>
        <v>1677.42</v>
      </c>
      <c r="U29" s="43">
        <v>1</v>
      </c>
      <c r="V29" s="44">
        <f t="shared" si="7"/>
        <v>1677.42</v>
      </c>
      <c r="W29" s="43">
        <v>1</v>
      </c>
      <c r="X29" s="44">
        <f t="shared" si="8"/>
        <v>1677.42</v>
      </c>
      <c r="Y29" s="43">
        <v>1</v>
      </c>
      <c r="Z29" s="44">
        <f t="shared" si="9"/>
        <v>1677.42</v>
      </c>
      <c r="AA29" s="43">
        <v>1</v>
      </c>
      <c r="AB29" s="44">
        <f t="shared" si="10"/>
        <v>1677.42</v>
      </c>
      <c r="AD29" s="44">
        <f t="shared" si="11"/>
        <v>0</v>
      </c>
      <c r="AF29" s="44">
        <f t="shared" si="12"/>
        <v>0</v>
      </c>
      <c r="AH29" s="44">
        <f t="shared" si="13"/>
        <v>0</v>
      </c>
      <c r="AJ29" s="44">
        <f t="shared" si="14"/>
        <v>13419.36</v>
      </c>
    </row>
    <row r="30" spans="1:36">
      <c r="A30" s="13" t="s">
        <v>41</v>
      </c>
      <c r="B30" s="14" t="s">
        <v>1422</v>
      </c>
      <c r="C30" s="15" t="s">
        <v>1423</v>
      </c>
      <c r="D30" s="14" t="s">
        <v>1424</v>
      </c>
      <c r="E30" s="14" t="s">
        <v>22</v>
      </c>
      <c r="F30" s="16">
        <v>1</v>
      </c>
      <c r="G30" s="17">
        <v>1854.92</v>
      </c>
      <c r="H30" s="17">
        <f t="shared" si="0"/>
        <v>2271.7199999999998</v>
      </c>
      <c r="I30" s="17">
        <f t="shared" si="1"/>
        <v>1854.92</v>
      </c>
      <c r="J30" s="18">
        <f t="shared" si="2"/>
        <v>2271.7199999999998</v>
      </c>
      <c r="L30" s="44">
        <f t="shared" si="3"/>
        <v>0</v>
      </c>
      <c r="M30" s="43">
        <v>1</v>
      </c>
      <c r="N30" s="44">
        <f t="shared" si="15"/>
        <v>2271.7199999999998</v>
      </c>
      <c r="P30" s="44">
        <f t="shared" si="4"/>
        <v>0</v>
      </c>
      <c r="R30" s="44">
        <f t="shared" si="5"/>
        <v>0</v>
      </c>
      <c r="T30" s="44">
        <f t="shared" si="6"/>
        <v>0</v>
      </c>
      <c r="V30" s="44">
        <f t="shared" si="7"/>
        <v>0</v>
      </c>
      <c r="X30" s="44">
        <f t="shared" si="8"/>
        <v>0</v>
      </c>
      <c r="Z30" s="44">
        <f t="shared" si="9"/>
        <v>0</v>
      </c>
      <c r="AB30" s="44">
        <f t="shared" si="10"/>
        <v>0</v>
      </c>
      <c r="AD30" s="44">
        <f t="shared" si="11"/>
        <v>0</v>
      </c>
      <c r="AF30" s="44">
        <f t="shared" si="12"/>
        <v>0</v>
      </c>
      <c r="AH30" s="44">
        <f t="shared" si="13"/>
        <v>0</v>
      </c>
      <c r="AJ30" s="44">
        <f t="shared" si="14"/>
        <v>2271.7199999999998</v>
      </c>
    </row>
    <row r="31" spans="1:36" s="74" customFormat="1">
      <c r="A31" s="19">
        <v>2</v>
      </c>
      <c r="B31" s="258" t="s">
        <v>1115</v>
      </c>
      <c r="C31" s="258"/>
      <c r="D31" s="258"/>
      <c r="E31" s="258"/>
      <c r="F31" s="258"/>
      <c r="G31" s="258"/>
      <c r="H31" s="20"/>
      <c r="I31" s="20"/>
      <c r="J31" s="21">
        <f>J32</f>
        <v>486911.96</v>
      </c>
      <c r="K31" s="72"/>
      <c r="L31" s="73">
        <f>L32</f>
        <v>0</v>
      </c>
      <c r="M31" s="72"/>
      <c r="N31" s="73">
        <f>N32</f>
        <v>29214.7176</v>
      </c>
      <c r="O31" s="72"/>
      <c r="P31" s="73">
        <f>P32</f>
        <v>24345.598000000002</v>
      </c>
      <c r="Q31" s="72"/>
      <c r="R31" s="73">
        <f>R32</f>
        <v>29214.7176</v>
      </c>
      <c r="S31" s="72"/>
      <c r="T31" s="73">
        <f>T32</f>
        <v>68167.674400000004</v>
      </c>
      <c r="U31" s="72"/>
      <c r="V31" s="73">
        <f>V32</f>
        <v>68167.674400000004</v>
      </c>
      <c r="W31" s="72"/>
      <c r="X31" s="73">
        <f>X32</f>
        <v>53560.315600000002</v>
      </c>
      <c r="Y31" s="72"/>
      <c r="Z31" s="73">
        <f>Z32</f>
        <v>58429.4352</v>
      </c>
      <c r="AA31" s="72"/>
      <c r="AB31" s="73">
        <f>AB32</f>
        <v>29214.7176</v>
      </c>
      <c r="AC31" s="72"/>
      <c r="AD31" s="73">
        <f>AD32</f>
        <v>34083.837200000002</v>
      </c>
      <c r="AE31" s="72"/>
      <c r="AF31" s="73">
        <f>AF32</f>
        <v>73036.793999999994</v>
      </c>
      <c r="AG31" s="72"/>
      <c r="AH31" s="73">
        <f>AH32</f>
        <v>19476.4784</v>
      </c>
      <c r="AJ31" s="73"/>
    </row>
    <row r="32" spans="1:36">
      <c r="A32" s="28" t="s">
        <v>45</v>
      </c>
      <c r="B32" s="29" t="s">
        <v>42</v>
      </c>
      <c r="C32" s="30" t="s">
        <v>43</v>
      </c>
      <c r="D32" s="14" t="s">
        <v>26</v>
      </c>
      <c r="E32" s="14" t="s">
        <v>22</v>
      </c>
      <c r="F32" s="16">
        <v>1</v>
      </c>
      <c r="G32" s="17">
        <v>397576.52</v>
      </c>
      <c r="H32" s="17">
        <f t="shared" si="0"/>
        <v>486911.96</v>
      </c>
      <c r="I32" s="17">
        <f t="shared" si="1"/>
        <v>397576.52</v>
      </c>
      <c r="J32" s="18">
        <f>H32*F32</f>
        <v>486911.96</v>
      </c>
      <c r="L32" s="44">
        <f t="shared" si="3"/>
        <v>0</v>
      </c>
      <c r="M32" s="43">
        <v>0.06</v>
      </c>
      <c r="N32" s="44">
        <f t="shared" si="15"/>
        <v>29214.7176</v>
      </c>
      <c r="O32" s="43">
        <v>0.05</v>
      </c>
      <c r="P32" s="44">
        <f t="shared" si="4"/>
        <v>24345.598000000002</v>
      </c>
      <c r="Q32" s="43">
        <v>0.06</v>
      </c>
      <c r="R32" s="44">
        <f t="shared" si="5"/>
        <v>29214.7176</v>
      </c>
      <c r="S32" s="43">
        <v>0.14000000000000001</v>
      </c>
      <c r="T32" s="44">
        <f t="shared" si="6"/>
        <v>68167.674400000004</v>
      </c>
      <c r="U32" s="43">
        <v>0.14000000000000001</v>
      </c>
      <c r="V32" s="44">
        <f t="shared" si="7"/>
        <v>68167.674400000004</v>
      </c>
      <c r="W32" s="43">
        <v>0.11</v>
      </c>
      <c r="X32" s="44">
        <f t="shared" si="8"/>
        <v>53560.315600000002</v>
      </c>
      <c r="Y32" s="43">
        <v>0.12</v>
      </c>
      <c r="Z32" s="44">
        <f t="shared" si="9"/>
        <v>58429.4352</v>
      </c>
      <c r="AA32" s="43">
        <v>0.06</v>
      </c>
      <c r="AB32" s="44">
        <f t="shared" si="10"/>
        <v>29214.7176</v>
      </c>
      <c r="AC32" s="43">
        <v>7.0000000000000007E-2</v>
      </c>
      <c r="AD32" s="44">
        <f t="shared" si="11"/>
        <v>34083.837200000002</v>
      </c>
      <c r="AE32" s="43">
        <v>0.15</v>
      </c>
      <c r="AF32" s="44">
        <f t="shared" si="12"/>
        <v>73036.793999999994</v>
      </c>
      <c r="AG32" s="43">
        <v>0.04</v>
      </c>
      <c r="AH32" s="44">
        <f t="shared" si="13"/>
        <v>19476.4784</v>
      </c>
      <c r="AJ32" s="44">
        <f t="shared" si="14"/>
        <v>486911.95999999996</v>
      </c>
    </row>
    <row r="33" spans="1:36" s="74" customFormat="1">
      <c r="A33" s="11">
        <v>3</v>
      </c>
      <c r="B33" s="258" t="s">
        <v>44</v>
      </c>
      <c r="C33" s="258"/>
      <c r="D33" s="258"/>
      <c r="E33" s="258"/>
      <c r="F33" s="258"/>
      <c r="G33" s="258"/>
      <c r="H33" s="20"/>
      <c r="I33" s="20"/>
      <c r="J33" s="12">
        <f>J34+J40+J44</f>
        <v>64182.63</v>
      </c>
      <c r="K33" s="72"/>
      <c r="L33" s="73">
        <f>SUM(L34:L47)</f>
        <v>0</v>
      </c>
      <c r="M33" s="72"/>
      <c r="N33" s="73">
        <f>SUM(N34:N47)-0.01</f>
        <v>64182.63029999999</v>
      </c>
      <c r="O33" s="72"/>
      <c r="P33" s="73">
        <f>SUM(P34:P47)</f>
        <v>0</v>
      </c>
      <c r="Q33" s="72"/>
      <c r="R33" s="73">
        <f>SUM(R34:R47)</f>
        <v>0</v>
      </c>
      <c r="S33" s="72"/>
      <c r="T33" s="73">
        <f>SUM(T34:T47)</f>
        <v>0</v>
      </c>
      <c r="U33" s="72"/>
      <c r="V33" s="73">
        <f>SUM(V34:V47)</f>
        <v>0</v>
      </c>
      <c r="W33" s="72"/>
      <c r="X33" s="73">
        <f>SUM(X34:X47)</f>
        <v>0</v>
      </c>
      <c r="Y33" s="72"/>
      <c r="Z33" s="73">
        <f>SUM(Z34:Z47)</f>
        <v>0</v>
      </c>
      <c r="AA33" s="72"/>
      <c r="AB33" s="73">
        <f>SUM(AB34:AB47)</f>
        <v>0</v>
      </c>
      <c r="AC33" s="72"/>
      <c r="AD33" s="73">
        <f>SUM(AD34:AD47)</f>
        <v>0</v>
      </c>
      <c r="AE33" s="72"/>
      <c r="AF33" s="73">
        <f>SUM(AF34:AF47)</f>
        <v>0</v>
      </c>
      <c r="AG33" s="72"/>
      <c r="AH33" s="73">
        <f>SUM(AH34:AH47)</f>
        <v>0</v>
      </c>
      <c r="AJ33" s="73"/>
    </row>
    <row r="34" spans="1:36">
      <c r="A34" s="22" t="s">
        <v>61</v>
      </c>
      <c r="B34" s="259" t="s">
        <v>46</v>
      </c>
      <c r="C34" s="259"/>
      <c r="D34" s="259"/>
      <c r="E34" s="259"/>
      <c r="F34" s="259"/>
      <c r="G34" s="259"/>
      <c r="H34" s="17"/>
      <c r="I34" s="17"/>
      <c r="J34" s="23">
        <f>SUM(J35:J39)</f>
        <v>60720.03</v>
      </c>
      <c r="AJ34" s="44"/>
    </row>
    <row r="35" spans="1:36" ht="45.6">
      <c r="A35" s="13" t="s">
        <v>62</v>
      </c>
      <c r="B35" s="14" t="s">
        <v>47</v>
      </c>
      <c r="C35" s="15" t="s">
        <v>48</v>
      </c>
      <c r="D35" s="14" t="s">
        <v>14</v>
      </c>
      <c r="E35" s="14" t="s">
        <v>15</v>
      </c>
      <c r="F35" s="16">
        <v>1575</v>
      </c>
      <c r="G35" s="17">
        <v>0.74</v>
      </c>
      <c r="H35" s="17">
        <f t="shared" si="0"/>
        <v>0.91</v>
      </c>
      <c r="I35" s="17">
        <f t="shared" si="1"/>
        <v>1165.5</v>
      </c>
      <c r="J35" s="18">
        <f>ROUND((H35*F35),2)</f>
        <v>1433.25</v>
      </c>
      <c r="L35" s="44">
        <f t="shared" si="3"/>
        <v>0</v>
      </c>
      <c r="M35" s="43">
        <v>1575</v>
      </c>
      <c r="N35" s="44">
        <f t="shared" si="15"/>
        <v>1433.25</v>
      </c>
      <c r="P35" s="44">
        <f t="shared" si="4"/>
        <v>0</v>
      </c>
      <c r="R35" s="44">
        <f t="shared" si="5"/>
        <v>0</v>
      </c>
      <c r="T35" s="44">
        <f t="shared" si="6"/>
        <v>0</v>
      </c>
      <c r="V35" s="44">
        <f t="shared" si="7"/>
        <v>0</v>
      </c>
      <c r="X35" s="44">
        <f t="shared" si="8"/>
        <v>0</v>
      </c>
      <c r="Z35" s="44">
        <f t="shared" si="9"/>
        <v>0</v>
      </c>
      <c r="AB35" s="44">
        <f t="shared" si="10"/>
        <v>0</v>
      </c>
      <c r="AD35" s="44">
        <f t="shared" si="11"/>
        <v>0</v>
      </c>
      <c r="AF35" s="44">
        <f t="shared" si="12"/>
        <v>0</v>
      </c>
      <c r="AH35" s="44">
        <f t="shared" si="13"/>
        <v>0</v>
      </c>
      <c r="AJ35" s="44">
        <f t="shared" si="14"/>
        <v>1433.25</v>
      </c>
    </row>
    <row r="36" spans="1:36" ht="57">
      <c r="A36" s="13" t="s">
        <v>65</v>
      </c>
      <c r="B36" s="14" t="s">
        <v>49</v>
      </c>
      <c r="C36" s="15" t="s">
        <v>50</v>
      </c>
      <c r="D36" s="14" t="s">
        <v>14</v>
      </c>
      <c r="E36" s="14" t="s">
        <v>51</v>
      </c>
      <c r="F36" s="16">
        <v>158.44</v>
      </c>
      <c r="G36" s="17">
        <v>73.52</v>
      </c>
      <c r="H36" s="17">
        <f t="shared" si="0"/>
        <v>90.04</v>
      </c>
      <c r="I36" s="17">
        <f t="shared" si="1"/>
        <v>11648.5088</v>
      </c>
      <c r="J36" s="18">
        <f t="shared" ref="J36:J39" si="16">ROUND((H36*F36),2)</f>
        <v>14265.94</v>
      </c>
      <c r="L36" s="44">
        <f t="shared" si="3"/>
        <v>0</v>
      </c>
      <c r="M36" s="43">
        <v>158.44</v>
      </c>
      <c r="N36" s="44">
        <f t="shared" si="15"/>
        <v>14265.937600000001</v>
      </c>
      <c r="P36" s="44">
        <f t="shared" si="4"/>
        <v>0</v>
      </c>
      <c r="R36" s="44">
        <f t="shared" si="5"/>
        <v>0</v>
      </c>
      <c r="T36" s="44">
        <f t="shared" si="6"/>
        <v>0</v>
      </c>
      <c r="V36" s="44">
        <f t="shared" si="7"/>
        <v>0</v>
      </c>
      <c r="X36" s="44">
        <f t="shared" si="8"/>
        <v>0</v>
      </c>
      <c r="Z36" s="44">
        <f t="shared" si="9"/>
        <v>0</v>
      </c>
      <c r="AB36" s="44">
        <f t="shared" si="10"/>
        <v>0</v>
      </c>
      <c r="AD36" s="44">
        <f t="shared" si="11"/>
        <v>0</v>
      </c>
      <c r="AF36" s="44">
        <f t="shared" si="12"/>
        <v>0</v>
      </c>
      <c r="AH36" s="44">
        <f t="shared" si="13"/>
        <v>0</v>
      </c>
      <c r="AJ36" s="44">
        <f t="shared" si="14"/>
        <v>14265.937600000001</v>
      </c>
    </row>
    <row r="37" spans="1:36" ht="45.6">
      <c r="A37" s="13" t="s">
        <v>68</v>
      </c>
      <c r="B37" s="14" t="s">
        <v>52</v>
      </c>
      <c r="C37" s="15" t="s">
        <v>53</v>
      </c>
      <c r="D37" s="14" t="s">
        <v>14</v>
      </c>
      <c r="E37" s="14" t="s">
        <v>51</v>
      </c>
      <c r="F37" s="16">
        <v>250.58</v>
      </c>
      <c r="G37" s="17">
        <v>132.02000000000001</v>
      </c>
      <c r="H37" s="17">
        <f t="shared" si="0"/>
        <v>161.68</v>
      </c>
      <c r="I37" s="17">
        <f t="shared" si="1"/>
        <v>33081.571600000003</v>
      </c>
      <c r="J37" s="18">
        <f t="shared" si="16"/>
        <v>40513.769999999997</v>
      </c>
      <c r="L37" s="44">
        <f t="shared" si="3"/>
        <v>0</v>
      </c>
      <c r="M37" s="43">
        <v>250.58</v>
      </c>
      <c r="N37" s="44">
        <f t="shared" si="15"/>
        <v>40513.774400000002</v>
      </c>
      <c r="P37" s="44">
        <f t="shared" si="4"/>
        <v>0</v>
      </c>
      <c r="R37" s="44">
        <f t="shared" si="5"/>
        <v>0</v>
      </c>
      <c r="T37" s="44">
        <f t="shared" si="6"/>
        <v>0</v>
      </c>
      <c r="V37" s="44">
        <f t="shared" si="7"/>
        <v>0</v>
      </c>
      <c r="X37" s="44">
        <f t="shared" si="8"/>
        <v>0</v>
      </c>
      <c r="Z37" s="44">
        <f t="shared" si="9"/>
        <v>0</v>
      </c>
      <c r="AB37" s="44">
        <f t="shared" si="10"/>
        <v>0</v>
      </c>
      <c r="AD37" s="44">
        <f t="shared" si="11"/>
        <v>0</v>
      </c>
      <c r="AF37" s="44">
        <f t="shared" si="12"/>
        <v>0</v>
      </c>
      <c r="AH37" s="44">
        <f t="shared" si="13"/>
        <v>0</v>
      </c>
      <c r="AJ37" s="44">
        <f t="shared" si="14"/>
        <v>40513.774400000002</v>
      </c>
    </row>
    <row r="38" spans="1:36" ht="45.6">
      <c r="A38" s="13" t="s">
        <v>70</v>
      </c>
      <c r="B38" s="14" t="s">
        <v>54</v>
      </c>
      <c r="C38" s="15" t="s">
        <v>55</v>
      </c>
      <c r="D38" s="14" t="s">
        <v>14</v>
      </c>
      <c r="E38" s="14" t="s">
        <v>15</v>
      </c>
      <c r="F38" s="16">
        <v>107.09</v>
      </c>
      <c r="G38" s="17">
        <v>4.6399999999999997</v>
      </c>
      <c r="H38" s="17">
        <f t="shared" si="0"/>
        <v>5.68</v>
      </c>
      <c r="I38" s="17">
        <f t="shared" si="1"/>
        <v>496.89759999999995</v>
      </c>
      <c r="J38" s="18">
        <f t="shared" si="16"/>
        <v>608.27</v>
      </c>
      <c r="L38" s="44">
        <f t="shared" si="3"/>
        <v>0</v>
      </c>
      <c r="M38" s="43">
        <v>107.09</v>
      </c>
      <c r="N38" s="44">
        <f t="shared" si="15"/>
        <v>608.27120000000002</v>
      </c>
      <c r="P38" s="44">
        <f t="shared" si="4"/>
        <v>0</v>
      </c>
      <c r="R38" s="44">
        <f t="shared" si="5"/>
        <v>0</v>
      </c>
      <c r="T38" s="44">
        <f t="shared" si="6"/>
        <v>0</v>
      </c>
      <c r="V38" s="44">
        <f t="shared" si="7"/>
        <v>0</v>
      </c>
      <c r="X38" s="44">
        <f t="shared" si="8"/>
        <v>0</v>
      </c>
      <c r="Z38" s="44">
        <f t="shared" si="9"/>
        <v>0</v>
      </c>
      <c r="AB38" s="44">
        <f t="shared" si="10"/>
        <v>0</v>
      </c>
      <c r="AD38" s="44">
        <f t="shared" si="11"/>
        <v>0</v>
      </c>
      <c r="AF38" s="44">
        <f t="shared" si="12"/>
        <v>0</v>
      </c>
      <c r="AH38" s="44">
        <f t="shared" si="13"/>
        <v>0</v>
      </c>
      <c r="AJ38" s="44">
        <f t="shared" si="14"/>
        <v>608.27120000000002</v>
      </c>
    </row>
    <row r="39" spans="1:36" ht="79.8">
      <c r="A39" s="13" t="s">
        <v>73</v>
      </c>
      <c r="B39" s="14" t="s">
        <v>56</v>
      </c>
      <c r="C39" s="15" t="s">
        <v>57</v>
      </c>
      <c r="D39" s="14" t="s">
        <v>14</v>
      </c>
      <c r="E39" s="14" t="s">
        <v>51</v>
      </c>
      <c r="F39" s="16">
        <v>210.86</v>
      </c>
      <c r="G39" s="17">
        <v>15.1</v>
      </c>
      <c r="H39" s="17">
        <f t="shared" si="0"/>
        <v>18.489999999999998</v>
      </c>
      <c r="I39" s="17">
        <f t="shared" si="1"/>
        <v>3183.9860000000003</v>
      </c>
      <c r="J39" s="18">
        <f t="shared" si="16"/>
        <v>3898.8</v>
      </c>
      <c r="L39" s="44">
        <f t="shared" si="3"/>
        <v>0</v>
      </c>
      <c r="M39" s="43">
        <v>210.86</v>
      </c>
      <c r="N39" s="44">
        <f t="shared" si="15"/>
        <v>3898.8013999999998</v>
      </c>
      <c r="P39" s="44">
        <f t="shared" si="4"/>
        <v>0</v>
      </c>
      <c r="R39" s="44">
        <f t="shared" si="5"/>
        <v>0</v>
      </c>
      <c r="T39" s="44">
        <f t="shared" si="6"/>
        <v>0</v>
      </c>
      <c r="V39" s="44">
        <f t="shared" si="7"/>
        <v>0</v>
      </c>
      <c r="X39" s="44">
        <f t="shared" si="8"/>
        <v>0</v>
      </c>
      <c r="Z39" s="44">
        <f t="shared" si="9"/>
        <v>0</v>
      </c>
      <c r="AB39" s="44">
        <f t="shared" si="10"/>
        <v>0</v>
      </c>
      <c r="AD39" s="44">
        <f t="shared" si="11"/>
        <v>0</v>
      </c>
      <c r="AF39" s="44">
        <f t="shared" si="12"/>
        <v>0</v>
      </c>
      <c r="AH39" s="44">
        <f t="shared" si="13"/>
        <v>0</v>
      </c>
      <c r="AJ39" s="44">
        <f t="shared" si="14"/>
        <v>3898.8013999999998</v>
      </c>
    </row>
    <row r="40" spans="1:36">
      <c r="A40" s="22" t="s">
        <v>78</v>
      </c>
      <c r="B40" s="259" t="s">
        <v>58</v>
      </c>
      <c r="C40" s="259"/>
      <c r="D40" s="259"/>
      <c r="E40" s="259"/>
      <c r="F40" s="259"/>
      <c r="G40" s="259"/>
      <c r="H40" s="17"/>
      <c r="I40" s="17"/>
      <c r="J40" s="23">
        <f>SUM(J41:J43)</f>
        <v>2822.24</v>
      </c>
      <c r="AJ40" s="44"/>
    </row>
    <row r="41" spans="1:36" ht="45.6">
      <c r="A41" s="13" t="s">
        <v>80</v>
      </c>
      <c r="B41" s="14" t="s">
        <v>52</v>
      </c>
      <c r="C41" s="15" t="s">
        <v>53</v>
      </c>
      <c r="D41" s="14" t="s">
        <v>14</v>
      </c>
      <c r="E41" s="14" t="s">
        <v>51</v>
      </c>
      <c r="F41" s="16">
        <v>15.68</v>
      </c>
      <c r="G41" s="17">
        <v>132.02000000000001</v>
      </c>
      <c r="H41" s="17">
        <f t="shared" si="0"/>
        <v>161.68</v>
      </c>
      <c r="I41" s="17">
        <f t="shared" si="1"/>
        <v>2070.0736000000002</v>
      </c>
      <c r="J41" s="18">
        <f>ROUND((F41*H41),2)</f>
        <v>2535.14</v>
      </c>
      <c r="L41" s="44">
        <f t="shared" si="3"/>
        <v>0</v>
      </c>
      <c r="M41" s="43">
        <v>15.68</v>
      </c>
      <c r="N41" s="44">
        <f t="shared" si="15"/>
        <v>2535.1424000000002</v>
      </c>
      <c r="P41" s="44">
        <f t="shared" si="4"/>
        <v>0</v>
      </c>
      <c r="R41" s="44">
        <f t="shared" si="5"/>
        <v>0</v>
      </c>
      <c r="T41" s="44">
        <f t="shared" si="6"/>
        <v>0</v>
      </c>
      <c r="V41" s="44">
        <f t="shared" si="7"/>
        <v>0</v>
      </c>
      <c r="X41" s="44">
        <f t="shared" si="8"/>
        <v>0</v>
      </c>
      <c r="Z41" s="44">
        <f t="shared" si="9"/>
        <v>0</v>
      </c>
      <c r="AB41" s="44">
        <f t="shared" si="10"/>
        <v>0</v>
      </c>
      <c r="AD41" s="44">
        <f t="shared" si="11"/>
        <v>0</v>
      </c>
      <c r="AF41" s="44">
        <f t="shared" si="12"/>
        <v>0</v>
      </c>
      <c r="AH41" s="44">
        <f t="shared" si="13"/>
        <v>0</v>
      </c>
      <c r="AJ41" s="44">
        <f t="shared" si="14"/>
        <v>2535.1424000000002</v>
      </c>
    </row>
    <row r="42" spans="1:36" ht="45.6">
      <c r="A42" s="13" t="s">
        <v>81</v>
      </c>
      <c r="B42" s="14" t="s">
        <v>54</v>
      </c>
      <c r="C42" s="15" t="s">
        <v>55</v>
      </c>
      <c r="D42" s="14" t="s">
        <v>14</v>
      </c>
      <c r="E42" s="14" t="s">
        <v>15</v>
      </c>
      <c r="F42" s="16">
        <v>13.37</v>
      </c>
      <c r="G42" s="17">
        <v>4.6399999999999997</v>
      </c>
      <c r="H42" s="17">
        <f t="shared" si="0"/>
        <v>5.68</v>
      </c>
      <c r="I42" s="17">
        <f t="shared" si="1"/>
        <v>62.036799999999992</v>
      </c>
      <c r="J42" s="18">
        <f t="shared" ref="J42:J43" si="17">ROUND((F42*H42),2)</f>
        <v>75.94</v>
      </c>
      <c r="L42" s="44">
        <f t="shared" si="3"/>
        <v>0</v>
      </c>
      <c r="M42" s="43">
        <v>13.37</v>
      </c>
      <c r="N42" s="44">
        <f t="shared" si="15"/>
        <v>75.941599999999994</v>
      </c>
      <c r="P42" s="44">
        <f t="shared" si="4"/>
        <v>0</v>
      </c>
      <c r="R42" s="44">
        <f t="shared" si="5"/>
        <v>0</v>
      </c>
      <c r="T42" s="44">
        <f t="shared" si="6"/>
        <v>0</v>
      </c>
      <c r="V42" s="44">
        <f t="shared" si="7"/>
        <v>0</v>
      </c>
      <c r="X42" s="44">
        <f t="shared" si="8"/>
        <v>0</v>
      </c>
      <c r="Z42" s="44">
        <f t="shared" si="9"/>
        <v>0</v>
      </c>
      <c r="AB42" s="44">
        <f t="shared" si="10"/>
        <v>0</v>
      </c>
      <c r="AD42" s="44">
        <f t="shared" si="11"/>
        <v>0</v>
      </c>
      <c r="AF42" s="44">
        <f t="shared" si="12"/>
        <v>0</v>
      </c>
      <c r="AH42" s="44">
        <f t="shared" si="13"/>
        <v>0</v>
      </c>
      <c r="AJ42" s="44">
        <f t="shared" si="14"/>
        <v>75.941599999999994</v>
      </c>
    </row>
    <row r="43" spans="1:36" ht="79.8">
      <c r="A43" s="13" t="s">
        <v>84</v>
      </c>
      <c r="B43" s="14" t="s">
        <v>56</v>
      </c>
      <c r="C43" s="15" t="s">
        <v>57</v>
      </c>
      <c r="D43" s="14" t="s">
        <v>14</v>
      </c>
      <c r="E43" s="14" t="s">
        <v>51</v>
      </c>
      <c r="F43" s="16">
        <v>11.42</v>
      </c>
      <c r="G43" s="17">
        <v>15.1</v>
      </c>
      <c r="H43" s="17">
        <f t="shared" si="0"/>
        <v>18.489999999999998</v>
      </c>
      <c r="I43" s="17">
        <f t="shared" si="1"/>
        <v>172.44200000000001</v>
      </c>
      <c r="J43" s="18">
        <f t="shared" si="17"/>
        <v>211.16</v>
      </c>
      <c r="L43" s="44">
        <f t="shared" si="3"/>
        <v>0</v>
      </c>
      <c r="M43" s="43">
        <v>11.42</v>
      </c>
      <c r="N43" s="44">
        <f t="shared" si="15"/>
        <v>211.15579999999997</v>
      </c>
      <c r="P43" s="44">
        <f t="shared" si="4"/>
        <v>0</v>
      </c>
      <c r="R43" s="44">
        <f t="shared" si="5"/>
        <v>0</v>
      </c>
      <c r="T43" s="44">
        <f t="shared" si="6"/>
        <v>0</v>
      </c>
      <c r="V43" s="44">
        <f t="shared" si="7"/>
        <v>0</v>
      </c>
      <c r="X43" s="44">
        <f t="shared" si="8"/>
        <v>0</v>
      </c>
      <c r="Z43" s="44">
        <f t="shared" si="9"/>
        <v>0</v>
      </c>
      <c r="AB43" s="44">
        <f t="shared" si="10"/>
        <v>0</v>
      </c>
      <c r="AD43" s="44">
        <f t="shared" si="11"/>
        <v>0</v>
      </c>
      <c r="AF43" s="44">
        <f t="shared" si="12"/>
        <v>0</v>
      </c>
      <c r="AH43" s="44">
        <f t="shared" si="13"/>
        <v>0</v>
      </c>
      <c r="AJ43" s="44">
        <f t="shared" si="14"/>
        <v>211.15579999999997</v>
      </c>
    </row>
    <row r="44" spans="1:36">
      <c r="A44" s="22" t="s">
        <v>89</v>
      </c>
      <c r="B44" s="259" t="s">
        <v>59</v>
      </c>
      <c r="C44" s="259"/>
      <c r="D44" s="259"/>
      <c r="E44" s="259"/>
      <c r="F44" s="259"/>
      <c r="G44" s="259"/>
      <c r="H44" s="17"/>
      <c r="I44" s="17"/>
      <c r="J44" s="23">
        <f>ROUND(SUM(J45:J47),2)</f>
        <v>640.36</v>
      </c>
      <c r="AJ44" s="44"/>
    </row>
    <row r="45" spans="1:36" ht="45.6">
      <c r="A45" s="13" t="s">
        <v>91</v>
      </c>
      <c r="B45" s="14" t="s">
        <v>52</v>
      </c>
      <c r="C45" s="15" t="s">
        <v>53</v>
      </c>
      <c r="D45" s="14" t="s">
        <v>14</v>
      </c>
      <c r="E45" s="14" t="s">
        <v>51</v>
      </c>
      <c r="F45" s="16">
        <v>3.65</v>
      </c>
      <c r="G45" s="17">
        <v>132.02000000000001</v>
      </c>
      <c r="H45" s="17">
        <f t="shared" si="0"/>
        <v>161.68</v>
      </c>
      <c r="I45" s="17">
        <f t="shared" si="1"/>
        <v>481.87300000000005</v>
      </c>
      <c r="J45" s="18">
        <f>ROUND((F45*H45),2)</f>
        <v>590.13</v>
      </c>
      <c r="L45" s="44">
        <f t="shared" si="3"/>
        <v>0</v>
      </c>
      <c r="M45" s="43">
        <v>3.65</v>
      </c>
      <c r="N45" s="44">
        <f t="shared" si="15"/>
        <v>590.13200000000006</v>
      </c>
      <c r="P45" s="44">
        <f t="shared" si="4"/>
        <v>0</v>
      </c>
      <c r="R45" s="44">
        <f t="shared" si="5"/>
        <v>0</v>
      </c>
      <c r="T45" s="44">
        <f t="shared" si="6"/>
        <v>0</v>
      </c>
      <c r="V45" s="44">
        <f t="shared" si="7"/>
        <v>0</v>
      </c>
      <c r="X45" s="44">
        <f t="shared" si="8"/>
        <v>0</v>
      </c>
      <c r="Z45" s="44">
        <f t="shared" si="9"/>
        <v>0</v>
      </c>
      <c r="AB45" s="44">
        <f t="shared" si="10"/>
        <v>0</v>
      </c>
      <c r="AD45" s="44">
        <f t="shared" si="11"/>
        <v>0</v>
      </c>
      <c r="AF45" s="44">
        <f t="shared" si="12"/>
        <v>0</v>
      </c>
      <c r="AH45" s="44">
        <f t="shared" si="13"/>
        <v>0</v>
      </c>
      <c r="AJ45" s="44">
        <f t="shared" si="14"/>
        <v>590.13200000000006</v>
      </c>
    </row>
    <row r="46" spans="1:36" ht="45.6">
      <c r="A46" s="13" t="s">
        <v>94</v>
      </c>
      <c r="B46" s="14" t="s">
        <v>54</v>
      </c>
      <c r="C46" s="15" t="s">
        <v>55</v>
      </c>
      <c r="D46" s="14" t="s">
        <v>14</v>
      </c>
      <c r="E46" s="14" t="s">
        <v>15</v>
      </c>
      <c r="F46" s="16">
        <v>4.84</v>
      </c>
      <c r="G46" s="17">
        <v>4.6399999999999997</v>
      </c>
      <c r="H46" s="17">
        <f t="shared" si="0"/>
        <v>5.68</v>
      </c>
      <c r="I46" s="17">
        <f t="shared" si="1"/>
        <v>22.457599999999999</v>
      </c>
      <c r="J46" s="18">
        <f t="shared" ref="J46:J47" si="18">ROUND((F46*H46),2)</f>
        <v>27.49</v>
      </c>
      <c r="L46" s="44">
        <f t="shared" si="3"/>
        <v>0</v>
      </c>
      <c r="M46" s="43">
        <v>4.84</v>
      </c>
      <c r="N46" s="44">
        <f t="shared" si="15"/>
        <v>27.491199999999999</v>
      </c>
      <c r="P46" s="44">
        <f t="shared" si="4"/>
        <v>0</v>
      </c>
      <c r="R46" s="44">
        <f t="shared" si="5"/>
        <v>0</v>
      </c>
      <c r="T46" s="44">
        <f t="shared" si="6"/>
        <v>0</v>
      </c>
      <c r="V46" s="44">
        <f t="shared" si="7"/>
        <v>0</v>
      </c>
      <c r="X46" s="44">
        <f t="shared" si="8"/>
        <v>0</v>
      </c>
      <c r="Z46" s="44">
        <f t="shared" si="9"/>
        <v>0</v>
      </c>
      <c r="AB46" s="44">
        <f t="shared" si="10"/>
        <v>0</v>
      </c>
      <c r="AD46" s="44">
        <f t="shared" si="11"/>
        <v>0</v>
      </c>
      <c r="AF46" s="44">
        <f t="shared" si="12"/>
        <v>0</v>
      </c>
      <c r="AH46" s="44">
        <f t="shared" si="13"/>
        <v>0</v>
      </c>
      <c r="AJ46" s="44">
        <f t="shared" si="14"/>
        <v>27.491199999999999</v>
      </c>
    </row>
    <row r="47" spans="1:36" ht="79.8">
      <c r="A47" s="13" t="s">
        <v>96</v>
      </c>
      <c r="B47" s="14" t="s">
        <v>56</v>
      </c>
      <c r="C47" s="15" t="s">
        <v>57</v>
      </c>
      <c r="D47" s="14" t="s">
        <v>14</v>
      </c>
      <c r="E47" s="14" t="s">
        <v>51</v>
      </c>
      <c r="F47" s="16">
        <v>1.23</v>
      </c>
      <c r="G47" s="17">
        <v>15.1</v>
      </c>
      <c r="H47" s="17">
        <f t="shared" si="0"/>
        <v>18.489999999999998</v>
      </c>
      <c r="I47" s="17">
        <f t="shared" si="1"/>
        <v>18.573</v>
      </c>
      <c r="J47" s="18">
        <f t="shared" si="18"/>
        <v>22.74</v>
      </c>
      <c r="L47" s="44">
        <f t="shared" si="3"/>
        <v>0</v>
      </c>
      <c r="M47" s="43">
        <v>1.23</v>
      </c>
      <c r="N47" s="44">
        <f t="shared" si="15"/>
        <v>22.742699999999999</v>
      </c>
      <c r="P47" s="44">
        <f t="shared" si="4"/>
        <v>0</v>
      </c>
      <c r="R47" s="44">
        <f t="shared" si="5"/>
        <v>0</v>
      </c>
      <c r="T47" s="44">
        <f t="shared" si="6"/>
        <v>0</v>
      </c>
      <c r="V47" s="44">
        <f t="shared" si="7"/>
        <v>0</v>
      </c>
      <c r="X47" s="44">
        <f t="shared" si="8"/>
        <v>0</v>
      </c>
      <c r="Z47" s="44">
        <f t="shared" si="9"/>
        <v>0</v>
      </c>
      <c r="AB47" s="44">
        <f t="shared" si="10"/>
        <v>0</v>
      </c>
      <c r="AD47" s="44">
        <f t="shared" si="11"/>
        <v>0</v>
      </c>
      <c r="AF47" s="44">
        <f t="shared" si="12"/>
        <v>0</v>
      </c>
      <c r="AH47" s="44">
        <f t="shared" si="13"/>
        <v>0</v>
      </c>
      <c r="AJ47" s="44">
        <f t="shared" si="14"/>
        <v>22.742699999999999</v>
      </c>
    </row>
    <row r="48" spans="1:36" s="74" customFormat="1">
      <c r="A48" s="11">
        <v>4</v>
      </c>
      <c r="B48" s="258" t="s">
        <v>60</v>
      </c>
      <c r="C48" s="258"/>
      <c r="D48" s="258"/>
      <c r="E48" s="258"/>
      <c r="F48" s="258"/>
      <c r="G48" s="258"/>
      <c r="H48" s="20"/>
      <c r="I48" s="20"/>
      <c r="J48" s="12">
        <f>ROUND((J49+J59+J68+J78+J85),2)</f>
        <v>379909.87</v>
      </c>
      <c r="K48" s="72"/>
      <c r="L48" s="73">
        <f>SUM(L49:L89)</f>
        <v>0</v>
      </c>
      <c r="M48" s="72"/>
      <c r="N48" s="73">
        <f>SUM(N49:N89)</f>
        <v>203573.43000000002</v>
      </c>
      <c r="O48" s="72"/>
      <c r="P48" s="73">
        <f>SUM(P49:P89)-0.03</f>
        <v>173839.79559999995</v>
      </c>
      <c r="Q48" s="72"/>
      <c r="R48" s="73">
        <f>SUM(R49:R89)</f>
        <v>2496.5299999999997</v>
      </c>
      <c r="S48" s="72"/>
      <c r="T48" s="73">
        <f>SUM(T49:T89)</f>
        <v>0</v>
      </c>
      <c r="U48" s="72"/>
      <c r="V48" s="73">
        <f>SUM(V49:V89)</f>
        <v>0</v>
      </c>
      <c r="W48" s="72"/>
      <c r="X48" s="73">
        <f>SUM(X49:X89)</f>
        <v>0</v>
      </c>
      <c r="Y48" s="72"/>
      <c r="Z48" s="73">
        <f>SUM(Z49:Z89)</f>
        <v>0</v>
      </c>
      <c r="AA48" s="72"/>
      <c r="AB48" s="73">
        <f>SUM(AB49:AB89)</f>
        <v>0</v>
      </c>
      <c r="AC48" s="72"/>
      <c r="AD48" s="73">
        <f>SUM(AD49:AD89)</f>
        <v>0</v>
      </c>
      <c r="AE48" s="72"/>
      <c r="AF48" s="73">
        <f>SUM(AF49:AF89)</f>
        <v>0</v>
      </c>
      <c r="AG48" s="72"/>
      <c r="AH48" s="73">
        <f>SUM(AH49:AH89)</f>
        <v>0</v>
      </c>
      <c r="AJ48" s="73"/>
    </row>
    <row r="49" spans="1:36">
      <c r="A49" s="22" t="s">
        <v>108</v>
      </c>
      <c r="B49" s="259" t="s">
        <v>1121</v>
      </c>
      <c r="C49" s="259"/>
      <c r="D49" s="259"/>
      <c r="E49" s="259"/>
      <c r="F49" s="259"/>
      <c r="G49" s="259"/>
      <c r="H49" s="17"/>
      <c r="I49" s="17"/>
      <c r="J49" s="23">
        <f>ROUND((SUM(J50:J58)),2)</f>
        <v>259484.25</v>
      </c>
      <c r="AJ49" s="44"/>
    </row>
    <row r="50" spans="1:36" ht="57">
      <c r="A50" s="13" t="s">
        <v>110</v>
      </c>
      <c r="B50" s="14">
        <v>100651</v>
      </c>
      <c r="C50" s="15" t="s">
        <v>1122</v>
      </c>
      <c r="D50" s="14" t="s">
        <v>14</v>
      </c>
      <c r="E50" s="14" t="s">
        <v>30</v>
      </c>
      <c r="F50" s="16">
        <v>858</v>
      </c>
      <c r="G50" s="17">
        <v>134.38</v>
      </c>
      <c r="H50" s="17">
        <f t="shared" si="0"/>
        <v>164.58</v>
      </c>
      <c r="I50" s="17">
        <f t="shared" si="1"/>
        <v>115298.04</v>
      </c>
      <c r="J50" s="18">
        <f>H50*F50</f>
        <v>141209.64000000001</v>
      </c>
      <c r="L50" s="44">
        <f t="shared" si="3"/>
        <v>0</v>
      </c>
      <c r="M50" s="43">
        <v>858</v>
      </c>
      <c r="N50" s="44">
        <f t="shared" si="15"/>
        <v>141209.64000000001</v>
      </c>
      <c r="P50" s="44">
        <f t="shared" si="4"/>
        <v>0</v>
      </c>
      <c r="R50" s="44">
        <f t="shared" si="5"/>
        <v>0</v>
      </c>
      <c r="T50" s="44">
        <f t="shared" si="6"/>
        <v>0</v>
      </c>
      <c r="V50" s="44">
        <f t="shared" si="7"/>
        <v>0</v>
      </c>
      <c r="X50" s="44">
        <f t="shared" si="8"/>
        <v>0</v>
      </c>
      <c r="Z50" s="44">
        <f t="shared" si="9"/>
        <v>0</v>
      </c>
      <c r="AB50" s="44">
        <f t="shared" si="10"/>
        <v>0</v>
      </c>
      <c r="AD50" s="44">
        <f t="shared" si="11"/>
        <v>0</v>
      </c>
      <c r="AF50" s="44">
        <f t="shared" si="12"/>
        <v>0</v>
      </c>
      <c r="AH50" s="44">
        <f t="shared" si="13"/>
        <v>0</v>
      </c>
      <c r="AJ50" s="44">
        <f t="shared" si="14"/>
        <v>141209.64000000001</v>
      </c>
    </row>
    <row r="51" spans="1:36" ht="57">
      <c r="A51" s="13" t="s">
        <v>113</v>
      </c>
      <c r="B51" s="14">
        <v>96540</v>
      </c>
      <c r="C51" s="15" t="s">
        <v>1123</v>
      </c>
      <c r="D51" s="14" t="s">
        <v>14</v>
      </c>
      <c r="E51" s="14" t="s">
        <v>15</v>
      </c>
      <c r="F51" s="16">
        <v>112.32</v>
      </c>
      <c r="G51" s="17">
        <v>150.09</v>
      </c>
      <c r="H51" s="17">
        <f t="shared" si="0"/>
        <v>183.82</v>
      </c>
      <c r="I51" s="17">
        <f t="shared" si="1"/>
        <v>16858.108799999998</v>
      </c>
      <c r="J51" s="18">
        <f t="shared" ref="J51:J57" si="19">H51*F51</f>
        <v>20646.662399999997</v>
      </c>
      <c r="L51" s="44">
        <f t="shared" si="3"/>
        <v>0</v>
      </c>
      <c r="N51" s="44">
        <f t="shared" si="15"/>
        <v>0</v>
      </c>
      <c r="O51" s="43">
        <v>112.32</v>
      </c>
      <c r="P51" s="44">
        <f t="shared" si="4"/>
        <v>20646.662399999997</v>
      </c>
      <c r="R51" s="44">
        <f t="shared" si="5"/>
        <v>0</v>
      </c>
      <c r="T51" s="44">
        <f t="shared" si="6"/>
        <v>0</v>
      </c>
      <c r="V51" s="44">
        <f t="shared" si="7"/>
        <v>0</v>
      </c>
      <c r="X51" s="44">
        <f t="shared" si="8"/>
        <v>0</v>
      </c>
      <c r="Z51" s="44">
        <f t="shared" si="9"/>
        <v>0</v>
      </c>
      <c r="AB51" s="44">
        <f t="shared" si="10"/>
        <v>0</v>
      </c>
      <c r="AD51" s="44">
        <f t="shared" si="11"/>
        <v>0</v>
      </c>
      <c r="AF51" s="44">
        <f t="shared" si="12"/>
        <v>0</v>
      </c>
      <c r="AH51" s="44">
        <f t="shared" si="13"/>
        <v>0</v>
      </c>
      <c r="AJ51" s="44">
        <f t="shared" si="14"/>
        <v>20646.662399999997</v>
      </c>
    </row>
    <row r="52" spans="1:36" ht="45.6">
      <c r="A52" s="13" t="s">
        <v>116</v>
      </c>
      <c r="B52" s="14">
        <v>96619</v>
      </c>
      <c r="C52" s="15" t="s">
        <v>1124</v>
      </c>
      <c r="D52" s="14" t="s">
        <v>14</v>
      </c>
      <c r="E52" s="14" t="s">
        <v>15</v>
      </c>
      <c r="F52" s="16">
        <v>48.92</v>
      </c>
      <c r="G52" s="17">
        <v>41.85</v>
      </c>
      <c r="H52" s="17">
        <f t="shared" si="0"/>
        <v>51.25</v>
      </c>
      <c r="I52" s="17">
        <f t="shared" si="1"/>
        <v>2047.3020000000001</v>
      </c>
      <c r="J52" s="18">
        <f t="shared" si="19"/>
        <v>2507.15</v>
      </c>
      <c r="L52" s="44">
        <f t="shared" si="3"/>
        <v>0</v>
      </c>
      <c r="N52" s="44">
        <f t="shared" si="15"/>
        <v>0</v>
      </c>
      <c r="O52" s="43">
        <v>48.92</v>
      </c>
      <c r="P52" s="44">
        <f t="shared" si="4"/>
        <v>2507.15</v>
      </c>
      <c r="R52" s="44">
        <f t="shared" si="5"/>
        <v>0</v>
      </c>
      <c r="T52" s="44">
        <f t="shared" si="6"/>
        <v>0</v>
      </c>
      <c r="V52" s="44">
        <f t="shared" si="7"/>
        <v>0</v>
      </c>
      <c r="X52" s="44">
        <f t="shared" si="8"/>
        <v>0</v>
      </c>
      <c r="Z52" s="44">
        <f t="shared" si="9"/>
        <v>0</v>
      </c>
      <c r="AB52" s="44">
        <f t="shared" si="10"/>
        <v>0</v>
      </c>
      <c r="AD52" s="44">
        <f t="shared" si="11"/>
        <v>0</v>
      </c>
      <c r="AF52" s="44">
        <f t="shared" si="12"/>
        <v>0</v>
      </c>
      <c r="AH52" s="44">
        <f t="shared" si="13"/>
        <v>0</v>
      </c>
      <c r="AJ52" s="44">
        <f t="shared" si="14"/>
        <v>2507.15</v>
      </c>
    </row>
    <row r="53" spans="1:36" ht="22.8">
      <c r="A53" s="13" t="s">
        <v>119</v>
      </c>
      <c r="B53" s="14">
        <v>96546</v>
      </c>
      <c r="C53" s="15" t="s">
        <v>99</v>
      </c>
      <c r="D53" s="14" t="s">
        <v>14</v>
      </c>
      <c r="E53" s="14" t="s">
        <v>69</v>
      </c>
      <c r="F53" s="16">
        <v>951.93</v>
      </c>
      <c r="G53" s="17">
        <v>13.5</v>
      </c>
      <c r="H53" s="17">
        <f t="shared" si="0"/>
        <v>16.53</v>
      </c>
      <c r="I53" s="17">
        <f t="shared" si="1"/>
        <v>12851.054999999998</v>
      </c>
      <c r="J53" s="18">
        <f t="shared" si="19"/>
        <v>15735.402900000001</v>
      </c>
      <c r="L53" s="44">
        <f t="shared" si="3"/>
        <v>0</v>
      </c>
      <c r="N53" s="44">
        <f t="shared" si="15"/>
        <v>0</v>
      </c>
      <c r="O53" s="43">
        <v>951.93</v>
      </c>
      <c r="P53" s="44">
        <f t="shared" si="4"/>
        <v>15735.402900000001</v>
      </c>
      <c r="R53" s="44">
        <f t="shared" si="5"/>
        <v>0</v>
      </c>
      <c r="T53" s="44">
        <f t="shared" si="6"/>
        <v>0</v>
      </c>
      <c r="V53" s="44">
        <f t="shared" si="7"/>
        <v>0</v>
      </c>
      <c r="X53" s="44">
        <f t="shared" si="8"/>
        <v>0</v>
      </c>
      <c r="Z53" s="44">
        <f t="shared" si="9"/>
        <v>0</v>
      </c>
      <c r="AB53" s="44">
        <f t="shared" si="10"/>
        <v>0</v>
      </c>
      <c r="AD53" s="44">
        <f t="shared" si="11"/>
        <v>0</v>
      </c>
      <c r="AF53" s="44">
        <f t="shared" si="12"/>
        <v>0</v>
      </c>
      <c r="AH53" s="44">
        <f t="shared" si="13"/>
        <v>0</v>
      </c>
      <c r="AJ53" s="44">
        <f t="shared" si="14"/>
        <v>15735.402900000001</v>
      </c>
    </row>
    <row r="54" spans="1:36" ht="57">
      <c r="A54" s="13" t="s">
        <v>122</v>
      </c>
      <c r="B54" s="14">
        <v>92921</v>
      </c>
      <c r="C54" s="15" t="s">
        <v>1125</v>
      </c>
      <c r="D54" s="14" t="s">
        <v>14</v>
      </c>
      <c r="E54" s="14" t="s">
        <v>69</v>
      </c>
      <c r="F54" s="16">
        <v>308.25</v>
      </c>
      <c r="G54" s="17">
        <v>8.6999999999999993</v>
      </c>
      <c r="H54" s="17">
        <f t="shared" si="0"/>
        <v>10.65</v>
      </c>
      <c r="I54" s="17">
        <f t="shared" si="1"/>
        <v>2681.7749999999996</v>
      </c>
      <c r="J54" s="18">
        <f t="shared" si="19"/>
        <v>3282.8625000000002</v>
      </c>
      <c r="L54" s="44">
        <f t="shared" si="3"/>
        <v>0</v>
      </c>
      <c r="N54" s="44">
        <f>ROUND((M54*H54),2)</f>
        <v>0</v>
      </c>
      <c r="O54" s="43">
        <v>308.25</v>
      </c>
      <c r="P54" s="44">
        <f t="shared" si="4"/>
        <v>3282.8625000000002</v>
      </c>
      <c r="R54" s="44">
        <f t="shared" si="5"/>
        <v>0</v>
      </c>
      <c r="T54" s="44">
        <f t="shared" si="6"/>
        <v>0</v>
      </c>
      <c r="V54" s="44">
        <f t="shared" si="7"/>
        <v>0</v>
      </c>
      <c r="X54" s="44">
        <f t="shared" si="8"/>
        <v>0</v>
      </c>
      <c r="Z54" s="44">
        <f t="shared" si="9"/>
        <v>0</v>
      </c>
      <c r="AB54" s="44">
        <f t="shared" si="10"/>
        <v>0</v>
      </c>
      <c r="AD54" s="44">
        <f t="shared" si="11"/>
        <v>0</v>
      </c>
      <c r="AF54" s="44">
        <f t="shared" si="12"/>
        <v>0</v>
      </c>
      <c r="AH54" s="44">
        <f t="shared" si="13"/>
        <v>0</v>
      </c>
      <c r="AJ54" s="44">
        <f t="shared" si="14"/>
        <v>3282.8625000000002</v>
      </c>
    </row>
    <row r="55" spans="1:36" ht="57">
      <c r="A55" s="13" t="s">
        <v>1116</v>
      </c>
      <c r="B55" s="14">
        <v>92919</v>
      </c>
      <c r="C55" s="15" t="s">
        <v>1126</v>
      </c>
      <c r="D55" s="14" t="s">
        <v>14</v>
      </c>
      <c r="E55" s="14" t="s">
        <v>69</v>
      </c>
      <c r="F55" s="16">
        <v>210.32</v>
      </c>
      <c r="G55" s="17">
        <v>10.81</v>
      </c>
      <c r="H55" s="17">
        <f t="shared" si="0"/>
        <v>13.24</v>
      </c>
      <c r="I55" s="17">
        <f t="shared" si="1"/>
        <v>2273.5592000000001</v>
      </c>
      <c r="J55" s="18">
        <f t="shared" si="19"/>
        <v>2784.6367999999998</v>
      </c>
      <c r="L55" s="44">
        <f t="shared" si="3"/>
        <v>0</v>
      </c>
      <c r="N55" s="44">
        <f>ROUND((M55*H55),2)</f>
        <v>0</v>
      </c>
      <c r="O55" s="43">
        <v>210.32</v>
      </c>
      <c r="P55" s="44">
        <f t="shared" si="4"/>
        <v>2784.6367999999998</v>
      </c>
      <c r="R55" s="44">
        <f t="shared" si="5"/>
        <v>0</v>
      </c>
      <c r="T55" s="44">
        <f t="shared" si="6"/>
        <v>0</v>
      </c>
      <c r="V55" s="44">
        <f t="shared" si="7"/>
        <v>0</v>
      </c>
      <c r="X55" s="44">
        <f t="shared" si="8"/>
        <v>0</v>
      </c>
      <c r="Z55" s="44">
        <f t="shared" si="9"/>
        <v>0</v>
      </c>
      <c r="AB55" s="44">
        <f t="shared" si="10"/>
        <v>0</v>
      </c>
      <c r="AD55" s="44">
        <f t="shared" si="11"/>
        <v>0</v>
      </c>
      <c r="AF55" s="44">
        <f t="shared" si="12"/>
        <v>0</v>
      </c>
      <c r="AH55" s="44">
        <f t="shared" si="13"/>
        <v>0</v>
      </c>
      <c r="AJ55" s="44">
        <f t="shared" si="14"/>
        <v>2784.6367999999998</v>
      </c>
    </row>
    <row r="56" spans="1:36" ht="57">
      <c r="A56" s="13" t="s">
        <v>1117</v>
      </c>
      <c r="B56" s="14">
        <v>96557</v>
      </c>
      <c r="C56" s="15" t="s">
        <v>1127</v>
      </c>
      <c r="D56" s="14" t="s">
        <v>14</v>
      </c>
      <c r="E56" s="14" t="s">
        <v>51</v>
      </c>
      <c r="F56" s="16">
        <v>22.46</v>
      </c>
      <c r="G56" s="17">
        <v>636.54999999999995</v>
      </c>
      <c r="H56" s="17">
        <f t="shared" si="0"/>
        <v>779.58</v>
      </c>
      <c r="I56" s="17">
        <f t="shared" si="1"/>
        <v>14296.912999999999</v>
      </c>
      <c r="J56" s="18">
        <f t="shared" si="19"/>
        <v>17509.3668</v>
      </c>
      <c r="L56" s="44">
        <f t="shared" si="3"/>
        <v>0</v>
      </c>
      <c r="N56" s="44">
        <f t="shared" ref="N56:N119" si="20">ROUND((M56*H56),2)</f>
        <v>0</v>
      </c>
      <c r="O56" s="43">
        <v>22.46</v>
      </c>
      <c r="P56" s="44">
        <f t="shared" si="4"/>
        <v>17509.3668</v>
      </c>
      <c r="R56" s="44">
        <f t="shared" si="5"/>
        <v>0</v>
      </c>
      <c r="T56" s="44">
        <f t="shared" si="6"/>
        <v>0</v>
      </c>
      <c r="V56" s="44">
        <f t="shared" si="7"/>
        <v>0</v>
      </c>
      <c r="X56" s="44">
        <f t="shared" si="8"/>
        <v>0</v>
      </c>
      <c r="Z56" s="44">
        <f t="shared" si="9"/>
        <v>0</v>
      </c>
      <c r="AB56" s="44">
        <f t="shared" si="10"/>
        <v>0</v>
      </c>
      <c r="AD56" s="44">
        <f t="shared" si="11"/>
        <v>0</v>
      </c>
      <c r="AF56" s="44">
        <f t="shared" si="12"/>
        <v>0</v>
      </c>
      <c r="AH56" s="44">
        <f t="shared" si="13"/>
        <v>0</v>
      </c>
      <c r="AJ56" s="44">
        <f t="shared" si="14"/>
        <v>17509.3668</v>
      </c>
    </row>
    <row r="57" spans="1:36" ht="34.200000000000003">
      <c r="A57" s="13" t="s">
        <v>1118</v>
      </c>
      <c r="B57" s="14" t="s">
        <v>1425</v>
      </c>
      <c r="C57" s="15" t="s">
        <v>1426</v>
      </c>
      <c r="D57" s="14" t="s">
        <v>1424</v>
      </c>
      <c r="E57" s="14" t="s">
        <v>1427</v>
      </c>
      <c r="F57" s="16">
        <v>1</v>
      </c>
      <c r="G57" s="17">
        <v>43530.57</v>
      </c>
      <c r="H57" s="17">
        <f t="shared" si="0"/>
        <v>53311.89</v>
      </c>
      <c r="I57" s="17">
        <f t="shared" si="1"/>
        <v>43530.57</v>
      </c>
      <c r="J57" s="18">
        <f t="shared" si="19"/>
        <v>53311.89</v>
      </c>
      <c r="L57" s="44">
        <f t="shared" si="3"/>
        <v>0</v>
      </c>
      <c r="M57" s="43">
        <v>1</v>
      </c>
      <c r="N57" s="44">
        <f t="shared" si="20"/>
        <v>53311.89</v>
      </c>
      <c r="P57" s="44">
        <f t="shared" si="4"/>
        <v>0</v>
      </c>
      <c r="R57" s="44">
        <f t="shared" si="5"/>
        <v>0</v>
      </c>
      <c r="T57" s="44">
        <f t="shared" si="6"/>
        <v>0</v>
      </c>
      <c r="V57" s="44">
        <f t="shared" si="7"/>
        <v>0</v>
      </c>
      <c r="X57" s="44">
        <f t="shared" si="8"/>
        <v>0</v>
      </c>
      <c r="Z57" s="44">
        <f t="shared" si="9"/>
        <v>0</v>
      </c>
      <c r="AB57" s="44">
        <f t="shared" si="10"/>
        <v>0</v>
      </c>
      <c r="AD57" s="44">
        <f t="shared" si="11"/>
        <v>0</v>
      </c>
      <c r="AF57" s="44">
        <f t="shared" si="12"/>
        <v>0</v>
      </c>
      <c r="AH57" s="44">
        <f t="shared" si="13"/>
        <v>0</v>
      </c>
      <c r="AI57" s="42"/>
      <c r="AJ57" s="65">
        <f t="shared" si="14"/>
        <v>53311.89</v>
      </c>
    </row>
    <row r="58" spans="1:36" ht="34.200000000000003">
      <c r="A58" s="13" t="s">
        <v>1431</v>
      </c>
      <c r="B58" s="14">
        <v>95601</v>
      </c>
      <c r="C58" s="15" t="s">
        <v>95</v>
      </c>
      <c r="D58" s="14" t="s">
        <v>14</v>
      </c>
      <c r="E58" s="14" t="s">
        <v>22</v>
      </c>
      <c r="F58" s="16">
        <v>83</v>
      </c>
      <c r="G58" s="17">
        <v>24.56</v>
      </c>
      <c r="H58" s="17">
        <f t="shared" si="0"/>
        <v>30.08</v>
      </c>
      <c r="I58" s="17">
        <f t="shared" si="1"/>
        <v>2038.4799999999998</v>
      </c>
      <c r="J58" s="18">
        <f>ROUND((H58*F58),2)</f>
        <v>2496.64</v>
      </c>
      <c r="L58" s="44">
        <f t="shared" si="3"/>
        <v>0</v>
      </c>
      <c r="N58" s="44">
        <f t="shared" si="20"/>
        <v>0</v>
      </c>
      <c r="P58" s="44">
        <f t="shared" si="4"/>
        <v>0</v>
      </c>
      <c r="Q58" s="43">
        <v>83</v>
      </c>
      <c r="R58" s="44">
        <f>Q58*H58-0.11</f>
        <v>2496.5299999999997</v>
      </c>
      <c r="T58" s="44">
        <f t="shared" si="6"/>
        <v>0</v>
      </c>
      <c r="V58" s="44">
        <f t="shared" si="7"/>
        <v>0</v>
      </c>
      <c r="X58" s="44">
        <f t="shared" si="8"/>
        <v>0</v>
      </c>
      <c r="Z58" s="44">
        <f t="shared" si="9"/>
        <v>0</v>
      </c>
      <c r="AB58" s="44">
        <f t="shared" si="10"/>
        <v>0</v>
      </c>
      <c r="AD58" s="44">
        <f t="shared" si="11"/>
        <v>0</v>
      </c>
      <c r="AF58" s="44">
        <f t="shared" si="12"/>
        <v>0</v>
      </c>
      <c r="AH58" s="44">
        <f t="shared" si="13"/>
        <v>0</v>
      </c>
      <c r="AI58" s="42"/>
      <c r="AJ58" s="65">
        <f t="shared" si="14"/>
        <v>2496.5299999999997</v>
      </c>
    </row>
    <row r="59" spans="1:36">
      <c r="A59" s="22" t="s">
        <v>125</v>
      </c>
      <c r="B59" s="259" t="s">
        <v>79</v>
      </c>
      <c r="C59" s="259"/>
      <c r="D59" s="259"/>
      <c r="E59" s="259"/>
      <c r="F59" s="259"/>
      <c r="G59" s="259"/>
      <c r="H59" s="17"/>
      <c r="I59" s="17"/>
      <c r="J59" s="23">
        <f>ROUND((SUM(J60:J67)),2)</f>
        <v>88090.06</v>
      </c>
      <c r="N59" s="44">
        <f t="shared" si="20"/>
        <v>0</v>
      </c>
      <c r="AJ59" s="44"/>
    </row>
    <row r="60" spans="1:36" ht="34.200000000000003">
      <c r="A60" s="13" t="s">
        <v>127</v>
      </c>
      <c r="B60" s="14" t="s">
        <v>63</v>
      </c>
      <c r="C60" s="15" t="s">
        <v>64</v>
      </c>
      <c r="D60" s="14" t="s">
        <v>14</v>
      </c>
      <c r="E60" s="14" t="s">
        <v>15</v>
      </c>
      <c r="F60" s="16">
        <v>60.44</v>
      </c>
      <c r="G60" s="17">
        <v>41.85</v>
      </c>
      <c r="H60" s="17">
        <f t="shared" si="0"/>
        <v>51.25</v>
      </c>
      <c r="I60" s="17">
        <f t="shared" si="1"/>
        <v>2529.4140000000002</v>
      </c>
      <c r="J60" s="18">
        <f>ROUND((F60*H60),2)</f>
        <v>3097.55</v>
      </c>
      <c r="L60" s="44">
        <f t="shared" si="3"/>
        <v>0</v>
      </c>
      <c r="N60" s="44">
        <f t="shared" si="20"/>
        <v>0</v>
      </c>
      <c r="O60" s="43">
        <v>60.44</v>
      </c>
      <c r="P60" s="44">
        <f t="shared" si="4"/>
        <v>3097.5499999999997</v>
      </c>
      <c r="R60" s="44">
        <f t="shared" si="5"/>
        <v>0</v>
      </c>
      <c r="T60" s="44">
        <f t="shared" si="6"/>
        <v>0</v>
      </c>
      <c r="V60" s="44">
        <f t="shared" si="7"/>
        <v>0</v>
      </c>
      <c r="X60" s="44">
        <f t="shared" si="8"/>
        <v>0</v>
      </c>
      <c r="Z60" s="44">
        <f t="shared" si="9"/>
        <v>0</v>
      </c>
      <c r="AB60" s="44">
        <f t="shared" si="10"/>
        <v>0</v>
      </c>
      <c r="AD60" s="44">
        <f t="shared" si="11"/>
        <v>0</v>
      </c>
      <c r="AF60" s="44">
        <f t="shared" si="12"/>
        <v>0</v>
      </c>
      <c r="AH60" s="44">
        <f t="shared" si="13"/>
        <v>0</v>
      </c>
      <c r="AJ60" s="44">
        <f t="shared" si="14"/>
        <v>3097.5499999999997</v>
      </c>
    </row>
    <row r="61" spans="1:36" ht="34.200000000000003">
      <c r="A61" s="13" t="s">
        <v>128</v>
      </c>
      <c r="B61" s="14" t="s">
        <v>82</v>
      </c>
      <c r="C61" s="15" t="s">
        <v>83</v>
      </c>
      <c r="D61" s="14" t="s">
        <v>14</v>
      </c>
      <c r="E61" s="14" t="s">
        <v>51</v>
      </c>
      <c r="F61" s="16">
        <v>3.89</v>
      </c>
      <c r="G61" s="17">
        <v>837.05</v>
      </c>
      <c r="H61" s="17">
        <f t="shared" si="0"/>
        <v>1025.1400000000001</v>
      </c>
      <c r="I61" s="17">
        <f t="shared" si="1"/>
        <v>3256.1244999999999</v>
      </c>
      <c r="J61" s="18">
        <f t="shared" ref="J61:J67" si="21">ROUND((F61*H61),2)</f>
        <v>3987.79</v>
      </c>
      <c r="L61" s="44">
        <f t="shared" si="3"/>
        <v>0</v>
      </c>
      <c r="N61" s="44">
        <f t="shared" si="20"/>
        <v>0</v>
      </c>
      <c r="O61" s="43">
        <v>3.89</v>
      </c>
      <c r="P61" s="44">
        <f t="shared" si="4"/>
        <v>3987.7946000000006</v>
      </c>
      <c r="R61" s="44">
        <f t="shared" si="5"/>
        <v>0</v>
      </c>
      <c r="T61" s="44">
        <f t="shared" si="6"/>
        <v>0</v>
      </c>
      <c r="V61" s="44">
        <f t="shared" si="7"/>
        <v>0</v>
      </c>
      <c r="X61" s="44">
        <f t="shared" si="8"/>
        <v>0</v>
      </c>
      <c r="Z61" s="44">
        <f t="shared" si="9"/>
        <v>0</v>
      </c>
      <c r="AB61" s="44">
        <f t="shared" si="10"/>
        <v>0</v>
      </c>
      <c r="AD61" s="44">
        <f t="shared" si="11"/>
        <v>0</v>
      </c>
      <c r="AF61" s="44">
        <f t="shared" si="12"/>
        <v>0</v>
      </c>
      <c r="AH61" s="44">
        <f t="shared" si="13"/>
        <v>0</v>
      </c>
      <c r="AJ61" s="44">
        <f t="shared" si="14"/>
        <v>3987.7946000000006</v>
      </c>
    </row>
    <row r="62" spans="1:36" ht="45.6">
      <c r="A62" s="13" t="s">
        <v>131</v>
      </c>
      <c r="B62" s="14" t="s">
        <v>66</v>
      </c>
      <c r="C62" s="15" t="s">
        <v>67</v>
      </c>
      <c r="D62" s="14" t="s">
        <v>14</v>
      </c>
      <c r="E62" s="14" t="s">
        <v>15</v>
      </c>
      <c r="F62" s="16">
        <v>349.55</v>
      </c>
      <c r="G62" s="17">
        <v>92.86</v>
      </c>
      <c r="H62" s="17">
        <f t="shared" si="0"/>
        <v>113.73</v>
      </c>
      <c r="I62" s="17">
        <f t="shared" si="1"/>
        <v>32459.213</v>
      </c>
      <c r="J62" s="18">
        <f t="shared" si="21"/>
        <v>39754.32</v>
      </c>
      <c r="L62" s="44">
        <f t="shared" si="3"/>
        <v>0</v>
      </c>
      <c r="N62" s="44">
        <f t="shared" si="20"/>
        <v>0</v>
      </c>
      <c r="O62" s="43">
        <v>349.55</v>
      </c>
      <c r="P62" s="44">
        <f t="shared" si="4"/>
        <v>39754.321500000005</v>
      </c>
      <c r="R62" s="44">
        <f t="shared" si="5"/>
        <v>0</v>
      </c>
      <c r="T62" s="44">
        <f t="shared" si="6"/>
        <v>0</v>
      </c>
      <c r="V62" s="44">
        <f t="shared" si="7"/>
        <v>0</v>
      </c>
      <c r="X62" s="44">
        <f t="shared" si="8"/>
        <v>0</v>
      </c>
      <c r="Z62" s="44">
        <f t="shared" si="9"/>
        <v>0</v>
      </c>
      <c r="AB62" s="44">
        <f t="shared" si="10"/>
        <v>0</v>
      </c>
      <c r="AD62" s="44">
        <f t="shared" si="11"/>
        <v>0</v>
      </c>
      <c r="AF62" s="44">
        <f t="shared" si="12"/>
        <v>0</v>
      </c>
      <c r="AH62" s="44">
        <f t="shared" si="13"/>
        <v>0</v>
      </c>
      <c r="AJ62" s="44">
        <f t="shared" si="14"/>
        <v>39754.321500000005</v>
      </c>
    </row>
    <row r="63" spans="1:36" ht="34.200000000000003">
      <c r="A63" s="13" t="s">
        <v>132</v>
      </c>
      <c r="B63" s="14" t="s">
        <v>71</v>
      </c>
      <c r="C63" s="15" t="s">
        <v>72</v>
      </c>
      <c r="D63" s="14" t="s">
        <v>14</v>
      </c>
      <c r="E63" s="14" t="s">
        <v>69</v>
      </c>
      <c r="F63" s="16">
        <v>660.1</v>
      </c>
      <c r="G63" s="17">
        <v>13.56</v>
      </c>
      <c r="H63" s="17">
        <f t="shared" si="0"/>
        <v>16.61</v>
      </c>
      <c r="I63" s="17">
        <f t="shared" si="1"/>
        <v>8950.9560000000001</v>
      </c>
      <c r="J63" s="18">
        <f t="shared" si="21"/>
        <v>10964.26</v>
      </c>
      <c r="L63" s="44">
        <f t="shared" si="3"/>
        <v>0</v>
      </c>
      <c r="N63" s="44">
        <f t="shared" si="20"/>
        <v>0</v>
      </c>
      <c r="O63" s="43">
        <v>660.1</v>
      </c>
      <c r="P63" s="44">
        <f t="shared" si="4"/>
        <v>10964.261</v>
      </c>
      <c r="R63" s="44">
        <f t="shared" si="5"/>
        <v>0</v>
      </c>
      <c r="T63" s="44">
        <f t="shared" si="6"/>
        <v>0</v>
      </c>
      <c r="V63" s="44">
        <f t="shared" si="7"/>
        <v>0</v>
      </c>
      <c r="X63" s="44">
        <f t="shared" si="8"/>
        <v>0</v>
      </c>
      <c r="Z63" s="44">
        <f t="shared" si="9"/>
        <v>0</v>
      </c>
      <c r="AB63" s="44">
        <f t="shared" si="10"/>
        <v>0</v>
      </c>
      <c r="AD63" s="44">
        <f t="shared" si="11"/>
        <v>0</v>
      </c>
      <c r="AF63" s="44">
        <f t="shared" si="12"/>
        <v>0</v>
      </c>
      <c r="AH63" s="44">
        <f t="shared" si="13"/>
        <v>0</v>
      </c>
      <c r="AJ63" s="44">
        <f t="shared" si="14"/>
        <v>10964.261</v>
      </c>
    </row>
    <row r="64" spans="1:36" ht="34.200000000000003">
      <c r="A64" s="13" t="s">
        <v>133</v>
      </c>
      <c r="B64" s="14" t="s">
        <v>74</v>
      </c>
      <c r="C64" s="15" t="s">
        <v>75</v>
      </c>
      <c r="D64" s="14" t="s">
        <v>14</v>
      </c>
      <c r="E64" s="14" t="s">
        <v>69</v>
      </c>
      <c r="F64" s="16">
        <v>113.6</v>
      </c>
      <c r="G64" s="17">
        <v>11.79</v>
      </c>
      <c r="H64" s="17">
        <f t="shared" si="0"/>
        <v>14.44</v>
      </c>
      <c r="I64" s="17">
        <f t="shared" si="1"/>
        <v>1339.3439999999998</v>
      </c>
      <c r="J64" s="18">
        <f t="shared" si="21"/>
        <v>1640.38</v>
      </c>
      <c r="L64" s="44">
        <f t="shared" si="3"/>
        <v>0</v>
      </c>
      <c r="N64" s="44">
        <f t="shared" si="20"/>
        <v>0</v>
      </c>
      <c r="O64" s="43">
        <v>113.6</v>
      </c>
      <c r="P64" s="44">
        <f t="shared" si="4"/>
        <v>1640.3839999999998</v>
      </c>
      <c r="R64" s="44">
        <f t="shared" si="5"/>
        <v>0</v>
      </c>
      <c r="T64" s="44">
        <f t="shared" si="6"/>
        <v>0</v>
      </c>
      <c r="V64" s="44">
        <f t="shared" si="7"/>
        <v>0</v>
      </c>
      <c r="X64" s="44">
        <f t="shared" si="8"/>
        <v>0</v>
      </c>
      <c r="Z64" s="44">
        <f t="shared" si="9"/>
        <v>0</v>
      </c>
      <c r="AB64" s="44">
        <f t="shared" si="10"/>
        <v>0</v>
      </c>
      <c r="AD64" s="44">
        <f t="shared" si="11"/>
        <v>0</v>
      </c>
      <c r="AF64" s="44">
        <f t="shared" si="12"/>
        <v>0</v>
      </c>
      <c r="AH64" s="44">
        <f t="shared" si="13"/>
        <v>0</v>
      </c>
      <c r="AJ64" s="44">
        <f t="shared" si="14"/>
        <v>1640.3839999999998</v>
      </c>
    </row>
    <row r="65" spans="1:36" ht="34.200000000000003">
      <c r="A65" s="13" t="s">
        <v>1132</v>
      </c>
      <c r="B65" s="14" t="s">
        <v>76</v>
      </c>
      <c r="C65" s="15" t="s">
        <v>77</v>
      </c>
      <c r="D65" s="14" t="s">
        <v>14</v>
      </c>
      <c r="E65" s="14" t="s">
        <v>69</v>
      </c>
      <c r="F65" s="16">
        <v>26.41</v>
      </c>
      <c r="G65" s="17">
        <v>9.8800000000000008</v>
      </c>
      <c r="H65" s="17">
        <f t="shared" si="0"/>
        <v>12.1</v>
      </c>
      <c r="I65" s="17">
        <f t="shared" si="1"/>
        <v>260.93080000000003</v>
      </c>
      <c r="J65" s="18">
        <f t="shared" si="21"/>
        <v>319.56</v>
      </c>
      <c r="L65" s="44">
        <f t="shared" si="3"/>
        <v>0</v>
      </c>
      <c r="N65" s="44">
        <f t="shared" si="20"/>
        <v>0</v>
      </c>
      <c r="O65" s="43">
        <v>26.41</v>
      </c>
      <c r="P65" s="44">
        <f t="shared" si="4"/>
        <v>319.56099999999998</v>
      </c>
      <c r="R65" s="44">
        <f t="shared" si="5"/>
        <v>0</v>
      </c>
      <c r="T65" s="44">
        <f t="shared" si="6"/>
        <v>0</v>
      </c>
      <c r="V65" s="44">
        <f t="shared" si="7"/>
        <v>0</v>
      </c>
      <c r="X65" s="44">
        <f t="shared" si="8"/>
        <v>0</v>
      </c>
      <c r="Z65" s="44">
        <f t="shared" si="9"/>
        <v>0</v>
      </c>
      <c r="AB65" s="44">
        <f t="shared" si="10"/>
        <v>0</v>
      </c>
      <c r="AD65" s="44">
        <f t="shared" si="11"/>
        <v>0</v>
      </c>
      <c r="AF65" s="44">
        <f t="shared" si="12"/>
        <v>0</v>
      </c>
      <c r="AH65" s="44">
        <f t="shared" si="13"/>
        <v>0</v>
      </c>
      <c r="AJ65" s="44">
        <f t="shared" si="14"/>
        <v>319.56099999999998</v>
      </c>
    </row>
    <row r="66" spans="1:36" ht="22.8">
      <c r="A66" s="13" t="s">
        <v>1133</v>
      </c>
      <c r="B66" s="14" t="s">
        <v>85</v>
      </c>
      <c r="C66" s="15" t="s">
        <v>86</v>
      </c>
      <c r="D66" s="14" t="s">
        <v>14</v>
      </c>
      <c r="E66" s="14" t="s">
        <v>69</v>
      </c>
      <c r="F66" s="16">
        <v>356.91</v>
      </c>
      <c r="G66" s="17">
        <v>21.68</v>
      </c>
      <c r="H66" s="17">
        <f t="shared" si="0"/>
        <v>26.55</v>
      </c>
      <c r="I66" s="17">
        <f t="shared" si="1"/>
        <v>7737.8088000000007</v>
      </c>
      <c r="J66" s="18">
        <f t="shared" si="21"/>
        <v>9475.9599999999991</v>
      </c>
      <c r="L66" s="44">
        <f t="shared" si="3"/>
        <v>0</v>
      </c>
      <c r="N66" s="44">
        <f t="shared" si="20"/>
        <v>0</v>
      </c>
      <c r="O66" s="43">
        <v>356.91</v>
      </c>
      <c r="P66" s="44">
        <f t="shared" si="4"/>
        <v>9475.960500000001</v>
      </c>
      <c r="R66" s="44">
        <f t="shared" si="5"/>
        <v>0</v>
      </c>
      <c r="T66" s="44">
        <f t="shared" si="6"/>
        <v>0</v>
      </c>
      <c r="V66" s="44">
        <f t="shared" si="7"/>
        <v>0</v>
      </c>
      <c r="X66" s="44">
        <f t="shared" si="8"/>
        <v>0</v>
      </c>
      <c r="Z66" s="44">
        <f t="shared" si="9"/>
        <v>0</v>
      </c>
      <c r="AB66" s="44">
        <f t="shared" si="10"/>
        <v>0</v>
      </c>
      <c r="AD66" s="44">
        <f t="shared" si="11"/>
        <v>0</v>
      </c>
      <c r="AF66" s="44">
        <f t="shared" si="12"/>
        <v>0</v>
      </c>
      <c r="AH66" s="44">
        <f t="shared" si="13"/>
        <v>0</v>
      </c>
      <c r="AJ66" s="44">
        <f t="shared" si="14"/>
        <v>9475.960500000001</v>
      </c>
    </row>
    <row r="67" spans="1:36" ht="45.6">
      <c r="A67" s="13" t="s">
        <v>1134</v>
      </c>
      <c r="B67" s="14" t="s">
        <v>87</v>
      </c>
      <c r="C67" s="15" t="s">
        <v>88</v>
      </c>
      <c r="D67" s="14" t="s">
        <v>14</v>
      </c>
      <c r="E67" s="14" t="s">
        <v>51</v>
      </c>
      <c r="F67" s="16">
        <v>24.18</v>
      </c>
      <c r="G67" s="17">
        <v>636.54999999999995</v>
      </c>
      <c r="H67" s="17">
        <f t="shared" si="0"/>
        <v>779.58</v>
      </c>
      <c r="I67" s="17">
        <f t="shared" si="1"/>
        <v>15391.778999999999</v>
      </c>
      <c r="J67" s="18">
        <f t="shared" si="21"/>
        <v>18850.240000000002</v>
      </c>
      <c r="L67" s="44">
        <f t="shared" si="3"/>
        <v>0</v>
      </c>
      <c r="N67" s="44">
        <f t="shared" si="20"/>
        <v>0</v>
      </c>
      <c r="O67" s="43">
        <v>24.18</v>
      </c>
      <c r="P67" s="44">
        <f t="shared" si="4"/>
        <v>18850.2444</v>
      </c>
      <c r="R67" s="44">
        <f t="shared" si="5"/>
        <v>0</v>
      </c>
      <c r="T67" s="44">
        <f t="shared" si="6"/>
        <v>0</v>
      </c>
      <c r="V67" s="44">
        <f t="shared" si="7"/>
        <v>0</v>
      </c>
      <c r="X67" s="44">
        <f t="shared" si="8"/>
        <v>0</v>
      </c>
      <c r="Z67" s="44">
        <f t="shared" si="9"/>
        <v>0</v>
      </c>
      <c r="AB67" s="44">
        <f t="shared" si="10"/>
        <v>0</v>
      </c>
      <c r="AD67" s="44">
        <f t="shared" si="11"/>
        <v>0</v>
      </c>
      <c r="AF67" s="44">
        <f t="shared" si="12"/>
        <v>0</v>
      </c>
      <c r="AH67" s="44">
        <f t="shared" si="13"/>
        <v>0</v>
      </c>
      <c r="AJ67" s="44">
        <f t="shared" si="14"/>
        <v>18850.2444</v>
      </c>
    </row>
    <row r="68" spans="1:36">
      <c r="A68" s="22" t="s">
        <v>136</v>
      </c>
      <c r="B68" s="259" t="s">
        <v>90</v>
      </c>
      <c r="C68" s="259"/>
      <c r="D68" s="259"/>
      <c r="E68" s="259"/>
      <c r="F68" s="259"/>
      <c r="G68" s="259"/>
      <c r="H68" s="17"/>
      <c r="I68" s="17"/>
      <c r="J68" s="23">
        <f>ROUND((SUM(J69:J76)),2)</f>
        <v>15118.07</v>
      </c>
      <c r="N68" s="44">
        <f t="shared" si="20"/>
        <v>0</v>
      </c>
      <c r="AJ68" s="44"/>
    </row>
    <row r="69" spans="1:36" ht="57">
      <c r="A69" s="13" t="s">
        <v>138</v>
      </c>
      <c r="B69" s="14">
        <v>100651</v>
      </c>
      <c r="C69" s="15" t="s">
        <v>1122</v>
      </c>
      <c r="D69" s="14" t="s">
        <v>14</v>
      </c>
      <c r="E69" s="14" t="s">
        <v>30</v>
      </c>
      <c r="F69" s="16">
        <v>55</v>
      </c>
      <c r="G69" s="17">
        <v>134.38</v>
      </c>
      <c r="H69" s="17">
        <f t="shared" si="0"/>
        <v>164.58</v>
      </c>
      <c r="I69" s="17">
        <f t="shared" si="1"/>
        <v>7390.9</v>
      </c>
      <c r="J69" s="18">
        <f>ROUND((F69*H69),2)</f>
        <v>9051.9</v>
      </c>
      <c r="L69" s="44">
        <f t="shared" si="3"/>
        <v>0</v>
      </c>
      <c r="M69" s="43">
        <v>55</v>
      </c>
      <c r="N69" s="44">
        <f t="shared" si="20"/>
        <v>9051.9</v>
      </c>
      <c r="P69" s="44">
        <f t="shared" si="4"/>
        <v>0</v>
      </c>
      <c r="R69" s="44">
        <f t="shared" si="5"/>
        <v>0</v>
      </c>
      <c r="T69" s="44">
        <f t="shared" si="6"/>
        <v>0</v>
      </c>
      <c r="V69" s="44">
        <f t="shared" si="7"/>
        <v>0</v>
      </c>
      <c r="X69" s="44">
        <f t="shared" si="8"/>
        <v>0</v>
      </c>
      <c r="Z69" s="44">
        <f t="shared" si="9"/>
        <v>0</v>
      </c>
      <c r="AB69" s="44">
        <f t="shared" si="10"/>
        <v>0</v>
      </c>
      <c r="AD69" s="44">
        <f t="shared" si="11"/>
        <v>0</v>
      </c>
      <c r="AF69" s="44">
        <f t="shared" si="12"/>
        <v>0</v>
      </c>
      <c r="AH69" s="44">
        <f t="shared" si="13"/>
        <v>0</v>
      </c>
      <c r="AJ69" s="44">
        <f t="shared" si="14"/>
        <v>9051.9</v>
      </c>
    </row>
    <row r="70" spans="1:36" ht="57">
      <c r="A70" s="13" t="s">
        <v>1135</v>
      </c>
      <c r="B70" s="14">
        <v>96540</v>
      </c>
      <c r="C70" s="15" t="s">
        <v>1123</v>
      </c>
      <c r="D70" s="14" t="s">
        <v>14</v>
      </c>
      <c r="E70" s="14" t="s">
        <v>15</v>
      </c>
      <c r="F70" s="16">
        <v>4.4000000000000004</v>
      </c>
      <c r="G70" s="17">
        <v>150.09</v>
      </c>
      <c r="H70" s="17">
        <f t="shared" si="0"/>
        <v>183.82</v>
      </c>
      <c r="I70" s="17">
        <f t="shared" si="1"/>
        <v>660.39600000000007</v>
      </c>
      <c r="J70" s="18">
        <f t="shared" ref="J70:J76" si="22">ROUND((F70*H70),2)</f>
        <v>808.81</v>
      </c>
      <c r="L70" s="44">
        <f t="shared" si="3"/>
        <v>0</v>
      </c>
      <c r="N70" s="44">
        <f t="shared" si="20"/>
        <v>0</v>
      </c>
      <c r="O70" s="43">
        <v>4.4000000000000004</v>
      </c>
      <c r="P70" s="44">
        <f t="shared" si="4"/>
        <v>808.80799999999999</v>
      </c>
      <c r="R70" s="44">
        <f t="shared" si="5"/>
        <v>0</v>
      </c>
      <c r="T70" s="44">
        <f t="shared" si="6"/>
        <v>0</v>
      </c>
      <c r="V70" s="44">
        <f t="shared" si="7"/>
        <v>0</v>
      </c>
      <c r="X70" s="44">
        <f t="shared" si="8"/>
        <v>0</v>
      </c>
      <c r="Z70" s="44">
        <f t="shared" si="9"/>
        <v>0</v>
      </c>
      <c r="AB70" s="44">
        <f t="shared" si="10"/>
        <v>0</v>
      </c>
      <c r="AD70" s="44">
        <f t="shared" si="11"/>
        <v>0</v>
      </c>
      <c r="AF70" s="44">
        <f t="shared" si="12"/>
        <v>0</v>
      </c>
      <c r="AH70" s="44">
        <f t="shared" si="13"/>
        <v>0</v>
      </c>
      <c r="AJ70" s="44">
        <f t="shared" si="14"/>
        <v>808.80799999999999</v>
      </c>
    </row>
    <row r="71" spans="1:36" ht="45.6">
      <c r="A71" s="13" t="s">
        <v>1136</v>
      </c>
      <c r="B71" s="14">
        <v>96619</v>
      </c>
      <c r="C71" s="15" t="s">
        <v>1124</v>
      </c>
      <c r="D71" s="14" t="s">
        <v>14</v>
      </c>
      <c r="E71" s="14" t="s">
        <v>15</v>
      </c>
      <c r="F71" s="16">
        <v>4.84</v>
      </c>
      <c r="G71" s="17">
        <v>41.85</v>
      </c>
      <c r="H71" s="17">
        <f t="shared" si="0"/>
        <v>51.25</v>
      </c>
      <c r="I71" s="17">
        <f t="shared" si="1"/>
        <v>202.554</v>
      </c>
      <c r="J71" s="18">
        <f t="shared" si="22"/>
        <v>248.05</v>
      </c>
      <c r="L71" s="44">
        <f t="shared" si="3"/>
        <v>0</v>
      </c>
      <c r="N71" s="44">
        <f t="shared" si="20"/>
        <v>0</v>
      </c>
      <c r="O71" s="43">
        <v>4.84</v>
      </c>
      <c r="P71" s="44">
        <f t="shared" si="4"/>
        <v>248.04999999999998</v>
      </c>
      <c r="R71" s="44">
        <f t="shared" si="5"/>
        <v>0</v>
      </c>
      <c r="T71" s="44">
        <f t="shared" si="6"/>
        <v>0</v>
      </c>
      <c r="V71" s="44">
        <f t="shared" si="7"/>
        <v>0</v>
      </c>
      <c r="X71" s="44">
        <f t="shared" si="8"/>
        <v>0</v>
      </c>
      <c r="Z71" s="44">
        <f t="shared" si="9"/>
        <v>0</v>
      </c>
      <c r="AB71" s="44">
        <f t="shared" si="10"/>
        <v>0</v>
      </c>
      <c r="AD71" s="44">
        <f t="shared" si="11"/>
        <v>0</v>
      </c>
      <c r="AF71" s="44">
        <f t="shared" si="12"/>
        <v>0</v>
      </c>
      <c r="AH71" s="44">
        <f t="shared" si="13"/>
        <v>0</v>
      </c>
      <c r="AJ71" s="44">
        <f t="shared" si="14"/>
        <v>248.04999999999998</v>
      </c>
    </row>
    <row r="72" spans="1:36" ht="45.6">
      <c r="A72" s="13" t="s">
        <v>1137</v>
      </c>
      <c r="B72" s="14">
        <v>104920</v>
      </c>
      <c r="C72" s="15" t="s">
        <v>1128</v>
      </c>
      <c r="D72" s="14" t="s">
        <v>14</v>
      </c>
      <c r="E72" s="14" t="s">
        <v>69</v>
      </c>
      <c r="F72" s="16">
        <v>83.78</v>
      </c>
      <c r="G72" s="17">
        <v>9.8800000000000008</v>
      </c>
      <c r="H72" s="17">
        <f t="shared" si="0"/>
        <v>12.1</v>
      </c>
      <c r="I72" s="17">
        <f t="shared" si="1"/>
        <v>827.74640000000011</v>
      </c>
      <c r="J72" s="18">
        <f t="shared" si="22"/>
        <v>1013.74</v>
      </c>
      <c r="L72" s="44">
        <f t="shared" si="3"/>
        <v>0</v>
      </c>
      <c r="N72" s="44">
        <f t="shared" si="20"/>
        <v>0</v>
      </c>
      <c r="O72" s="43">
        <v>83.78</v>
      </c>
      <c r="P72" s="44">
        <f t="shared" si="4"/>
        <v>1013.7379999999999</v>
      </c>
      <c r="R72" s="44">
        <f t="shared" si="5"/>
        <v>0</v>
      </c>
      <c r="T72" s="44">
        <f t="shared" si="6"/>
        <v>0</v>
      </c>
      <c r="V72" s="44">
        <f t="shared" si="7"/>
        <v>0</v>
      </c>
      <c r="X72" s="44">
        <f t="shared" si="8"/>
        <v>0</v>
      </c>
      <c r="Z72" s="44">
        <f t="shared" si="9"/>
        <v>0</v>
      </c>
      <c r="AB72" s="44">
        <f t="shared" si="10"/>
        <v>0</v>
      </c>
      <c r="AD72" s="44">
        <f t="shared" si="11"/>
        <v>0</v>
      </c>
      <c r="AF72" s="44">
        <f t="shared" si="12"/>
        <v>0</v>
      </c>
      <c r="AH72" s="44">
        <f t="shared" si="13"/>
        <v>0</v>
      </c>
      <c r="AJ72" s="44">
        <f t="shared" si="14"/>
        <v>1013.7379999999999</v>
      </c>
    </row>
    <row r="73" spans="1:36" ht="22.8">
      <c r="A73" s="13" t="s">
        <v>1138</v>
      </c>
      <c r="B73" s="14">
        <v>104915</v>
      </c>
      <c r="C73" s="15" t="s">
        <v>100</v>
      </c>
      <c r="D73" s="14" t="s">
        <v>14</v>
      </c>
      <c r="E73" s="14" t="s">
        <v>69</v>
      </c>
      <c r="F73" s="16">
        <v>13.87</v>
      </c>
      <c r="G73" s="17">
        <v>8.25</v>
      </c>
      <c r="H73" s="17">
        <f t="shared" si="0"/>
        <v>10.1</v>
      </c>
      <c r="I73" s="17">
        <f t="shared" si="1"/>
        <v>114.42749999999999</v>
      </c>
      <c r="J73" s="18">
        <f t="shared" si="22"/>
        <v>140.09</v>
      </c>
      <c r="L73" s="44">
        <f t="shared" si="3"/>
        <v>0</v>
      </c>
      <c r="N73" s="44">
        <f t="shared" si="20"/>
        <v>0</v>
      </c>
      <c r="O73" s="43">
        <v>13.87</v>
      </c>
      <c r="P73" s="44">
        <f t="shared" si="4"/>
        <v>140.08699999999999</v>
      </c>
      <c r="R73" s="44">
        <f t="shared" si="5"/>
        <v>0</v>
      </c>
      <c r="T73" s="44">
        <f t="shared" si="6"/>
        <v>0</v>
      </c>
      <c r="V73" s="44">
        <f t="shared" si="7"/>
        <v>0</v>
      </c>
      <c r="X73" s="44">
        <f t="shared" si="8"/>
        <v>0</v>
      </c>
      <c r="Z73" s="44">
        <f t="shared" si="9"/>
        <v>0</v>
      </c>
      <c r="AB73" s="44">
        <f t="shared" si="10"/>
        <v>0</v>
      </c>
      <c r="AD73" s="44">
        <f t="shared" si="11"/>
        <v>0</v>
      </c>
      <c r="AF73" s="44">
        <f t="shared" si="12"/>
        <v>0</v>
      </c>
      <c r="AH73" s="44">
        <f t="shared" si="13"/>
        <v>0</v>
      </c>
      <c r="AJ73" s="44">
        <f t="shared" si="14"/>
        <v>140.08699999999999</v>
      </c>
    </row>
    <row r="74" spans="1:36" ht="22.8">
      <c r="A74" s="13" t="s">
        <v>1139</v>
      </c>
      <c r="B74" s="14">
        <v>96543</v>
      </c>
      <c r="C74" s="15" t="s">
        <v>86</v>
      </c>
      <c r="D74" s="14" t="s">
        <v>14</v>
      </c>
      <c r="E74" s="14" t="s">
        <v>69</v>
      </c>
      <c r="F74" s="16">
        <v>9.24</v>
      </c>
      <c r="G74" s="17">
        <v>21.68</v>
      </c>
      <c r="H74" s="17">
        <f t="shared" si="0"/>
        <v>26.55</v>
      </c>
      <c r="I74" s="17">
        <f t="shared" si="1"/>
        <v>200.32320000000001</v>
      </c>
      <c r="J74" s="18">
        <f t="shared" si="22"/>
        <v>245.32</v>
      </c>
      <c r="L74" s="44">
        <f t="shared" si="3"/>
        <v>0</v>
      </c>
      <c r="N74" s="44">
        <f t="shared" si="20"/>
        <v>0</v>
      </c>
      <c r="O74" s="43">
        <v>9.24</v>
      </c>
      <c r="P74" s="44">
        <f t="shared" si="4"/>
        <v>245.322</v>
      </c>
      <c r="R74" s="44">
        <f t="shared" si="5"/>
        <v>0</v>
      </c>
      <c r="T74" s="44">
        <f t="shared" si="6"/>
        <v>0</v>
      </c>
      <c r="V74" s="44">
        <f t="shared" si="7"/>
        <v>0</v>
      </c>
      <c r="X74" s="44">
        <f t="shared" si="8"/>
        <v>0</v>
      </c>
      <c r="Z74" s="44">
        <f t="shared" si="9"/>
        <v>0</v>
      </c>
      <c r="AB74" s="44">
        <f t="shared" si="10"/>
        <v>0</v>
      </c>
      <c r="AD74" s="44">
        <f t="shared" si="11"/>
        <v>0</v>
      </c>
      <c r="AF74" s="44">
        <f t="shared" si="12"/>
        <v>0</v>
      </c>
      <c r="AH74" s="44">
        <f t="shared" si="13"/>
        <v>0</v>
      </c>
      <c r="AJ74" s="44">
        <f t="shared" si="14"/>
        <v>245.322</v>
      </c>
    </row>
    <row r="75" spans="1:36" ht="22.8">
      <c r="A75" s="13" t="s">
        <v>1140</v>
      </c>
      <c r="B75" s="14">
        <v>96546</v>
      </c>
      <c r="C75" s="15" t="s">
        <v>99</v>
      </c>
      <c r="D75" s="14" t="s">
        <v>14</v>
      </c>
      <c r="E75" s="14" t="s">
        <v>69</v>
      </c>
      <c r="F75" s="16">
        <v>104.27</v>
      </c>
      <c r="G75" s="17">
        <v>13.5</v>
      </c>
      <c r="H75" s="17">
        <f t="shared" si="0"/>
        <v>16.53</v>
      </c>
      <c r="I75" s="17">
        <f t="shared" si="1"/>
        <v>1407.645</v>
      </c>
      <c r="J75" s="18">
        <f t="shared" si="22"/>
        <v>1723.58</v>
      </c>
      <c r="L75" s="44">
        <f t="shared" si="3"/>
        <v>0</v>
      </c>
      <c r="N75" s="44">
        <f t="shared" si="20"/>
        <v>0</v>
      </c>
      <c r="O75" s="43">
        <v>104.27</v>
      </c>
      <c r="P75" s="44">
        <f t="shared" si="4"/>
        <v>1723.5831000000001</v>
      </c>
      <c r="R75" s="44">
        <f t="shared" si="5"/>
        <v>0</v>
      </c>
      <c r="T75" s="44">
        <f t="shared" si="6"/>
        <v>0</v>
      </c>
      <c r="V75" s="44">
        <f t="shared" si="7"/>
        <v>0</v>
      </c>
      <c r="X75" s="44">
        <f t="shared" si="8"/>
        <v>0</v>
      </c>
      <c r="Z75" s="44">
        <f t="shared" si="9"/>
        <v>0</v>
      </c>
      <c r="AB75" s="44">
        <f t="shared" si="10"/>
        <v>0</v>
      </c>
      <c r="AD75" s="44">
        <f t="shared" si="11"/>
        <v>0</v>
      </c>
      <c r="AF75" s="44">
        <f t="shared" si="12"/>
        <v>0</v>
      </c>
      <c r="AH75" s="44">
        <f t="shared" si="13"/>
        <v>0</v>
      </c>
      <c r="AJ75" s="44">
        <f t="shared" si="14"/>
        <v>1723.5831000000001</v>
      </c>
    </row>
    <row r="76" spans="1:36" ht="57">
      <c r="A76" s="13" t="s">
        <v>1141</v>
      </c>
      <c r="B76" s="14">
        <v>96557</v>
      </c>
      <c r="C76" s="15" t="s">
        <v>1127</v>
      </c>
      <c r="D76" s="14" t="s">
        <v>14</v>
      </c>
      <c r="E76" s="14" t="s">
        <v>51</v>
      </c>
      <c r="F76" s="16">
        <v>2.42</v>
      </c>
      <c r="G76" s="17">
        <v>636.54999999999995</v>
      </c>
      <c r="H76" s="17">
        <f t="shared" si="0"/>
        <v>779.58</v>
      </c>
      <c r="I76" s="17">
        <f t="shared" si="1"/>
        <v>1540.4509999999998</v>
      </c>
      <c r="J76" s="18">
        <f t="shared" si="22"/>
        <v>1886.58</v>
      </c>
      <c r="L76" s="44">
        <f t="shared" si="3"/>
        <v>0</v>
      </c>
      <c r="N76" s="44">
        <f t="shared" si="20"/>
        <v>0</v>
      </c>
      <c r="O76" s="43">
        <v>2.42</v>
      </c>
      <c r="P76" s="44">
        <f t="shared" si="4"/>
        <v>1886.5835999999999</v>
      </c>
      <c r="R76" s="44">
        <f t="shared" si="5"/>
        <v>0</v>
      </c>
      <c r="T76" s="44">
        <f t="shared" si="6"/>
        <v>0</v>
      </c>
      <c r="V76" s="44">
        <f t="shared" si="7"/>
        <v>0</v>
      </c>
      <c r="X76" s="44">
        <f t="shared" si="8"/>
        <v>0</v>
      </c>
      <c r="Z76" s="44">
        <f t="shared" si="9"/>
        <v>0</v>
      </c>
      <c r="AB76" s="44">
        <f t="shared" si="10"/>
        <v>0</v>
      </c>
      <c r="AD76" s="44">
        <f t="shared" si="11"/>
        <v>0</v>
      </c>
      <c r="AF76" s="44">
        <f t="shared" si="12"/>
        <v>0</v>
      </c>
      <c r="AH76" s="44">
        <f t="shared" si="13"/>
        <v>0</v>
      </c>
      <c r="AJ76" s="44">
        <f t="shared" si="14"/>
        <v>1886.5835999999999</v>
      </c>
    </row>
    <row r="77" spans="1:36">
      <c r="A77" s="13"/>
      <c r="B77" s="14"/>
      <c r="C77" s="15"/>
      <c r="D77" s="14"/>
      <c r="E77" s="14"/>
      <c r="F77" s="16"/>
      <c r="G77" s="17"/>
      <c r="H77" s="17"/>
      <c r="I77" s="17"/>
      <c r="J77" s="18"/>
      <c r="N77" s="44">
        <f t="shared" si="20"/>
        <v>0</v>
      </c>
      <c r="AJ77" s="44"/>
    </row>
    <row r="78" spans="1:36">
      <c r="A78" s="22" t="s">
        <v>141</v>
      </c>
      <c r="B78" s="259" t="s">
        <v>101</v>
      </c>
      <c r="C78" s="259"/>
      <c r="D78" s="259"/>
      <c r="E78" s="259"/>
      <c r="F78" s="259"/>
      <c r="G78" s="259"/>
      <c r="H78" s="17"/>
      <c r="I78" s="17"/>
      <c r="J78" s="23">
        <f>SUM(J79:J84)</f>
        <v>6086.4463999999998</v>
      </c>
      <c r="N78" s="44">
        <f t="shared" si="20"/>
        <v>0</v>
      </c>
      <c r="AJ78" s="44"/>
    </row>
    <row r="79" spans="1:36" ht="57">
      <c r="A79" s="13" t="s">
        <v>143</v>
      </c>
      <c r="B79" s="14" t="s">
        <v>92</v>
      </c>
      <c r="C79" s="15" t="s">
        <v>93</v>
      </c>
      <c r="D79" s="14" t="s">
        <v>14</v>
      </c>
      <c r="E79" s="14" t="s">
        <v>30</v>
      </c>
      <c r="F79" s="16">
        <v>17.5</v>
      </c>
      <c r="G79" s="17">
        <v>59.53</v>
      </c>
      <c r="H79" s="17">
        <f t="shared" si="0"/>
        <v>72.91</v>
      </c>
      <c r="I79" s="17">
        <f t="shared" si="1"/>
        <v>1041.7750000000001</v>
      </c>
      <c r="J79" s="18">
        <f>F79*H79</f>
        <v>1275.925</v>
      </c>
      <c r="L79" s="44">
        <f t="shared" si="3"/>
        <v>0</v>
      </c>
      <c r="N79" s="44">
        <f t="shared" si="20"/>
        <v>0</v>
      </c>
      <c r="O79" s="43">
        <v>17.5</v>
      </c>
      <c r="P79" s="44">
        <f t="shared" si="4"/>
        <v>1275.925</v>
      </c>
      <c r="R79" s="44">
        <f t="shared" si="5"/>
        <v>0</v>
      </c>
      <c r="T79" s="44">
        <f t="shared" si="6"/>
        <v>0</v>
      </c>
      <c r="V79" s="44">
        <f t="shared" si="7"/>
        <v>0</v>
      </c>
      <c r="X79" s="44">
        <f t="shared" si="8"/>
        <v>0</v>
      </c>
      <c r="Z79" s="44">
        <f t="shared" si="9"/>
        <v>0</v>
      </c>
      <c r="AB79" s="44">
        <f t="shared" si="10"/>
        <v>0</v>
      </c>
      <c r="AD79" s="44">
        <f t="shared" si="11"/>
        <v>0</v>
      </c>
      <c r="AF79" s="44">
        <f t="shared" si="12"/>
        <v>0</v>
      </c>
      <c r="AH79" s="44">
        <f t="shared" si="13"/>
        <v>0</v>
      </c>
      <c r="AJ79" s="44">
        <f t="shared" si="14"/>
        <v>1275.925</v>
      </c>
    </row>
    <row r="80" spans="1:36" ht="34.200000000000003">
      <c r="A80" s="13" t="s">
        <v>144</v>
      </c>
      <c r="B80" s="14" t="s">
        <v>63</v>
      </c>
      <c r="C80" s="15" t="s">
        <v>64</v>
      </c>
      <c r="D80" s="14" t="s">
        <v>14</v>
      </c>
      <c r="E80" s="14" t="s">
        <v>15</v>
      </c>
      <c r="F80" s="16">
        <v>1.25</v>
      </c>
      <c r="G80" s="17">
        <v>41.85</v>
      </c>
      <c r="H80" s="17">
        <f t="shared" si="0"/>
        <v>51.25</v>
      </c>
      <c r="I80" s="17">
        <f t="shared" si="1"/>
        <v>52.3125</v>
      </c>
      <c r="J80" s="18">
        <f t="shared" ref="J80:J83" si="23">F80*H80</f>
        <v>64.0625</v>
      </c>
      <c r="L80" s="44">
        <f t="shared" si="3"/>
        <v>0</v>
      </c>
      <c r="N80" s="44">
        <f t="shared" si="20"/>
        <v>0</v>
      </c>
      <c r="O80" s="43">
        <v>1.25</v>
      </c>
      <c r="P80" s="44">
        <f t="shared" si="4"/>
        <v>64.0625</v>
      </c>
      <c r="R80" s="44">
        <f t="shared" si="5"/>
        <v>0</v>
      </c>
      <c r="T80" s="44">
        <f t="shared" si="6"/>
        <v>0</v>
      </c>
      <c r="V80" s="44">
        <f t="shared" si="7"/>
        <v>0</v>
      </c>
      <c r="X80" s="44">
        <f t="shared" si="8"/>
        <v>0</v>
      </c>
      <c r="Z80" s="44">
        <f t="shared" si="9"/>
        <v>0</v>
      </c>
      <c r="AB80" s="44">
        <f t="shared" si="10"/>
        <v>0</v>
      </c>
      <c r="AD80" s="44">
        <f t="shared" si="11"/>
        <v>0</v>
      </c>
      <c r="AF80" s="44">
        <f t="shared" si="12"/>
        <v>0</v>
      </c>
      <c r="AH80" s="44">
        <f t="shared" si="13"/>
        <v>0</v>
      </c>
      <c r="AJ80" s="44">
        <f t="shared" si="14"/>
        <v>64.0625</v>
      </c>
    </row>
    <row r="81" spans="1:36" ht="45.6">
      <c r="A81" s="13" t="s">
        <v>145</v>
      </c>
      <c r="B81" s="14" t="s">
        <v>97</v>
      </c>
      <c r="C81" s="15" t="s">
        <v>98</v>
      </c>
      <c r="D81" s="14" t="s">
        <v>14</v>
      </c>
      <c r="E81" s="14" t="s">
        <v>15</v>
      </c>
      <c r="F81" s="16">
        <v>5</v>
      </c>
      <c r="G81" s="17">
        <v>150.09</v>
      </c>
      <c r="H81" s="17">
        <f t="shared" si="0"/>
        <v>183.82</v>
      </c>
      <c r="I81" s="17">
        <f t="shared" si="1"/>
        <v>750.45</v>
      </c>
      <c r="J81" s="18">
        <f t="shared" si="23"/>
        <v>919.09999999999991</v>
      </c>
      <c r="L81" s="44">
        <f t="shared" si="3"/>
        <v>0</v>
      </c>
      <c r="N81" s="44">
        <f t="shared" si="20"/>
        <v>0</v>
      </c>
      <c r="O81" s="43">
        <v>5</v>
      </c>
      <c r="P81" s="44">
        <f t="shared" si="4"/>
        <v>919.09999999999991</v>
      </c>
      <c r="R81" s="44">
        <f t="shared" si="5"/>
        <v>0</v>
      </c>
      <c r="T81" s="44">
        <f t="shared" si="6"/>
        <v>0</v>
      </c>
      <c r="V81" s="44">
        <f t="shared" si="7"/>
        <v>0</v>
      </c>
      <c r="X81" s="44">
        <f t="shared" si="8"/>
        <v>0</v>
      </c>
      <c r="Z81" s="44">
        <f t="shared" si="9"/>
        <v>0</v>
      </c>
      <c r="AB81" s="44">
        <f t="shared" si="10"/>
        <v>0</v>
      </c>
      <c r="AD81" s="44">
        <f t="shared" si="11"/>
        <v>0</v>
      </c>
      <c r="AF81" s="44">
        <f t="shared" si="12"/>
        <v>0</v>
      </c>
      <c r="AH81" s="44">
        <f t="shared" si="13"/>
        <v>0</v>
      </c>
      <c r="AJ81" s="44">
        <f t="shared" si="14"/>
        <v>919.09999999999991</v>
      </c>
    </row>
    <row r="82" spans="1:36" ht="22.8">
      <c r="A82" s="13" t="s">
        <v>146</v>
      </c>
      <c r="B82" s="14" t="s">
        <v>102</v>
      </c>
      <c r="C82" s="15" t="s">
        <v>103</v>
      </c>
      <c r="D82" s="14" t="s">
        <v>14</v>
      </c>
      <c r="E82" s="14" t="s">
        <v>69</v>
      </c>
      <c r="F82" s="16">
        <v>10.19</v>
      </c>
      <c r="G82" s="17">
        <v>16.86</v>
      </c>
      <c r="H82" s="17">
        <f t="shared" si="0"/>
        <v>20.65</v>
      </c>
      <c r="I82" s="17">
        <f t="shared" si="1"/>
        <v>171.80339999999998</v>
      </c>
      <c r="J82" s="18">
        <f t="shared" si="23"/>
        <v>210.42349999999996</v>
      </c>
      <c r="L82" s="44">
        <f t="shared" si="3"/>
        <v>0</v>
      </c>
      <c r="N82" s="44">
        <f t="shared" si="20"/>
        <v>0</v>
      </c>
      <c r="O82" s="43">
        <v>10.19</v>
      </c>
      <c r="P82" s="44">
        <f t="shared" si="4"/>
        <v>210.42349999999996</v>
      </c>
      <c r="R82" s="44">
        <f t="shared" si="5"/>
        <v>0</v>
      </c>
      <c r="T82" s="44">
        <f t="shared" si="6"/>
        <v>0</v>
      </c>
      <c r="V82" s="44">
        <f t="shared" si="7"/>
        <v>0</v>
      </c>
      <c r="X82" s="44">
        <f t="shared" si="8"/>
        <v>0</v>
      </c>
      <c r="Z82" s="44">
        <f t="shared" si="9"/>
        <v>0</v>
      </c>
      <c r="AB82" s="44">
        <f t="shared" si="10"/>
        <v>0</v>
      </c>
      <c r="AD82" s="44">
        <f t="shared" si="11"/>
        <v>0</v>
      </c>
      <c r="AF82" s="44">
        <f t="shared" si="12"/>
        <v>0</v>
      </c>
      <c r="AH82" s="44">
        <f t="shared" si="13"/>
        <v>0</v>
      </c>
      <c r="AJ82" s="44">
        <f t="shared" si="14"/>
        <v>210.42349999999996</v>
      </c>
    </row>
    <row r="83" spans="1:36" ht="45.6">
      <c r="A83" s="13" t="s">
        <v>1142</v>
      </c>
      <c r="B83" s="14" t="s">
        <v>87</v>
      </c>
      <c r="C83" s="15" t="s">
        <v>88</v>
      </c>
      <c r="D83" s="14" t="s">
        <v>14</v>
      </c>
      <c r="E83" s="14" t="s">
        <v>51</v>
      </c>
      <c r="F83" s="16">
        <v>0.63</v>
      </c>
      <c r="G83" s="17">
        <v>636.54999999999995</v>
      </c>
      <c r="H83" s="17">
        <f t="shared" si="0"/>
        <v>779.58</v>
      </c>
      <c r="I83" s="17">
        <f t="shared" si="1"/>
        <v>401.0265</v>
      </c>
      <c r="J83" s="18">
        <f t="shared" si="23"/>
        <v>491.1354</v>
      </c>
      <c r="L83" s="44">
        <f t="shared" si="3"/>
        <v>0</v>
      </c>
      <c r="N83" s="44">
        <f t="shared" si="20"/>
        <v>0</v>
      </c>
      <c r="O83" s="43">
        <v>0.63</v>
      </c>
      <c r="P83" s="44">
        <f t="shared" si="4"/>
        <v>491.1354</v>
      </c>
      <c r="R83" s="44">
        <f t="shared" si="5"/>
        <v>0</v>
      </c>
      <c r="T83" s="44">
        <f t="shared" si="6"/>
        <v>0</v>
      </c>
      <c r="V83" s="44">
        <f t="shared" si="7"/>
        <v>0</v>
      </c>
      <c r="X83" s="44">
        <f t="shared" si="8"/>
        <v>0</v>
      </c>
      <c r="Z83" s="44">
        <f t="shared" si="9"/>
        <v>0</v>
      </c>
      <c r="AB83" s="44">
        <f t="shared" si="10"/>
        <v>0</v>
      </c>
      <c r="AD83" s="44">
        <f t="shared" si="11"/>
        <v>0</v>
      </c>
      <c r="AF83" s="44">
        <f t="shared" si="12"/>
        <v>0</v>
      </c>
      <c r="AH83" s="44">
        <f t="shared" si="13"/>
        <v>0</v>
      </c>
      <c r="AJ83" s="44">
        <f t="shared" si="14"/>
        <v>491.1354</v>
      </c>
    </row>
    <row r="84" spans="1:36" ht="34.200000000000003">
      <c r="A84" s="13" t="s">
        <v>1428</v>
      </c>
      <c r="B84" s="14" t="s">
        <v>1429</v>
      </c>
      <c r="C84" s="15" t="s">
        <v>1430</v>
      </c>
      <c r="D84" s="14" t="s">
        <v>1424</v>
      </c>
      <c r="E84" s="14" t="s">
        <v>1427</v>
      </c>
      <c r="F84" s="16">
        <v>1</v>
      </c>
      <c r="G84" s="17">
        <v>2552.3000000000002</v>
      </c>
      <c r="H84" s="17">
        <f t="shared" si="0"/>
        <v>3125.8</v>
      </c>
      <c r="I84" s="17">
        <f t="shared" si="1"/>
        <v>2552.3000000000002</v>
      </c>
      <c r="J84" s="18">
        <f>F84*H84</f>
        <v>3125.8</v>
      </c>
      <c r="L84" s="44">
        <f t="shared" si="3"/>
        <v>0</v>
      </c>
      <c r="N84" s="44">
        <f t="shared" si="20"/>
        <v>0</v>
      </c>
      <c r="O84" s="43">
        <v>1</v>
      </c>
      <c r="P84" s="44">
        <f t="shared" si="4"/>
        <v>3125.8</v>
      </c>
      <c r="R84" s="44">
        <f t="shared" si="5"/>
        <v>0</v>
      </c>
      <c r="T84" s="44">
        <f t="shared" si="6"/>
        <v>0</v>
      </c>
      <c r="V84" s="44">
        <f t="shared" si="7"/>
        <v>0</v>
      </c>
      <c r="X84" s="44">
        <f t="shared" si="8"/>
        <v>0</v>
      </c>
      <c r="Z84" s="44">
        <f t="shared" si="9"/>
        <v>0</v>
      </c>
      <c r="AB84" s="44">
        <f t="shared" si="10"/>
        <v>0</v>
      </c>
      <c r="AD84" s="44">
        <f t="shared" si="11"/>
        <v>0</v>
      </c>
      <c r="AF84" s="44">
        <f t="shared" si="12"/>
        <v>0</v>
      </c>
      <c r="AH84" s="44">
        <f t="shared" si="13"/>
        <v>0</v>
      </c>
      <c r="AI84" s="42"/>
      <c r="AJ84" s="65">
        <f t="shared" si="14"/>
        <v>3125.8</v>
      </c>
    </row>
    <row r="85" spans="1:36">
      <c r="A85" s="22" t="s">
        <v>147</v>
      </c>
      <c r="B85" s="259" t="s">
        <v>104</v>
      </c>
      <c r="C85" s="259"/>
      <c r="D85" s="259"/>
      <c r="E85" s="259"/>
      <c r="F85" s="259"/>
      <c r="G85" s="259"/>
      <c r="H85" s="17"/>
      <c r="I85" s="17"/>
      <c r="J85" s="23">
        <f>ROUND((SUM(J86:J89)),2)</f>
        <v>11131.04</v>
      </c>
      <c r="N85" s="44">
        <f t="shared" si="20"/>
        <v>0</v>
      </c>
      <c r="AJ85" s="44"/>
    </row>
    <row r="86" spans="1:36" ht="34.200000000000003">
      <c r="A86" s="13" t="s">
        <v>149</v>
      </c>
      <c r="B86" s="14" t="s">
        <v>63</v>
      </c>
      <c r="C86" s="15" t="s">
        <v>64</v>
      </c>
      <c r="D86" s="14" t="s">
        <v>14</v>
      </c>
      <c r="E86" s="14" t="s">
        <v>15</v>
      </c>
      <c r="F86" s="16">
        <v>13.25</v>
      </c>
      <c r="G86" s="17">
        <v>41.85</v>
      </c>
      <c r="H86" s="17">
        <f t="shared" si="0"/>
        <v>51.25</v>
      </c>
      <c r="I86" s="17">
        <f t="shared" si="1"/>
        <v>554.51250000000005</v>
      </c>
      <c r="J86" s="18">
        <f>ROUND((F86*H86),2)</f>
        <v>679.06</v>
      </c>
      <c r="L86" s="44">
        <f t="shared" si="3"/>
        <v>0</v>
      </c>
      <c r="N86" s="44">
        <f t="shared" si="20"/>
        <v>0</v>
      </c>
      <c r="O86" s="43">
        <v>13.25</v>
      </c>
      <c r="P86" s="44">
        <f t="shared" si="4"/>
        <v>679.0625</v>
      </c>
      <c r="R86" s="44">
        <f t="shared" si="5"/>
        <v>0</v>
      </c>
      <c r="T86" s="44">
        <f t="shared" si="6"/>
        <v>0</v>
      </c>
      <c r="V86" s="44">
        <f t="shared" si="7"/>
        <v>0</v>
      </c>
      <c r="X86" s="44">
        <f t="shared" si="8"/>
        <v>0</v>
      </c>
      <c r="Z86" s="44">
        <f t="shared" si="9"/>
        <v>0</v>
      </c>
      <c r="AB86" s="44">
        <f t="shared" si="10"/>
        <v>0</v>
      </c>
      <c r="AD86" s="44">
        <f t="shared" si="11"/>
        <v>0</v>
      </c>
      <c r="AF86" s="44">
        <f t="shared" si="12"/>
        <v>0</v>
      </c>
      <c r="AH86" s="44">
        <f t="shared" si="13"/>
        <v>0</v>
      </c>
      <c r="AJ86" s="44">
        <f t="shared" si="14"/>
        <v>679.0625</v>
      </c>
    </row>
    <row r="87" spans="1:36" ht="45.6">
      <c r="A87" s="13" t="s">
        <v>150</v>
      </c>
      <c r="B87" s="14" t="s">
        <v>105</v>
      </c>
      <c r="C87" s="15" t="s">
        <v>106</v>
      </c>
      <c r="D87" s="14" t="s">
        <v>14</v>
      </c>
      <c r="E87" s="14" t="s">
        <v>15</v>
      </c>
      <c r="F87" s="16">
        <v>44.97</v>
      </c>
      <c r="G87" s="17">
        <v>112.86</v>
      </c>
      <c r="H87" s="17">
        <f t="shared" ref="H87:H150" si="24">ROUND((G87*1.2247),2)</f>
        <v>138.22</v>
      </c>
      <c r="I87" s="17">
        <f t="shared" si="1"/>
        <v>5075.3141999999998</v>
      </c>
      <c r="J87" s="18">
        <f t="shared" ref="J87:J89" si="25">ROUND((F87*H87),2)</f>
        <v>6215.75</v>
      </c>
      <c r="L87" s="44">
        <f t="shared" ref="L87:L150" si="26">K87*H87</f>
        <v>0</v>
      </c>
      <c r="N87" s="44">
        <f t="shared" si="20"/>
        <v>0</v>
      </c>
      <c r="O87" s="43">
        <v>44.97</v>
      </c>
      <c r="P87" s="44">
        <f t="shared" ref="P87:P150" si="27">O87*H87</f>
        <v>6215.7533999999996</v>
      </c>
      <c r="R87" s="44">
        <f t="shared" ref="R87:R150" si="28">Q87*H87</f>
        <v>0</v>
      </c>
      <c r="T87" s="44">
        <f t="shared" ref="T87:T150" si="29">S87*H87</f>
        <v>0</v>
      </c>
      <c r="V87" s="44">
        <f t="shared" ref="V87:V150" si="30">U87*H87</f>
        <v>0</v>
      </c>
      <c r="X87" s="44">
        <f t="shared" ref="X87:X150" si="31">W87*H87</f>
        <v>0</v>
      </c>
      <c r="Z87" s="44">
        <f t="shared" ref="Z87:Z150" si="32">Y87*H87</f>
        <v>0</v>
      </c>
      <c r="AB87" s="44">
        <f t="shared" ref="AB87:AB150" si="33">AA87*H87</f>
        <v>0</v>
      </c>
      <c r="AD87" s="44">
        <f t="shared" ref="AD87:AD150" si="34">AC87*H87</f>
        <v>0</v>
      </c>
      <c r="AF87" s="44">
        <f t="shared" ref="AF87:AF150" si="35">AE87*H87</f>
        <v>0</v>
      </c>
      <c r="AH87" s="44">
        <f t="shared" ref="AH87:AH150" si="36">AG87*H87</f>
        <v>0</v>
      </c>
      <c r="AJ87" s="44">
        <f t="shared" ref="AJ87:AJ150" si="37">AH87+AF87+AD87+AB87+Z87+X87+V87+T87+R87+P87+N87+L87</f>
        <v>6215.7533999999996</v>
      </c>
    </row>
    <row r="88" spans="1:36" ht="34.200000000000003">
      <c r="A88" s="13" t="s">
        <v>153</v>
      </c>
      <c r="B88" s="14" t="s">
        <v>71</v>
      </c>
      <c r="C88" s="15" t="s">
        <v>72</v>
      </c>
      <c r="D88" s="14" t="s">
        <v>14</v>
      </c>
      <c r="E88" s="14" t="s">
        <v>69</v>
      </c>
      <c r="F88" s="16">
        <v>84.2</v>
      </c>
      <c r="G88" s="17">
        <v>13.56</v>
      </c>
      <c r="H88" s="17">
        <f t="shared" si="24"/>
        <v>16.61</v>
      </c>
      <c r="I88" s="17">
        <f t="shared" si="1"/>
        <v>1141.7520000000002</v>
      </c>
      <c r="J88" s="18">
        <f t="shared" si="25"/>
        <v>1398.56</v>
      </c>
      <c r="L88" s="44">
        <f t="shared" si="26"/>
        <v>0</v>
      </c>
      <c r="N88" s="44">
        <f t="shared" si="20"/>
        <v>0</v>
      </c>
      <c r="O88" s="43">
        <v>84.2</v>
      </c>
      <c r="P88" s="44">
        <f t="shared" si="27"/>
        <v>1398.5619999999999</v>
      </c>
      <c r="R88" s="44">
        <f t="shared" si="28"/>
        <v>0</v>
      </c>
      <c r="T88" s="44">
        <f t="shared" si="29"/>
        <v>0</v>
      </c>
      <c r="V88" s="44">
        <f t="shared" si="30"/>
        <v>0</v>
      </c>
      <c r="X88" s="44">
        <f t="shared" si="31"/>
        <v>0</v>
      </c>
      <c r="Z88" s="44">
        <f t="shared" si="32"/>
        <v>0</v>
      </c>
      <c r="AB88" s="44">
        <f t="shared" si="33"/>
        <v>0</v>
      </c>
      <c r="AD88" s="44">
        <f t="shared" si="34"/>
        <v>0</v>
      </c>
      <c r="AF88" s="44">
        <f t="shared" si="35"/>
        <v>0</v>
      </c>
      <c r="AH88" s="44">
        <f t="shared" si="36"/>
        <v>0</v>
      </c>
      <c r="AJ88" s="44">
        <f t="shared" si="37"/>
        <v>1398.5619999999999</v>
      </c>
    </row>
    <row r="89" spans="1:36" ht="45.6">
      <c r="A89" s="13" t="s">
        <v>154</v>
      </c>
      <c r="B89" s="14" t="s">
        <v>87</v>
      </c>
      <c r="C89" s="15" t="s">
        <v>88</v>
      </c>
      <c r="D89" s="14" t="s">
        <v>14</v>
      </c>
      <c r="E89" s="14" t="s">
        <v>51</v>
      </c>
      <c r="F89" s="16">
        <v>3.64</v>
      </c>
      <c r="G89" s="17">
        <v>636.54999999999995</v>
      </c>
      <c r="H89" s="17">
        <f t="shared" si="24"/>
        <v>779.58</v>
      </c>
      <c r="I89" s="17">
        <f t="shared" ref="I89:I152" si="38">G89*F89</f>
        <v>2317.0419999999999</v>
      </c>
      <c r="J89" s="18">
        <f t="shared" si="25"/>
        <v>2837.67</v>
      </c>
      <c r="L89" s="44">
        <f t="shared" si="26"/>
        <v>0</v>
      </c>
      <c r="N89" s="44">
        <f t="shared" si="20"/>
        <v>0</v>
      </c>
      <c r="O89" s="43">
        <v>3.64</v>
      </c>
      <c r="P89" s="44">
        <f t="shared" si="27"/>
        <v>2837.6712000000002</v>
      </c>
      <c r="R89" s="44">
        <f t="shared" si="28"/>
        <v>0</v>
      </c>
      <c r="T89" s="44">
        <f t="shared" si="29"/>
        <v>0</v>
      </c>
      <c r="V89" s="44">
        <f t="shared" si="30"/>
        <v>0</v>
      </c>
      <c r="X89" s="44">
        <f t="shared" si="31"/>
        <v>0</v>
      </c>
      <c r="Z89" s="44">
        <f t="shared" si="32"/>
        <v>0</v>
      </c>
      <c r="AB89" s="44">
        <f t="shared" si="33"/>
        <v>0</v>
      </c>
      <c r="AD89" s="44">
        <f t="shared" si="34"/>
        <v>0</v>
      </c>
      <c r="AF89" s="44">
        <f t="shared" si="35"/>
        <v>0</v>
      </c>
      <c r="AH89" s="44">
        <f t="shared" si="36"/>
        <v>0</v>
      </c>
      <c r="AJ89" s="44">
        <f t="shared" si="37"/>
        <v>2837.6712000000002</v>
      </c>
    </row>
    <row r="90" spans="1:36" s="74" customFormat="1">
      <c r="A90" s="11">
        <v>5</v>
      </c>
      <c r="B90" s="258" t="s">
        <v>107</v>
      </c>
      <c r="C90" s="258"/>
      <c r="D90" s="258"/>
      <c r="E90" s="258"/>
      <c r="F90" s="258"/>
      <c r="G90" s="258"/>
      <c r="H90" s="20"/>
      <c r="I90" s="20"/>
      <c r="J90" s="12">
        <f>ROUND((J91+J97+J103+J105+J110+J117+J119),2)</f>
        <v>358337.27</v>
      </c>
      <c r="K90" s="72"/>
      <c r="L90" s="73">
        <f>SUM(L91:L129)</f>
        <v>0</v>
      </c>
      <c r="M90" s="72"/>
      <c r="N90" s="73">
        <f>SUM(N91:N129)</f>
        <v>0</v>
      </c>
      <c r="O90" s="72"/>
      <c r="P90" s="73">
        <f>SUM(P91:P129)</f>
        <v>0</v>
      </c>
      <c r="Q90" s="72"/>
      <c r="R90" s="73">
        <f>SUM(R91:R129)+0.01</f>
        <v>66318.096199999971</v>
      </c>
      <c r="S90" s="72"/>
      <c r="T90" s="73">
        <f>SUM(T91:T129)</f>
        <v>134945.58559999999</v>
      </c>
      <c r="U90" s="72"/>
      <c r="V90" s="73">
        <f>SUM(V91:V129)+0.01</f>
        <v>115879.06859999998</v>
      </c>
      <c r="W90" s="72"/>
      <c r="X90" s="73">
        <f>SUM(X91:X129)+0.01</f>
        <v>41194.508499999996</v>
      </c>
      <c r="Y90" s="72"/>
      <c r="Z90" s="73">
        <f>SUM(Z91:Z129)</f>
        <v>0</v>
      </c>
      <c r="AA90" s="72"/>
      <c r="AB90" s="73">
        <f>SUM(AB91:AB129)</f>
        <v>0</v>
      </c>
      <c r="AC90" s="72"/>
      <c r="AD90" s="73">
        <f>SUM(AD91:AD129)</f>
        <v>0</v>
      </c>
      <c r="AE90" s="72"/>
      <c r="AF90" s="73">
        <f>SUM(AF91:AF129)</f>
        <v>0</v>
      </c>
      <c r="AG90" s="72"/>
      <c r="AH90" s="73">
        <f>SUM(AH91:AH129)</f>
        <v>0</v>
      </c>
      <c r="AJ90" s="73"/>
    </row>
    <row r="91" spans="1:36">
      <c r="A91" s="22" t="s">
        <v>170</v>
      </c>
      <c r="B91" s="259" t="s">
        <v>109</v>
      </c>
      <c r="C91" s="259"/>
      <c r="D91" s="259"/>
      <c r="E91" s="259"/>
      <c r="F91" s="259"/>
      <c r="G91" s="259"/>
      <c r="H91" s="17"/>
      <c r="I91" s="17"/>
      <c r="J91" s="23">
        <f>ROUND((SUM(J92:J96)),2)</f>
        <v>57856.54</v>
      </c>
      <c r="N91" s="44">
        <f t="shared" si="20"/>
        <v>0</v>
      </c>
      <c r="AJ91" s="44"/>
    </row>
    <row r="92" spans="1:36" ht="57">
      <c r="A92" s="13" t="s">
        <v>172</v>
      </c>
      <c r="B92" s="14" t="s">
        <v>111</v>
      </c>
      <c r="C92" s="15" t="s">
        <v>112</v>
      </c>
      <c r="D92" s="14" t="s">
        <v>14</v>
      </c>
      <c r="E92" s="14" t="s">
        <v>15</v>
      </c>
      <c r="F92" s="16">
        <v>333.34</v>
      </c>
      <c r="G92" s="17">
        <v>59.52</v>
      </c>
      <c r="H92" s="17">
        <f t="shared" si="24"/>
        <v>72.89</v>
      </c>
      <c r="I92" s="17">
        <f t="shared" si="38"/>
        <v>19840.396799999999</v>
      </c>
      <c r="J92" s="18">
        <v>24297.16</v>
      </c>
      <c r="L92" s="44">
        <f t="shared" si="26"/>
        <v>0</v>
      </c>
      <c r="N92" s="44">
        <f t="shared" si="20"/>
        <v>0</v>
      </c>
      <c r="P92" s="44">
        <f t="shared" si="27"/>
        <v>0</v>
      </c>
      <c r="Q92" s="43">
        <v>166.67</v>
      </c>
      <c r="R92" s="44">
        <f t="shared" si="28"/>
        <v>12148.576299999999</v>
      </c>
      <c r="S92" s="43">
        <v>166.67</v>
      </c>
      <c r="T92" s="44">
        <f t="shared" si="29"/>
        <v>12148.576299999999</v>
      </c>
      <c r="V92" s="44">
        <f t="shared" si="30"/>
        <v>0</v>
      </c>
      <c r="X92" s="44">
        <f t="shared" si="31"/>
        <v>0</v>
      </c>
      <c r="Z92" s="44">
        <f t="shared" si="32"/>
        <v>0</v>
      </c>
      <c r="AB92" s="44">
        <f t="shared" si="33"/>
        <v>0</v>
      </c>
      <c r="AD92" s="44">
        <f t="shared" si="34"/>
        <v>0</v>
      </c>
      <c r="AF92" s="44">
        <f t="shared" si="35"/>
        <v>0</v>
      </c>
      <c r="AH92" s="44">
        <f t="shared" si="36"/>
        <v>0</v>
      </c>
      <c r="AJ92" s="69">
        <v>24297.16</v>
      </c>
    </row>
    <row r="93" spans="1:36" ht="45.6">
      <c r="A93" s="13" t="s">
        <v>1143</v>
      </c>
      <c r="B93" s="14" t="s">
        <v>114</v>
      </c>
      <c r="C93" s="15" t="s">
        <v>115</v>
      </c>
      <c r="D93" s="14" t="s">
        <v>14</v>
      </c>
      <c r="E93" s="14" t="s">
        <v>69</v>
      </c>
      <c r="F93" s="16">
        <v>839.33</v>
      </c>
      <c r="G93" s="17">
        <v>9.51</v>
      </c>
      <c r="H93" s="17">
        <f t="shared" si="24"/>
        <v>11.65</v>
      </c>
      <c r="I93" s="17">
        <f t="shared" si="38"/>
        <v>7982.0282999999999</v>
      </c>
      <c r="J93" s="18">
        <v>9778.2000000000007</v>
      </c>
      <c r="L93" s="44">
        <f t="shared" si="26"/>
        <v>0</v>
      </c>
      <c r="N93" s="44">
        <f t="shared" si="20"/>
        <v>0</v>
      </c>
      <c r="P93" s="44">
        <f t="shared" si="27"/>
        <v>0</v>
      </c>
      <c r="Q93" s="43">
        <v>419.66</v>
      </c>
      <c r="R93" s="44">
        <f t="shared" si="28"/>
        <v>4889.0390000000007</v>
      </c>
      <c r="S93" s="43">
        <v>419.67</v>
      </c>
      <c r="T93" s="44">
        <f t="shared" si="29"/>
        <v>4889.1555000000008</v>
      </c>
      <c r="V93" s="44">
        <f t="shared" si="30"/>
        <v>0</v>
      </c>
      <c r="X93" s="44">
        <f t="shared" si="31"/>
        <v>0</v>
      </c>
      <c r="Z93" s="44">
        <f t="shared" si="32"/>
        <v>0</v>
      </c>
      <c r="AB93" s="44">
        <f t="shared" si="33"/>
        <v>0</v>
      </c>
      <c r="AD93" s="44">
        <f t="shared" si="34"/>
        <v>0</v>
      </c>
      <c r="AF93" s="44">
        <f t="shared" si="35"/>
        <v>0</v>
      </c>
      <c r="AH93" s="44">
        <f t="shared" si="36"/>
        <v>0</v>
      </c>
      <c r="AJ93" s="69">
        <v>9778.2000000000007</v>
      </c>
    </row>
    <row r="94" spans="1:36" ht="45.6">
      <c r="A94" s="13" t="s">
        <v>1144</v>
      </c>
      <c r="B94" s="14" t="s">
        <v>117</v>
      </c>
      <c r="C94" s="15" t="s">
        <v>118</v>
      </c>
      <c r="D94" s="14" t="s">
        <v>14</v>
      </c>
      <c r="E94" s="14" t="s">
        <v>69</v>
      </c>
      <c r="F94" s="16">
        <v>312.88</v>
      </c>
      <c r="G94" s="17">
        <v>7.85</v>
      </c>
      <c r="H94" s="17">
        <f t="shared" si="24"/>
        <v>9.61</v>
      </c>
      <c r="I94" s="17">
        <f t="shared" si="38"/>
        <v>2456.1079999999997</v>
      </c>
      <c r="J94" s="18">
        <f t="shared" ref="J94:J96" si="39">ROUND((F94*H94),2)</f>
        <v>3006.78</v>
      </c>
      <c r="L94" s="44">
        <f t="shared" si="26"/>
        <v>0</v>
      </c>
      <c r="N94" s="44">
        <f t="shared" si="20"/>
        <v>0</v>
      </c>
      <c r="P94" s="44">
        <f t="shared" si="27"/>
        <v>0</v>
      </c>
      <c r="Q94" s="43">
        <v>156.44</v>
      </c>
      <c r="R94" s="44">
        <f t="shared" si="28"/>
        <v>1503.3883999999998</v>
      </c>
      <c r="S94" s="43">
        <v>156.44</v>
      </c>
      <c r="T94" s="44">
        <f t="shared" si="29"/>
        <v>1503.3883999999998</v>
      </c>
      <c r="V94" s="44">
        <f t="shared" si="30"/>
        <v>0</v>
      </c>
      <c r="X94" s="44">
        <f t="shared" si="31"/>
        <v>0</v>
      </c>
      <c r="Z94" s="44">
        <f t="shared" si="32"/>
        <v>0</v>
      </c>
      <c r="AB94" s="44">
        <f t="shared" si="33"/>
        <v>0</v>
      </c>
      <c r="AD94" s="44">
        <f t="shared" si="34"/>
        <v>0</v>
      </c>
      <c r="AF94" s="44">
        <f t="shared" si="35"/>
        <v>0</v>
      </c>
      <c r="AH94" s="44">
        <f t="shared" si="36"/>
        <v>0</v>
      </c>
      <c r="AJ94" s="44">
        <f t="shared" si="37"/>
        <v>3006.7767999999996</v>
      </c>
    </row>
    <row r="95" spans="1:36" ht="45.6">
      <c r="A95" s="13" t="s">
        <v>1145</v>
      </c>
      <c r="B95" s="14" t="s">
        <v>120</v>
      </c>
      <c r="C95" s="15" t="s">
        <v>121</v>
      </c>
      <c r="D95" s="14" t="s">
        <v>14</v>
      </c>
      <c r="E95" s="14" t="s">
        <v>69</v>
      </c>
      <c r="F95" s="16">
        <v>450.22</v>
      </c>
      <c r="G95" s="17">
        <v>13.86</v>
      </c>
      <c r="H95" s="17">
        <f t="shared" si="24"/>
        <v>16.97</v>
      </c>
      <c r="I95" s="17">
        <f t="shared" si="38"/>
        <v>6240.0492000000004</v>
      </c>
      <c r="J95" s="18">
        <v>7640.24</v>
      </c>
      <c r="L95" s="44">
        <f t="shared" si="26"/>
        <v>0</v>
      </c>
      <c r="N95" s="44">
        <f t="shared" si="20"/>
        <v>0</v>
      </c>
      <c r="P95" s="44">
        <f t="shared" si="27"/>
        <v>0</v>
      </c>
      <c r="Q95" s="43">
        <v>225.11</v>
      </c>
      <c r="R95" s="44">
        <f t="shared" si="28"/>
        <v>3820.1167</v>
      </c>
      <c r="S95" s="43">
        <v>225.11</v>
      </c>
      <c r="T95" s="44">
        <f t="shared" si="29"/>
        <v>3820.1167</v>
      </c>
      <c r="V95" s="44">
        <f t="shared" si="30"/>
        <v>0</v>
      </c>
      <c r="X95" s="44">
        <f t="shared" si="31"/>
        <v>0</v>
      </c>
      <c r="Z95" s="44">
        <f t="shared" si="32"/>
        <v>0</v>
      </c>
      <c r="AB95" s="44">
        <f t="shared" si="33"/>
        <v>0</v>
      </c>
      <c r="AD95" s="44">
        <f t="shared" si="34"/>
        <v>0</v>
      </c>
      <c r="AF95" s="44">
        <f t="shared" si="35"/>
        <v>0</v>
      </c>
      <c r="AH95" s="44">
        <f t="shared" si="36"/>
        <v>0</v>
      </c>
      <c r="AJ95" s="69">
        <v>7640.24</v>
      </c>
    </row>
    <row r="96" spans="1:36" ht="34.200000000000003">
      <c r="A96" s="13" t="s">
        <v>1146</v>
      </c>
      <c r="B96" s="14" t="s">
        <v>123</v>
      </c>
      <c r="C96" s="15" t="s">
        <v>124</v>
      </c>
      <c r="D96" s="14" t="s">
        <v>14</v>
      </c>
      <c r="E96" s="14" t="s">
        <v>51</v>
      </c>
      <c r="F96" s="16">
        <v>18.25</v>
      </c>
      <c r="G96" s="17">
        <v>587.64</v>
      </c>
      <c r="H96" s="17">
        <f t="shared" si="24"/>
        <v>719.68</v>
      </c>
      <c r="I96" s="17">
        <f t="shared" si="38"/>
        <v>10724.43</v>
      </c>
      <c r="J96" s="18">
        <f t="shared" si="39"/>
        <v>13134.16</v>
      </c>
      <c r="L96" s="44">
        <f t="shared" si="26"/>
        <v>0</v>
      </c>
      <c r="N96" s="44">
        <f t="shared" si="20"/>
        <v>0</v>
      </c>
      <c r="P96" s="44">
        <f t="shared" si="27"/>
        <v>0</v>
      </c>
      <c r="Q96" s="43">
        <v>9.1199999999999992</v>
      </c>
      <c r="R96" s="44">
        <f t="shared" si="28"/>
        <v>6563.4815999999992</v>
      </c>
      <c r="S96" s="43">
        <v>9.1300000000000008</v>
      </c>
      <c r="T96" s="44">
        <f t="shared" si="29"/>
        <v>6570.6783999999998</v>
      </c>
      <c r="V96" s="44">
        <f t="shared" si="30"/>
        <v>0</v>
      </c>
      <c r="X96" s="44">
        <f t="shared" si="31"/>
        <v>0</v>
      </c>
      <c r="Z96" s="44">
        <f t="shared" si="32"/>
        <v>0</v>
      </c>
      <c r="AB96" s="44">
        <f t="shared" si="33"/>
        <v>0</v>
      </c>
      <c r="AD96" s="44">
        <f t="shared" si="34"/>
        <v>0</v>
      </c>
      <c r="AF96" s="44">
        <f t="shared" si="35"/>
        <v>0</v>
      </c>
      <c r="AH96" s="44">
        <f t="shared" si="36"/>
        <v>0</v>
      </c>
      <c r="AJ96" s="44">
        <f t="shared" si="37"/>
        <v>13134.16</v>
      </c>
    </row>
    <row r="97" spans="1:37">
      <c r="A97" s="22" t="s">
        <v>175</v>
      </c>
      <c r="B97" s="259" t="s">
        <v>126</v>
      </c>
      <c r="C97" s="259"/>
      <c r="D97" s="259"/>
      <c r="E97" s="259"/>
      <c r="F97" s="259"/>
      <c r="G97" s="259"/>
      <c r="H97" s="17"/>
      <c r="I97" s="17"/>
      <c r="J97" s="23">
        <f>SUM(J98:J102)</f>
        <v>58119.762500000004</v>
      </c>
      <c r="N97" s="44">
        <f t="shared" si="20"/>
        <v>0</v>
      </c>
      <c r="AJ97" s="44"/>
    </row>
    <row r="98" spans="1:37" ht="57">
      <c r="A98" s="13" t="s">
        <v>177</v>
      </c>
      <c r="B98" s="14" t="s">
        <v>111</v>
      </c>
      <c r="C98" s="15" t="s">
        <v>112</v>
      </c>
      <c r="D98" s="14" t="s">
        <v>14</v>
      </c>
      <c r="E98" s="14" t="s">
        <v>15</v>
      </c>
      <c r="F98" s="16">
        <v>344.1</v>
      </c>
      <c r="G98" s="17">
        <v>59.52</v>
      </c>
      <c r="H98" s="17">
        <f t="shared" si="24"/>
        <v>72.89</v>
      </c>
      <c r="I98" s="17">
        <f t="shared" si="38"/>
        <v>20480.832000000002</v>
      </c>
      <c r="J98" s="18">
        <v>25081.439999999999</v>
      </c>
      <c r="L98" s="44">
        <f t="shared" si="26"/>
        <v>0</v>
      </c>
      <c r="N98" s="44">
        <f t="shared" si="20"/>
        <v>0</v>
      </c>
      <c r="P98" s="44">
        <f t="shared" si="27"/>
        <v>0</v>
      </c>
      <c r="Q98" s="43">
        <v>172.05</v>
      </c>
      <c r="R98" s="44">
        <f t="shared" si="28"/>
        <v>12540.7245</v>
      </c>
      <c r="S98" s="43">
        <v>172.05</v>
      </c>
      <c r="T98" s="44">
        <f t="shared" si="29"/>
        <v>12540.7245</v>
      </c>
      <c r="V98" s="44">
        <f t="shared" si="30"/>
        <v>0</v>
      </c>
      <c r="X98" s="44">
        <f t="shared" si="31"/>
        <v>0</v>
      </c>
      <c r="Z98" s="44">
        <f t="shared" si="32"/>
        <v>0</v>
      </c>
      <c r="AB98" s="44">
        <f t="shared" si="33"/>
        <v>0</v>
      </c>
      <c r="AD98" s="44">
        <f t="shared" si="34"/>
        <v>0</v>
      </c>
      <c r="AF98" s="44">
        <f t="shared" si="35"/>
        <v>0</v>
      </c>
      <c r="AH98" s="44">
        <f t="shared" si="36"/>
        <v>0</v>
      </c>
      <c r="AJ98" s="69">
        <v>25081.439999999999</v>
      </c>
      <c r="AK98" s="42"/>
    </row>
    <row r="99" spans="1:37" ht="45.6">
      <c r="A99" s="13" t="s">
        <v>180</v>
      </c>
      <c r="B99" s="14" t="s">
        <v>129</v>
      </c>
      <c r="C99" s="15" t="s">
        <v>130</v>
      </c>
      <c r="D99" s="14" t="s">
        <v>14</v>
      </c>
      <c r="E99" s="14" t="s">
        <v>69</v>
      </c>
      <c r="F99" s="16">
        <v>675.91</v>
      </c>
      <c r="G99" s="17">
        <v>10.97</v>
      </c>
      <c r="H99" s="17">
        <f t="shared" si="24"/>
        <v>13.43</v>
      </c>
      <c r="I99" s="17">
        <f t="shared" si="38"/>
        <v>7414.7327000000005</v>
      </c>
      <c r="J99" s="18">
        <f t="shared" ref="J99:J102" si="40">F99*H99</f>
        <v>9077.4712999999992</v>
      </c>
      <c r="L99" s="44">
        <f t="shared" si="26"/>
        <v>0</v>
      </c>
      <c r="N99" s="44">
        <f t="shared" si="20"/>
        <v>0</v>
      </c>
      <c r="P99" s="44">
        <f t="shared" si="27"/>
        <v>0</v>
      </c>
      <c r="Q99" s="43">
        <v>337.95</v>
      </c>
      <c r="R99" s="44">
        <f t="shared" si="28"/>
        <v>4538.6684999999998</v>
      </c>
      <c r="S99" s="43">
        <v>337.96</v>
      </c>
      <c r="T99" s="44">
        <f t="shared" si="29"/>
        <v>4538.8027999999995</v>
      </c>
      <c r="V99" s="44">
        <f t="shared" si="30"/>
        <v>0</v>
      </c>
      <c r="X99" s="44">
        <f t="shared" si="31"/>
        <v>0</v>
      </c>
      <c r="Z99" s="44">
        <f t="shared" si="32"/>
        <v>0</v>
      </c>
      <c r="AB99" s="44">
        <f t="shared" si="33"/>
        <v>0</v>
      </c>
      <c r="AD99" s="44">
        <f t="shared" si="34"/>
        <v>0</v>
      </c>
      <c r="AF99" s="44">
        <f t="shared" si="35"/>
        <v>0</v>
      </c>
      <c r="AH99" s="44">
        <f t="shared" si="36"/>
        <v>0</v>
      </c>
      <c r="AJ99" s="44">
        <f t="shared" si="37"/>
        <v>9077.4712999999992</v>
      </c>
    </row>
    <row r="100" spans="1:37" ht="45.6">
      <c r="A100" s="13" t="s">
        <v>183</v>
      </c>
      <c r="B100" s="14" t="s">
        <v>114</v>
      </c>
      <c r="C100" s="15" t="s">
        <v>115</v>
      </c>
      <c r="D100" s="14" t="s">
        <v>14</v>
      </c>
      <c r="E100" s="14" t="s">
        <v>69</v>
      </c>
      <c r="F100" s="16">
        <v>9.64</v>
      </c>
      <c r="G100" s="17">
        <v>9.51</v>
      </c>
      <c r="H100" s="17">
        <f t="shared" si="24"/>
        <v>11.65</v>
      </c>
      <c r="I100" s="17">
        <f t="shared" si="38"/>
        <v>91.676400000000001</v>
      </c>
      <c r="J100" s="18">
        <v>112.3</v>
      </c>
      <c r="L100" s="44">
        <f t="shared" si="26"/>
        <v>0</v>
      </c>
      <c r="N100" s="44">
        <f t="shared" si="20"/>
        <v>0</v>
      </c>
      <c r="P100" s="44">
        <f t="shared" si="27"/>
        <v>0</v>
      </c>
      <c r="Q100" s="43">
        <v>4.82</v>
      </c>
      <c r="R100" s="44">
        <f t="shared" si="28"/>
        <v>56.153000000000006</v>
      </c>
      <c r="S100" s="43">
        <v>4.82</v>
      </c>
      <c r="T100" s="44">
        <f t="shared" si="29"/>
        <v>56.153000000000006</v>
      </c>
      <c r="V100" s="44">
        <f t="shared" si="30"/>
        <v>0</v>
      </c>
      <c r="X100" s="44">
        <f t="shared" si="31"/>
        <v>0</v>
      </c>
      <c r="Z100" s="44">
        <f t="shared" si="32"/>
        <v>0</v>
      </c>
      <c r="AB100" s="44">
        <f t="shared" si="33"/>
        <v>0</v>
      </c>
      <c r="AD100" s="44">
        <f t="shared" si="34"/>
        <v>0</v>
      </c>
      <c r="AF100" s="44">
        <f t="shared" si="35"/>
        <v>0</v>
      </c>
      <c r="AH100" s="44">
        <f t="shared" si="36"/>
        <v>0</v>
      </c>
      <c r="AJ100" s="69">
        <v>112.3</v>
      </c>
    </row>
    <row r="101" spans="1:37" ht="45.6">
      <c r="A101" s="13" t="s">
        <v>186</v>
      </c>
      <c r="B101" s="14" t="s">
        <v>120</v>
      </c>
      <c r="C101" s="15" t="s">
        <v>121</v>
      </c>
      <c r="D101" s="14" t="s">
        <v>14</v>
      </c>
      <c r="E101" s="14" t="s">
        <v>69</v>
      </c>
      <c r="F101" s="16">
        <v>365.31</v>
      </c>
      <c r="G101" s="17">
        <v>13.86</v>
      </c>
      <c r="H101" s="17">
        <f t="shared" si="24"/>
        <v>16.97</v>
      </c>
      <c r="I101" s="17">
        <f t="shared" si="38"/>
        <v>5063.1966000000002</v>
      </c>
      <c r="J101" s="18">
        <f t="shared" si="40"/>
        <v>6199.3107</v>
      </c>
      <c r="L101" s="44">
        <f t="shared" si="26"/>
        <v>0</v>
      </c>
      <c r="N101" s="44">
        <f t="shared" si="20"/>
        <v>0</v>
      </c>
      <c r="P101" s="44">
        <f t="shared" si="27"/>
        <v>0</v>
      </c>
      <c r="Q101" s="43">
        <v>182.66</v>
      </c>
      <c r="R101" s="44">
        <f t="shared" si="28"/>
        <v>3099.7401999999997</v>
      </c>
      <c r="S101" s="43">
        <v>182.65</v>
      </c>
      <c r="T101" s="44">
        <f t="shared" si="29"/>
        <v>3099.5704999999998</v>
      </c>
      <c r="V101" s="44">
        <f t="shared" si="30"/>
        <v>0</v>
      </c>
      <c r="X101" s="44">
        <f t="shared" si="31"/>
        <v>0</v>
      </c>
      <c r="Z101" s="44">
        <f t="shared" si="32"/>
        <v>0</v>
      </c>
      <c r="AB101" s="44">
        <f t="shared" si="33"/>
        <v>0</v>
      </c>
      <c r="AD101" s="44">
        <f t="shared" si="34"/>
        <v>0</v>
      </c>
      <c r="AF101" s="44">
        <f t="shared" si="35"/>
        <v>0</v>
      </c>
      <c r="AH101" s="44">
        <f t="shared" si="36"/>
        <v>0</v>
      </c>
      <c r="AJ101" s="44">
        <f t="shared" si="37"/>
        <v>6199.3107</v>
      </c>
    </row>
    <row r="102" spans="1:37" ht="45.6">
      <c r="A102" s="13" t="s">
        <v>189</v>
      </c>
      <c r="B102" s="14" t="s">
        <v>134</v>
      </c>
      <c r="C102" s="15" t="s">
        <v>135</v>
      </c>
      <c r="D102" s="14" t="s">
        <v>14</v>
      </c>
      <c r="E102" s="14" t="s">
        <v>51</v>
      </c>
      <c r="F102" s="16">
        <v>24.55</v>
      </c>
      <c r="G102" s="17">
        <v>587.01</v>
      </c>
      <c r="H102" s="17">
        <f t="shared" si="24"/>
        <v>718.91</v>
      </c>
      <c r="I102" s="17">
        <f t="shared" si="38"/>
        <v>14411.095499999999</v>
      </c>
      <c r="J102" s="18">
        <f t="shared" si="40"/>
        <v>17649.2405</v>
      </c>
      <c r="L102" s="44">
        <f t="shared" si="26"/>
        <v>0</v>
      </c>
      <c r="N102" s="44">
        <f t="shared" si="20"/>
        <v>0</v>
      </c>
      <c r="P102" s="44">
        <f t="shared" si="27"/>
        <v>0</v>
      </c>
      <c r="Q102" s="43">
        <v>12.27</v>
      </c>
      <c r="R102" s="44">
        <f t="shared" si="28"/>
        <v>8821.0257000000001</v>
      </c>
      <c r="S102" s="43">
        <v>12.28</v>
      </c>
      <c r="T102" s="44">
        <f t="shared" si="29"/>
        <v>8828.2147999999997</v>
      </c>
      <c r="V102" s="44">
        <f t="shared" si="30"/>
        <v>0</v>
      </c>
      <c r="X102" s="44">
        <f t="shared" si="31"/>
        <v>0</v>
      </c>
      <c r="Z102" s="44">
        <f t="shared" si="32"/>
        <v>0</v>
      </c>
      <c r="AB102" s="44">
        <f t="shared" si="33"/>
        <v>0</v>
      </c>
      <c r="AD102" s="44">
        <f t="shared" si="34"/>
        <v>0</v>
      </c>
      <c r="AF102" s="44">
        <f t="shared" si="35"/>
        <v>0</v>
      </c>
      <c r="AH102" s="44">
        <f t="shared" si="36"/>
        <v>0</v>
      </c>
      <c r="AJ102" s="44">
        <f t="shared" si="37"/>
        <v>17649.2405</v>
      </c>
    </row>
    <row r="103" spans="1:37">
      <c r="A103" s="22" t="s">
        <v>192</v>
      </c>
      <c r="B103" s="259" t="s">
        <v>137</v>
      </c>
      <c r="C103" s="259"/>
      <c r="D103" s="259"/>
      <c r="E103" s="259"/>
      <c r="F103" s="259"/>
      <c r="G103" s="259"/>
      <c r="H103" s="17"/>
      <c r="I103" s="17"/>
      <c r="J103" s="23">
        <f>J104</f>
        <v>4526.6563999999998</v>
      </c>
      <c r="N103" s="44">
        <f t="shared" si="20"/>
        <v>0</v>
      </c>
      <c r="AJ103" s="44"/>
    </row>
    <row r="104" spans="1:37" ht="22.8">
      <c r="A104" s="13" t="s">
        <v>194</v>
      </c>
      <c r="B104" s="14" t="s">
        <v>139</v>
      </c>
      <c r="C104" s="15" t="s">
        <v>140</v>
      </c>
      <c r="D104" s="14" t="s">
        <v>14</v>
      </c>
      <c r="E104" s="14" t="s">
        <v>30</v>
      </c>
      <c r="F104" s="16">
        <v>124.12</v>
      </c>
      <c r="G104" s="17">
        <v>29.78</v>
      </c>
      <c r="H104" s="17">
        <f t="shared" si="24"/>
        <v>36.47</v>
      </c>
      <c r="I104" s="17">
        <f t="shared" si="38"/>
        <v>3696.2936000000004</v>
      </c>
      <c r="J104" s="18">
        <f>F104*H104</f>
        <v>4526.6563999999998</v>
      </c>
      <c r="L104" s="44">
        <f t="shared" si="26"/>
        <v>0</v>
      </c>
      <c r="N104" s="44">
        <f t="shared" si="20"/>
        <v>0</v>
      </c>
      <c r="P104" s="44">
        <f t="shared" si="27"/>
        <v>0</v>
      </c>
      <c r="Q104" s="43">
        <v>62.06</v>
      </c>
      <c r="R104" s="44">
        <f t="shared" si="28"/>
        <v>2263.3281999999999</v>
      </c>
      <c r="S104" s="43">
        <v>62.06</v>
      </c>
      <c r="T104" s="44">
        <f t="shared" si="29"/>
        <v>2263.3281999999999</v>
      </c>
      <c r="V104" s="44">
        <f t="shared" si="30"/>
        <v>0</v>
      </c>
      <c r="X104" s="44">
        <f t="shared" si="31"/>
        <v>0</v>
      </c>
      <c r="Z104" s="44">
        <f t="shared" si="32"/>
        <v>0</v>
      </c>
      <c r="AB104" s="44">
        <f t="shared" si="33"/>
        <v>0</v>
      </c>
      <c r="AD104" s="44">
        <f t="shared" si="34"/>
        <v>0</v>
      </c>
      <c r="AF104" s="44">
        <f t="shared" si="35"/>
        <v>0</v>
      </c>
      <c r="AH104" s="44">
        <f t="shared" si="36"/>
        <v>0</v>
      </c>
      <c r="AJ104" s="44">
        <f t="shared" si="37"/>
        <v>4526.6563999999998</v>
      </c>
    </row>
    <row r="105" spans="1:37">
      <c r="A105" s="22" t="s">
        <v>195</v>
      </c>
      <c r="B105" s="259" t="s">
        <v>142</v>
      </c>
      <c r="C105" s="259"/>
      <c r="D105" s="259"/>
      <c r="E105" s="259"/>
      <c r="F105" s="259"/>
      <c r="G105" s="259"/>
      <c r="H105" s="17"/>
      <c r="I105" s="17"/>
      <c r="J105" s="23">
        <f>ROUND((SUM(J106:J109)),2)</f>
        <v>2680.64</v>
      </c>
      <c r="N105" s="44">
        <f t="shared" si="20"/>
        <v>0</v>
      </c>
      <c r="AJ105" s="44"/>
    </row>
    <row r="106" spans="1:37" ht="57">
      <c r="A106" s="13" t="s">
        <v>197</v>
      </c>
      <c r="B106" s="14" t="s">
        <v>111</v>
      </c>
      <c r="C106" s="15" t="s">
        <v>112</v>
      </c>
      <c r="D106" s="14" t="s">
        <v>14</v>
      </c>
      <c r="E106" s="14" t="s">
        <v>15</v>
      </c>
      <c r="F106" s="16">
        <v>18</v>
      </c>
      <c r="G106" s="17">
        <v>59.52</v>
      </c>
      <c r="H106" s="17">
        <f t="shared" si="24"/>
        <v>72.89</v>
      </c>
      <c r="I106" s="17">
        <f t="shared" si="38"/>
        <v>1071.3600000000001</v>
      </c>
      <c r="J106" s="18">
        <f>ROUND((F106*H106),2)</f>
        <v>1312.02</v>
      </c>
      <c r="L106" s="44">
        <f t="shared" si="26"/>
        <v>0</v>
      </c>
      <c r="N106" s="44">
        <f t="shared" si="20"/>
        <v>0</v>
      </c>
      <c r="P106" s="44">
        <f t="shared" si="27"/>
        <v>0</v>
      </c>
      <c r="Q106" s="43">
        <v>18</v>
      </c>
      <c r="R106" s="44">
        <f t="shared" si="28"/>
        <v>1312.02</v>
      </c>
      <c r="T106" s="44">
        <f t="shared" si="29"/>
        <v>0</v>
      </c>
      <c r="V106" s="44">
        <f t="shared" si="30"/>
        <v>0</v>
      </c>
      <c r="X106" s="44">
        <f t="shared" si="31"/>
        <v>0</v>
      </c>
      <c r="Z106" s="44">
        <f t="shared" si="32"/>
        <v>0</v>
      </c>
      <c r="AB106" s="44">
        <f t="shared" si="33"/>
        <v>0</v>
      </c>
      <c r="AD106" s="44">
        <f t="shared" si="34"/>
        <v>0</v>
      </c>
      <c r="AF106" s="44">
        <f t="shared" si="35"/>
        <v>0</v>
      </c>
      <c r="AH106" s="44">
        <f t="shared" si="36"/>
        <v>0</v>
      </c>
      <c r="AJ106" s="44">
        <f t="shared" si="37"/>
        <v>1312.02</v>
      </c>
    </row>
    <row r="107" spans="1:37" ht="45.6">
      <c r="A107" s="13" t="s">
        <v>200</v>
      </c>
      <c r="B107" s="14" t="s">
        <v>129</v>
      </c>
      <c r="C107" s="15" t="s">
        <v>130</v>
      </c>
      <c r="D107" s="14" t="s">
        <v>14</v>
      </c>
      <c r="E107" s="14" t="s">
        <v>69</v>
      </c>
      <c r="F107" s="16">
        <v>43.92</v>
      </c>
      <c r="G107" s="17">
        <v>10.97</v>
      </c>
      <c r="H107" s="17">
        <f t="shared" si="24"/>
        <v>13.43</v>
      </c>
      <c r="I107" s="17">
        <f t="shared" si="38"/>
        <v>481.80240000000003</v>
      </c>
      <c r="J107" s="18">
        <f t="shared" ref="J107:J109" si="41">ROUND((F107*H107),2)</f>
        <v>589.85</v>
      </c>
      <c r="L107" s="44">
        <f t="shared" si="26"/>
        <v>0</v>
      </c>
      <c r="N107" s="44">
        <f t="shared" si="20"/>
        <v>0</v>
      </c>
      <c r="P107" s="44">
        <f t="shared" si="27"/>
        <v>0</v>
      </c>
      <c r="Q107" s="43">
        <v>43.92</v>
      </c>
      <c r="R107" s="44">
        <f t="shared" si="28"/>
        <v>589.84559999999999</v>
      </c>
      <c r="T107" s="44">
        <f t="shared" si="29"/>
        <v>0</v>
      </c>
      <c r="V107" s="44">
        <f t="shared" si="30"/>
        <v>0</v>
      </c>
      <c r="X107" s="44">
        <f t="shared" si="31"/>
        <v>0</v>
      </c>
      <c r="Z107" s="44">
        <f t="shared" si="32"/>
        <v>0</v>
      </c>
      <c r="AB107" s="44">
        <f t="shared" si="33"/>
        <v>0</v>
      </c>
      <c r="AD107" s="44">
        <f t="shared" si="34"/>
        <v>0</v>
      </c>
      <c r="AF107" s="44">
        <f t="shared" si="35"/>
        <v>0</v>
      </c>
      <c r="AH107" s="44">
        <f t="shared" si="36"/>
        <v>0</v>
      </c>
      <c r="AJ107" s="44">
        <f t="shared" si="37"/>
        <v>589.84559999999999</v>
      </c>
    </row>
    <row r="108" spans="1:37" ht="45.6">
      <c r="A108" s="13" t="s">
        <v>203</v>
      </c>
      <c r="B108" s="14" t="s">
        <v>120</v>
      </c>
      <c r="C108" s="15" t="s">
        <v>121</v>
      </c>
      <c r="D108" s="14" t="s">
        <v>14</v>
      </c>
      <c r="E108" s="14" t="s">
        <v>69</v>
      </c>
      <c r="F108" s="16">
        <v>13.66</v>
      </c>
      <c r="G108" s="17">
        <v>13.86</v>
      </c>
      <c r="H108" s="17">
        <f t="shared" si="24"/>
        <v>16.97</v>
      </c>
      <c r="I108" s="17">
        <f t="shared" si="38"/>
        <v>189.32759999999999</v>
      </c>
      <c r="J108" s="18">
        <f t="shared" si="41"/>
        <v>231.81</v>
      </c>
      <c r="L108" s="44">
        <f t="shared" si="26"/>
        <v>0</v>
      </c>
      <c r="N108" s="44">
        <f t="shared" si="20"/>
        <v>0</v>
      </c>
      <c r="P108" s="44">
        <f t="shared" si="27"/>
        <v>0</v>
      </c>
      <c r="Q108" s="43">
        <v>13.66</v>
      </c>
      <c r="R108" s="44">
        <f t="shared" si="28"/>
        <v>231.81019999999998</v>
      </c>
      <c r="T108" s="44">
        <f t="shared" si="29"/>
        <v>0</v>
      </c>
      <c r="V108" s="44">
        <f t="shared" si="30"/>
        <v>0</v>
      </c>
      <c r="X108" s="44">
        <f t="shared" si="31"/>
        <v>0</v>
      </c>
      <c r="Z108" s="44">
        <f t="shared" si="32"/>
        <v>0</v>
      </c>
      <c r="AB108" s="44">
        <f t="shared" si="33"/>
        <v>0</v>
      </c>
      <c r="AD108" s="44">
        <f t="shared" si="34"/>
        <v>0</v>
      </c>
      <c r="AF108" s="44">
        <f t="shared" si="35"/>
        <v>0</v>
      </c>
      <c r="AH108" s="44">
        <f t="shared" si="36"/>
        <v>0</v>
      </c>
      <c r="AJ108" s="44">
        <f t="shared" si="37"/>
        <v>231.81019999999998</v>
      </c>
    </row>
    <row r="109" spans="1:37" ht="34.200000000000003">
      <c r="A109" s="13" t="s">
        <v>1147</v>
      </c>
      <c r="B109" s="14" t="s">
        <v>123</v>
      </c>
      <c r="C109" s="15" t="s">
        <v>124</v>
      </c>
      <c r="D109" s="14" t="s">
        <v>14</v>
      </c>
      <c r="E109" s="14" t="s">
        <v>51</v>
      </c>
      <c r="F109" s="16">
        <v>0.76</v>
      </c>
      <c r="G109" s="17">
        <v>587.64</v>
      </c>
      <c r="H109" s="17">
        <f t="shared" si="24"/>
        <v>719.68</v>
      </c>
      <c r="I109" s="17">
        <f t="shared" si="38"/>
        <v>446.60640000000001</v>
      </c>
      <c r="J109" s="18">
        <f t="shared" si="41"/>
        <v>546.96</v>
      </c>
      <c r="L109" s="44">
        <f t="shared" si="26"/>
        <v>0</v>
      </c>
      <c r="N109" s="44">
        <f t="shared" si="20"/>
        <v>0</v>
      </c>
      <c r="P109" s="44">
        <f t="shared" si="27"/>
        <v>0</v>
      </c>
      <c r="Q109" s="43">
        <v>0.76</v>
      </c>
      <c r="R109" s="44">
        <f t="shared" si="28"/>
        <v>546.95679999999993</v>
      </c>
      <c r="T109" s="44">
        <f t="shared" si="29"/>
        <v>0</v>
      </c>
      <c r="V109" s="44">
        <f t="shared" si="30"/>
        <v>0</v>
      </c>
      <c r="X109" s="44">
        <f t="shared" si="31"/>
        <v>0</v>
      </c>
      <c r="Z109" s="44">
        <f t="shared" si="32"/>
        <v>0</v>
      </c>
      <c r="AB109" s="44">
        <f t="shared" si="33"/>
        <v>0</v>
      </c>
      <c r="AD109" s="44">
        <f t="shared" si="34"/>
        <v>0</v>
      </c>
      <c r="AF109" s="44">
        <f t="shared" si="35"/>
        <v>0</v>
      </c>
      <c r="AH109" s="44">
        <f t="shared" si="36"/>
        <v>0</v>
      </c>
      <c r="AJ109" s="44">
        <f t="shared" si="37"/>
        <v>546.95679999999993</v>
      </c>
    </row>
    <row r="110" spans="1:37">
      <c r="A110" s="22" t="s">
        <v>1148</v>
      </c>
      <c r="B110" s="259" t="s">
        <v>148</v>
      </c>
      <c r="C110" s="259"/>
      <c r="D110" s="259"/>
      <c r="E110" s="259"/>
      <c r="F110" s="259"/>
      <c r="G110" s="259"/>
      <c r="H110" s="17"/>
      <c r="I110" s="17"/>
      <c r="J110" s="23">
        <f>SUM(J111:J116)</f>
        <v>3393.2114999999994</v>
      </c>
      <c r="N110" s="44">
        <f t="shared" si="20"/>
        <v>0</v>
      </c>
      <c r="AJ110" s="44"/>
    </row>
    <row r="111" spans="1:37" ht="57">
      <c r="A111" s="13" t="s">
        <v>1149</v>
      </c>
      <c r="B111" s="14" t="s">
        <v>111</v>
      </c>
      <c r="C111" s="15" t="s">
        <v>112</v>
      </c>
      <c r="D111" s="14" t="s">
        <v>14</v>
      </c>
      <c r="E111" s="14" t="s">
        <v>15</v>
      </c>
      <c r="F111" s="16">
        <v>19.239999999999998</v>
      </c>
      <c r="G111" s="17">
        <v>59.52</v>
      </c>
      <c r="H111" s="17">
        <f t="shared" si="24"/>
        <v>72.89</v>
      </c>
      <c r="I111" s="17">
        <f t="shared" si="38"/>
        <v>1145.1648</v>
      </c>
      <c r="J111" s="18">
        <f>F111*H111</f>
        <v>1402.4035999999999</v>
      </c>
      <c r="L111" s="44">
        <f t="shared" si="26"/>
        <v>0</v>
      </c>
      <c r="N111" s="44">
        <f t="shared" si="20"/>
        <v>0</v>
      </c>
      <c r="P111" s="44">
        <f t="shared" si="27"/>
        <v>0</v>
      </c>
      <c r="Q111" s="43">
        <v>19.239999999999998</v>
      </c>
      <c r="R111" s="44">
        <f t="shared" si="28"/>
        <v>1402.4035999999999</v>
      </c>
      <c r="T111" s="44">
        <f t="shared" si="29"/>
        <v>0</v>
      </c>
      <c r="V111" s="44">
        <f t="shared" si="30"/>
        <v>0</v>
      </c>
      <c r="X111" s="44">
        <f t="shared" si="31"/>
        <v>0</v>
      </c>
      <c r="Z111" s="44">
        <f t="shared" si="32"/>
        <v>0</v>
      </c>
      <c r="AB111" s="44">
        <f t="shared" si="33"/>
        <v>0</v>
      </c>
      <c r="AD111" s="44">
        <f t="shared" si="34"/>
        <v>0</v>
      </c>
      <c r="AF111" s="44">
        <f t="shared" si="35"/>
        <v>0</v>
      </c>
      <c r="AH111" s="44">
        <f t="shared" si="36"/>
        <v>0</v>
      </c>
      <c r="AJ111" s="44">
        <f t="shared" si="37"/>
        <v>1402.4035999999999</v>
      </c>
    </row>
    <row r="112" spans="1:37" ht="45.6">
      <c r="A112" s="13" t="s">
        <v>1150</v>
      </c>
      <c r="B112" s="14" t="s">
        <v>151</v>
      </c>
      <c r="C112" s="15" t="s">
        <v>152</v>
      </c>
      <c r="D112" s="14" t="s">
        <v>14</v>
      </c>
      <c r="E112" s="14" t="s">
        <v>69</v>
      </c>
      <c r="F112" s="16">
        <v>15.26</v>
      </c>
      <c r="G112" s="17">
        <v>12.28</v>
      </c>
      <c r="H112" s="17">
        <f t="shared" si="24"/>
        <v>15.04</v>
      </c>
      <c r="I112" s="17">
        <f t="shared" si="38"/>
        <v>187.39279999999999</v>
      </c>
      <c r="J112" s="18">
        <f t="shared" ref="J112:J116" si="42">F112*H112</f>
        <v>229.51039999999998</v>
      </c>
      <c r="L112" s="44">
        <f t="shared" si="26"/>
        <v>0</v>
      </c>
      <c r="N112" s="44">
        <f t="shared" si="20"/>
        <v>0</v>
      </c>
      <c r="P112" s="44">
        <f t="shared" si="27"/>
        <v>0</v>
      </c>
      <c r="Q112" s="43">
        <v>15.26</v>
      </c>
      <c r="R112" s="44">
        <f t="shared" si="28"/>
        <v>229.51039999999998</v>
      </c>
      <c r="T112" s="44">
        <f t="shared" si="29"/>
        <v>0</v>
      </c>
      <c r="V112" s="44">
        <f t="shared" si="30"/>
        <v>0</v>
      </c>
      <c r="X112" s="44">
        <f t="shared" si="31"/>
        <v>0</v>
      </c>
      <c r="Z112" s="44">
        <f t="shared" si="32"/>
        <v>0</v>
      </c>
      <c r="AB112" s="44">
        <f t="shared" si="33"/>
        <v>0</v>
      </c>
      <c r="AD112" s="44">
        <f t="shared" si="34"/>
        <v>0</v>
      </c>
      <c r="AF112" s="44">
        <f t="shared" si="35"/>
        <v>0</v>
      </c>
      <c r="AH112" s="44">
        <f t="shared" si="36"/>
        <v>0</v>
      </c>
      <c r="AJ112" s="44">
        <f t="shared" si="37"/>
        <v>229.51039999999998</v>
      </c>
    </row>
    <row r="113" spans="1:36" ht="45.6">
      <c r="A113" s="13" t="s">
        <v>1151</v>
      </c>
      <c r="B113" s="14" t="s">
        <v>129</v>
      </c>
      <c r="C113" s="15" t="s">
        <v>130</v>
      </c>
      <c r="D113" s="14" t="s">
        <v>14</v>
      </c>
      <c r="E113" s="14" t="s">
        <v>69</v>
      </c>
      <c r="F113" s="16">
        <v>19.45</v>
      </c>
      <c r="G113" s="17">
        <v>10.97</v>
      </c>
      <c r="H113" s="17">
        <f t="shared" si="24"/>
        <v>13.43</v>
      </c>
      <c r="I113" s="17">
        <f t="shared" si="38"/>
        <v>213.3665</v>
      </c>
      <c r="J113" s="18">
        <f t="shared" si="42"/>
        <v>261.21350000000001</v>
      </c>
      <c r="L113" s="44">
        <f t="shared" si="26"/>
        <v>0</v>
      </c>
      <c r="N113" s="44">
        <f t="shared" si="20"/>
        <v>0</v>
      </c>
      <c r="P113" s="44">
        <f t="shared" si="27"/>
        <v>0</v>
      </c>
      <c r="Q113" s="43">
        <v>19.45</v>
      </c>
      <c r="R113" s="44">
        <f t="shared" si="28"/>
        <v>261.21350000000001</v>
      </c>
      <c r="T113" s="44">
        <f t="shared" si="29"/>
        <v>0</v>
      </c>
      <c r="V113" s="44">
        <f t="shared" si="30"/>
        <v>0</v>
      </c>
      <c r="X113" s="44">
        <f t="shared" si="31"/>
        <v>0</v>
      </c>
      <c r="Z113" s="44">
        <f t="shared" si="32"/>
        <v>0</v>
      </c>
      <c r="AB113" s="44">
        <f t="shared" si="33"/>
        <v>0</v>
      </c>
      <c r="AD113" s="44">
        <f t="shared" si="34"/>
        <v>0</v>
      </c>
      <c r="AF113" s="44">
        <f t="shared" si="35"/>
        <v>0</v>
      </c>
      <c r="AH113" s="44">
        <f t="shared" si="36"/>
        <v>0</v>
      </c>
      <c r="AJ113" s="44">
        <f t="shared" si="37"/>
        <v>261.21350000000001</v>
      </c>
    </row>
    <row r="114" spans="1:36" ht="45.6">
      <c r="A114" s="13" t="s">
        <v>1152</v>
      </c>
      <c r="B114" s="14" t="s">
        <v>114</v>
      </c>
      <c r="C114" s="15" t="s">
        <v>115</v>
      </c>
      <c r="D114" s="14" t="s">
        <v>14</v>
      </c>
      <c r="E114" s="14" t="s">
        <v>69</v>
      </c>
      <c r="F114" s="16">
        <v>28.01</v>
      </c>
      <c r="G114" s="17">
        <v>9.51</v>
      </c>
      <c r="H114" s="17">
        <f t="shared" si="24"/>
        <v>11.65</v>
      </c>
      <c r="I114" s="17">
        <f t="shared" si="38"/>
        <v>266.37510000000003</v>
      </c>
      <c r="J114" s="18">
        <f t="shared" si="42"/>
        <v>326.31650000000002</v>
      </c>
      <c r="L114" s="44">
        <f t="shared" si="26"/>
        <v>0</v>
      </c>
      <c r="N114" s="44">
        <f t="shared" si="20"/>
        <v>0</v>
      </c>
      <c r="P114" s="44">
        <f t="shared" si="27"/>
        <v>0</v>
      </c>
      <c r="Q114" s="43">
        <v>28.01</v>
      </c>
      <c r="R114" s="44">
        <f t="shared" si="28"/>
        <v>326.31650000000002</v>
      </c>
      <c r="T114" s="44">
        <f t="shared" si="29"/>
        <v>0</v>
      </c>
      <c r="V114" s="44">
        <f t="shared" si="30"/>
        <v>0</v>
      </c>
      <c r="X114" s="44">
        <f t="shared" si="31"/>
        <v>0</v>
      </c>
      <c r="Z114" s="44">
        <f t="shared" si="32"/>
        <v>0</v>
      </c>
      <c r="AB114" s="44">
        <f t="shared" si="33"/>
        <v>0</v>
      </c>
      <c r="AD114" s="44">
        <f t="shared" si="34"/>
        <v>0</v>
      </c>
      <c r="AF114" s="44">
        <f t="shared" si="35"/>
        <v>0</v>
      </c>
      <c r="AH114" s="44">
        <f t="shared" si="36"/>
        <v>0</v>
      </c>
      <c r="AJ114" s="44">
        <f t="shared" si="37"/>
        <v>326.31650000000002</v>
      </c>
    </row>
    <row r="115" spans="1:36" ht="45.6">
      <c r="A115" s="13" t="s">
        <v>1153</v>
      </c>
      <c r="B115" s="14" t="s">
        <v>120</v>
      </c>
      <c r="C115" s="15" t="s">
        <v>121</v>
      </c>
      <c r="D115" s="14" t="s">
        <v>14</v>
      </c>
      <c r="E115" s="14" t="s">
        <v>69</v>
      </c>
      <c r="F115" s="16">
        <v>17.059999999999999</v>
      </c>
      <c r="G115" s="17">
        <v>13.86</v>
      </c>
      <c r="H115" s="17">
        <f t="shared" si="24"/>
        <v>16.97</v>
      </c>
      <c r="I115" s="17">
        <f t="shared" si="38"/>
        <v>236.45159999999998</v>
      </c>
      <c r="J115" s="18">
        <f t="shared" si="42"/>
        <v>289.50819999999993</v>
      </c>
      <c r="L115" s="44">
        <f t="shared" si="26"/>
        <v>0</v>
      </c>
      <c r="N115" s="44">
        <f t="shared" si="20"/>
        <v>0</v>
      </c>
      <c r="P115" s="44">
        <f t="shared" si="27"/>
        <v>0</v>
      </c>
      <c r="Q115" s="43">
        <v>17.059999999999999</v>
      </c>
      <c r="R115" s="44">
        <f t="shared" si="28"/>
        <v>289.50819999999993</v>
      </c>
      <c r="T115" s="44">
        <f t="shared" si="29"/>
        <v>0</v>
      </c>
      <c r="V115" s="44">
        <f t="shared" si="30"/>
        <v>0</v>
      </c>
      <c r="X115" s="44">
        <f t="shared" si="31"/>
        <v>0</v>
      </c>
      <c r="Z115" s="44">
        <f t="shared" si="32"/>
        <v>0</v>
      </c>
      <c r="AB115" s="44">
        <f t="shared" si="33"/>
        <v>0</v>
      </c>
      <c r="AD115" s="44">
        <f t="shared" si="34"/>
        <v>0</v>
      </c>
      <c r="AF115" s="44">
        <f t="shared" si="35"/>
        <v>0</v>
      </c>
      <c r="AH115" s="44">
        <f t="shared" si="36"/>
        <v>0</v>
      </c>
      <c r="AJ115" s="44">
        <f t="shared" si="37"/>
        <v>289.50819999999993</v>
      </c>
    </row>
    <row r="116" spans="1:36" ht="45.6">
      <c r="A116" s="13" t="s">
        <v>1154</v>
      </c>
      <c r="B116" s="14" t="s">
        <v>134</v>
      </c>
      <c r="C116" s="15" t="s">
        <v>135</v>
      </c>
      <c r="D116" s="14" t="s">
        <v>14</v>
      </c>
      <c r="E116" s="14" t="s">
        <v>51</v>
      </c>
      <c r="F116" s="16">
        <v>1.23</v>
      </c>
      <c r="G116" s="17">
        <v>587.01</v>
      </c>
      <c r="H116" s="17">
        <f t="shared" si="24"/>
        <v>718.91</v>
      </c>
      <c r="I116" s="17">
        <f t="shared" si="38"/>
        <v>722.02229999999997</v>
      </c>
      <c r="J116" s="18">
        <f t="shared" si="42"/>
        <v>884.25929999999994</v>
      </c>
      <c r="L116" s="44">
        <f t="shared" si="26"/>
        <v>0</v>
      </c>
      <c r="N116" s="44">
        <f t="shared" si="20"/>
        <v>0</v>
      </c>
      <c r="P116" s="44">
        <f t="shared" si="27"/>
        <v>0</v>
      </c>
      <c r="Q116" s="43">
        <v>1.23</v>
      </c>
      <c r="R116" s="44">
        <f t="shared" si="28"/>
        <v>884.25929999999994</v>
      </c>
      <c r="T116" s="44">
        <f t="shared" si="29"/>
        <v>0</v>
      </c>
      <c r="V116" s="44">
        <f t="shared" si="30"/>
        <v>0</v>
      </c>
      <c r="X116" s="44">
        <f t="shared" si="31"/>
        <v>0</v>
      </c>
      <c r="Z116" s="44">
        <f t="shared" si="32"/>
        <v>0</v>
      </c>
      <c r="AB116" s="44">
        <f t="shared" si="33"/>
        <v>0</v>
      </c>
      <c r="AD116" s="44">
        <f t="shared" si="34"/>
        <v>0</v>
      </c>
      <c r="AF116" s="44">
        <f t="shared" si="35"/>
        <v>0</v>
      </c>
      <c r="AH116" s="44">
        <f t="shared" si="36"/>
        <v>0</v>
      </c>
      <c r="AJ116" s="44">
        <f t="shared" si="37"/>
        <v>884.25929999999994</v>
      </c>
    </row>
    <row r="117" spans="1:36">
      <c r="A117" s="22" t="s">
        <v>1155</v>
      </c>
      <c r="B117" s="259" t="s">
        <v>155</v>
      </c>
      <c r="C117" s="259"/>
      <c r="D117" s="259"/>
      <c r="E117" s="259"/>
      <c r="F117" s="259"/>
      <c r="G117" s="259"/>
      <c r="H117" s="17"/>
      <c r="I117" s="17"/>
      <c r="J117" s="23">
        <f>J118</f>
        <v>149373.90709999998</v>
      </c>
      <c r="N117" s="44">
        <f t="shared" si="20"/>
        <v>0</v>
      </c>
      <c r="AJ117" s="44"/>
    </row>
    <row r="118" spans="1:36" ht="45.6">
      <c r="A118" s="13" t="s">
        <v>1156</v>
      </c>
      <c r="B118" s="14" t="s">
        <v>156</v>
      </c>
      <c r="C118" s="15" t="s">
        <v>157</v>
      </c>
      <c r="D118" s="14" t="s">
        <v>26</v>
      </c>
      <c r="E118" s="14" t="s">
        <v>69</v>
      </c>
      <c r="F118" s="16">
        <v>9693.31</v>
      </c>
      <c r="G118" s="17">
        <v>12.58</v>
      </c>
      <c r="H118" s="17">
        <f t="shared" si="24"/>
        <v>15.41</v>
      </c>
      <c r="I118" s="17">
        <f t="shared" si="38"/>
        <v>121941.83979999999</v>
      </c>
      <c r="J118" s="18">
        <f>F118*H118</f>
        <v>149373.90709999998</v>
      </c>
      <c r="L118" s="44">
        <f t="shared" si="26"/>
        <v>0</v>
      </c>
      <c r="N118" s="44">
        <f t="shared" si="20"/>
        <v>0</v>
      </c>
      <c r="P118" s="44">
        <f t="shared" si="27"/>
        <v>0</v>
      </c>
      <c r="R118" s="44">
        <f t="shared" si="28"/>
        <v>0</v>
      </c>
      <c r="S118" s="43">
        <v>4846.6499999999996</v>
      </c>
      <c r="T118" s="44">
        <f t="shared" si="29"/>
        <v>74686.876499999998</v>
      </c>
      <c r="U118" s="43">
        <v>4846.66</v>
      </c>
      <c r="V118" s="44">
        <f t="shared" si="30"/>
        <v>74687.030599999998</v>
      </c>
      <c r="X118" s="44">
        <f t="shared" si="31"/>
        <v>0</v>
      </c>
      <c r="Z118" s="44">
        <f t="shared" si="32"/>
        <v>0</v>
      </c>
      <c r="AB118" s="44">
        <f t="shared" si="33"/>
        <v>0</v>
      </c>
      <c r="AD118" s="44">
        <f t="shared" si="34"/>
        <v>0</v>
      </c>
      <c r="AF118" s="44">
        <f t="shared" si="35"/>
        <v>0</v>
      </c>
      <c r="AH118" s="44">
        <f t="shared" si="36"/>
        <v>0</v>
      </c>
      <c r="AJ118" s="44">
        <f t="shared" si="37"/>
        <v>149373.90710000001</v>
      </c>
    </row>
    <row r="119" spans="1:36">
      <c r="A119" s="22" t="s">
        <v>1157</v>
      </c>
      <c r="B119" s="259" t="s">
        <v>158</v>
      </c>
      <c r="C119" s="259"/>
      <c r="D119" s="259"/>
      <c r="E119" s="259"/>
      <c r="F119" s="259"/>
      <c r="G119" s="259"/>
      <c r="H119" s="17"/>
      <c r="I119" s="17"/>
      <c r="J119" s="23">
        <f>ROUND((J120+J125),2)</f>
        <v>82386.55</v>
      </c>
      <c r="N119" s="44">
        <f t="shared" si="20"/>
        <v>0</v>
      </c>
      <c r="AJ119" s="44"/>
    </row>
    <row r="120" spans="1:36">
      <c r="A120" s="22" t="s">
        <v>1158</v>
      </c>
      <c r="B120" s="259" t="s">
        <v>159</v>
      </c>
      <c r="C120" s="259"/>
      <c r="D120" s="259"/>
      <c r="E120" s="259"/>
      <c r="F120" s="259"/>
      <c r="G120" s="259"/>
      <c r="H120" s="17"/>
      <c r="I120" s="17"/>
      <c r="J120" s="23">
        <f>ROUND((SUM(J121:J124)),2)</f>
        <v>62170.75</v>
      </c>
      <c r="N120" s="44">
        <f t="shared" ref="N120:N183" si="43">ROUND((M120*H120),2)</f>
        <v>0</v>
      </c>
      <c r="AJ120" s="44"/>
    </row>
    <row r="121" spans="1:36" ht="45.6">
      <c r="A121" s="13" t="s">
        <v>1159</v>
      </c>
      <c r="B121" s="14" t="s">
        <v>160</v>
      </c>
      <c r="C121" s="15" t="s">
        <v>161</v>
      </c>
      <c r="D121" s="14" t="s">
        <v>14</v>
      </c>
      <c r="E121" s="14" t="s">
        <v>15</v>
      </c>
      <c r="F121" s="16">
        <v>783.72</v>
      </c>
      <c r="G121" s="17">
        <v>4.57</v>
      </c>
      <c r="H121" s="17">
        <f t="shared" si="24"/>
        <v>5.6</v>
      </c>
      <c r="I121" s="17">
        <f t="shared" si="38"/>
        <v>3581.6004000000003</v>
      </c>
      <c r="J121" s="18">
        <v>4388.84</v>
      </c>
      <c r="L121" s="44">
        <f t="shared" si="26"/>
        <v>0</v>
      </c>
      <c r="N121" s="44">
        <f t="shared" si="43"/>
        <v>0</v>
      </c>
      <c r="P121" s="44">
        <f t="shared" si="27"/>
        <v>0</v>
      </c>
      <c r="R121" s="44">
        <f t="shared" si="28"/>
        <v>0</v>
      </c>
      <c r="T121" s="44">
        <f t="shared" si="29"/>
        <v>0</v>
      </c>
      <c r="U121" s="43">
        <v>391.86</v>
      </c>
      <c r="V121" s="44">
        <f t="shared" si="30"/>
        <v>2194.4159999999997</v>
      </c>
      <c r="W121" s="43">
        <v>391.86</v>
      </c>
      <c r="X121" s="44">
        <f t="shared" si="31"/>
        <v>2194.4159999999997</v>
      </c>
      <c r="Z121" s="44">
        <f t="shared" si="32"/>
        <v>0</v>
      </c>
      <c r="AB121" s="44">
        <f t="shared" si="33"/>
        <v>0</v>
      </c>
      <c r="AD121" s="44">
        <f t="shared" si="34"/>
        <v>0</v>
      </c>
      <c r="AF121" s="44">
        <f t="shared" si="35"/>
        <v>0</v>
      </c>
      <c r="AH121" s="44">
        <f t="shared" si="36"/>
        <v>0</v>
      </c>
      <c r="AJ121" s="69">
        <v>43888.84</v>
      </c>
    </row>
    <row r="122" spans="1:36" ht="34.200000000000003">
      <c r="A122" s="13" t="s">
        <v>1160</v>
      </c>
      <c r="B122" s="14" t="s">
        <v>162</v>
      </c>
      <c r="C122" s="15" t="s">
        <v>163</v>
      </c>
      <c r="D122" s="14" t="s">
        <v>14</v>
      </c>
      <c r="E122" s="14" t="s">
        <v>51</v>
      </c>
      <c r="F122" s="16">
        <v>39.19</v>
      </c>
      <c r="G122" s="17">
        <v>201.72</v>
      </c>
      <c r="H122" s="17">
        <f t="shared" si="24"/>
        <v>247.05</v>
      </c>
      <c r="I122" s="17">
        <f t="shared" si="38"/>
        <v>7905.4067999999997</v>
      </c>
      <c r="J122" s="18">
        <f t="shared" ref="J122:J123" si="44">ROUND((F122*H122),2)</f>
        <v>9681.89</v>
      </c>
      <c r="L122" s="44">
        <f t="shared" si="26"/>
        <v>0</v>
      </c>
      <c r="N122" s="44">
        <f t="shared" si="43"/>
        <v>0</v>
      </c>
      <c r="P122" s="44">
        <f t="shared" si="27"/>
        <v>0</v>
      </c>
      <c r="R122" s="44">
        <f t="shared" si="28"/>
        <v>0</v>
      </c>
      <c r="T122" s="44">
        <f t="shared" si="29"/>
        <v>0</v>
      </c>
      <c r="U122" s="43">
        <v>19.59</v>
      </c>
      <c r="V122" s="44">
        <f t="shared" si="30"/>
        <v>4839.7094999999999</v>
      </c>
      <c r="W122" s="43">
        <v>19.600000000000001</v>
      </c>
      <c r="X122" s="44">
        <f t="shared" si="31"/>
        <v>4842.18</v>
      </c>
      <c r="Z122" s="44">
        <f t="shared" si="32"/>
        <v>0</v>
      </c>
      <c r="AB122" s="44">
        <f t="shared" si="33"/>
        <v>0</v>
      </c>
      <c r="AD122" s="44">
        <f t="shared" si="34"/>
        <v>0</v>
      </c>
      <c r="AF122" s="44">
        <f t="shared" si="35"/>
        <v>0</v>
      </c>
      <c r="AH122" s="44">
        <f t="shared" si="36"/>
        <v>0</v>
      </c>
      <c r="AJ122" s="44">
        <f t="shared" si="37"/>
        <v>9681.8895000000011</v>
      </c>
    </row>
    <row r="123" spans="1:36" ht="34.200000000000003">
      <c r="A123" s="13" t="s">
        <v>1161</v>
      </c>
      <c r="B123" s="14" t="s">
        <v>164</v>
      </c>
      <c r="C123" s="15" t="s">
        <v>165</v>
      </c>
      <c r="D123" s="14" t="s">
        <v>14</v>
      </c>
      <c r="E123" s="14" t="s">
        <v>15</v>
      </c>
      <c r="F123" s="16">
        <v>783.72</v>
      </c>
      <c r="G123" s="17">
        <v>3.02</v>
      </c>
      <c r="H123" s="17">
        <f t="shared" si="24"/>
        <v>3.7</v>
      </c>
      <c r="I123" s="17">
        <f t="shared" si="38"/>
        <v>2366.8344000000002</v>
      </c>
      <c r="J123" s="18">
        <f t="shared" si="44"/>
        <v>2899.76</v>
      </c>
      <c r="L123" s="44">
        <f t="shared" si="26"/>
        <v>0</v>
      </c>
      <c r="N123" s="44">
        <f t="shared" si="43"/>
        <v>0</v>
      </c>
      <c r="P123" s="44">
        <f t="shared" si="27"/>
        <v>0</v>
      </c>
      <c r="R123" s="44">
        <f t="shared" si="28"/>
        <v>0</v>
      </c>
      <c r="T123" s="44">
        <f t="shared" si="29"/>
        <v>0</v>
      </c>
      <c r="U123" s="43">
        <v>391.86</v>
      </c>
      <c r="V123" s="44">
        <f t="shared" si="30"/>
        <v>1449.8820000000001</v>
      </c>
      <c r="W123" s="43">
        <v>391.86</v>
      </c>
      <c r="X123" s="44">
        <f t="shared" si="31"/>
        <v>1449.8820000000001</v>
      </c>
      <c r="Z123" s="44">
        <f t="shared" si="32"/>
        <v>0</v>
      </c>
      <c r="AB123" s="44">
        <f t="shared" si="33"/>
        <v>0</v>
      </c>
      <c r="AD123" s="44">
        <f t="shared" si="34"/>
        <v>0</v>
      </c>
      <c r="AF123" s="44">
        <f t="shared" si="35"/>
        <v>0</v>
      </c>
      <c r="AH123" s="44">
        <f t="shared" si="36"/>
        <v>0</v>
      </c>
      <c r="AJ123" s="44">
        <f t="shared" si="37"/>
        <v>2899.7640000000001</v>
      </c>
    </row>
    <row r="124" spans="1:36" ht="45.6">
      <c r="A124" s="13" t="s">
        <v>1162</v>
      </c>
      <c r="B124" s="14" t="s">
        <v>166</v>
      </c>
      <c r="C124" s="15" t="s">
        <v>167</v>
      </c>
      <c r="D124" s="14" t="s">
        <v>14</v>
      </c>
      <c r="E124" s="14" t="s">
        <v>51</v>
      </c>
      <c r="F124" s="16">
        <v>54.86</v>
      </c>
      <c r="G124" s="17">
        <v>672.75</v>
      </c>
      <c r="H124" s="17">
        <f t="shared" si="24"/>
        <v>823.92</v>
      </c>
      <c r="I124" s="17">
        <f t="shared" si="38"/>
        <v>36907.065000000002</v>
      </c>
      <c r="J124" s="18">
        <v>45200.26</v>
      </c>
      <c r="L124" s="44">
        <f t="shared" si="26"/>
        <v>0</v>
      </c>
      <c r="N124" s="44">
        <f t="shared" si="43"/>
        <v>0</v>
      </c>
      <c r="P124" s="44">
        <f t="shared" si="27"/>
        <v>0</v>
      </c>
      <c r="R124" s="44">
        <f t="shared" si="28"/>
        <v>0</v>
      </c>
      <c r="T124" s="44">
        <f t="shared" si="29"/>
        <v>0</v>
      </c>
      <c r="U124" s="43">
        <v>27.43</v>
      </c>
      <c r="V124" s="44">
        <f t="shared" si="30"/>
        <v>22600.125599999999</v>
      </c>
      <c r="W124" s="43">
        <v>27.43</v>
      </c>
      <c r="X124" s="44">
        <f t="shared" si="31"/>
        <v>22600.125599999999</v>
      </c>
      <c r="Z124" s="44">
        <f t="shared" si="32"/>
        <v>0</v>
      </c>
      <c r="AB124" s="44">
        <f t="shared" si="33"/>
        <v>0</v>
      </c>
      <c r="AD124" s="44">
        <f t="shared" si="34"/>
        <v>0</v>
      </c>
      <c r="AF124" s="44">
        <f t="shared" si="35"/>
        <v>0</v>
      </c>
      <c r="AH124" s="44">
        <f t="shared" si="36"/>
        <v>0</v>
      </c>
      <c r="AJ124" s="69">
        <v>45200.26</v>
      </c>
    </row>
    <row r="125" spans="1:36">
      <c r="A125" s="22" t="s">
        <v>1163</v>
      </c>
      <c r="B125" s="259" t="s">
        <v>168</v>
      </c>
      <c r="C125" s="259"/>
      <c r="D125" s="259"/>
      <c r="E125" s="259"/>
      <c r="F125" s="259"/>
      <c r="G125" s="259"/>
      <c r="H125" s="17"/>
      <c r="I125" s="17"/>
      <c r="J125" s="23">
        <f>SUM(J126:J129)</f>
        <v>20215.796999999999</v>
      </c>
      <c r="N125" s="44">
        <f t="shared" si="43"/>
        <v>0</v>
      </c>
      <c r="AJ125" s="44"/>
    </row>
    <row r="126" spans="1:36" ht="45.6">
      <c r="A126" s="13" t="s">
        <v>1164</v>
      </c>
      <c r="B126" s="14" t="s">
        <v>160</v>
      </c>
      <c r="C126" s="15" t="s">
        <v>161</v>
      </c>
      <c r="D126" s="14" t="s">
        <v>14</v>
      </c>
      <c r="E126" s="14" t="s">
        <v>15</v>
      </c>
      <c r="F126" s="16">
        <v>254.8</v>
      </c>
      <c r="G126" s="17">
        <v>4.57</v>
      </c>
      <c r="H126" s="17">
        <f t="shared" si="24"/>
        <v>5.6</v>
      </c>
      <c r="I126" s="17">
        <f t="shared" si="38"/>
        <v>1164.4360000000001</v>
      </c>
      <c r="J126" s="18">
        <f>F126*H126</f>
        <v>1426.8799999999999</v>
      </c>
      <c r="L126" s="44">
        <f t="shared" si="26"/>
        <v>0</v>
      </c>
      <c r="N126" s="44">
        <f t="shared" si="43"/>
        <v>0</v>
      </c>
      <c r="P126" s="44">
        <f t="shared" si="27"/>
        <v>0</v>
      </c>
      <c r="R126" s="44">
        <f t="shared" si="28"/>
        <v>0</v>
      </c>
      <c r="T126" s="44">
        <f t="shared" si="29"/>
        <v>0</v>
      </c>
      <c r="U126" s="43">
        <v>127.4</v>
      </c>
      <c r="V126" s="44">
        <f t="shared" si="30"/>
        <v>713.43999999999994</v>
      </c>
      <c r="W126" s="43">
        <v>127.4</v>
      </c>
      <c r="X126" s="44">
        <f t="shared" si="31"/>
        <v>713.43999999999994</v>
      </c>
      <c r="Z126" s="44">
        <f t="shared" si="32"/>
        <v>0</v>
      </c>
      <c r="AB126" s="44">
        <f t="shared" si="33"/>
        <v>0</v>
      </c>
      <c r="AD126" s="44">
        <f t="shared" si="34"/>
        <v>0</v>
      </c>
      <c r="AF126" s="44">
        <f t="shared" si="35"/>
        <v>0</v>
      </c>
      <c r="AH126" s="44">
        <f t="shared" si="36"/>
        <v>0</v>
      </c>
      <c r="AJ126" s="44">
        <f t="shared" si="37"/>
        <v>1426.8799999999999</v>
      </c>
    </row>
    <row r="127" spans="1:36" ht="34.200000000000003">
      <c r="A127" s="13" t="s">
        <v>1165</v>
      </c>
      <c r="B127" s="14" t="s">
        <v>162</v>
      </c>
      <c r="C127" s="15" t="s">
        <v>163</v>
      </c>
      <c r="D127" s="14" t="s">
        <v>14</v>
      </c>
      <c r="E127" s="14" t="s">
        <v>51</v>
      </c>
      <c r="F127" s="16">
        <v>12.74</v>
      </c>
      <c r="G127" s="17">
        <v>201.72</v>
      </c>
      <c r="H127" s="17">
        <f t="shared" si="24"/>
        <v>247.05</v>
      </c>
      <c r="I127" s="17">
        <f t="shared" si="38"/>
        <v>2569.9128000000001</v>
      </c>
      <c r="J127" s="18">
        <f t="shared" ref="J127:J128" si="45">F127*H127</f>
        <v>3147.4170000000004</v>
      </c>
      <c r="L127" s="44">
        <f t="shared" si="26"/>
        <v>0</v>
      </c>
      <c r="N127" s="44">
        <f t="shared" si="43"/>
        <v>0</v>
      </c>
      <c r="P127" s="44">
        <f t="shared" si="27"/>
        <v>0</v>
      </c>
      <c r="R127" s="44">
        <f t="shared" si="28"/>
        <v>0</v>
      </c>
      <c r="T127" s="44">
        <f t="shared" si="29"/>
        <v>0</v>
      </c>
      <c r="U127" s="43">
        <v>6.37</v>
      </c>
      <c r="V127" s="44">
        <f t="shared" si="30"/>
        <v>1573.7085000000002</v>
      </c>
      <c r="W127" s="43">
        <v>6.37</v>
      </c>
      <c r="X127" s="44">
        <f t="shared" si="31"/>
        <v>1573.7085000000002</v>
      </c>
      <c r="Z127" s="44">
        <f t="shared" si="32"/>
        <v>0</v>
      </c>
      <c r="AB127" s="44">
        <f t="shared" si="33"/>
        <v>0</v>
      </c>
      <c r="AD127" s="44">
        <f t="shared" si="34"/>
        <v>0</v>
      </c>
      <c r="AF127" s="44">
        <f t="shared" si="35"/>
        <v>0</v>
      </c>
      <c r="AH127" s="44">
        <f t="shared" si="36"/>
        <v>0</v>
      </c>
      <c r="AJ127" s="44">
        <f t="shared" si="37"/>
        <v>3147.4170000000004</v>
      </c>
    </row>
    <row r="128" spans="1:36" ht="34.200000000000003">
      <c r="A128" s="13" t="s">
        <v>1166</v>
      </c>
      <c r="B128" s="14" t="s">
        <v>164</v>
      </c>
      <c r="C128" s="15" t="s">
        <v>165</v>
      </c>
      <c r="D128" s="14" t="s">
        <v>14</v>
      </c>
      <c r="E128" s="14" t="s">
        <v>15</v>
      </c>
      <c r="F128" s="16">
        <v>254.8</v>
      </c>
      <c r="G128" s="17">
        <v>3.02</v>
      </c>
      <c r="H128" s="17">
        <f t="shared" si="24"/>
        <v>3.7</v>
      </c>
      <c r="I128" s="17">
        <f t="shared" si="38"/>
        <v>769.49600000000009</v>
      </c>
      <c r="J128" s="18">
        <f t="shared" si="45"/>
        <v>942.7600000000001</v>
      </c>
      <c r="L128" s="44">
        <f t="shared" si="26"/>
        <v>0</v>
      </c>
      <c r="N128" s="44">
        <f t="shared" si="43"/>
        <v>0</v>
      </c>
      <c r="P128" s="44">
        <f t="shared" si="27"/>
        <v>0</v>
      </c>
      <c r="R128" s="44">
        <f t="shared" si="28"/>
        <v>0</v>
      </c>
      <c r="T128" s="44">
        <f t="shared" si="29"/>
        <v>0</v>
      </c>
      <c r="U128" s="43">
        <v>127.4</v>
      </c>
      <c r="V128" s="44">
        <f t="shared" si="30"/>
        <v>471.38000000000005</v>
      </c>
      <c r="W128" s="43">
        <v>127.4</v>
      </c>
      <c r="X128" s="44">
        <f t="shared" si="31"/>
        <v>471.38000000000005</v>
      </c>
      <c r="Z128" s="44">
        <f t="shared" si="32"/>
        <v>0</v>
      </c>
      <c r="AB128" s="44">
        <f t="shared" si="33"/>
        <v>0</v>
      </c>
      <c r="AD128" s="44">
        <f t="shared" si="34"/>
        <v>0</v>
      </c>
      <c r="AF128" s="44">
        <f t="shared" si="35"/>
        <v>0</v>
      </c>
      <c r="AH128" s="44">
        <f t="shared" si="36"/>
        <v>0</v>
      </c>
      <c r="AJ128" s="44">
        <f t="shared" si="37"/>
        <v>942.7600000000001</v>
      </c>
    </row>
    <row r="129" spans="1:36" ht="45.6">
      <c r="A129" s="13" t="s">
        <v>1167</v>
      </c>
      <c r="B129" s="14" t="s">
        <v>166</v>
      </c>
      <c r="C129" s="15" t="s">
        <v>167</v>
      </c>
      <c r="D129" s="14" t="s">
        <v>14</v>
      </c>
      <c r="E129" s="14" t="s">
        <v>51</v>
      </c>
      <c r="F129" s="16">
        <v>17.84</v>
      </c>
      <c r="G129" s="17">
        <v>672.75</v>
      </c>
      <c r="H129" s="17">
        <f t="shared" si="24"/>
        <v>823.92</v>
      </c>
      <c r="I129" s="17">
        <f t="shared" si="38"/>
        <v>12001.86</v>
      </c>
      <c r="J129" s="18">
        <v>14698.74</v>
      </c>
      <c r="L129" s="44">
        <f t="shared" si="26"/>
        <v>0</v>
      </c>
      <c r="N129" s="44">
        <f t="shared" si="43"/>
        <v>0</v>
      </c>
      <c r="P129" s="44">
        <f t="shared" si="27"/>
        <v>0</v>
      </c>
      <c r="R129" s="44">
        <f t="shared" si="28"/>
        <v>0</v>
      </c>
      <c r="T129" s="44">
        <f t="shared" si="29"/>
        <v>0</v>
      </c>
      <c r="U129" s="43">
        <v>8.92</v>
      </c>
      <c r="V129" s="44">
        <f t="shared" si="30"/>
        <v>7349.3663999999999</v>
      </c>
      <c r="W129" s="43">
        <v>8.92</v>
      </c>
      <c r="X129" s="44">
        <f t="shared" si="31"/>
        <v>7349.3663999999999</v>
      </c>
      <c r="Z129" s="44">
        <f t="shared" si="32"/>
        <v>0</v>
      </c>
      <c r="AB129" s="44">
        <f t="shared" si="33"/>
        <v>0</v>
      </c>
      <c r="AD129" s="44">
        <f t="shared" si="34"/>
        <v>0</v>
      </c>
      <c r="AF129" s="44">
        <f t="shared" si="35"/>
        <v>0</v>
      </c>
      <c r="AH129" s="44">
        <f t="shared" si="36"/>
        <v>0</v>
      </c>
      <c r="AJ129" s="69">
        <v>14698.74</v>
      </c>
    </row>
    <row r="130" spans="1:36" s="74" customFormat="1">
      <c r="A130" s="11">
        <v>6</v>
      </c>
      <c r="B130" s="258" t="s">
        <v>169</v>
      </c>
      <c r="C130" s="258"/>
      <c r="D130" s="258"/>
      <c r="E130" s="258"/>
      <c r="F130" s="258"/>
      <c r="G130" s="258"/>
      <c r="H130" s="20"/>
      <c r="I130" s="20"/>
      <c r="J130" s="12">
        <v>287039.67</v>
      </c>
      <c r="K130" s="72"/>
      <c r="L130" s="73">
        <f>SUM(L131:L144)</f>
        <v>0</v>
      </c>
      <c r="M130" s="72"/>
      <c r="N130" s="73">
        <f>SUM(N131:N144)</f>
        <v>0</v>
      </c>
      <c r="O130" s="72"/>
      <c r="P130" s="73">
        <f>SUM(P131:P144)</f>
        <v>0</v>
      </c>
      <c r="Q130" s="72"/>
      <c r="R130" s="73">
        <f>SUM(R131:R144)</f>
        <v>132672.8769</v>
      </c>
      <c r="S130" s="72"/>
      <c r="T130" s="73">
        <f>SUM(T131:T144)+0.01</f>
        <v>139707.1617</v>
      </c>
      <c r="U130" s="72"/>
      <c r="V130" s="73">
        <f>SUM(V131:V144)</f>
        <v>0</v>
      </c>
      <c r="W130" s="72"/>
      <c r="X130" s="73">
        <f>SUM(X131:X144)</f>
        <v>0</v>
      </c>
      <c r="Y130" s="72"/>
      <c r="Z130" s="73">
        <f>SUM(Z131:Z144)</f>
        <v>14659.627200000003</v>
      </c>
      <c r="AA130" s="72"/>
      <c r="AB130" s="73">
        <f>SUM(AB131:AB144)</f>
        <v>0</v>
      </c>
      <c r="AC130" s="72"/>
      <c r="AD130" s="73">
        <f>SUM(AD131:AD144)</f>
        <v>0</v>
      </c>
      <c r="AE130" s="72"/>
      <c r="AF130" s="73">
        <f>SUM(AF131:AF144)</f>
        <v>0</v>
      </c>
      <c r="AG130" s="72"/>
      <c r="AH130" s="73">
        <f>SUM(AH131:AH144)</f>
        <v>0</v>
      </c>
      <c r="AJ130" s="73"/>
    </row>
    <row r="131" spans="1:36">
      <c r="A131" s="22" t="s">
        <v>207</v>
      </c>
      <c r="B131" s="259" t="s">
        <v>171</v>
      </c>
      <c r="C131" s="259"/>
      <c r="D131" s="259"/>
      <c r="E131" s="259"/>
      <c r="F131" s="259"/>
      <c r="G131" s="259"/>
      <c r="H131" s="17"/>
      <c r="I131" s="17"/>
      <c r="J131" s="23">
        <f>J132</f>
        <v>1871.5409999999999</v>
      </c>
      <c r="N131" s="44">
        <f t="shared" si="43"/>
        <v>0</v>
      </c>
      <c r="AJ131" s="44"/>
    </row>
    <row r="132" spans="1:36" ht="45.6">
      <c r="A132" s="13" t="s">
        <v>209</v>
      </c>
      <c r="B132" s="14" t="s">
        <v>173</v>
      </c>
      <c r="C132" s="15" t="s">
        <v>174</v>
      </c>
      <c r="D132" s="14" t="s">
        <v>14</v>
      </c>
      <c r="E132" s="14" t="s">
        <v>15</v>
      </c>
      <c r="F132" s="16">
        <v>6.1</v>
      </c>
      <c r="G132" s="17">
        <v>250.52</v>
      </c>
      <c r="H132" s="17">
        <f t="shared" si="24"/>
        <v>306.81</v>
      </c>
      <c r="I132" s="17">
        <f t="shared" si="38"/>
        <v>1528.172</v>
      </c>
      <c r="J132" s="18">
        <f>F132*H132</f>
        <v>1871.5409999999999</v>
      </c>
      <c r="L132" s="44">
        <f t="shared" si="26"/>
        <v>0</v>
      </c>
      <c r="N132" s="44">
        <f t="shared" si="43"/>
        <v>0</v>
      </c>
      <c r="P132" s="44">
        <f t="shared" si="27"/>
        <v>0</v>
      </c>
      <c r="Q132" s="43">
        <v>3.05</v>
      </c>
      <c r="R132" s="44">
        <f t="shared" si="28"/>
        <v>935.77049999999997</v>
      </c>
      <c r="S132" s="43">
        <v>3.05</v>
      </c>
      <c r="T132" s="44">
        <f t="shared" si="29"/>
        <v>935.77049999999997</v>
      </c>
      <c r="V132" s="44">
        <f t="shared" si="30"/>
        <v>0</v>
      </c>
      <c r="X132" s="44">
        <f t="shared" si="31"/>
        <v>0</v>
      </c>
      <c r="Z132" s="44">
        <f t="shared" si="32"/>
        <v>0</v>
      </c>
      <c r="AB132" s="44">
        <f t="shared" si="33"/>
        <v>0</v>
      </c>
      <c r="AD132" s="44">
        <f t="shared" si="34"/>
        <v>0</v>
      </c>
      <c r="AF132" s="44">
        <f t="shared" si="35"/>
        <v>0</v>
      </c>
      <c r="AH132" s="44">
        <f t="shared" si="36"/>
        <v>0</v>
      </c>
      <c r="AJ132" s="44">
        <f t="shared" si="37"/>
        <v>1871.5409999999999</v>
      </c>
    </row>
    <row r="133" spans="1:36">
      <c r="A133" s="22" t="s">
        <v>224</v>
      </c>
      <c r="B133" s="259" t="s">
        <v>176</v>
      </c>
      <c r="C133" s="259"/>
      <c r="D133" s="259"/>
      <c r="E133" s="259"/>
      <c r="F133" s="259"/>
      <c r="G133" s="259"/>
      <c r="H133" s="17"/>
      <c r="I133" s="17">
        <f t="shared" si="38"/>
        <v>0</v>
      </c>
      <c r="J133" s="23">
        <f>ROUND((SUM(J134:J138)),2)</f>
        <v>263474.5</v>
      </c>
      <c r="N133" s="44">
        <f t="shared" si="43"/>
        <v>0</v>
      </c>
      <c r="AJ133" s="44"/>
    </row>
    <row r="134" spans="1:36" ht="57">
      <c r="A134" s="13" t="s">
        <v>226</v>
      </c>
      <c r="B134" s="14" t="s">
        <v>178</v>
      </c>
      <c r="C134" s="15" t="s">
        <v>179</v>
      </c>
      <c r="D134" s="14" t="s">
        <v>14</v>
      </c>
      <c r="E134" s="14" t="s">
        <v>15</v>
      </c>
      <c r="F134" s="16">
        <v>572.77</v>
      </c>
      <c r="G134" s="17">
        <v>64.959999999999994</v>
      </c>
      <c r="H134" s="17">
        <f t="shared" si="24"/>
        <v>79.56</v>
      </c>
      <c r="I134" s="17">
        <f t="shared" si="38"/>
        <v>37207.139199999998</v>
      </c>
      <c r="J134" s="18">
        <f>F134*H134</f>
        <v>45569.581200000001</v>
      </c>
      <c r="L134" s="44">
        <f t="shared" si="26"/>
        <v>0</v>
      </c>
      <c r="N134" s="44">
        <f t="shared" si="43"/>
        <v>0</v>
      </c>
      <c r="P134" s="44">
        <f t="shared" si="27"/>
        <v>0</v>
      </c>
      <c r="Q134" s="43">
        <v>286.39</v>
      </c>
      <c r="R134" s="44">
        <f t="shared" si="28"/>
        <v>22785.188399999999</v>
      </c>
      <c r="S134" s="43">
        <v>286.38</v>
      </c>
      <c r="T134" s="44">
        <f t="shared" si="29"/>
        <v>22784.392800000001</v>
      </c>
      <c r="V134" s="44">
        <f t="shared" si="30"/>
        <v>0</v>
      </c>
      <c r="X134" s="44">
        <f t="shared" si="31"/>
        <v>0</v>
      </c>
      <c r="Z134" s="44">
        <f t="shared" si="32"/>
        <v>0</v>
      </c>
      <c r="AB134" s="44">
        <f t="shared" si="33"/>
        <v>0</v>
      </c>
      <c r="AD134" s="44">
        <f t="shared" si="34"/>
        <v>0</v>
      </c>
      <c r="AF134" s="44">
        <f t="shared" si="35"/>
        <v>0</v>
      </c>
      <c r="AH134" s="44">
        <f t="shared" si="36"/>
        <v>0</v>
      </c>
      <c r="AJ134" s="44">
        <f t="shared" si="37"/>
        <v>45569.581200000001</v>
      </c>
    </row>
    <row r="135" spans="1:36" ht="57">
      <c r="A135" s="13" t="s">
        <v>229</v>
      </c>
      <c r="B135" s="14" t="s">
        <v>181</v>
      </c>
      <c r="C135" s="15" t="s">
        <v>182</v>
      </c>
      <c r="D135" s="14" t="s">
        <v>14</v>
      </c>
      <c r="E135" s="14" t="s">
        <v>15</v>
      </c>
      <c r="F135" s="16">
        <v>1038</v>
      </c>
      <c r="G135" s="17">
        <v>112.42</v>
      </c>
      <c r="H135" s="17">
        <f t="shared" si="24"/>
        <v>137.68</v>
      </c>
      <c r="I135" s="17">
        <f t="shared" si="38"/>
        <v>116691.96</v>
      </c>
      <c r="J135" s="18">
        <f t="shared" ref="J135:J137" si="46">F135*H135</f>
        <v>142911.84</v>
      </c>
      <c r="L135" s="44">
        <f t="shared" si="26"/>
        <v>0</v>
      </c>
      <c r="N135" s="44">
        <f t="shared" si="43"/>
        <v>0</v>
      </c>
      <c r="P135" s="44">
        <f t="shared" si="27"/>
        <v>0</v>
      </c>
      <c r="Q135" s="43">
        <v>519</v>
      </c>
      <c r="R135" s="44">
        <f t="shared" si="28"/>
        <v>71455.92</v>
      </c>
      <c r="S135" s="43">
        <v>519</v>
      </c>
      <c r="T135" s="44">
        <f t="shared" si="29"/>
        <v>71455.92</v>
      </c>
      <c r="V135" s="44">
        <f t="shared" si="30"/>
        <v>0</v>
      </c>
      <c r="X135" s="44">
        <f t="shared" si="31"/>
        <v>0</v>
      </c>
      <c r="Z135" s="44">
        <f t="shared" si="32"/>
        <v>0</v>
      </c>
      <c r="AB135" s="44">
        <f t="shared" si="33"/>
        <v>0</v>
      </c>
      <c r="AD135" s="44">
        <f t="shared" si="34"/>
        <v>0</v>
      </c>
      <c r="AF135" s="44">
        <f t="shared" si="35"/>
        <v>0</v>
      </c>
      <c r="AH135" s="44">
        <f t="shared" si="36"/>
        <v>0</v>
      </c>
      <c r="AJ135" s="44">
        <f t="shared" si="37"/>
        <v>142911.84</v>
      </c>
    </row>
    <row r="136" spans="1:36" ht="57">
      <c r="A136" s="13" t="s">
        <v>232</v>
      </c>
      <c r="B136" s="14" t="s">
        <v>184</v>
      </c>
      <c r="C136" s="15" t="s">
        <v>185</v>
      </c>
      <c r="D136" s="14" t="s">
        <v>14</v>
      </c>
      <c r="E136" s="14" t="s">
        <v>15</v>
      </c>
      <c r="F136" s="16">
        <v>564.11</v>
      </c>
      <c r="G136" s="17">
        <v>87.73</v>
      </c>
      <c r="H136" s="17">
        <f t="shared" si="24"/>
        <v>107.44</v>
      </c>
      <c r="I136" s="17">
        <f t="shared" si="38"/>
        <v>49489.370300000002</v>
      </c>
      <c r="J136" s="18">
        <f t="shared" si="46"/>
        <v>60607.9784</v>
      </c>
      <c r="L136" s="44">
        <f t="shared" si="26"/>
        <v>0</v>
      </c>
      <c r="N136" s="44">
        <f t="shared" si="43"/>
        <v>0</v>
      </c>
      <c r="P136" s="44">
        <f t="shared" si="27"/>
        <v>0</v>
      </c>
      <c r="Q136" s="43">
        <v>282.05</v>
      </c>
      <c r="R136" s="44">
        <f t="shared" si="28"/>
        <v>30303.452000000001</v>
      </c>
      <c r="S136" s="43">
        <v>282.06</v>
      </c>
      <c r="T136" s="44">
        <f t="shared" si="29"/>
        <v>30304.526399999999</v>
      </c>
      <c r="V136" s="44">
        <f t="shared" si="30"/>
        <v>0</v>
      </c>
      <c r="X136" s="44">
        <f t="shared" si="31"/>
        <v>0</v>
      </c>
      <c r="Z136" s="44">
        <f t="shared" si="32"/>
        <v>0</v>
      </c>
      <c r="AB136" s="44">
        <f t="shared" si="33"/>
        <v>0</v>
      </c>
      <c r="AD136" s="44">
        <f t="shared" si="34"/>
        <v>0</v>
      </c>
      <c r="AF136" s="44">
        <f t="shared" si="35"/>
        <v>0</v>
      </c>
      <c r="AH136" s="44">
        <f t="shared" si="36"/>
        <v>0</v>
      </c>
      <c r="AJ136" s="44">
        <f t="shared" si="37"/>
        <v>60607.9784</v>
      </c>
    </row>
    <row r="137" spans="1:36" ht="57">
      <c r="A137" s="13" t="s">
        <v>1168</v>
      </c>
      <c r="B137" s="14" t="s">
        <v>187</v>
      </c>
      <c r="C137" s="15" t="s">
        <v>188</v>
      </c>
      <c r="D137" s="14" t="s">
        <v>14</v>
      </c>
      <c r="E137" s="14" t="s">
        <v>15</v>
      </c>
      <c r="F137" s="16">
        <v>9.7200000000000006</v>
      </c>
      <c r="G137" s="17">
        <v>157.30000000000001</v>
      </c>
      <c r="H137" s="17">
        <f t="shared" si="24"/>
        <v>192.65</v>
      </c>
      <c r="I137" s="17">
        <f t="shared" si="38"/>
        <v>1528.9560000000001</v>
      </c>
      <c r="J137" s="18">
        <f t="shared" si="46"/>
        <v>1872.5580000000002</v>
      </c>
      <c r="L137" s="44">
        <f t="shared" si="26"/>
        <v>0</v>
      </c>
      <c r="N137" s="44">
        <f t="shared" si="43"/>
        <v>0</v>
      </c>
      <c r="P137" s="44">
        <f t="shared" si="27"/>
        <v>0</v>
      </c>
      <c r="Q137" s="43">
        <v>4.8600000000000003</v>
      </c>
      <c r="R137" s="44">
        <f t="shared" si="28"/>
        <v>936.27900000000011</v>
      </c>
      <c r="S137" s="43">
        <v>4.8600000000000003</v>
      </c>
      <c r="T137" s="44">
        <f t="shared" si="29"/>
        <v>936.27900000000011</v>
      </c>
      <c r="V137" s="44">
        <f t="shared" si="30"/>
        <v>0</v>
      </c>
      <c r="X137" s="44">
        <f t="shared" si="31"/>
        <v>0</v>
      </c>
      <c r="Z137" s="44">
        <f t="shared" si="32"/>
        <v>0</v>
      </c>
      <c r="AB137" s="44">
        <f t="shared" si="33"/>
        <v>0</v>
      </c>
      <c r="AD137" s="44">
        <f t="shared" si="34"/>
        <v>0</v>
      </c>
      <c r="AF137" s="44">
        <f t="shared" si="35"/>
        <v>0</v>
      </c>
      <c r="AH137" s="44">
        <f t="shared" si="36"/>
        <v>0</v>
      </c>
      <c r="AJ137" s="44">
        <f t="shared" si="37"/>
        <v>1872.5580000000002</v>
      </c>
    </row>
    <row r="138" spans="1:36" ht="22.8">
      <c r="A138" s="13" t="s">
        <v>1169</v>
      </c>
      <c r="B138" s="14" t="s">
        <v>190</v>
      </c>
      <c r="C138" s="15" t="s">
        <v>191</v>
      </c>
      <c r="D138" s="14" t="s">
        <v>14</v>
      </c>
      <c r="E138" s="14" t="s">
        <v>30</v>
      </c>
      <c r="F138" s="16">
        <v>311.8</v>
      </c>
      <c r="G138" s="17">
        <v>32.770000000000003</v>
      </c>
      <c r="H138" s="17">
        <f t="shared" si="24"/>
        <v>40.130000000000003</v>
      </c>
      <c r="I138" s="17">
        <f t="shared" si="38"/>
        <v>10217.686000000002</v>
      </c>
      <c r="J138" s="18">
        <v>12512.54</v>
      </c>
      <c r="L138" s="44">
        <f t="shared" si="26"/>
        <v>0</v>
      </c>
      <c r="N138" s="44">
        <f t="shared" si="43"/>
        <v>0</v>
      </c>
      <c r="P138" s="44">
        <f t="shared" si="27"/>
        <v>0</v>
      </c>
      <c r="Q138" s="43">
        <v>155.9</v>
      </c>
      <c r="R138" s="44">
        <f t="shared" si="28"/>
        <v>6256.2670000000007</v>
      </c>
      <c r="S138" s="43">
        <v>155.9</v>
      </c>
      <c r="T138" s="44">
        <f t="shared" si="29"/>
        <v>6256.2670000000007</v>
      </c>
      <c r="V138" s="44">
        <f t="shared" si="30"/>
        <v>0</v>
      </c>
      <c r="X138" s="44">
        <f t="shared" si="31"/>
        <v>0</v>
      </c>
      <c r="Z138" s="44">
        <f t="shared" si="32"/>
        <v>0</v>
      </c>
      <c r="AB138" s="44">
        <f t="shared" si="33"/>
        <v>0</v>
      </c>
      <c r="AD138" s="44">
        <f t="shared" si="34"/>
        <v>0</v>
      </c>
      <c r="AF138" s="44">
        <f t="shared" si="35"/>
        <v>0</v>
      </c>
      <c r="AH138" s="44">
        <f t="shared" si="36"/>
        <v>0</v>
      </c>
      <c r="AJ138" s="69">
        <v>12512.54</v>
      </c>
    </row>
    <row r="139" spans="1:36">
      <c r="A139" s="22" t="s">
        <v>236</v>
      </c>
      <c r="B139" s="259" t="s">
        <v>193</v>
      </c>
      <c r="C139" s="259"/>
      <c r="D139" s="259"/>
      <c r="E139" s="259"/>
      <c r="F139" s="259"/>
      <c r="G139" s="259"/>
      <c r="H139" s="17"/>
      <c r="I139" s="17"/>
      <c r="J139" s="23">
        <f>J140</f>
        <v>6763.348</v>
      </c>
      <c r="N139" s="44">
        <f t="shared" si="43"/>
        <v>0</v>
      </c>
      <c r="AJ139" s="44"/>
    </row>
    <row r="140" spans="1:36" ht="57">
      <c r="A140" s="13" t="s">
        <v>238</v>
      </c>
      <c r="B140" s="14" t="s">
        <v>184</v>
      </c>
      <c r="C140" s="15" t="s">
        <v>185</v>
      </c>
      <c r="D140" s="14" t="s">
        <v>14</v>
      </c>
      <c r="E140" s="14" t="s">
        <v>15</v>
      </c>
      <c r="F140" s="16">
        <v>62.95</v>
      </c>
      <c r="G140" s="17">
        <v>87.73</v>
      </c>
      <c r="H140" s="17">
        <f t="shared" si="24"/>
        <v>107.44</v>
      </c>
      <c r="I140" s="17">
        <f t="shared" si="38"/>
        <v>5522.6035000000002</v>
      </c>
      <c r="J140" s="18">
        <f>F140*H140</f>
        <v>6763.348</v>
      </c>
      <c r="L140" s="44">
        <f t="shared" si="26"/>
        <v>0</v>
      </c>
      <c r="N140" s="44">
        <f t="shared" si="43"/>
        <v>0</v>
      </c>
      <c r="P140" s="44">
        <f t="shared" si="27"/>
        <v>0</v>
      </c>
      <c r="R140" s="44">
        <f t="shared" si="28"/>
        <v>0</v>
      </c>
      <c r="S140" s="43">
        <v>62.95</v>
      </c>
      <c r="T140" s="44">
        <f t="shared" si="29"/>
        <v>6763.348</v>
      </c>
      <c r="V140" s="44">
        <f t="shared" si="30"/>
        <v>0</v>
      </c>
      <c r="X140" s="44">
        <f t="shared" si="31"/>
        <v>0</v>
      </c>
      <c r="Z140" s="44">
        <f t="shared" si="32"/>
        <v>0</v>
      </c>
      <c r="AB140" s="44">
        <f t="shared" si="33"/>
        <v>0</v>
      </c>
      <c r="AD140" s="44">
        <f t="shared" si="34"/>
        <v>0</v>
      </c>
      <c r="AF140" s="44">
        <f t="shared" si="35"/>
        <v>0</v>
      </c>
      <c r="AH140" s="44">
        <f t="shared" si="36"/>
        <v>0</v>
      </c>
      <c r="AJ140" s="44">
        <f t="shared" si="37"/>
        <v>6763.348</v>
      </c>
    </row>
    <row r="141" spans="1:36">
      <c r="A141" s="22" t="s">
        <v>249</v>
      </c>
      <c r="B141" s="259" t="s">
        <v>196</v>
      </c>
      <c r="C141" s="259"/>
      <c r="D141" s="259"/>
      <c r="E141" s="259"/>
      <c r="F141" s="259"/>
      <c r="G141" s="259"/>
      <c r="H141" s="17"/>
      <c r="I141" s="17">
        <f t="shared" si="38"/>
        <v>0</v>
      </c>
      <c r="J141" s="23">
        <f>SUM(J142:J144)</f>
        <v>14930.275200000002</v>
      </c>
      <c r="N141" s="44">
        <f t="shared" si="43"/>
        <v>0</v>
      </c>
      <c r="AJ141" s="44"/>
    </row>
    <row r="142" spans="1:36" ht="34.200000000000003">
      <c r="A142" s="13" t="s">
        <v>251</v>
      </c>
      <c r="B142" s="14" t="s">
        <v>198</v>
      </c>
      <c r="C142" s="15" t="s">
        <v>199</v>
      </c>
      <c r="D142" s="14" t="s">
        <v>14</v>
      </c>
      <c r="E142" s="14" t="s">
        <v>15</v>
      </c>
      <c r="F142" s="16">
        <v>8.06</v>
      </c>
      <c r="G142" s="17">
        <v>974.54</v>
      </c>
      <c r="H142" s="17">
        <f t="shared" si="24"/>
        <v>1193.52</v>
      </c>
      <c r="I142" s="17">
        <f t="shared" si="38"/>
        <v>7854.7924000000003</v>
      </c>
      <c r="J142" s="18">
        <f>F142*H142</f>
        <v>9619.771200000001</v>
      </c>
      <c r="L142" s="44">
        <f t="shared" si="26"/>
        <v>0</v>
      </c>
      <c r="N142" s="44">
        <f t="shared" si="43"/>
        <v>0</v>
      </c>
      <c r="P142" s="44">
        <f t="shared" si="27"/>
        <v>0</v>
      </c>
      <c r="R142" s="44">
        <f t="shared" si="28"/>
        <v>0</v>
      </c>
      <c r="T142" s="44">
        <f t="shared" si="29"/>
        <v>0</v>
      </c>
      <c r="V142" s="44">
        <f t="shared" si="30"/>
        <v>0</v>
      </c>
      <c r="X142" s="44">
        <f t="shared" si="31"/>
        <v>0</v>
      </c>
      <c r="Y142" s="43">
        <v>8.06</v>
      </c>
      <c r="Z142" s="44">
        <f t="shared" si="32"/>
        <v>9619.771200000001</v>
      </c>
      <c r="AB142" s="44">
        <f t="shared" si="33"/>
        <v>0</v>
      </c>
      <c r="AD142" s="44">
        <f t="shared" si="34"/>
        <v>0</v>
      </c>
      <c r="AF142" s="44">
        <f t="shared" si="35"/>
        <v>0</v>
      </c>
      <c r="AH142" s="44">
        <f t="shared" si="36"/>
        <v>0</v>
      </c>
      <c r="AJ142" s="44">
        <f t="shared" si="37"/>
        <v>9619.771200000001</v>
      </c>
    </row>
    <row r="143" spans="1:36" ht="22.8">
      <c r="A143" s="13" t="s">
        <v>254</v>
      </c>
      <c r="B143" s="14" t="s">
        <v>201</v>
      </c>
      <c r="C143" s="15" t="s">
        <v>202</v>
      </c>
      <c r="D143" s="14" t="s">
        <v>26</v>
      </c>
      <c r="E143" s="14" t="s">
        <v>15</v>
      </c>
      <c r="F143" s="16">
        <v>7.2</v>
      </c>
      <c r="G143" s="17">
        <v>571.54999999999995</v>
      </c>
      <c r="H143" s="17">
        <f t="shared" si="24"/>
        <v>699.98</v>
      </c>
      <c r="I143" s="17">
        <f t="shared" si="38"/>
        <v>4115.16</v>
      </c>
      <c r="J143" s="18">
        <f t="shared" ref="J143:J144" si="47">F143*H143</f>
        <v>5039.8560000000007</v>
      </c>
      <c r="L143" s="44">
        <f t="shared" si="26"/>
        <v>0</v>
      </c>
      <c r="N143" s="44">
        <f t="shared" si="43"/>
        <v>0</v>
      </c>
      <c r="P143" s="44">
        <f t="shared" si="27"/>
        <v>0</v>
      </c>
      <c r="R143" s="44">
        <f t="shared" si="28"/>
        <v>0</v>
      </c>
      <c r="T143" s="44">
        <f t="shared" si="29"/>
        <v>0</v>
      </c>
      <c r="V143" s="44">
        <f t="shared" si="30"/>
        <v>0</v>
      </c>
      <c r="X143" s="44">
        <f t="shared" si="31"/>
        <v>0</v>
      </c>
      <c r="Y143" s="43">
        <v>7.2</v>
      </c>
      <c r="Z143" s="44">
        <f t="shared" si="32"/>
        <v>5039.8560000000007</v>
      </c>
      <c r="AB143" s="44">
        <f t="shared" si="33"/>
        <v>0</v>
      </c>
      <c r="AD143" s="44">
        <f t="shared" si="34"/>
        <v>0</v>
      </c>
      <c r="AF143" s="44">
        <f t="shared" si="35"/>
        <v>0</v>
      </c>
      <c r="AH143" s="44">
        <f t="shared" si="36"/>
        <v>0</v>
      </c>
      <c r="AJ143" s="44">
        <f t="shared" si="37"/>
        <v>5039.8560000000007</v>
      </c>
    </row>
    <row r="144" spans="1:36" ht="45.6">
      <c r="A144" s="13" t="s">
        <v>257</v>
      </c>
      <c r="B144" s="14" t="s">
        <v>204</v>
      </c>
      <c r="C144" s="15" t="s">
        <v>205</v>
      </c>
      <c r="D144" s="14" t="s">
        <v>14</v>
      </c>
      <c r="E144" s="14" t="s">
        <v>15</v>
      </c>
      <c r="F144" s="16">
        <v>3.6</v>
      </c>
      <c r="G144" s="17">
        <v>61.39</v>
      </c>
      <c r="H144" s="17">
        <f t="shared" si="24"/>
        <v>75.180000000000007</v>
      </c>
      <c r="I144" s="17">
        <f t="shared" si="38"/>
        <v>221.00400000000002</v>
      </c>
      <c r="J144" s="18">
        <f t="shared" si="47"/>
        <v>270.64800000000002</v>
      </c>
      <c r="L144" s="44">
        <f t="shared" si="26"/>
        <v>0</v>
      </c>
      <c r="N144" s="44">
        <f t="shared" si="43"/>
        <v>0</v>
      </c>
      <c r="P144" s="44">
        <f t="shared" si="27"/>
        <v>0</v>
      </c>
      <c r="R144" s="44">
        <f t="shared" si="28"/>
        <v>0</v>
      </c>
      <c r="S144" s="43">
        <v>3.6</v>
      </c>
      <c r="T144" s="44">
        <f t="shared" si="29"/>
        <v>270.64800000000002</v>
      </c>
      <c r="V144" s="44">
        <f t="shared" si="30"/>
        <v>0</v>
      </c>
      <c r="X144" s="44">
        <f t="shared" si="31"/>
        <v>0</v>
      </c>
      <c r="Z144" s="44">
        <f t="shared" si="32"/>
        <v>0</v>
      </c>
      <c r="AB144" s="44">
        <f t="shared" si="33"/>
        <v>0</v>
      </c>
      <c r="AD144" s="44">
        <f t="shared" si="34"/>
        <v>0</v>
      </c>
      <c r="AF144" s="44">
        <f t="shared" si="35"/>
        <v>0</v>
      </c>
      <c r="AH144" s="44">
        <f t="shared" si="36"/>
        <v>0</v>
      </c>
      <c r="AJ144" s="44">
        <f t="shared" si="37"/>
        <v>270.64800000000002</v>
      </c>
    </row>
    <row r="145" spans="1:36" s="74" customFormat="1">
      <c r="A145" s="11">
        <v>7</v>
      </c>
      <c r="B145" s="258" t="s">
        <v>206</v>
      </c>
      <c r="C145" s="258"/>
      <c r="D145" s="258"/>
      <c r="E145" s="258"/>
      <c r="F145" s="258"/>
      <c r="G145" s="258"/>
      <c r="H145" s="20"/>
      <c r="I145" s="20"/>
      <c r="J145" s="12">
        <f>ROUND((J146+J154+J158+J164+J180+J182),2)</f>
        <v>373563.3</v>
      </c>
      <c r="K145" s="72"/>
      <c r="L145" s="73">
        <f>SUM(L146:L189)</f>
        <v>0</v>
      </c>
      <c r="M145" s="72"/>
      <c r="N145" s="73">
        <f>SUM(N146:N189)</f>
        <v>0</v>
      </c>
      <c r="O145" s="72"/>
      <c r="P145" s="73">
        <f>SUM(P146:P189)</f>
        <v>0</v>
      </c>
      <c r="Q145" s="72"/>
      <c r="R145" s="73">
        <f>SUM(R146:R189)</f>
        <v>0</v>
      </c>
      <c r="S145" s="72"/>
      <c r="T145" s="73">
        <f>SUM(T146:T189)</f>
        <v>0</v>
      </c>
      <c r="U145" s="72"/>
      <c r="V145" s="73">
        <f>SUM(V146:V189)</f>
        <v>0</v>
      </c>
      <c r="W145" s="72"/>
      <c r="X145" s="73">
        <f>SUM(X146:X189)</f>
        <v>0</v>
      </c>
      <c r="Y145" s="72"/>
      <c r="Z145" s="73">
        <f>SUM(Z146:Z189)</f>
        <v>137470.4069</v>
      </c>
      <c r="AA145" s="72"/>
      <c r="AB145" s="73">
        <f>SUM(AB146:AB189)-0.01</f>
        <v>236092.88880000002</v>
      </c>
      <c r="AC145" s="72"/>
      <c r="AD145" s="73">
        <f>SUM(AD146:AD189)</f>
        <v>0</v>
      </c>
      <c r="AE145" s="72"/>
      <c r="AF145" s="73">
        <f>SUM(AF146:AF189)</f>
        <v>0</v>
      </c>
      <c r="AG145" s="72"/>
      <c r="AH145" s="73">
        <f>SUM(AH146:AH189)</f>
        <v>0</v>
      </c>
      <c r="AJ145" s="73"/>
    </row>
    <row r="146" spans="1:36">
      <c r="A146" s="22" t="s">
        <v>303</v>
      </c>
      <c r="B146" s="259" t="s">
        <v>208</v>
      </c>
      <c r="C146" s="259"/>
      <c r="D146" s="259"/>
      <c r="E146" s="259"/>
      <c r="F146" s="259"/>
      <c r="G146" s="259"/>
      <c r="H146" s="17"/>
      <c r="I146" s="17"/>
      <c r="J146" s="23">
        <f>ROUND((SUM(J147:J153)),2)</f>
        <v>51773.9</v>
      </c>
      <c r="N146" s="44">
        <f t="shared" si="43"/>
        <v>0</v>
      </c>
      <c r="AJ146" s="44"/>
    </row>
    <row r="147" spans="1:36" ht="79.8">
      <c r="A147" s="13" t="s">
        <v>1170</v>
      </c>
      <c r="B147" s="14" t="s">
        <v>210</v>
      </c>
      <c r="C147" s="15" t="s">
        <v>211</v>
      </c>
      <c r="D147" s="14" t="s">
        <v>26</v>
      </c>
      <c r="E147" s="14" t="s">
        <v>22</v>
      </c>
      <c r="F147" s="16">
        <v>6</v>
      </c>
      <c r="G147" s="17">
        <v>1332.89</v>
      </c>
      <c r="H147" s="17">
        <f t="shared" si="24"/>
        <v>1632.39</v>
      </c>
      <c r="I147" s="17">
        <f t="shared" si="38"/>
        <v>7997.34</v>
      </c>
      <c r="J147" s="18">
        <f>F147*H147</f>
        <v>9794.34</v>
      </c>
      <c r="L147" s="44">
        <f t="shared" si="26"/>
        <v>0</v>
      </c>
      <c r="N147" s="44">
        <f t="shared" si="43"/>
        <v>0</v>
      </c>
      <c r="P147" s="44">
        <f t="shared" si="27"/>
        <v>0</v>
      </c>
      <c r="R147" s="44">
        <f t="shared" si="28"/>
        <v>0</v>
      </c>
      <c r="T147" s="44">
        <f t="shared" si="29"/>
        <v>0</v>
      </c>
      <c r="V147" s="44">
        <f t="shared" si="30"/>
        <v>0</v>
      </c>
      <c r="X147" s="44">
        <f t="shared" si="31"/>
        <v>0</v>
      </c>
      <c r="Y147" s="43">
        <v>6</v>
      </c>
      <c r="Z147" s="44">
        <f t="shared" si="32"/>
        <v>9794.34</v>
      </c>
      <c r="AB147" s="44">
        <f t="shared" si="33"/>
        <v>0</v>
      </c>
      <c r="AD147" s="44">
        <f t="shared" si="34"/>
        <v>0</v>
      </c>
      <c r="AF147" s="44">
        <f t="shared" si="35"/>
        <v>0</v>
      </c>
      <c r="AH147" s="44">
        <f t="shared" si="36"/>
        <v>0</v>
      </c>
      <c r="AJ147" s="44">
        <f t="shared" si="37"/>
        <v>9794.34</v>
      </c>
    </row>
    <row r="148" spans="1:36" ht="68.400000000000006">
      <c r="A148" s="13" t="s">
        <v>1171</v>
      </c>
      <c r="B148" s="14" t="s">
        <v>212</v>
      </c>
      <c r="C148" s="15" t="s">
        <v>213</v>
      </c>
      <c r="D148" s="14" t="s">
        <v>26</v>
      </c>
      <c r="E148" s="14" t="s">
        <v>22</v>
      </c>
      <c r="F148" s="16">
        <v>3</v>
      </c>
      <c r="G148" s="17">
        <v>1912.8</v>
      </c>
      <c r="H148" s="17">
        <f t="shared" si="24"/>
        <v>2342.61</v>
      </c>
      <c r="I148" s="17">
        <f t="shared" si="38"/>
        <v>5738.4</v>
      </c>
      <c r="J148" s="18">
        <f t="shared" ref="J148:J153" si="48">F148*H148</f>
        <v>7027.83</v>
      </c>
      <c r="L148" s="44">
        <f t="shared" si="26"/>
        <v>0</v>
      </c>
      <c r="N148" s="44">
        <f t="shared" si="43"/>
        <v>0</v>
      </c>
      <c r="P148" s="44">
        <f t="shared" si="27"/>
        <v>0</v>
      </c>
      <c r="R148" s="44">
        <f t="shared" si="28"/>
        <v>0</v>
      </c>
      <c r="T148" s="44">
        <f t="shared" si="29"/>
        <v>0</v>
      </c>
      <c r="V148" s="44">
        <f t="shared" si="30"/>
        <v>0</v>
      </c>
      <c r="X148" s="44">
        <f t="shared" si="31"/>
        <v>0</v>
      </c>
      <c r="Y148" s="43">
        <v>3</v>
      </c>
      <c r="Z148" s="44">
        <f t="shared" si="32"/>
        <v>7027.83</v>
      </c>
      <c r="AB148" s="44">
        <f t="shared" si="33"/>
        <v>0</v>
      </c>
      <c r="AD148" s="44">
        <f t="shared" si="34"/>
        <v>0</v>
      </c>
      <c r="AF148" s="44">
        <f t="shared" si="35"/>
        <v>0</v>
      </c>
      <c r="AH148" s="44">
        <f t="shared" si="36"/>
        <v>0</v>
      </c>
      <c r="AJ148" s="44">
        <f t="shared" si="37"/>
        <v>7027.83</v>
      </c>
    </row>
    <row r="149" spans="1:36" ht="79.8">
      <c r="A149" s="13" t="s">
        <v>1172</v>
      </c>
      <c r="B149" s="14" t="s">
        <v>214</v>
      </c>
      <c r="C149" s="15" t="s">
        <v>215</v>
      </c>
      <c r="D149" s="14" t="s">
        <v>26</v>
      </c>
      <c r="E149" s="14" t="s">
        <v>22</v>
      </c>
      <c r="F149" s="16">
        <v>6</v>
      </c>
      <c r="G149" s="17">
        <v>1451.53</v>
      </c>
      <c r="H149" s="17">
        <f t="shared" si="24"/>
        <v>1777.69</v>
      </c>
      <c r="I149" s="17">
        <f t="shared" si="38"/>
        <v>8709.18</v>
      </c>
      <c r="J149" s="18">
        <f t="shared" si="48"/>
        <v>10666.14</v>
      </c>
      <c r="L149" s="44">
        <f t="shared" si="26"/>
        <v>0</v>
      </c>
      <c r="N149" s="44">
        <f t="shared" si="43"/>
        <v>0</v>
      </c>
      <c r="P149" s="44">
        <f t="shared" si="27"/>
        <v>0</v>
      </c>
      <c r="R149" s="44">
        <f t="shared" si="28"/>
        <v>0</v>
      </c>
      <c r="T149" s="44">
        <f t="shared" si="29"/>
        <v>0</v>
      </c>
      <c r="V149" s="44">
        <f t="shared" si="30"/>
        <v>0</v>
      </c>
      <c r="X149" s="44">
        <f t="shared" si="31"/>
        <v>0</v>
      </c>
      <c r="Y149" s="43">
        <v>6</v>
      </c>
      <c r="Z149" s="44">
        <f t="shared" si="32"/>
        <v>10666.14</v>
      </c>
      <c r="AB149" s="44">
        <f t="shared" si="33"/>
        <v>0</v>
      </c>
      <c r="AD149" s="44">
        <f t="shared" si="34"/>
        <v>0</v>
      </c>
      <c r="AF149" s="44">
        <f t="shared" si="35"/>
        <v>0</v>
      </c>
      <c r="AH149" s="44">
        <f t="shared" si="36"/>
        <v>0</v>
      </c>
      <c r="AJ149" s="44">
        <f t="shared" si="37"/>
        <v>10666.14</v>
      </c>
    </row>
    <row r="150" spans="1:36" ht="79.8">
      <c r="A150" s="13" t="s">
        <v>1173</v>
      </c>
      <c r="B150" s="14" t="s">
        <v>216</v>
      </c>
      <c r="C150" s="15" t="s">
        <v>217</v>
      </c>
      <c r="D150" s="14" t="s">
        <v>26</v>
      </c>
      <c r="E150" s="14" t="s">
        <v>22</v>
      </c>
      <c r="F150" s="16">
        <v>3</v>
      </c>
      <c r="G150" s="17">
        <v>1451.53</v>
      </c>
      <c r="H150" s="17">
        <f t="shared" si="24"/>
        <v>1777.69</v>
      </c>
      <c r="I150" s="17">
        <f t="shared" si="38"/>
        <v>4354.59</v>
      </c>
      <c r="J150" s="18">
        <f t="shared" si="48"/>
        <v>5333.07</v>
      </c>
      <c r="L150" s="44">
        <f t="shared" si="26"/>
        <v>0</v>
      </c>
      <c r="N150" s="44">
        <f t="shared" si="43"/>
        <v>0</v>
      </c>
      <c r="P150" s="44">
        <f t="shared" si="27"/>
        <v>0</v>
      </c>
      <c r="R150" s="44">
        <f t="shared" si="28"/>
        <v>0</v>
      </c>
      <c r="T150" s="44">
        <f t="shared" si="29"/>
        <v>0</v>
      </c>
      <c r="V150" s="44">
        <f t="shared" si="30"/>
        <v>0</v>
      </c>
      <c r="X150" s="44">
        <f t="shared" si="31"/>
        <v>0</v>
      </c>
      <c r="Y150" s="43">
        <v>3</v>
      </c>
      <c r="Z150" s="44">
        <f t="shared" si="32"/>
        <v>5333.07</v>
      </c>
      <c r="AB150" s="44">
        <f t="shared" si="33"/>
        <v>0</v>
      </c>
      <c r="AD150" s="44">
        <f t="shared" si="34"/>
        <v>0</v>
      </c>
      <c r="AF150" s="44">
        <f t="shared" si="35"/>
        <v>0</v>
      </c>
      <c r="AH150" s="44">
        <f t="shared" si="36"/>
        <v>0</v>
      </c>
      <c r="AJ150" s="44">
        <f t="shared" si="37"/>
        <v>5333.07</v>
      </c>
    </row>
    <row r="151" spans="1:36" ht="68.400000000000006">
      <c r="A151" s="13" t="s">
        <v>1174</v>
      </c>
      <c r="B151" s="14" t="s">
        <v>218</v>
      </c>
      <c r="C151" s="15" t="s">
        <v>219</v>
      </c>
      <c r="D151" s="14" t="s">
        <v>26</v>
      </c>
      <c r="E151" s="14" t="s">
        <v>22</v>
      </c>
      <c r="F151" s="16">
        <v>5</v>
      </c>
      <c r="G151" s="17">
        <v>1912.8</v>
      </c>
      <c r="H151" s="17">
        <f t="shared" ref="H151:H213" si="49">ROUND((G151*1.2247),2)</f>
        <v>2342.61</v>
      </c>
      <c r="I151" s="17">
        <f t="shared" si="38"/>
        <v>9564</v>
      </c>
      <c r="J151" s="18">
        <f t="shared" si="48"/>
        <v>11713.050000000001</v>
      </c>
      <c r="L151" s="44">
        <f t="shared" ref="L151:L213" si="50">K151*H151</f>
        <v>0</v>
      </c>
      <c r="N151" s="44">
        <f t="shared" si="43"/>
        <v>0</v>
      </c>
      <c r="P151" s="44">
        <f t="shared" ref="P151:P213" si="51">O151*H151</f>
        <v>0</v>
      </c>
      <c r="R151" s="44">
        <f t="shared" ref="R151:R213" si="52">Q151*H151</f>
        <v>0</v>
      </c>
      <c r="T151" s="44">
        <f t="shared" ref="T151:T213" si="53">S151*H151</f>
        <v>0</v>
      </c>
      <c r="V151" s="44">
        <f t="shared" ref="V151:V213" si="54">U151*H151</f>
        <v>0</v>
      </c>
      <c r="X151" s="44">
        <f t="shared" ref="X151:X213" si="55">W151*H151</f>
        <v>0</v>
      </c>
      <c r="Y151" s="43">
        <v>5</v>
      </c>
      <c r="Z151" s="44">
        <f t="shared" ref="Z151:Z213" si="56">Y151*H151</f>
        <v>11713.050000000001</v>
      </c>
      <c r="AB151" s="44">
        <f t="shared" ref="AB151:AB213" si="57">AA151*H151</f>
        <v>0</v>
      </c>
      <c r="AD151" s="44">
        <f t="shared" ref="AD151:AD213" si="58">AC151*H151</f>
        <v>0</v>
      </c>
      <c r="AF151" s="44">
        <f t="shared" ref="AF151:AF213" si="59">AE151*H151</f>
        <v>0</v>
      </c>
      <c r="AH151" s="44">
        <f t="shared" ref="AH151:AH213" si="60">AG151*H151</f>
        <v>0</v>
      </c>
      <c r="AJ151" s="44">
        <f t="shared" ref="AJ151:AJ213" si="61">AH151+AF151+AD151+AB151+Z151+X151+V151+T151+R151+P151+N151+L151</f>
        <v>11713.050000000001</v>
      </c>
    </row>
    <row r="152" spans="1:36" ht="34.200000000000003">
      <c r="A152" s="13" t="s">
        <v>1175</v>
      </c>
      <c r="B152" s="14" t="s">
        <v>220</v>
      </c>
      <c r="C152" s="15" t="s">
        <v>221</v>
      </c>
      <c r="D152" s="14" t="s">
        <v>26</v>
      </c>
      <c r="E152" s="14" t="s">
        <v>22</v>
      </c>
      <c r="F152" s="16">
        <v>4</v>
      </c>
      <c r="G152" s="17">
        <v>1342.28</v>
      </c>
      <c r="H152" s="17">
        <f t="shared" si="49"/>
        <v>1643.89</v>
      </c>
      <c r="I152" s="17">
        <f t="shared" si="38"/>
        <v>5369.12</v>
      </c>
      <c r="J152" s="18">
        <f t="shared" si="48"/>
        <v>6575.56</v>
      </c>
      <c r="L152" s="44">
        <f t="shared" si="50"/>
        <v>0</v>
      </c>
      <c r="N152" s="44">
        <f t="shared" si="43"/>
        <v>0</v>
      </c>
      <c r="P152" s="44">
        <f t="shared" si="51"/>
        <v>0</v>
      </c>
      <c r="R152" s="44">
        <f t="shared" si="52"/>
        <v>0</v>
      </c>
      <c r="T152" s="44">
        <f t="shared" si="53"/>
        <v>0</v>
      </c>
      <c r="V152" s="44">
        <f t="shared" si="54"/>
        <v>0</v>
      </c>
      <c r="X152" s="44">
        <f t="shared" si="55"/>
        <v>0</v>
      </c>
      <c r="Y152" s="43">
        <v>4</v>
      </c>
      <c r="Z152" s="44">
        <f t="shared" si="56"/>
        <v>6575.56</v>
      </c>
      <c r="AB152" s="44">
        <f t="shared" si="57"/>
        <v>0</v>
      </c>
      <c r="AD152" s="44">
        <f t="shared" si="58"/>
        <v>0</v>
      </c>
      <c r="AF152" s="44">
        <f t="shared" si="59"/>
        <v>0</v>
      </c>
      <c r="AH152" s="44">
        <f t="shared" si="60"/>
        <v>0</v>
      </c>
      <c r="AJ152" s="44">
        <f t="shared" si="61"/>
        <v>6575.56</v>
      </c>
    </row>
    <row r="153" spans="1:36" ht="34.200000000000003">
      <c r="A153" s="13" t="s">
        <v>1176</v>
      </c>
      <c r="B153" s="14" t="s">
        <v>222</v>
      </c>
      <c r="C153" s="15" t="s">
        <v>223</v>
      </c>
      <c r="D153" s="14" t="s">
        <v>26</v>
      </c>
      <c r="E153" s="14" t="s">
        <v>15</v>
      </c>
      <c r="F153" s="16">
        <v>1.8</v>
      </c>
      <c r="G153" s="17">
        <v>301.17</v>
      </c>
      <c r="H153" s="17">
        <f t="shared" si="49"/>
        <v>368.84</v>
      </c>
      <c r="I153" s="17">
        <f t="shared" ref="I153:I216" si="62">G153*F153</f>
        <v>542.10599999999999</v>
      </c>
      <c r="J153" s="18">
        <f t="shared" si="48"/>
        <v>663.91199999999992</v>
      </c>
      <c r="L153" s="44">
        <f t="shared" si="50"/>
        <v>0</v>
      </c>
      <c r="N153" s="44">
        <f t="shared" si="43"/>
        <v>0</v>
      </c>
      <c r="P153" s="44">
        <f t="shared" si="51"/>
        <v>0</v>
      </c>
      <c r="R153" s="44">
        <f t="shared" si="52"/>
        <v>0</v>
      </c>
      <c r="T153" s="44">
        <f t="shared" si="53"/>
        <v>0</v>
      </c>
      <c r="V153" s="44">
        <f t="shared" si="54"/>
        <v>0</v>
      </c>
      <c r="X153" s="44">
        <f t="shared" si="55"/>
        <v>0</v>
      </c>
      <c r="Y153" s="43">
        <v>1.8</v>
      </c>
      <c r="Z153" s="44">
        <f t="shared" si="56"/>
        <v>663.91199999999992</v>
      </c>
      <c r="AB153" s="44">
        <f t="shared" si="57"/>
        <v>0</v>
      </c>
      <c r="AD153" s="44">
        <f t="shared" si="58"/>
        <v>0</v>
      </c>
      <c r="AF153" s="44">
        <f t="shared" si="59"/>
        <v>0</v>
      </c>
      <c r="AH153" s="44">
        <f t="shared" si="60"/>
        <v>0</v>
      </c>
      <c r="AJ153" s="44">
        <f t="shared" si="61"/>
        <v>663.91199999999992</v>
      </c>
    </row>
    <row r="154" spans="1:36">
      <c r="A154" s="22" t="s">
        <v>306</v>
      </c>
      <c r="B154" s="259" t="s">
        <v>225</v>
      </c>
      <c r="C154" s="259"/>
      <c r="D154" s="259"/>
      <c r="E154" s="259"/>
      <c r="F154" s="259"/>
      <c r="G154" s="259"/>
      <c r="H154" s="17"/>
      <c r="I154" s="17"/>
      <c r="J154" s="23">
        <f>SUM(J155:J157)</f>
        <v>6349.4240000000009</v>
      </c>
      <c r="N154" s="44">
        <f t="shared" si="43"/>
        <v>0</v>
      </c>
      <c r="AJ154" s="44"/>
    </row>
    <row r="155" spans="1:36" ht="22.8">
      <c r="A155" s="13" t="s">
        <v>1177</v>
      </c>
      <c r="B155" s="14" t="s">
        <v>227</v>
      </c>
      <c r="C155" s="15" t="s">
        <v>228</v>
      </c>
      <c r="D155" s="14" t="s">
        <v>14</v>
      </c>
      <c r="E155" s="14" t="s">
        <v>22</v>
      </c>
      <c r="F155" s="16">
        <v>4</v>
      </c>
      <c r="G155" s="17">
        <v>79.69</v>
      </c>
      <c r="H155" s="17">
        <f t="shared" si="49"/>
        <v>97.6</v>
      </c>
      <c r="I155" s="17">
        <f t="shared" si="62"/>
        <v>318.76</v>
      </c>
      <c r="J155" s="18">
        <f>F155*H155</f>
        <v>390.4</v>
      </c>
      <c r="L155" s="44">
        <f t="shared" si="50"/>
        <v>0</v>
      </c>
      <c r="N155" s="44">
        <f t="shared" si="43"/>
        <v>0</v>
      </c>
      <c r="P155" s="44">
        <f t="shared" si="51"/>
        <v>0</v>
      </c>
      <c r="R155" s="44">
        <f t="shared" si="52"/>
        <v>0</v>
      </c>
      <c r="T155" s="44">
        <f t="shared" si="53"/>
        <v>0</v>
      </c>
      <c r="V155" s="44">
        <f t="shared" si="54"/>
        <v>0</v>
      </c>
      <c r="X155" s="44">
        <f t="shared" si="55"/>
        <v>0</v>
      </c>
      <c r="Z155" s="44">
        <f t="shared" si="56"/>
        <v>0</v>
      </c>
      <c r="AA155" s="43">
        <v>4</v>
      </c>
      <c r="AB155" s="44">
        <f t="shared" si="57"/>
        <v>390.4</v>
      </c>
      <c r="AD155" s="44">
        <f t="shared" si="58"/>
        <v>0</v>
      </c>
      <c r="AF155" s="44">
        <f t="shared" si="59"/>
        <v>0</v>
      </c>
      <c r="AH155" s="44">
        <f t="shared" si="60"/>
        <v>0</v>
      </c>
      <c r="AJ155" s="44">
        <f t="shared" si="61"/>
        <v>390.4</v>
      </c>
    </row>
    <row r="156" spans="1:36" ht="34.200000000000003">
      <c r="A156" s="13" t="s">
        <v>1178</v>
      </c>
      <c r="B156" s="14" t="s">
        <v>230</v>
      </c>
      <c r="C156" s="15" t="s">
        <v>231</v>
      </c>
      <c r="D156" s="14" t="s">
        <v>14</v>
      </c>
      <c r="E156" s="14" t="s">
        <v>22</v>
      </c>
      <c r="F156" s="16">
        <v>8</v>
      </c>
      <c r="G156" s="17">
        <v>313.11</v>
      </c>
      <c r="H156" s="17">
        <f t="shared" si="49"/>
        <v>383.47</v>
      </c>
      <c r="I156" s="17">
        <f t="shared" si="62"/>
        <v>2504.88</v>
      </c>
      <c r="J156" s="18">
        <f t="shared" ref="J156:J157" si="63">F156*H156</f>
        <v>3067.76</v>
      </c>
      <c r="L156" s="44">
        <f t="shared" si="50"/>
        <v>0</v>
      </c>
      <c r="N156" s="44">
        <f t="shared" si="43"/>
        <v>0</v>
      </c>
      <c r="P156" s="44">
        <f t="shared" si="51"/>
        <v>0</v>
      </c>
      <c r="R156" s="44">
        <f t="shared" si="52"/>
        <v>0</v>
      </c>
      <c r="T156" s="44">
        <f t="shared" si="53"/>
        <v>0</v>
      </c>
      <c r="V156" s="44">
        <f t="shared" si="54"/>
        <v>0</v>
      </c>
      <c r="X156" s="44">
        <f t="shared" si="55"/>
        <v>0</v>
      </c>
      <c r="Z156" s="44">
        <f t="shared" si="56"/>
        <v>0</v>
      </c>
      <c r="AA156" s="43">
        <v>8</v>
      </c>
      <c r="AB156" s="44">
        <f t="shared" si="57"/>
        <v>3067.76</v>
      </c>
      <c r="AD156" s="44">
        <f t="shared" si="58"/>
        <v>0</v>
      </c>
      <c r="AF156" s="44">
        <f t="shared" si="59"/>
        <v>0</v>
      </c>
      <c r="AH156" s="44">
        <f t="shared" si="60"/>
        <v>0</v>
      </c>
      <c r="AJ156" s="44">
        <f t="shared" si="61"/>
        <v>3067.76</v>
      </c>
    </row>
    <row r="157" spans="1:36" ht="22.8">
      <c r="A157" s="13" t="s">
        <v>1179</v>
      </c>
      <c r="B157" s="14" t="s">
        <v>233</v>
      </c>
      <c r="C157" s="15" t="s">
        <v>234</v>
      </c>
      <c r="D157" s="14" t="s">
        <v>26</v>
      </c>
      <c r="E157" s="14" t="s">
        <v>235</v>
      </c>
      <c r="F157" s="16">
        <v>12.8</v>
      </c>
      <c r="G157" s="17">
        <v>184.44</v>
      </c>
      <c r="H157" s="17">
        <f t="shared" si="49"/>
        <v>225.88</v>
      </c>
      <c r="I157" s="17">
        <f t="shared" si="62"/>
        <v>2360.8319999999999</v>
      </c>
      <c r="J157" s="18">
        <f t="shared" si="63"/>
        <v>2891.2640000000001</v>
      </c>
      <c r="L157" s="44">
        <f t="shared" si="50"/>
        <v>0</v>
      </c>
      <c r="N157" s="44">
        <f t="shared" si="43"/>
        <v>0</v>
      </c>
      <c r="P157" s="44">
        <f t="shared" si="51"/>
        <v>0</v>
      </c>
      <c r="R157" s="44">
        <f t="shared" si="52"/>
        <v>0</v>
      </c>
      <c r="T157" s="44">
        <f t="shared" si="53"/>
        <v>0</v>
      </c>
      <c r="V157" s="44">
        <f t="shared" si="54"/>
        <v>0</v>
      </c>
      <c r="X157" s="44">
        <f t="shared" si="55"/>
        <v>0</v>
      </c>
      <c r="Z157" s="44">
        <f t="shared" si="56"/>
        <v>0</v>
      </c>
      <c r="AA157" s="43">
        <v>12.8</v>
      </c>
      <c r="AB157" s="44">
        <f t="shared" si="57"/>
        <v>2891.2640000000001</v>
      </c>
      <c r="AD157" s="44">
        <f t="shared" si="58"/>
        <v>0</v>
      </c>
      <c r="AF157" s="44">
        <f t="shared" si="59"/>
        <v>0</v>
      </c>
      <c r="AH157" s="44">
        <f t="shared" si="60"/>
        <v>0</v>
      </c>
      <c r="AJ157" s="44">
        <f t="shared" si="61"/>
        <v>2891.2640000000001</v>
      </c>
    </row>
    <row r="158" spans="1:36">
      <c r="A158" s="22" t="s">
        <v>309</v>
      </c>
      <c r="B158" s="259" t="s">
        <v>237</v>
      </c>
      <c r="C158" s="259"/>
      <c r="D158" s="259"/>
      <c r="E158" s="259"/>
      <c r="F158" s="259"/>
      <c r="G158" s="259"/>
      <c r="H158" s="17"/>
      <c r="I158" s="17"/>
      <c r="J158" s="23">
        <f>ROUND((SUM(J159:J163)),2)</f>
        <v>58849.81</v>
      </c>
      <c r="N158" s="44">
        <f t="shared" si="43"/>
        <v>0</v>
      </c>
      <c r="AJ158" s="44"/>
    </row>
    <row r="159" spans="1:36" ht="57">
      <c r="A159" s="13" t="s">
        <v>1180</v>
      </c>
      <c r="B159" s="14" t="s">
        <v>239</v>
      </c>
      <c r="C159" s="15" t="s">
        <v>240</v>
      </c>
      <c r="D159" s="14" t="s">
        <v>26</v>
      </c>
      <c r="E159" s="14" t="s">
        <v>22</v>
      </c>
      <c r="F159" s="16">
        <v>1</v>
      </c>
      <c r="G159" s="17">
        <v>898.56</v>
      </c>
      <c r="H159" s="17">
        <f t="shared" si="49"/>
        <v>1100.47</v>
      </c>
      <c r="I159" s="17">
        <f t="shared" si="62"/>
        <v>898.56</v>
      </c>
      <c r="J159" s="18">
        <f>F159*H159</f>
        <v>1100.47</v>
      </c>
      <c r="L159" s="44">
        <f t="shared" si="50"/>
        <v>0</v>
      </c>
      <c r="N159" s="44">
        <f t="shared" si="43"/>
        <v>0</v>
      </c>
      <c r="P159" s="44">
        <f t="shared" si="51"/>
        <v>0</v>
      </c>
      <c r="R159" s="44">
        <f t="shared" si="52"/>
        <v>0</v>
      </c>
      <c r="T159" s="44">
        <f t="shared" si="53"/>
        <v>0</v>
      </c>
      <c r="V159" s="44">
        <f t="shared" si="54"/>
        <v>0</v>
      </c>
      <c r="X159" s="44">
        <f t="shared" si="55"/>
        <v>0</v>
      </c>
      <c r="Y159" s="43">
        <v>1</v>
      </c>
      <c r="Z159" s="44">
        <f t="shared" si="56"/>
        <v>1100.47</v>
      </c>
      <c r="AB159" s="44">
        <f t="shared" si="57"/>
        <v>0</v>
      </c>
      <c r="AD159" s="44">
        <f t="shared" si="58"/>
        <v>0</v>
      </c>
      <c r="AF159" s="44">
        <f t="shared" si="59"/>
        <v>0</v>
      </c>
      <c r="AH159" s="44">
        <f t="shared" si="60"/>
        <v>0</v>
      </c>
      <c r="AJ159" s="44">
        <f t="shared" si="61"/>
        <v>1100.47</v>
      </c>
    </row>
    <row r="160" spans="1:36" ht="57">
      <c r="A160" s="13" t="s">
        <v>1181</v>
      </c>
      <c r="B160" s="14" t="s">
        <v>241</v>
      </c>
      <c r="C160" s="15" t="s">
        <v>242</v>
      </c>
      <c r="D160" s="14" t="s">
        <v>26</v>
      </c>
      <c r="E160" s="14" t="s">
        <v>15</v>
      </c>
      <c r="F160" s="16">
        <v>1.68</v>
      </c>
      <c r="G160" s="17">
        <v>709.02</v>
      </c>
      <c r="H160" s="17">
        <f t="shared" si="49"/>
        <v>868.34</v>
      </c>
      <c r="I160" s="17">
        <f t="shared" si="62"/>
        <v>1191.1535999999999</v>
      </c>
      <c r="J160" s="18">
        <f t="shared" ref="J160:J162" si="64">F160*H160</f>
        <v>1458.8112000000001</v>
      </c>
      <c r="L160" s="44">
        <f t="shared" si="50"/>
        <v>0</v>
      </c>
      <c r="N160" s="44">
        <f t="shared" si="43"/>
        <v>0</v>
      </c>
      <c r="P160" s="44">
        <f t="shared" si="51"/>
        <v>0</v>
      </c>
      <c r="R160" s="44">
        <f t="shared" si="52"/>
        <v>0</v>
      </c>
      <c r="T160" s="44">
        <f t="shared" si="53"/>
        <v>0</v>
      </c>
      <c r="V160" s="44">
        <f t="shared" si="54"/>
        <v>0</v>
      </c>
      <c r="X160" s="44">
        <f t="shared" si="55"/>
        <v>0</v>
      </c>
      <c r="Y160" s="43">
        <v>0.65</v>
      </c>
      <c r="Z160" s="44">
        <f t="shared" si="56"/>
        <v>564.42100000000005</v>
      </c>
      <c r="AA160" s="43">
        <v>1.03</v>
      </c>
      <c r="AB160" s="44">
        <f t="shared" si="57"/>
        <v>894.39020000000005</v>
      </c>
      <c r="AD160" s="44">
        <f t="shared" si="58"/>
        <v>0</v>
      </c>
      <c r="AF160" s="44">
        <f t="shared" si="59"/>
        <v>0</v>
      </c>
      <c r="AH160" s="44">
        <f t="shared" si="60"/>
        <v>0</v>
      </c>
      <c r="AJ160" s="44">
        <f t="shared" si="61"/>
        <v>1458.8112000000001</v>
      </c>
    </row>
    <row r="161" spans="1:36" ht="57">
      <c r="A161" s="13" t="s">
        <v>1182</v>
      </c>
      <c r="B161" s="14" t="s">
        <v>243</v>
      </c>
      <c r="C161" s="15" t="s">
        <v>244</v>
      </c>
      <c r="D161" s="14" t="s">
        <v>26</v>
      </c>
      <c r="E161" s="14" t="s">
        <v>15</v>
      </c>
      <c r="F161" s="16">
        <v>3.36</v>
      </c>
      <c r="G161" s="17">
        <v>709.02</v>
      </c>
      <c r="H161" s="17">
        <f t="shared" si="49"/>
        <v>868.34</v>
      </c>
      <c r="I161" s="17">
        <f t="shared" si="62"/>
        <v>2382.3071999999997</v>
      </c>
      <c r="J161" s="18">
        <f t="shared" si="64"/>
        <v>2917.6224000000002</v>
      </c>
      <c r="L161" s="44">
        <f t="shared" si="50"/>
        <v>0</v>
      </c>
      <c r="N161" s="44">
        <f t="shared" si="43"/>
        <v>0</v>
      </c>
      <c r="P161" s="44">
        <f t="shared" si="51"/>
        <v>0</v>
      </c>
      <c r="R161" s="44">
        <f t="shared" si="52"/>
        <v>0</v>
      </c>
      <c r="T161" s="44">
        <f t="shared" si="53"/>
        <v>0</v>
      </c>
      <c r="V161" s="44">
        <f t="shared" si="54"/>
        <v>0</v>
      </c>
      <c r="X161" s="44">
        <f t="shared" si="55"/>
        <v>0</v>
      </c>
      <c r="Y161" s="43">
        <v>1.3</v>
      </c>
      <c r="Z161" s="44">
        <f t="shared" si="56"/>
        <v>1128.8420000000001</v>
      </c>
      <c r="AA161" s="43">
        <v>2.06</v>
      </c>
      <c r="AB161" s="44">
        <f t="shared" si="57"/>
        <v>1788.7804000000001</v>
      </c>
      <c r="AD161" s="44">
        <f t="shared" si="58"/>
        <v>0</v>
      </c>
      <c r="AF161" s="44">
        <f t="shared" si="59"/>
        <v>0</v>
      </c>
      <c r="AH161" s="44">
        <f t="shared" si="60"/>
        <v>0</v>
      </c>
      <c r="AJ161" s="44">
        <f t="shared" si="61"/>
        <v>2917.6224000000002</v>
      </c>
    </row>
    <row r="162" spans="1:36" ht="68.400000000000006">
      <c r="A162" s="13" t="s">
        <v>1183</v>
      </c>
      <c r="B162" s="14" t="s">
        <v>245</v>
      </c>
      <c r="C162" s="15" t="s">
        <v>246</v>
      </c>
      <c r="D162" s="14" t="s">
        <v>26</v>
      </c>
      <c r="E162" s="14" t="s">
        <v>15</v>
      </c>
      <c r="F162" s="16">
        <v>83.48</v>
      </c>
      <c r="G162" s="17">
        <v>504.72</v>
      </c>
      <c r="H162" s="17">
        <f t="shared" si="49"/>
        <v>618.13</v>
      </c>
      <c r="I162" s="17">
        <f t="shared" si="62"/>
        <v>42134.025600000001</v>
      </c>
      <c r="J162" s="18">
        <f t="shared" si="64"/>
        <v>51601.492400000003</v>
      </c>
      <c r="L162" s="44">
        <f t="shared" si="50"/>
        <v>0</v>
      </c>
      <c r="N162" s="44">
        <f t="shared" si="43"/>
        <v>0</v>
      </c>
      <c r="P162" s="44">
        <f t="shared" si="51"/>
        <v>0</v>
      </c>
      <c r="R162" s="44">
        <f t="shared" si="52"/>
        <v>0</v>
      </c>
      <c r="T162" s="44">
        <f t="shared" si="53"/>
        <v>0</v>
      </c>
      <c r="V162" s="44">
        <f t="shared" si="54"/>
        <v>0</v>
      </c>
      <c r="X162" s="44">
        <f t="shared" si="55"/>
        <v>0</v>
      </c>
      <c r="Y162" s="43">
        <v>32.33</v>
      </c>
      <c r="Z162" s="44">
        <f t="shared" si="56"/>
        <v>19984.142899999999</v>
      </c>
      <c r="AA162" s="43">
        <v>51.15</v>
      </c>
      <c r="AB162" s="44">
        <f t="shared" si="57"/>
        <v>31617.3495</v>
      </c>
      <c r="AD162" s="44">
        <f t="shared" si="58"/>
        <v>0</v>
      </c>
      <c r="AF162" s="44">
        <f t="shared" si="59"/>
        <v>0</v>
      </c>
      <c r="AH162" s="44">
        <f t="shared" si="60"/>
        <v>0</v>
      </c>
      <c r="AJ162" s="44">
        <f t="shared" si="61"/>
        <v>51601.492400000003</v>
      </c>
    </row>
    <row r="163" spans="1:36" ht="57">
      <c r="A163" s="13" t="s">
        <v>1184</v>
      </c>
      <c r="B163" s="14" t="s">
        <v>247</v>
      </c>
      <c r="C163" s="15" t="s">
        <v>248</v>
      </c>
      <c r="D163" s="14" t="s">
        <v>26</v>
      </c>
      <c r="E163" s="14" t="s">
        <v>15</v>
      </c>
      <c r="F163" s="16">
        <v>2.04</v>
      </c>
      <c r="G163" s="17">
        <v>709.02</v>
      </c>
      <c r="H163" s="17">
        <f t="shared" si="49"/>
        <v>868.34</v>
      </c>
      <c r="I163" s="17">
        <f t="shared" si="62"/>
        <v>1446.4007999999999</v>
      </c>
      <c r="J163" s="18">
        <v>1771.41</v>
      </c>
      <c r="L163" s="44">
        <f t="shared" si="50"/>
        <v>0</v>
      </c>
      <c r="N163" s="44">
        <f t="shared" si="43"/>
        <v>0</v>
      </c>
      <c r="P163" s="44">
        <f t="shared" si="51"/>
        <v>0</v>
      </c>
      <c r="R163" s="44">
        <f t="shared" si="52"/>
        <v>0</v>
      </c>
      <c r="T163" s="44">
        <f t="shared" si="53"/>
        <v>0</v>
      </c>
      <c r="V163" s="44">
        <f t="shared" si="54"/>
        <v>0</v>
      </c>
      <c r="X163" s="44">
        <f t="shared" si="55"/>
        <v>0</v>
      </c>
      <c r="Y163" s="43">
        <v>0.79</v>
      </c>
      <c r="Z163" s="44">
        <f t="shared" si="56"/>
        <v>685.98860000000002</v>
      </c>
      <c r="AA163" s="43">
        <v>1.25</v>
      </c>
      <c r="AB163" s="44">
        <f t="shared" si="57"/>
        <v>1085.425</v>
      </c>
      <c r="AD163" s="44">
        <f t="shared" si="58"/>
        <v>0</v>
      </c>
      <c r="AF163" s="44">
        <f t="shared" si="59"/>
        <v>0</v>
      </c>
      <c r="AH163" s="44">
        <f t="shared" si="60"/>
        <v>0</v>
      </c>
      <c r="AJ163" s="44">
        <f t="shared" si="61"/>
        <v>1771.4135999999999</v>
      </c>
    </row>
    <row r="164" spans="1:36">
      <c r="A164" s="22" t="s">
        <v>312</v>
      </c>
      <c r="B164" s="259" t="s">
        <v>250</v>
      </c>
      <c r="C164" s="259"/>
      <c r="D164" s="259"/>
      <c r="E164" s="259"/>
      <c r="F164" s="259"/>
      <c r="G164" s="259"/>
      <c r="H164" s="17"/>
      <c r="I164" s="17"/>
      <c r="J164" s="23">
        <f>ROUND((SUM(J165:J179)),2)</f>
        <v>64786.92</v>
      </c>
      <c r="N164" s="44">
        <f t="shared" si="43"/>
        <v>0</v>
      </c>
      <c r="AJ164" s="44"/>
    </row>
    <row r="165" spans="1:36" ht="57">
      <c r="A165" s="13" t="s">
        <v>1185</v>
      </c>
      <c r="B165" s="14" t="s">
        <v>252</v>
      </c>
      <c r="C165" s="15" t="s">
        <v>253</v>
      </c>
      <c r="D165" s="14" t="s">
        <v>26</v>
      </c>
      <c r="E165" s="14" t="s">
        <v>15</v>
      </c>
      <c r="F165" s="16">
        <v>0.88</v>
      </c>
      <c r="G165" s="17">
        <v>743.74</v>
      </c>
      <c r="H165" s="17">
        <f t="shared" si="49"/>
        <v>910.86</v>
      </c>
      <c r="I165" s="17">
        <f t="shared" si="62"/>
        <v>654.49120000000005</v>
      </c>
      <c r="J165" s="18">
        <f>ROUND((F165*H165),2)</f>
        <v>801.56</v>
      </c>
      <c r="L165" s="44">
        <f t="shared" si="50"/>
        <v>0</v>
      </c>
      <c r="N165" s="44">
        <f t="shared" si="43"/>
        <v>0</v>
      </c>
      <c r="P165" s="44">
        <f t="shared" si="51"/>
        <v>0</v>
      </c>
      <c r="R165" s="44">
        <f t="shared" si="52"/>
        <v>0</v>
      </c>
      <c r="T165" s="44">
        <f t="shared" si="53"/>
        <v>0</v>
      </c>
      <c r="V165" s="44">
        <f t="shared" si="54"/>
        <v>0</v>
      </c>
      <c r="X165" s="44">
        <f t="shared" si="55"/>
        <v>0</v>
      </c>
      <c r="Y165" s="43">
        <v>0.88</v>
      </c>
      <c r="Z165" s="44">
        <f t="shared" si="56"/>
        <v>801.55680000000007</v>
      </c>
      <c r="AB165" s="44">
        <f t="shared" si="57"/>
        <v>0</v>
      </c>
      <c r="AD165" s="44">
        <f t="shared" si="58"/>
        <v>0</v>
      </c>
      <c r="AF165" s="44">
        <f t="shared" si="59"/>
        <v>0</v>
      </c>
      <c r="AH165" s="44">
        <f t="shared" si="60"/>
        <v>0</v>
      </c>
      <c r="AJ165" s="44">
        <f t="shared" si="61"/>
        <v>801.55680000000007</v>
      </c>
    </row>
    <row r="166" spans="1:36" ht="57">
      <c r="A166" s="13" t="s">
        <v>1186</v>
      </c>
      <c r="B166" s="14" t="s">
        <v>255</v>
      </c>
      <c r="C166" s="15" t="s">
        <v>256</v>
      </c>
      <c r="D166" s="14" t="s">
        <v>26</v>
      </c>
      <c r="E166" s="14" t="s">
        <v>15</v>
      </c>
      <c r="F166" s="16">
        <v>2.15</v>
      </c>
      <c r="G166" s="17">
        <v>743.74</v>
      </c>
      <c r="H166" s="17">
        <f t="shared" si="49"/>
        <v>910.86</v>
      </c>
      <c r="I166" s="17">
        <f t="shared" si="62"/>
        <v>1599.0409999999999</v>
      </c>
      <c r="J166" s="18">
        <f t="shared" ref="J166:J179" si="65">ROUND((F166*H166),2)</f>
        <v>1958.35</v>
      </c>
      <c r="L166" s="44">
        <f t="shared" si="50"/>
        <v>0</v>
      </c>
      <c r="N166" s="44">
        <f t="shared" si="43"/>
        <v>0</v>
      </c>
      <c r="P166" s="44">
        <f t="shared" si="51"/>
        <v>0</v>
      </c>
      <c r="R166" s="44">
        <f t="shared" si="52"/>
        <v>0</v>
      </c>
      <c r="T166" s="44">
        <f t="shared" si="53"/>
        <v>0</v>
      </c>
      <c r="V166" s="44">
        <f t="shared" si="54"/>
        <v>0</v>
      </c>
      <c r="X166" s="44">
        <f t="shared" si="55"/>
        <v>0</v>
      </c>
      <c r="Y166" s="43">
        <v>2.15</v>
      </c>
      <c r="Z166" s="44">
        <f t="shared" si="56"/>
        <v>1958.3489999999999</v>
      </c>
      <c r="AB166" s="44">
        <f t="shared" si="57"/>
        <v>0</v>
      </c>
      <c r="AD166" s="44">
        <f t="shared" si="58"/>
        <v>0</v>
      </c>
      <c r="AF166" s="44">
        <f t="shared" si="59"/>
        <v>0</v>
      </c>
      <c r="AH166" s="44">
        <f t="shared" si="60"/>
        <v>0</v>
      </c>
      <c r="AJ166" s="44">
        <f t="shared" si="61"/>
        <v>1958.3489999999999</v>
      </c>
    </row>
    <row r="167" spans="1:36" ht="57">
      <c r="A167" s="13" t="s">
        <v>1187</v>
      </c>
      <c r="B167" s="14" t="s">
        <v>258</v>
      </c>
      <c r="C167" s="15" t="s">
        <v>259</v>
      </c>
      <c r="D167" s="14" t="s">
        <v>26</v>
      </c>
      <c r="E167" s="14" t="s">
        <v>15</v>
      </c>
      <c r="F167" s="16">
        <v>1.61</v>
      </c>
      <c r="G167" s="17">
        <v>792.21</v>
      </c>
      <c r="H167" s="17">
        <f t="shared" si="49"/>
        <v>970.22</v>
      </c>
      <c r="I167" s="17">
        <f t="shared" si="62"/>
        <v>1275.4581000000001</v>
      </c>
      <c r="J167" s="18">
        <f t="shared" si="65"/>
        <v>1562.05</v>
      </c>
      <c r="L167" s="44">
        <f t="shared" si="50"/>
        <v>0</v>
      </c>
      <c r="N167" s="44">
        <f t="shared" si="43"/>
        <v>0</v>
      </c>
      <c r="P167" s="44">
        <f t="shared" si="51"/>
        <v>0</v>
      </c>
      <c r="R167" s="44">
        <f t="shared" si="52"/>
        <v>0</v>
      </c>
      <c r="T167" s="44">
        <f t="shared" si="53"/>
        <v>0</v>
      </c>
      <c r="V167" s="44">
        <f t="shared" si="54"/>
        <v>0</v>
      </c>
      <c r="X167" s="44">
        <f t="shared" si="55"/>
        <v>0</v>
      </c>
      <c r="Y167" s="43">
        <v>1.61</v>
      </c>
      <c r="Z167" s="44">
        <f t="shared" si="56"/>
        <v>1562.0542</v>
      </c>
      <c r="AB167" s="44">
        <f t="shared" si="57"/>
        <v>0</v>
      </c>
      <c r="AD167" s="44">
        <f t="shared" si="58"/>
        <v>0</v>
      </c>
      <c r="AF167" s="44">
        <f t="shared" si="59"/>
        <v>0</v>
      </c>
      <c r="AH167" s="44">
        <f t="shared" si="60"/>
        <v>0</v>
      </c>
      <c r="AJ167" s="44">
        <f t="shared" si="61"/>
        <v>1562.0542</v>
      </c>
    </row>
    <row r="168" spans="1:36" ht="57">
      <c r="A168" s="13" t="s">
        <v>1188</v>
      </c>
      <c r="B168" s="14" t="s">
        <v>260</v>
      </c>
      <c r="C168" s="15" t="s">
        <v>261</v>
      </c>
      <c r="D168" s="14" t="s">
        <v>26</v>
      </c>
      <c r="E168" s="14" t="s">
        <v>15</v>
      </c>
      <c r="F168" s="16">
        <v>2.73</v>
      </c>
      <c r="G168" s="17">
        <v>743.74</v>
      </c>
      <c r="H168" s="17">
        <f t="shared" si="49"/>
        <v>910.86</v>
      </c>
      <c r="I168" s="17">
        <f t="shared" si="62"/>
        <v>2030.4102</v>
      </c>
      <c r="J168" s="18">
        <f t="shared" si="65"/>
        <v>2486.65</v>
      </c>
      <c r="L168" s="44">
        <f t="shared" si="50"/>
        <v>0</v>
      </c>
      <c r="N168" s="44">
        <f t="shared" si="43"/>
        <v>0</v>
      </c>
      <c r="P168" s="44">
        <f t="shared" si="51"/>
        <v>0</v>
      </c>
      <c r="R168" s="44">
        <f t="shared" si="52"/>
        <v>0</v>
      </c>
      <c r="T168" s="44">
        <f t="shared" si="53"/>
        <v>0</v>
      </c>
      <c r="V168" s="44">
        <f t="shared" si="54"/>
        <v>0</v>
      </c>
      <c r="X168" s="44">
        <f t="shared" si="55"/>
        <v>0</v>
      </c>
      <c r="Y168" s="43">
        <v>2.73</v>
      </c>
      <c r="Z168" s="44">
        <f t="shared" si="56"/>
        <v>2486.6478000000002</v>
      </c>
      <c r="AB168" s="44">
        <f t="shared" si="57"/>
        <v>0</v>
      </c>
      <c r="AD168" s="44">
        <f t="shared" si="58"/>
        <v>0</v>
      </c>
      <c r="AF168" s="44">
        <f t="shared" si="59"/>
        <v>0</v>
      </c>
      <c r="AH168" s="44">
        <f t="shared" si="60"/>
        <v>0</v>
      </c>
      <c r="AJ168" s="44">
        <f t="shared" si="61"/>
        <v>2486.6478000000002</v>
      </c>
    </row>
    <row r="169" spans="1:36" ht="57">
      <c r="A169" s="13" t="s">
        <v>1189</v>
      </c>
      <c r="B169" s="14" t="s">
        <v>262</v>
      </c>
      <c r="C169" s="15" t="s">
        <v>263</v>
      </c>
      <c r="D169" s="14" t="s">
        <v>26</v>
      </c>
      <c r="E169" s="14" t="s">
        <v>15</v>
      </c>
      <c r="F169" s="16">
        <v>2.16</v>
      </c>
      <c r="G169" s="17">
        <v>792.21</v>
      </c>
      <c r="H169" s="17">
        <f t="shared" si="49"/>
        <v>970.22</v>
      </c>
      <c r="I169" s="17">
        <f t="shared" si="62"/>
        <v>1711.1736000000001</v>
      </c>
      <c r="J169" s="18">
        <f t="shared" si="65"/>
        <v>2095.6799999999998</v>
      </c>
      <c r="L169" s="44">
        <f t="shared" si="50"/>
        <v>0</v>
      </c>
      <c r="N169" s="44">
        <f t="shared" si="43"/>
        <v>0</v>
      </c>
      <c r="P169" s="44">
        <f t="shared" si="51"/>
        <v>0</v>
      </c>
      <c r="R169" s="44">
        <f t="shared" si="52"/>
        <v>0</v>
      </c>
      <c r="T169" s="44">
        <f t="shared" si="53"/>
        <v>0</v>
      </c>
      <c r="V169" s="44">
        <f t="shared" si="54"/>
        <v>0</v>
      </c>
      <c r="X169" s="44">
        <f t="shared" si="55"/>
        <v>0</v>
      </c>
      <c r="Y169" s="43">
        <v>2.16</v>
      </c>
      <c r="Z169" s="44">
        <f t="shared" si="56"/>
        <v>2095.6752000000001</v>
      </c>
      <c r="AB169" s="44">
        <f t="shared" si="57"/>
        <v>0</v>
      </c>
      <c r="AD169" s="44">
        <f t="shared" si="58"/>
        <v>0</v>
      </c>
      <c r="AF169" s="44">
        <f t="shared" si="59"/>
        <v>0</v>
      </c>
      <c r="AH169" s="44">
        <f t="shared" si="60"/>
        <v>0</v>
      </c>
      <c r="AJ169" s="44">
        <f t="shared" si="61"/>
        <v>2095.6752000000001</v>
      </c>
    </row>
    <row r="170" spans="1:36" ht="57">
      <c r="A170" s="13" t="s">
        <v>1190</v>
      </c>
      <c r="B170" s="14" t="s">
        <v>264</v>
      </c>
      <c r="C170" s="15" t="s">
        <v>265</v>
      </c>
      <c r="D170" s="14" t="s">
        <v>26</v>
      </c>
      <c r="E170" s="14" t="s">
        <v>15</v>
      </c>
      <c r="F170" s="16">
        <v>1.05</v>
      </c>
      <c r="G170" s="17">
        <v>743.74</v>
      </c>
      <c r="H170" s="17">
        <f t="shared" si="49"/>
        <v>910.86</v>
      </c>
      <c r="I170" s="17">
        <f t="shared" si="62"/>
        <v>780.92700000000002</v>
      </c>
      <c r="J170" s="18">
        <f t="shared" si="65"/>
        <v>956.4</v>
      </c>
      <c r="L170" s="44">
        <f t="shared" si="50"/>
        <v>0</v>
      </c>
      <c r="N170" s="44">
        <f t="shared" si="43"/>
        <v>0</v>
      </c>
      <c r="P170" s="44">
        <f t="shared" si="51"/>
        <v>0</v>
      </c>
      <c r="R170" s="44">
        <f t="shared" si="52"/>
        <v>0</v>
      </c>
      <c r="T170" s="44">
        <f t="shared" si="53"/>
        <v>0</v>
      </c>
      <c r="V170" s="44">
        <f t="shared" si="54"/>
        <v>0</v>
      </c>
      <c r="X170" s="44">
        <f t="shared" si="55"/>
        <v>0</v>
      </c>
      <c r="Y170" s="43">
        <v>1.05</v>
      </c>
      <c r="Z170" s="44">
        <f t="shared" si="56"/>
        <v>956.40300000000002</v>
      </c>
      <c r="AB170" s="44">
        <f t="shared" si="57"/>
        <v>0</v>
      </c>
      <c r="AD170" s="44">
        <f t="shared" si="58"/>
        <v>0</v>
      </c>
      <c r="AF170" s="44">
        <f t="shared" si="59"/>
        <v>0</v>
      </c>
      <c r="AH170" s="44">
        <f t="shared" si="60"/>
        <v>0</v>
      </c>
      <c r="AJ170" s="44">
        <f t="shared" si="61"/>
        <v>956.40300000000002</v>
      </c>
    </row>
    <row r="171" spans="1:36" ht="57">
      <c r="A171" s="13" t="s">
        <v>1191</v>
      </c>
      <c r="B171" s="14" t="s">
        <v>266</v>
      </c>
      <c r="C171" s="15" t="s">
        <v>267</v>
      </c>
      <c r="D171" s="14" t="s">
        <v>26</v>
      </c>
      <c r="E171" s="14" t="s">
        <v>15</v>
      </c>
      <c r="F171" s="16">
        <v>12.6</v>
      </c>
      <c r="G171" s="17">
        <v>743.74</v>
      </c>
      <c r="H171" s="17">
        <f t="shared" si="49"/>
        <v>910.86</v>
      </c>
      <c r="I171" s="17">
        <f t="shared" si="62"/>
        <v>9371.1239999999998</v>
      </c>
      <c r="J171" s="18">
        <f t="shared" si="65"/>
        <v>11476.84</v>
      </c>
      <c r="L171" s="44">
        <f t="shared" si="50"/>
        <v>0</v>
      </c>
      <c r="N171" s="44">
        <f t="shared" si="43"/>
        <v>0</v>
      </c>
      <c r="P171" s="44">
        <f t="shared" si="51"/>
        <v>0</v>
      </c>
      <c r="R171" s="44">
        <f t="shared" si="52"/>
        <v>0</v>
      </c>
      <c r="T171" s="44">
        <f t="shared" si="53"/>
        <v>0</v>
      </c>
      <c r="V171" s="44">
        <f t="shared" si="54"/>
        <v>0</v>
      </c>
      <c r="X171" s="44">
        <f t="shared" si="55"/>
        <v>0</v>
      </c>
      <c r="Y171" s="43">
        <v>12.6</v>
      </c>
      <c r="Z171" s="44">
        <f t="shared" si="56"/>
        <v>11476.835999999999</v>
      </c>
      <c r="AB171" s="44">
        <f t="shared" si="57"/>
        <v>0</v>
      </c>
      <c r="AD171" s="44">
        <f t="shared" si="58"/>
        <v>0</v>
      </c>
      <c r="AF171" s="44">
        <f t="shared" si="59"/>
        <v>0</v>
      </c>
      <c r="AH171" s="44">
        <f t="shared" si="60"/>
        <v>0</v>
      </c>
      <c r="AJ171" s="44">
        <f t="shared" si="61"/>
        <v>11476.835999999999</v>
      </c>
    </row>
    <row r="172" spans="1:36" ht="57">
      <c r="A172" s="13" t="s">
        <v>1192</v>
      </c>
      <c r="B172" s="14" t="s">
        <v>268</v>
      </c>
      <c r="C172" s="15" t="s">
        <v>269</v>
      </c>
      <c r="D172" s="14" t="s">
        <v>26</v>
      </c>
      <c r="E172" s="14" t="s">
        <v>15</v>
      </c>
      <c r="F172" s="16">
        <v>8.4</v>
      </c>
      <c r="G172" s="17">
        <v>743.74</v>
      </c>
      <c r="H172" s="17">
        <f t="shared" si="49"/>
        <v>910.86</v>
      </c>
      <c r="I172" s="17">
        <f t="shared" si="62"/>
        <v>6247.4160000000002</v>
      </c>
      <c r="J172" s="18">
        <f t="shared" si="65"/>
        <v>7651.22</v>
      </c>
      <c r="L172" s="44">
        <f t="shared" si="50"/>
        <v>0</v>
      </c>
      <c r="N172" s="44">
        <f t="shared" si="43"/>
        <v>0</v>
      </c>
      <c r="P172" s="44">
        <f t="shared" si="51"/>
        <v>0</v>
      </c>
      <c r="R172" s="44">
        <f t="shared" si="52"/>
        <v>0</v>
      </c>
      <c r="T172" s="44">
        <f t="shared" si="53"/>
        <v>0</v>
      </c>
      <c r="V172" s="44">
        <f t="shared" si="54"/>
        <v>0</v>
      </c>
      <c r="X172" s="44">
        <f t="shared" si="55"/>
        <v>0</v>
      </c>
      <c r="Y172" s="43">
        <v>8.4</v>
      </c>
      <c r="Z172" s="44">
        <f t="shared" si="56"/>
        <v>7651.2240000000002</v>
      </c>
      <c r="AB172" s="44">
        <f t="shared" si="57"/>
        <v>0</v>
      </c>
      <c r="AD172" s="44">
        <f t="shared" si="58"/>
        <v>0</v>
      </c>
      <c r="AF172" s="44">
        <f t="shared" si="59"/>
        <v>0</v>
      </c>
      <c r="AH172" s="44">
        <f t="shared" si="60"/>
        <v>0</v>
      </c>
      <c r="AJ172" s="44">
        <f t="shared" si="61"/>
        <v>7651.2240000000002</v>
      </c>
    </row>
    <row r="173" spans="1:36" ht="57">
      <c r="A173" s="13" t="s">
        <v>1193</v>
      </c>
      <c r="B173" s="14" t="s">
        <v>270</v>
      </c>
      <c r="C173" s="15" t="s">
        <v>271</v>
      </c>
      <c r="D173" s="14" t="s">
        <v>26</v>
      </c>
      <c r="E173" s="14" t="s">
        <v>15</v>
      </c>
      <c r="F173" s="16">
        <v>6.3</v>
      </c>
      <c r="G173" s="17">
        <v>743.74</v>
      </c>
      <c r="H173" s="17">
        <f t="shared" si="49"/>
        <v>910.86</v>
      </c>
      <c r="I173" s="17">
        <f t="shared" si="62"/>
        <v>4685.5619999999999</v>
      </c>
      <c r="J173" s="18">
        <f t="shared" si="65"/>
        <v>5738.42</v>
      </c>
      <c r="L173" s="44">
        <f t="shared" si="50"/>
        <v>0</v>
      </c>
      <c r="N173" s="44">
        <f t="shared" si="43"/>
        <v>0</v>
      </c>
      <c r="P173" s="44">
        <f t="shared" si="51"/>
        <v>0</v>
      </c>
      <c r="R173" s="44">
        <f t="shared" si="52"/>
        <v>0</v>
      </c>
      <c r="T173" s="44">
        <f t="shared" si="53"/>
        <v>0</v>
      </c>
      <c r="V173" s="44">
        <f t="shared" si="54"/>
        <v>0</v>
      </c>
      <c r="X173" s="44">
        <f t="shared" si="55"/>
        <v>0</v>
      </c>
      <c r="Y173" s="43">
        <v>6.3</v>
      </c>
      <c r="Z173" s="44">
        <f t="shared" si="56"/>
        <v>5738.4179999999997</v>
      </c>
      <c r="AB173" s="44">
        <f t="shared" si="57"/>
        <v>0</v>
      </c>
      <c r="AD173" s="44">
        <f t="shared" si="58"/>
        <v>0</v>
      </c>
      <c r="AF173" s="44">
        <f t="shared" si="59"/>
        <v>0</v>
      </c>
      <c r="AH173" s="44">
        <f t="shared" si="60"/>
        <v>0</v>
      </c>
      <c r="AJ173" s="44">
        <f t="shared" si="61"/>
        <v>5738.4179999999997</v>
      </c>
    </row>
    <row r="174" spans="1:36" ht="57">
      <c r="A174" s="13" t="s">
        <v>1194</v>
      </c>
      <c r="B174" s="14" t="s">
        <v>272</v>
      </c>
      <c r="C174" s="15" t="s">
        <v>273</v>
      </c>
      <c r="D174" s="14" t="s">
        <v>26</v>
      </c>
      <c r="E174" s="14" t="s">
        <v>15</v>
      </c>
      <c r="F174" s="16">
        <v>1.05</v>
      </c>
      <c r="G174" s="17">
        <v>743.74</v>
      </c>
      <c r="H174" s="17">
        <f t="shared" si="49"/>
        <v>910.86</v>
      </c>
      <c r="I174" s="17">
        <f t="shared" si="62"/>
        <v>780.92700000000002</v>
      </c>
      <c r="J174" s="18">
        <f t="shared" si="65"/>
        <v>956.4</v>
      </c>
      <c r="L174" s="44">
        <f t="shared" si="50"/>
        <v>0</v>
      </c>
      <c r="N174" s="44">
        <f t="shared" si="43"/>
        <v>0</v>
      </c>
      <c r="P174" s="44">
        <f t="shared" si="51"/>
        <v>0</v>
      </c>
      <c r="R174" s="44">
        <f t="shared" si="52"/>
        <v>0</v>
      </c>
      <c r="T174" s="44">
        <f t="shared" si="53"/>
        <v>0</v>
      </c>
      <c r="V174" s="44">
        <f t="shared" si="54"/>
        <v>0</v>
      </c>
      <c r="X174" s="44">
        <f t="shared" si="55"/>
        <v>0</v>
      </c>
      <c r="Y174" s="43">
        <v>1.05</v>
      </c>
      <c r="Z174" s="44">
        <f t="shared" si="56"/>
        <v>956.40300000000002</v>
      </c>
      <c r="AB174" s="44">
        <f t="shared" si="57"/>
        <v>0</v>
      </c>
      <c r="AD174" s="44">
        <f t="shared" si="58"/>
        <v>0</v>
      </c>
      <c r="AF174" s="44">
        <f t="shared" si="59"/>
        <v>0</v>
      </c>
      <c r="AH174" s="44">
        <f t="shared" si="60"/>
        <v>0</v>
      </c>
      <c r="AJ174" s="44">
        <f t="shared" si="61"/>
        <v>956.40300000000002</v>
      </c>
    </row>
    <row r="175" spans="1:36" ht="57">
      <c r="A175" s="13" t="s">
        <v>1195</v>
      </c>
      <c r="B175" s="14" t="s">
        <v>274</v>
      </c>
      <c r="C175" s="15" t="s">
        <v>275</v>
      </c>
      <c r="D175" s="14" t="s">
        <v>26</v>
      </c>
      <c r="E175" s="14" t="s">
        <v>15</v>
      </c>
      <c r="F175" s="16">
        <v>5.25</v>
      </c>
      <c r="G175" s="17">
        <v>743.74</v>
      </c>
      <c r="H175" s="17">
        <f t="shared" si="49"/>
        <v>910.86</v>
      </c>
      <c r="I175" s="17">
        <f t="shared" si="62"/>
        <v>3904.6350000000002</v>
      </c>
      <c r="J175" s="18">
        <f t="shared" si="65"/>
        <v>4782.0200000000004</v>
      </c>
      <c r="L175" s="44">
        <f t="shared" si="50"/>
        <v>0</v>
      </c>
      <c r="N175" s="44">
        <f t="shared" si="43"/>
        <v>0</v>
      </c>
      <c r="P175" s="44">
        <f t="shared" si="51"/>
        <v>0</v>
      </c>
      <c r="R175" s="44">
        <f t="shared" si="52"/>
        <v>0</v>
      </c>
      <c r="T175" s="44">
        <f t="shared" si="53"/>
        <v>0</v>
      </c>
      <c r="V175" s="44">
        <f t="shared" si="54"/>
        <v>0</v>
      </c>
      <c r="X175" s="44">
        <f t="shared" si="55"/>
        <v>0</v>
      </c>
      <c r="Y175" s="43">
        <v>5.25</v>
      </c>
      <c r="Z175" s="44">
        <f t="shared" si="56"/>
        <v>4782.0150000000003</v>
      </c>
      <c r="AB175" s="44">
        <f t="shared" si="57"/>
        <v>0</v>
      </c>
      <c r="AD175" s="44">
        <f t="shared" si="58"/>
        <v>0</v>
      </c>
      <c r="AF175" s="44">
        <f t="shared" si="59"/>
        <v>0</v>
      </c>
      <c r="AH175" s="44">
        <f t="shared" si="60"/>
        <v>0</v>
      </c>
      <c r="AJ175" s="44">
        <f t="shared" si="61"/>
        <v>4782.0150000000003</v>
      </c>
    </row>
    <row r="176" spans="1:36" ht="57">
      <c r="A176" s="13" t="s">
        <v>1196</v>
      </c>
      <c r="B176" s="14" t="s">
        <v>276</v>
      </c>
      <c r="C176" s="15" t="s">
        <v>277</v>
      </c>
      <c r="D176" s="14" t="s">
        <v>26</v>
      </c>
      <c r="E176" s="14" t="s">
        <v>15</v>
      </c>
      <c r="F176" s="16">
        <v>4.2</v>
      </c>
      <c r="G176" s="17">
        <v>743.74</v>
      </c>
      <c r="H176" s="17">
        <f t="shared" si="49"/>
        <v>910.86</v>
      </c>
      <c r="I176" s="17">
        <f t="shared" si="62"/>
        <v>3123.7080000000001</v>
      </c>
      <c r="J176" s="18">
        <f t="shared" si="65"/>
        <v>3825.61</v>
      </c>
      <c r="L176" s="44">
        <f t="shared" si="50"/>
        <v>0</v>
      </c>
      <c r="N176" s="44">
        <f t="shared" si="43"/>
        <v>0</v>
      </c>
      <c r="P176" s="44">
        <f t="shared" si="51"/>
        <v>0</v>
      </c>
      <c r="R176" s="44">
        <f t="shared" si="52"/>
        <v>0</v>
      </c>
      <c r="T176" s="44">
        <f t="shared" si="53"/>
        <v>0</v>
      </c>
      <c r="V176" s="44">
        <f t="shared" si="54"/>
        <v>0</v>
      </c>
      <c r="X176" s="44">
        <f t="shared" si="55"/>
        <v>0</v>
      </c>
      <c r="Y176" s="43">
        <v>4.2</v>
      </c>
      <c r="Z176" s="44">
        <f t="shared" si="56"/>
        <v>3825.6120000000001</v>
      </c>
      <c r="AB176" s="44">
        <f t="shared" si="57"/>
        <v>0</v>
      </c>
      <c r="AD176" s="44">
        <f t="shared" si="58"/>
        <v>0</v>
      </c>
      <c r="AF176" s="44">
        <f t="shared" si="59"/>
        <v>0</v>
      </c>
      <c r="AH176" s="44">
        <f t="shared" si="60"/>
        <v>0</v>
      </c>
      <c r="AJ176" s="44">
        <f t="shared" si="61"/>
        <v>3825.6120000000001</v>
      </c>
    </row>
    <row r="177" spans="1:36" ht="57">
      <c r="A177" s="13" t="s">
        <v>1197</v>
      </c>
      <c r="B177" s="14" t="s">
        <v>278</v>
      </c>
      <c r="C177" s="15" t="s">
        <v>279</v>
      </c>
      <c r="D177" s="14" t="s">
        <v>26</v>
      </c>
      <c r="E177" s="14" t="s">
        <v>15</v>
      </c>
      <c r="F177" s="16">
        <v>16.8</v>
      </c>
      <c r="G177" s="17">
        <v>743.74</v>
      </c>
      <c r="H177" s="17">
        <f t="shared" si="49"/>
        <v>910.86</v>
      </c>
      <c r="I177" s="17">
        <f t="shared" si="62"/>
        <v>12494.832</v>
      </c>
      <c r="J177" s="18">
        <f t="shared" si="65"/>
        <v>15302.45</v>
      </c>
      <c r="L177" s="44">
        <f t="shared" si="50"/>
        <v>0</v>
      </c>
      <c r="N177" s="44">
        <f t="shared" si="43"/>
        <v>0</v>
      </c>
      <c r="P177" s="44">
        <f t="shared" si="51"/>
        <v>0</v>
      </c>
      <c r="R177" s="44">
        <f t="shared" si="52"/>
        <v>0</v>
      </c>
      <c r="T177" s="44">
        <f t="shared" si="53"/>
        <v>0</v>
      </c>
      <c r="V177" s="44">
        <f t="shared" si="54"/>
        <v>0</v>
      </c>
      <c r="X177" s="44">
        <f t="shared" si="55"/>
        <v>0</v>
      </c>
      <c r="Y177" s="43">
        <v>16.8</v>
      </c>
      <c r="Z177" s="44">
        <f t="shared" si="56"/>
        <v>15302.448</v>
      </c>
      <c r="AB177" s="44">
        <f t="shared" si="57"/>
        <v>0</v>
      </c>
      <c r="AD177" s="44">
        <f t="shared" si="58"/>
        <v>0</v>
      </c>
      <c r="AF177" s="44">
        <f t="shared" si="59"/>
        <v>0</v>
      </c>
      <c r="AH177" s="44">
        <f t="shared" si="60"/>
        <v>0</v>
      </c>
      <c r="AJ177" s="44">
        <f t="shared" si="61"/>
        <v>15302.448</v>
      </c>
    </row>
    <row r="178" spans="1:36" ht="57">
      <c r="A178" s="13" t="s">
        <v>1198</v>
      </c>
      <c r="B178" s="14" t="s">
        <v>280</v>
      </c>
      <c r="C178" s="15" t="s">
        <v>281</v>
      </c>
      <c r="D178" s="14" t="s">
        <v>26</v>
      </c>
      <c r="E178" s="14" t="s">
        <v>15</v>
      </c>
      <c r="F178" s="16">
        <v>2.72</v>
      </c>
      <c r="G178" s="17">
        <v>792.21</v>
      </c>
      <c r="H178" s="17">
        <f t="shared" si="49"/>
        <v>970.22</v>
      </c>
      <c r="I178" s="17">
        <f t="shared" si="62"/>
        <v>2154.8112000000001</v>
      </c>
      <c r="J178" s="18">
        <f t="shared" si="65"/>
        <v>2639</v>
      </c>
      <c r="L178" s="44">
        <f t="shared" si="50"/>
        <v>0</v>
      </c>
      <c r="N178" s="44">
        <f t="shared" si="43"/>
        <v>0</v>
      </c>
      <c r="P178" s="44">
        <f t="shared" si="51"/>
        <v>0</v>
      </c>
      <c r="R178" s="44">
        <f t="shared" si="52"/>
        <v>0</v>
      </c>
      <c r="T178" s="44">
        <f t="shared" si="53"/>
        <v>0</v>
      </c>
      <c r="V178" s="44">
        <f t="shared" si="54"/>
        <v>0</v>
      </c>
      <c r="X178" s="44">
        <f t="shared" si="55"/>
        <v>0</v>
      </c>
      <c r="Y178" s="43">
        <v>2.72</v>
      </c>
      <c r="Z178" s="44">
        <f t="shared" si="56"/>
        <v>2638.9984000000004</v>
      </c>
      <c r="AB178" s="44">
        <f t="shared" si="57"/>
        <v>0</v>
      </c>
      <c r="AD178" s="44">
        <f t="shared" si="58"/>
        <v>0</v>
      </c>
      <c r="AF178" s="44">
        <f t="shared" si="59"/>
        <v>0</v>
      </c>
      <c r="AH178" s="44">
        <f t="shared" si="60"/>
        <v>0</v>
      </c>
      <c r="AJ178" s="44">
        <f t="shared" si="61"/>
        <v>2638.9984000000004</v>
      </c>
    </row>
    <row r="179" spans="1:36" ht="22.8">
      <c r="A179" s="13" t="s">
        <v>1199</v>
      </c>
      <c r="B179" s="14" t="s">
        <v>282</v>
      </c>
      <c r="C179" s="15" t="s">
        <v>283</v>
      </c>
      <c r="D179" s="14" t="s">
        <v>26</v>
      </c>
      <c r="E179" s="14" t="s">
        <v>15</v>
      </c>
      <c r="F179" s="16">
        <v>10.28</v>
      </c>
      <c r="G179" s="17">
        <v>202.88</v>
      </c>
      <c r="H179" s="17">
        <f t="shared" si="49"/>
        <v>248.47</v>
      </c>
      <c r="I179" s="17">
        <f t="shared" si="62"/>
        <v>2085.6063999999997</v>
      </c>
      <c r="J179" s="18">
        <f t="shared" si="65"/>
        <v>2554.27</v>
      </c>
      <c r="L179" s="44">
        <f t="shared" si="50"/>
        <v>0</v>
      </c>
      <c r="N179" s="44">
        <f t="shared" si="43"/>
        <v>0</v>
      </c>
      <c r="P179" s="44">
        <f t="shared" si="51"/>
        <v>0</v>
      </c>
      <c r="R179" s="44">
        <f t="shared" si="52"/>
        <v>0</v>
      </c>
      <c r="T179" s="44">
        <f t="shared" si="53"/>
        <v>0</v>
      </c>
      <c r="V179" s="44">
        <f t="shared" si="54"/>
        <v>0</v>
      </c>
      <c r="X179" s="44">
        <f t="shared" si="55"/>
        <v>0</v>
      </c>
      <c r="Z179" s="44">
        <f t="shared" si="56"/>
        <v>0</v>
      </c>
      <c r="AA179" s="43">
        <v>10.28</v>
      </c>
      <c r="AB179" s="44">
        <f t="shared" si="57"/>
        <v>2554.2716</v>
      </c>
      <c r="AD179" s="44">
        <f t="shared" si="58"/>
        <v>0</v>
      </c>
      <c r="AF179" s="44">
        <f t="shared" si="59"/>
        <v>0</v>
      </c>
      <c r="AH179" s="44">
        <f t="shared" si="60"/>
        <v>0</v>
      </c>
      <c r="AJ179" s="44">
        <f t="shared" si="61"/>
        <v>2554.2716</v>
      </c>
    </row>
    <row r="180" spans="1:36">
      <c r="A180" s="22" t="s">
        <v>315</v>
      </c>
      <c r="B180" s="259" t="s">
        <v>284</v>
      </c>
      <c r="C180" s="259"/>
      <c r="D180" s="259"/>
      <c r="E180" s="259"/>
      <c r="F180" s="259"/>
      <c r="G180" s="259"/>
      <c r="H180" s="17"/>
      <c r="I180" s="17"/>
      <c r="J180" s="23">
        <f>J181</f>
        <v>1436.6</v>
      </c>
      <c r="N180" s="44">
        <f t="shared" si="43"/>
        <v>0</v>
      </c>
      <c r="AJ180" s="44"/>
    </row>
    <row r="181" spans="1:36" ht="34.200000000000003">
      <c r="A181" s="13" t="s">
        <v>1200</v>
      </c>
      <c r="B181" s="14" t="s">
        <v>285</v>
      </c>
      <c r="C181" s="15" t="s">
        <v>286</v>
      </c>
      <c r="D181" s="14" t="s">
        <v>26</v>
      </c>
      <c r="E181" s="14" t="s">
        <v>15</v>
      </c>
      <c r="F181" s="16">
        <v>1</v>
      </c>
      <c r="G181" s="17">
        <v>1173.02</v>
      </c>
      <c r="H181" s="17">
        <f t="shared" si="49"/>
        <v>1436.6</v>
      </c>
      <c r="I181" s="17">
        <f t="shared" si="62"/>
        <v>1173.02</v>
      </c>
      <c r="J181" s="18">
        <f>F181*H181</f>
        <v>1436.6</v>
      </c>
      <c r="L181" s="44">
        <f t="shared" si="50"/>
        <v>0</v>
      </c>
      <c r="N181" s="44">
        <f t="shared" si="43"/>
        <v>0</v>
      </c>
      <c r="P181" s="44">
        <f t="shared" si="51"/>
        <v>0</v>
      </c>
      <c r="R181" s="44">
        <f t="shared" si="52"/>
        <v>0</v>
      </c>
      <c r="T181" s="44">
        <f t="shared" si="53"/>
        <v>0</v>
      </c>
      <c r="V181" s="44">
        <f t="shared" si="54"/>
        <v>0</v>
      </c>
      <c r="X181" s="44">
        <f t="shared" si="55"/>
        <v>0</v>
      </c>
      <c r="Z181" s="44">
        <f t="shared" si="56"/>
        <v>0</v>
      </c>
      <c r="AA181" s="43">
        <v>1</v>
      </c>
      <c r="AB181" s="44">
        <f t="shared" si="57"/>
        <v>1436.6</v>
      </c>
      <c r="AD181" s="44">
        <f t="shared" si="58"/>
        <v>0</v>
      </c>
      <c r="AF181" s="44">
        <f t="shared" si="59"/>
        <v>0</v>
      </c>
      <c r="AH181" s="44">
        <f t="shared" si="60"/>
        <v>0</v>
      </c>
      <c r="AJ181" s="44">
        <f t="shared" si="61"/>
        <v>1436.6</v>
      </c>
    </row>
    <row r="182" spans="1:36">
      <c r="A182" s="22" t="s">
        <v>318</v>
      </c>
      <c r="B182" s="259" t="s">
        <v>287</v>
      </c>
      <c r="C182" s="259"/>
      <c r="D182" s="259"/>
      <c r="E182" s="259"/>
      <c r="F182" s="259"/>
      <c r="G182" s="259"/>
      <c r="H182" s="17"/>
      <c r="I182" s="17"/>
      <c r="J182" s="23">
        <f>ROUND((SUM(J183:J189)),2)</f>
        <v>190366.65</v>
      </c>
      <c r="N182" s="44">
        <f t="shared" si="43"/>
        <v>0</v>
      </c>
      <c r="AJ182" s="44"/>
    </row>
    <row r="183" spans="1:36" ht="34.200000000000003">
      <c r="A183" s="13" t="s">
        <v>1201</v>
      </c>
      <c r="B183" s="14" t="s">
        <v>288</v>
      </c>
      <c r="C183" s="15" t="s">
        <v>289</v>
      </c>
      <c r="D183" s="14" t="s">
        <v>26</v>
      </c>
      <c r="E183" s="14" t="s">
        <v>15</v>
      </c>
      <c r="F183" s="16">
        <v>3.08</v>
      </c>
      <c r="G183" s="17">
        <v>939.41</v>
      </c>
      <c r="H183" s="17">
        <f t="shared" si="49"/>
        <v>1150.5</v>
      </c>
      <c r="I183" s="17">
        <f t="shared" si="62"/>
        <v>2893.3827999999999</v>
      </c>
      <c r="J183" s="18">
        <f>ROUND((F183*H183),2)</f>
        <v>3543.54</v>
      </c>
      <c r="L183" s="44">
        <f t="shared" si="50"/>
        <v>0</v>
      </c>
      <c r="N183" s="44">
        <f t="shared" si="43"/>
        <v>0</v>
      </c>
      <c r="P183" s="44">
        <f t="shared" si="51"/>
        <v>0</v>
      </c>
      <c r="R183" s="44">
        <f t="shared" si="52"/>
        <v>0</v>
      </c>
      <c r="T183" s="44">
        <f t="shared" si="53"/>
        <v>0</v>
      </c>
      <c r="V183" s="44">
        <f t="shared" si="54"/>
        <v>0</v>
      </c>
      <c r="X183" s="44">
        <f t="shared" si="55"/>
        <v>0</v>
      </c>
      <c r="Z183" s="44">
        <f t="shared" si="56"/>
        <v>0</v>
      </c>
      <c r="AA183" s="43">
        <v>3.08</v>
      </c>
      <c r="AB183" s="44">
        <f t="shared" si="57"/>
        <v>3543.54</v>
      </c>
      <c r="AD183" s="44">
        <f t="shared" si="58"/>
        <v>0</v>
      </c>
      <c r="AF183" s="44">
        <f t="shared" si="59"/>
        <v>0</v>
      </c>
      <c r="AH183" s="44">
        <f t="shared" si="60"/>
        <v>0</v>
      </c>
      <c r="AJ183" s="44">
        <f t="shared" si="61"/>
        <v>3543.54</v>
      </c>
    </row>
    <row r="184" spans="1:36" ht="34.200000000000003">
      <c r="A184" s="13" t="s">
        <v>1202</v>
      </c>
      <c r="B184" s="14" t="s">
        <v>290</v>
      </c>
      <c r="C184" s="15" t="s">
        <v>291</v>
      </c>
      <c r="D184" s="14" t="s">
        <v>26</v>
      </c>
      <c r="E184" s="14" t="s">
        <v>15</v>
      </c>
      <c r="F184" s="16">
        <v>2.94</v>
      </c>
      <c r="G184" s="17">
        <v>932.59</v>
      </c>
      <c r="H184" s="17">
        <f t="shared" si="49"/>
        <v>1142.1400000000001</v>
      </c>
      <c r="I184" s="17">
        <f t="shared" si="62"/>
        <v>2741.8146000000002</v>
      </c>
      <c r="J184" s="18">
        <f t="shared" ref="J184:J189" si="66">ROUND((F184*H184),2)</f>
        <v>3357.89</v>
      </c>
      <c r="L184" s="44">
        <f t="shared" si="50"/>
        <v>0</v>
      </c>
      <c r="N184" s="44">
        <f t="shared" ref="N184:N247" si="67">ROUND((M184*H184),2)</f>
        <v>0</v>
      </c>
      <c r="P184" s="44">
        <f t="shared" si="51"/>
        <v>0</v>
      </c>
      <c r="R184" s="44">
        <f t="shared" si="52"/>
        <v>0</v>
      </c>
      <c r="T184" s="44">
        <f t="shared" si="53"/>
        <v>0</v>
      </c>
      <c r="V184" s="44">
        <f t="shared" si="54"/>
        <v>0</v>
      </c>
      <c r="X184" s="44">
        <f t="shared" si="55"/>
        <v>0</v>
      </c>
      <c r="Z184" s="44">
        <f t="shared" si="56"/>
        <v>0</v>
      </c>
      <c r="AA184" s="43">
        <v>2.94</v>
      </c>
      <c r="AB184" s="44">
        <f t="shared" si="57"/>
        <v>3357.8916000000004</v>
      </c>
      <c r="AD184" s="44">
        <f t="shared" si="58"/>
        <v>0</v>
      </c>
      <c r="AF184" s="44">
        <f t="shared" si="59"/>
        <v>0</v>
      </c>
      <c r="AH184" s="44">
        <f t="shared" si="60"/>
        <v>0</v>
      </c>
      <c r="AJ184" s="44">
        <f t="shared" si="61"/>
        <v>3357.8916000000004</v>
      </c>
    </row>
    <row r="185" spans="1:36" ht="22.8">
      <c r="A185" s="13" t="s">
        <v>1203</v>
      </c>
      <c r="B185" s="14" t="s">
        <v>292</v>
      </c>
      <c r="C185" s="15" t="s">
        <v>293</v>
      </c>
      <c r="D185" s="14" t="s">
        <v>26</v>
      </c>
      <c r="E185" s="14" t="s">
        <v>15</v>
      </c>
      <c r="F185" s="16">
        <v>116.76</v>
      </c>
      <c r="G185" s="17">
        <v>919.39</v>
      </c>
      <c r="H185" s="17">
        <f t="shared" si="49"/>
        <v>1125.98</v>
      </c>
      <c r="I185" s="17">
        <f t="shared" si="62"/>
        <v>107347.9764</v>
      </c>
      <c r="J185" s="18">
        <f t="shared" si="66"/>
        <v>131469.42000000001</v>
      </c>
      <c r="L185" s="44">
        <f t="shared" si="50"/>
        <v>0</v>
      </c>
      <c r="N185" s="44">
        <f t="shared" si="67"/>
        <v>0</v>
      </c>
      <c r="P185" s="44">
        <f t="shared" si="51"/>
        <v>0</v>
      </c>
      <c r="R185" s="44">
        <f t="shared" si="52"/>
        <v>0</v>
      </c>
      <c r="T185" s="44">
        <f t="shared" si="53"/>
        <v>0</v>
      </c>
      <c r="V185" s="44">
        <f t="shared" si="54"/>
        <v>0</v>
      </c>
      <c r="X185" s="44">
        <f t="shared" si="55"/>
        <v>0</v>
      </c>
      <c r="Z185" s="44">
        <f t="shared" si="56"/>
        <v>0</v>
      </c>
      <c r="AA185" s="43">
        <v>116.76</v>
      </c>
      <c r="AB185" s="44">
        <f t="shared" si="57"/>
        <v>131469.42480000001</v>
      </c>
      <c r="AD185" s="44">
        <f t="shared" si="58"/>
        <v>0</v>
      </c>
      <c r="AF185" s="44">
        <f t="shared" si="59"/>
        <v>0</v>
      </c>
      <c r="AH185" s="44">
        <f t="shared" si="60"/>
        <v>0</v>
      </c>
      <c r="AJ185" s="44">
        <f t="shared" si="61"/>
        <v>131469.42480000001</v>
      </c>
    </row>
    <row r="186" spans="1:36" ht="22.8">
      <c r="A186" s="13" t="s">
        <v>1204</v>
      </c>
      <c r="B186" s="14" t="s">
        <v>294</v>
      </c>
      <c r="C186" s="15" t="s">
        <v>295</v>
      </c>
      <c r="D186" s="14" t="s">
        <v>26</v>
      </c>
      <c r="E186" s="14" t="s">
        <v>15</v>
      </c>
      <c r="F186" s="16">
        <v>71.89</v>
      </c>
      <c r="G186" s="17">
        <v>313.31</v>
      </c>
      <c r="H186" s="17">
        <f t="shared" si="49"/>
        <v>383.71</v>
      </c>
      <c r="I186" s="17">
        <f t="shared" si="62"/>
        <v>22523.855899999999</v>
      </c>
      <c r="J186" s="18">
        <f t="shared" si="66"/>
        <v>27584.91</v>
      </c>
      <c r="L186" s="44">
        <f t="shared" si="50"/>
        <v>0</v>
      </c>
      <c r="N186" s="44">
        <f t="shared" si="67"/>
        <v>0</v>
      </c>
      <c r="P186" s="44">
        <f t="shared" si="51"/>
        <v>0</v>
      </c>
      <c r="R186" s="44">
        <f t="shared" si="52"/>
        <v>0</v>
      </c>
      <c r="T186" s="44">
        <f t="shared" si="53"/>
        <v>0</v>
      </c>
      <c r="V186" s="44">
        <f t="shared" si="54"/>
        <v>0</v>
      </c>
      <c r="X186" s="44">
        <f t="shared" si="55"/>
        <v>0</v>
      </c>
      <c r="Z186" s="44">
        <f t="shared" si="56"/>
        <v>0</v>
      </c>
      <c r="AA186" s="43">
        <v>71.89</v>
      </c>
      <c r="AB186" s="44">
        <f t="shared" si="57"/>
        <v>27584.911899999999</v>
      </c>
      <c r="AD186" s="44">
        <f t="shared" si="58"/>
        <v>0</v>
      </c>
      <c r="AF186" s="44">
        <f t="shared" si="59"/>
        <v>0</v>
      </c>
      <c r="AH186" s="44">
        <f t="shared" si="60"/>
        <v>0</v>
      </c>
      <c r="AJ186" s="44">
        <f t="shared" si="61"/>
        <v>27584.911899999999</v>
      </c>
    </row>
    <row r="187" spans="1:36" ht="57">
      <c r="A187" s="13" t="s">
        <v>1205</v>
      </c>
      <c r="B187" s="14" t="s">
        <v>296</v>
      </c>
      <c r="C187" s="15" t="s">
        <v>297</v>
      </c>
      <c r="D187" s="14" t="s">
        <v>26</v>
      </c>
      <c r="E187" s="14" t="s">
        <v>15</v>
      </c>
      <c r="F187" s="16">
        <v>6.3</v>
      </c>
      <c r="G187" s="17">
        <v>1205.0899999999999</v>
      </c>
      <c r="H187" s="17">
        <f t="shared" si="49"/>
        <v>1475.87</v>
      </c>
      <c r="I187" s="17">
        <f t="shared" si="62"/>
        <v>7592.0669999999991</v>
      </c>
      <c r="J187" s="18">
        <f t="shared" si="66"/>
        <v>9297.98</v>
      </c>
      <c r="L187" s="44">
        <f t="shared" si="50"/>
        <v>0</v>
      </c>
      <c r="N187" s="44">
        <f t="shared" si="67"/>
        <v>0</v>
      </c>
      <c r="P187" s="44">
        <f t="shared" si="51"/>
        <v>0</v>
      </c>
      <c r="R187" s="44">
        <f t="shared" si="52"/>
        <v>0</v>
      </c>
      <c r="T187" s="44">
        <f t="shared" si="53"/>
        <v>0</v>
      </c>
      <c r="V187" s="44">
        <f t="shared" si="54"/>
        <v>0</v>
      </c>
      <c r="X187" s="44">
        <f t="shared" si="55"/>
        <v>0</v>
      </c>
      <c r="Z187" s="44">
        <f t="shared" si="56"/>
        <v>0</v>
      </c>
      <c r="AA187" s="43">
        <v>6.3</v>
      </c>
      <c r="AB187" s="44">
        <f t="shared" si="57"/>
        <v>9297.9809999999998</v>
      </c>
      <c r="AD187" s="44">
        <f t="shared" si="58"/>
        <v>0</v>
      </c>
      <c r="AF187" s="44">
        <f t="shared" si="59"/>
        <v>0</v>
      </c>
      <c r="AH187" s="44">
        <f t="shared" si="60"/>
        <v>0</v>
      </c>
      <c r="AJ187" s="44">
        <f t="shared" si="61"/>
        <v>9297.9809999999998</v>
      </c>
    </row>
    <row r="188" spans="1:36" ht="57">
      <c r="A188" s="13" t="s">
        <v>1206</v>
      </c>
      <c r="B188" s="14" t="s">
        <v>298</v>
      </c>
      <c r="C188" s="15" t="s">
        <v>299</v>
      </c>
      <c r="D188" s="14" t="s">
        <v>26</v>
      </c>
      <c r="E188" s="14" t="s">
        <v>15</v>
      </c>
      <c r="F188" s="16">
        <v>4</v>
      </c>
      <c r="G188" s="17">
        <v>1205.0899999999999</v>
      </c>
      <c r="H188" s="17">
        <f t="shared" si="49"/>
        <v>1475.87</v>
      </c>
      <c r="I188" s="17">
        <f t="shared" si="62"/>
        <v>4820.3599999999997</v>
      </c>
      <c r="J188" s="18">
        <f t="shared" si="66"/>
        <v>5903.48</v>
      </c>
      <c r="L188" s="44">
        <f t="shared" si="50"/>
        <v>0</v>
      </c>
      <c r="N188" s="44">
        <f t="shared" si="67"/>
        <v>0</v>
      </c>
      <c r="P188" s="44">
        <f t="shared" si="51"/>
        <v>0</v>
      </c>
      <c r="R188" s="44">
        <f t="shared" si="52"/>
        <v>0</v>
      </c>
      <c r="T188" s="44">
        <f t="shared" si="53"/>
        <v>0</v>
      </c>
      <c r="V188" s="44">
        <f t="shared" si="54"/>
        <v>0</v>
      </c>
      <c r="X188" s="44">
        <f t="shared" si="55"/>
        <v>0</v>
      </c>
      <c r="Z188" s="44">
        <f t="shared" si="56"/>
        <v>0</v>
      </c>
      <c r="AA188" s="43">
        <v>4</v>
      </c>
      <c r="AB188" s="44">
        <f t="shared" si="57"/>
        <v>5903.48</v>
      </c>
      <c r="AD188" s="44">
        <f t="shared" si="58"/>
        <v>0</v>
      </c>
      <c r="AF188" s="44">
        <f t="shared" si="59"/>
        <v>0</v>
      </c>
      <c r="AH188" s="44">
        <f t="shared" si="60"/>
        <v>0</v>
      </c>
      <c r="AJ188" s="44">
        <f t="shared" si="61"/>
        <v>5903.48</v>
      </c>
    </row>
    <row r="189" spans="1:36" ht="57">
      <c r="A189" s="13" t="s">
        <v>1207</v>
      </c>
      <c r="B189" s="14" t="s">
        <v>300</v>
      </c>
      <c r="C189" s="15" t="s">
        <v>301</v>
      </c>
      <c r="D189" s="14" t="s">
        <v>26</v>
      </c>
      <c r="E189" s="14" t="s">
        <v>15</v>
      </c>
      <c r="F189" s="16">
        <v>6.24</v>
      </c>
      <c r="G189" s="17">
        <v>1205.0899999999999</v>
      </c>
      <c r="H189" s="17">
        <f t="shared" si="49"/>
        <v>1475.87</v>
      </c>
      <c r="I189" s="17">
        <f t="shared" si="62"/>
        <v>7519.7615999999998</v>
      </c>
      <c r="J189" s="18">
        <f t="shared" si="66"/>
        <v>9209.43</v>
      </c>
      <c r="L189" s="44">
        <f t="shared" si="50"/>
        <v>0</v>
      </c>
      <c r="N189" s="44">
        <f t="shared" si="67"/>
        <v>0</v>
      </c>
      <c r="P189" s="44">
        <f t="shared" si="51"/>
        <v>0</v>
      </c>
      <c r="R189" s="44">
        <f t="shared" si="52"/>
        <v>0</v>
      </c>
      <c r="T189" s="44">
        <f t="shared" si="53"/>
        <v>0</v>
      </c>
      <c r="V189" s="44">
        <f t="shared" si="54"/>
        <v>0</v>
      </c>
      <c r="X189" s="44">
        <f t="shared" si="55"/>
        <v>0</v>
      </c>
      <c r="Z189" s="44">
        <f t="shared" si="56"/>
        <v>0</v>
      </c>
      <c r="AA189" s="43">
        <v>6.24</v>
      </c>
      <c r="AB189" s="44">
        <f t="shared" si="57"/>
        <v>9209.4287999999997</v>
      </c>
      <c r="AD189" s="44">
        <f t="shared" si="58"/>
        <v>0</v>
      </c>
      <c r="AF189" s="44">
        <f t="shared" si="59"/>
        <v>0</v>
      </c>
      <c r="AH189" s="44">
        <f t="shared" si="60"/>
        <v>0</v>
      </c>
      <c r="AJ189" s="44">
        <f t="shared" si="61"/>
        <v>9209.4287999999997</v>
      </c>
    </row>
    <row r="190" spans="1:36" s="74" customFormat="1">
      <c r="A190" s="11">
        <v>8</v>
      </c>
      <c r="B190" s="258" t="s">
        <v>302</v>
      </c>
      <c r="C190" s="258"/>
      <c r="D190" s="258"/>
      <c r="E190" s="258"/>
      <c r="F190" s="258"/>
      <c r="G190" s="258"/>
      <c r="H190" s="20"/>
      <c r="I190" s="20"/>
      <c r="J190" s="12">
        <f>ROUND((SUM(J191:J196)),2)</f>
        <v>263693.15999999997</v>
      </c>
      <c r="K190" s="72"/>
      <c r="L190" s="73">
        <f>SUM(L191:L196)</f>
        <v>0</v>
      </c>
      <c r="M190" s="72"/>
      <c r="N190" s="73">
        <f>SUM(N191:N196)</f>
        <v>0</v>
      </c>
      <c r="O190" s="72"/>
      <c r="P190" s="73">
        <f>SUM(P191:P196)</f>
        <v>0</v>
      </c>
      <c r="Q190" s="72"/>
      <c r="R190" s="73">
        <f>SUM(R191:R196)</f>
        <v>0</v>
      </c>
      <c r="S190" s="72"/>
      <c r="T190" s="73">
        <f>SUM(T191:T196)-0.01</f>
        <v>131847.64549999998</v>
      </c>
      <c r="U190" s="72"/>
      <c r="V190" s="73">
        <f>SUM(V191:V196)</f>
        <v>131845.5141</v>
      </c>
      <c r="W190" s="72"/>
      <c r="X190" s="73">
        <f>SUM(X191:X196)</f>
        <v>0</v>
      </c>
      <c r="Y190" s="72"/>
      <c r="Z190" s="73">
        <f>SUM(Z191:Z196)</f>
        <v>0</v>
      </c>
      <c r="AA190" s="72"/>
      <c r="AB190" s="73">
        <f>SUM(AB191:AB196)</f>
        <v>0</v>
      </c>
      <c r="AC190" s="72"/>
      <c r="AD190" s="73">
        <f>SUM(AD191:AD196)</f>
        <v>0</v>
      </c>
      <c r="AE190" s="72"/>
      <c r="AF190" s="73">
        <f>SUM(AF191:AF196)</f>
        <v>0</v>
      </c>
      <c r="AG190" s="72"/>
      <c r="AH190" s="73">
        <f>SUM(AH191:AH196)</f>
        <v>0</v>
      </c>
      <c r="AJ190" s="73"/>
    </row>
    <row r="191" spans="1:36" ht="79.8">
      <c r="A191" s="13" t="s">
        <v>322</v>
      </c>
      <c r="B191" s="14" t="s">
        <v>304</v>
      </c>
      <c r="C191" s="15" t="s">
        <v>305</v>
      </c>
      <c r="D191" s="14" t="s">
        <v>26</v>
      </c>
      <c r="E191" s="14" t="s">
        <v>15</v>
      </c>
      <c r="F191" s="16">
        <v>850.66</v>
      </c>
      <c r="G191" s="17">
        <v>205.2</v>
      </c>
      <c r="H191" s="17">
        <f t="shared" si="49"/>
        <v>251.31</v>
      </c>
      <c r="I191" s="17">
        <f t="shared" si="62"/>
        <v>174555.43199999997</v>
      </c>
      <c r="J191" s="18">
        <f>ROUND((F191*H191),2)</f>
        <v>213779.36</v>
      </c>
      <c r="L191" s="44">
        <f t="shared" si="50"/>
        <v>0</v>
      </c>
      <c r="N191" s="44">
        <f t="shared" si="67"/>
        <v>0</v>
      </c>
      <c r="P191" s="44">
        <f t="shared" si="51"/>
        <v>0</v>
      </c>
      <c r="R191" s="44">
        <f t="shared" si="52"/>
        <v>0</v>
      </c>
      <c r="S191" s="43">
        <v>425.33</v>
      </c>
      <c r="T191" s="44">
        <f t="shared" si="53"/>
        <v>106889.6823</v>
      </c>
      <c r="U191" s="43">
        <v>425.33</v>
      </c>
      <c r="V191" s="44">
        <f t="shared" si="54"/>
        <v>106889.6823</v>
      </c>
      <c r="X191" s="44">
        <f t="shared" si="55"/>
        <v>0</v>
      </c>
      <c r="Z191" s="44">
        <f t="shared" si="56"/>
        <v>0</v>
      </c>
      <c r="AB191" s="44">
        <f t="shared" si="57"/>
        <v>0</v>
      </c>
      <c r="AD191" s="44">
        <f t="shared" si="58"/>
        <v>0</v>
      </c>
      <c r="AF191" s="44">
        <f t="shared" si="59"/>
        <v>0</v>
      </c>
      <c r="AH191" s="44">
        <f t="shared" si="60"/>
        <v>0</v>
      </c>
      <c r="AJ191" s="44">
        <f t="shared" si="61"/>
        <v>213779.3646</v>
      </c>
    </row>
    <row r="192" spans="1:36" ht="34.200000000000003">
      <c r="A192" s="13" t="s">
        <v>325</v>
      </c>
      <c r="B192" s="14" t="s">
        <v>307</v>
      </c>
      <c r="C192" s="15" t="s">
        <v>308</v>
      </c>
      <c r="D192" s="14" t="s">
        <v>14</v>
      </c>
      <c r="E192" s="14" t="s">
        <v>30</v>
      </c>
      <c r="F192" s="16">
        <v>69.150000000000006</v>
      </c>
      <c r="G192" s="17">
        <v>174.85</v>
      </c>
      <c r="H192" s="17">
        <f t="shared" si="49"/>
        <v>214.14</v>
      </c>
      <c r="I192" s="17">
        <f t="shared" si="62"/>
        <v>12090.877500000001</v>
      </c>
      <c r="J192" s="18">
        <f t="shared" ref="J192:J196" si="68">ROUND((F192*H192),2)</f>
        <v>14807.78</v>
      </c>
      <c r="L192" s="44">
        <f t="shared" si="50"/>
        <v>0</v>
      </c>
      <c r="N192" s="44">
        <f t="shared" si="67"/>
        <v>0</v>
      </c>
      <c r="P192" s="44">
        <f t="shared" si="51"/>
        <v>0</v>
      </c>
      <c r="R192" s="44">
        <f t="shared" si="52"/>
        <v>0</v>
      </c>
      <c r="S192" s="43">
        <v>34.58</v>
      </c>
      <c r="T192" s="44">
        <f t="shared" si="53"/>
        <v>7404.9611999999988</v>
      </c>
      <c r="U192" s="43">
        <v>34.57</v>
      </c>
      <c r="V192" s="44">
        <f t="shared" si="54"/>
        <v>7402.8197999999993</v>
      </c>
      <c r="X192" s="44">
        <f t="shared" si="55"/>
        <v>0</v>
      </c>
      <c r="Z192" s="44">
        <f t="shared" si="56"/>
        <v>0</v>
      </c>
      <c r="AB192" s="44">
        <f t="shared" si="57"/>
        <v>0</v>
      </c>
      <c r="AD192" s="44">
        <f t="shared" si="58"/>
        <v>0</v>
      </c>
      <c r="AF192" s="44">
        <f t="shared" si="59"/>
        <v>0</v>
      </c>
      <c r="AH192" s="44">
        <f t="shared" si="60"/>
        <v>0</v>
      </c>
      <c r="AJ192" s="44">
        <f t="shared" si="61"/>
        <v>14807.780999999999</v>
      </c>
    </row>
    <row r="193" spans="1:36" ht="22.8">
      <c r="A193" s="13" t="s">
        <v>1208</v>
      </c>
      <c r="B193" s="14" t="s">
        <v>310</v>
      </c>
      <c r="C193" s="15" t="s">
        <v>311</v>
      </c>
      <c r="D193" s="14" t="s">
        <v>26</v>
      </c>
      <c r="E193" s="14" t="s">
        <v>30</v>
      </c>
      <c r="F193" s="16">
        <v>93.6</v>
      </c>
      <c r="G193" s="17">
        <v>61.08</v>
      </c>
      <c r="H193" s="17">
        <f t="shared" si="49"/>
        <v>74.8</v>
      </c>
      <c r="I193" s="17">
        <f t="shared" si="62"/>
        <v>5717.0879999999997</v>
      </c>
      <c r="J193" s="18">
        <f t="shared" si="68"/>
        <v>7001.28</v>
      </c>
      <c r="L193" s="44">
        <f t="shared" si="50"/>
        <v>0</v>
      </c>
      <c r="N193" s="44">
        <f t="shared" si="67"/>
        <v>0</v>
      </c>
      <c r="P193" s="44">
        <f t="shared" si="51"/>
        <v>0</v>
      </c>
      <c r="R193" s="44">
        <f t="shared" si="52"/>
        <v>0</v>
      </c>
      <c r="S193" s="43">
        <v>46.8</v>
      </c>
      <c r="T193" s="44">
        <f t="shared" si="53"/>
        <v>3500.64</v>
      </c>
      <c r="U193" s="43">
        <v>46.8</v>
      </c>
      <c r="V193" s="44">
        <f t="shared" si="54"/>
        <v>3500.64</v>
      </c>
      <c r="X193" s="44">
        <f t="shared" si="55"/>
        <v>0</v>
      </c>
      <c r="Z193" s="44">
        <f t="shared" si="56"/>
        <v>0</v>
      </c>
      <c r="AB193" s="44">
        <f t="shared" si="57"/>
        <v>0</v>
      </c>
      <c r="AD193" s="44">
        <f t="shared" si="58"/>
        <v>0</v>
      </c>
      <c r="AF193" s="44">
        <f t="shared" si="59"/>
        <v>0</v>
      </c>
      <c r="AH193" s="44">
        <f t="shared" si="60"/>
        <v>0</v>
      </c>
      <c r="AJ193" s="44">
        <f t="shared" si="61"/>
        <v>7001.28</v>
      </c>
    </row>
    <row r="194" spans="1:36" ht="22.8">
      <c r="A194" s="13" t="s">
        <v>1209</v>
      </c>
      <c r="B194" s="14" t="s">
        <v>313</v>
      </c>
      <c r="C194" s="15" t="s">
        <v>314</v>
      </c>
      <c r="D194" s="14" t="s">
        <v>26</v>
      </c>
      <c r="E194" s="14" t="s">
        <v>30</v>
      </c>
      <c r="F194" s="16">
        <v>45.7</v>
      </c>
      <c r="G194" s="17">
        <v>61.08</v>
      </c>
      <c r="H194" s="17">
        <f t="shared" si="49"/>
        <v>74.8</v>
      </c>
      <c r="I194" s="17">
        <f t="shared" si="62"/>
        <v>2791.3560000000002</v>
      </c>
      <c r="J194" s="18">
        <f t="shared" si="68"/>
        <v>3418.36</v>
      </c>
      <c r="L194" s="44">
        <f t="shared" si="50"/>
        <v>0</v>
      </c>
      <c r="N194" s="44">
        <f t="shared" si="67"/>
        <v>0</v>
      </c>
      <c r="P194" s="44">
        <f t="shared" si="51"/>
        <v>0</v>
      </c>
      <c r="R194" s="44">
        <f t="shared" si="52"/>
        <v>0</v>
      </c>
      <c r="S194" s="43">
        <v>22.85</v>
      </c>
      <c r="T194" s="44">
        <f t="shared" si="53"/>
        <v>1709.18</v>
      </c>
      <c r="U194" s="43">
        <v>22.85</v>
      </c>
      <c r="V194" s="44">
        <f t="shared" si="54"/>
        <v>1709.18</v>
      </c>
      <c r="X194" s="44">
        <f t="shared" si="55"/>
        <v>0</v>
      </c>
      <c r="Z194" s="44">
        <f t="shared" si="56"/>
        <v>0</v>
      </c>
      <c r="AB194" s="44">
        <f t="shared" si="57"/>
        <v>0</v>
      </c>
      <c r="AD194" s="44">
        <f t="shared" si="58"/>
        <v>0</v>
      </c>
      <c r="AF194" s="44">
        <f t="shared" si="59"/>
        <v>0</v>
      </c>
      <c r="AH194" s="44">
        <f t="shared" si="60"/>
        <v>0</v>
      </c>
      <c r="AJ194" s="44">
        <f t="shared" si="61"/>
        <v>3418.36</v>
      </c>
    </row>
    <row r="195" spans="1:36" ht="22.8">
      <c r="A195" s="13" t="s">
        <v>1210</v>
      </c>
      <c r="B195" s="14" t="s">
        <v>316</v>
      </c>
      <c r="C195" s="15" t="s">
        <v>317</v>
      </c>
      <c r="D195" s="14" t="s">
        <v>26</v>
      </c>
      <c r="E195" s="14" t="s">
        <v>30</v>
      </c>
      <c r="F195" s="16">
        <v>126.6</v>
      </c>
      <c r="G195" s="17">
        <v>61.08</v>
      </c>
      <c r="H195" s="17">
        <f t="shared" si="49"/>
        <v>74.8</v>
      </c>
      <c r="I195" s="17">
        <f t="shared" si="62"/>
        <v>7732.7279999999992</v>
      </c>
      <c r="J195" s="18">
        <f t="shared" si="68"/>
        <v>9469.68</v>
      </c>
      <c r="L195" s="44">
        <f t="shared" si="50"/>
        <v>0</v>
      </c>
      <c r="N195" s="44">
        <f t="shared" si="67"/>
        <v>0</v>
      </c>
      <c r="P195" s="44">
        <f t="shared" si="51"/>
        <v>0</v>
      </c>
      <c r="R195" s="44">
        <f t="shared" si="52"/>
        <v>0</v>
      </c>
      <c r="S195" s="43">
        <v>63.3</v>
      </c>
      <c r="T195" s="44">
        <f t="shared" si="53"/>
        <v>4734.8399999999992</v>
      </c>
      <c r="U195" s="43">
        <v>63.3</v>
      </c>
      <c r="V195" s="44">
        <f t="shared" si="54"/>
        <v>4734.8399999999992</v>
      </c>
      <c r="X195" s="44">
        <f t="shared" si="55"/>
        <v>0</v>
      </c>
      <c r="Z195" s="44">
        <f t="shared" si="56"/>
        <v>0</v>
      </c>
      <c r="AB195" s="44">
        <f t="shared" si="57"/>
        <v>0</v>
      </c>
      <c r="AD195" s="44">
        <f t="shared" si="58"/>
        <v>0</v>
      </c>
      <c r="AF195" s="44">
        <f t="shared" si="59"/>
        <v>0</v>
      </c>
      <c r="AH195" s="44">
        <f t="shared" si="60"/>
        <v>0</v>
      </c>
      <c r="AJ195" s="44">
        <f t="shared" si="61"/>
        <v>9469.6799999999985</v>
      </c>
    </row>
    <row r="196" spans="1:36">
      <c r="A196" s="13" t="s">
        <v>1211</v>
      </c>
      <c r="B196" s="14" t="s">
        <v>319</v>
      </c>
      <c r="C196" s="15" t="s">
        <v>320</v>
      </c>
      <c r="D196" s="14" t="s">
        <v>26</v>
      </c>
      <c r="E196" s="14" t="s">
        <v>30</v>
      </c>
      <c r="F196" s="16">
        <v>233.6</v>
      </c>
      <c r="G196" s="17">
        <v>53.19</v>
      </c>
      <c r="H196" s="17">
        <f t="shared" si="49"/>
        <v>65.14</v>
      </c>
      <c r="I196" s="17">
        <f t="shared" si="62"/>
        <v>12425.183999999999</v>
      </c>
      <c r="J196" s="18">
        <f t="shared" si="68"/>
        <v>15216.7</v>
      </c>
      <c r="L196" s="44">
        <f t="shared" si="50"/>
        <v>0</v>
      </c>
      <c r="N196" s="44">
        <f t="shared" si="67"/>
        <v>0</v>
      </c>
      <c r="P196" s="44">
        <f t="shared" si="51"/>
        <v>0</v>
      </c>
      <c r="R196" s="44">
        <f t="shared" si="52"/>
        <v>0</v>
      </c>
      <c r="S196" s="43">
        <v>116.8</v>
      </c>
      <c r="T196" s="44">
        <f t="shared" si="53"/>
        <v>7608.3519999999999</v>
      </c>
      <c r="U196" s="43">
        <v>116.8</v>
      </c>
      <c r="V196" s="44">
        <f t="shared" si="54"/>
        <v>7608.3519999999999</v>
      </c>
      <c r="X196" s="44">
        <f t="shared" si="55"/>
        <v>0</v>
      </c>
      <c r="Z196" s="44">
        <f t="shared" si="56"/>
        <v>0</v>
      </c>
      <c r="AB196" s="44">
        <f t="shared" si="57"/>
        <v>0</v>
      </c>
      <c r="AD196" s="44">
        <f t="shared" si="58"/>
        <v>0</v>
      </c>
      <c r="AF196" s="44">
        <f t="shared" si="59"/>
        <v>0</v>
      </c>
      <c r="AH196" s="44">
        <f t="shared" si="60"/>
        <v>0</v>
      </c>
      <c r="AJ196" s="44">
        <f t="shared" si="61"/>
        <v>15216.704</v>
      </c>
    </row>
    <row r="197" spans="1:36" s="74" customFormat="1">
      <c r="A197" s="11">
        <v>9</v>
      </c>
      <c r="B197" s="258" t="s">
        <v>321</v>
      </c>
      <c r="C197" s="258"/>
      <c r="D197" s="258"/>
      <c r="E197" s="258"/>
      <c r="F197" s="258"/>
      <c r="G197" s="258"/>
      <c r="H197" s="20"/>
      <c r="I197" s="20"/>
      <c r="J197" s="12">
        <f>SUM(J198:J199)</f>
        <v>28773.997199999998</v>
      </c>
      <c r="K197" s="72"/>
      <c r="L197" s="73">
        <f>SUM(L198:L199)</f>
        <v>0</v>
      </c>
      <c r="M197" s="72"/>
      <c r="N197" s="73">
        <f>SUM(N198:N199)</f>
        <v>0</v>
      </c>
      <c r="O197" s="72"/>
      <c r="P197" s="73">
        <f>SUM(P198:P199)</f>
        <v>28773.997199999998</v>
      </c>
      <c r="Q197" s="72"/>
      <c r="R197" s="73">
        <f>SUM(R198:R199)</f>
        <v>0</v>
      </c>
      <c r="S197" s="72"/>
      <c r="T197" s="73">
        <f>SUM(T198:T199)</f>
        <v>0</v>
      </c>
      <c r="U197" s="72"/>
      <c r="V197" s="73">
        <f>SUM(V198:V199)</f>
        <v>0</v>
      </c>
      <c r="W197" s="72"/>
      <c r="X197" s="73">
        <f>SUM(X198:X199)</f>
        <v>0</v>
      </c>
      <c r="Y197" s="72"/>
      <c r="Z197" s="73">
        <f>SUM(Z198:Z199)</f>
        <v>0</v>
      </c>
      <c r="AA197" s="72"/>
      <c r="AB197" s="73">
        <f>SUM(AB198:AB199)</f>
        <v>0</v>
      </c>
      <c r="AC197" s="72"/>
      <c r="AD197" s="73">
        <f>SUM(AD198:AD199)</f>
        <v>0</v>
      </c>
      <c r="AE197" s="72"/>
      <c r="AF197" s="73">
        <f>SUM(AF198:AF199)</f>
        <v>0</v>
      </c>
      <c r="AG197" s="72"/>
      <c r="AH197" s="73">
        <f>SUM(AH198:AH199)</f>
        <v>0</v>
      </c>
      <c r="AJ197" s="73"/>
    </row>
    <row r="198" spans="1:36" ht="22.8">
      <c r="A198" s="13" t="s">
        <v>329</v>
      </c>
      <c r="B198" s="14" t="s">
        <v>323</v>
      </c>
      <c r="C198" s="15" t="s">
        <v>324</v>
      </c>
      <c r="D198" s="14" t="s">
        <v>26</v>
      </c>
      <c r="E198" s="14" t="s">
        <v>15</v>
      </c>
      <c r="F198" s="16">
        <v>394.02</v>
      </c>
      <c r="G198" s="17">
        <v>45.23</v>
      </c>
      <c r="H198" s="17">
        <f t="shared" si="49"/>
        <v>55.39</v>
      </c>
      <c r="I198" s="17">
        <f t="shared" si="62"/>
        <v>17821.524599999997</v>
      </c>
      <c r="J198" s="18">
        <f>F198*H198</f>
        <v>21824.767799999998</v>
      </c>
      <c r="L198" s="44">
        <f t="shared" si="50"/>
        <v>0</v>
      </c>
      <c r="N198" s="44">
        <f t="shared" si="67"/>
        <v>0</v>
      </c>
      <c r="O198" s="43">
        <v>394.02</v>
      </c>
      <c r="P198" s="44">
        <f t="shared" si="51"/>
        <v>21824.767799999998</v>
      </c>
      <c r="R198" s="44">
        <f t="shared" si="52"/>
        <v>0</v>
      </c>
      <c r="T198" s="44">
        <f t="shared" si="53"/>
        <v>0</v>
      </c>
      <c r="V198" s="44">
        <f t="shared" si="54"/>
        <v>0</v>
      </c>
      <c r="X198" s="44">
        <f t="shared" si="55"/>
        <v>0</v>
      </c>
      <c r="Z198" s="44">
        <f t="shared" si="56"/>
        <v>0</v>
      </c>
      <c r="AB198" s="44">
        <f t="shared" si="57"/>
        <v>0</v>
      </c>
      <c r="AD198" s="44">
        <f t="shared" si="58"/>
        <v>0</v>
      </c>
      <c r="AF198" s="44">
        <f t="shared" si="59"/>
        <v>0</v>
      </c>
      <c r="AH198" s="44">
        <f t="shared" si="60"/>
        <v>0</v>
      </c>
      <c r="AJ198" s="44">
        <f t="shared" si="61"/>
        <v>21824.767799999998</v>
      </c>
    </row>
    <row r="199" spans="1:36" ht="22.8">
      <c r="A199" s="13" t="s">
        <v>354</v>
      </c>
      <c r="B199" s="14" t="s">
        <v>326</v>
      </c>
      <c r="C199" s="15" t="s">
        <v>327</v>
      </c>
      <c r="D199" s="14" t="s">
        <v>26</v>
      </c>
      <c r="E199" s="14" t="s">
        <v>15</v>
      </c>
      <c r="F199" s="16">
        <v>125.46</v>
      </c>
      <c r="G199" s="17">
        <v>45.23</v>
      </c>
      <c r="H199" s="17">
        <f t="shared" si="49"/>
        <v>55.39</v>
      </c>
      <c r="I199" s="17">
        <f t="shared" si="62"/>
        <v>5674.5557999999992</v>
      </c>
      <c r="J199" s="18">
        <f>F199*H199</f>
        <v>6949.2294000000002</v>
      </c>
      <c r="L199" s="44">
        <f t="shared" si="50"/>
        <v>0</v>
      </c>
      <c r="N199" s="44">
        <f t="shared" si="67"/>
        <v>0</v>
      </c>
      <c r="O199" s="43">
        <v>125.46</v>
      </c>
      <c r="P199" s="44">
        <f t="shared" si="51"/>
        <v>6949.2294000000002</v>
      </c>
      <c r="R199" s="44">
        <f t="shared" si="52"/>
        <v>0</v>
      </c>
      <c r="T199" s="44">
        <f t="shared" si="53"/>
        <v>0</v>
      </c>
      <c r="V199" s="44">
        <f t="shared" si="54"/>
        <v>0</v>
      </c>
      <c r="X199" s="44">
        <f t="shared" si="55"/>
        <v>0</v>
      </c>
      <c r="Z199" s="44">
        <f t="shared" si="56"/>
        <v>0</v>
      </c>
      <c r="AB199" s="44">
        <f t="shared" si="57"/>
        <v>0</v>
      </c>
      <c r="AD199" s="44">
        <f t="shared" si="58"/>
        <v>0</v>
      </c>
      <c r="AF199" s="44">
        <f t="shared" si="59"/>
        <v>0</v>
      </c>
      <c r="AH199" s="44">
        <f t="shared" si="60"/>
        <v>0</v>
      </c>
      <c r="AJ199" s="44">
        <f t="shared" si="61"/>
        <v>6949.2294000000002</v>
      </c>
    </row>
    <row r="200" spans="1:36" s="74" customFormat="1">
      <c r="A200" s="11">
        <v>10</v>
      </c>
      <c r="B200" s="258" t="s">
        <v>328</v>
      </c>
      <c r="C200" s="258"/>
      <c r="D200" s="258"/>
      <c r="E200" s="258"/>
      <c r="F200" s="258"/>
      <c r="G200" s="258"/>
      <c r="H200" s="20"/>
      <c r="I200" s="20"/>
      <c r="J200" s="12">
        <f>ROUND((J201+J214),2)</f>
        <v>319901.53000000003</v>
      </c>
      <c r="K200" s="72"/>
      <c r="L200" s="73">
        <f>SUM(L201:L216)</f>
        <v>0</v>
      </c>
      <c r="M200" s="72"/>
      <c r="N200" s="73">
        <f>SUM(N201:N216)</f>
        <v>0</v>
      </c>
      <c r="O200" s="72"/>
      <c r="P200" s="73">
        <f>SUM(P201:P216)</f>
        <v>0</v>
      </c>
      <c r="Q200" s="72"/>
      <c r="R200" s="73">
        <f>SUM(R201:R216)</f>
        <v>0</v>
      </c>
      <c r="S200" s="72"/>
      <c r="T200" s="73">
        <f>SUM(T201:T216)</f>
        <v>0</v>
      </c>
      <c r="U200" s="72"/>
      <c r="V200" s="73">
        <f>SUM(V201:V216)</f>
        <v>0</v>
      </c>
      <c r="W200" s="72"/>
      <c r="X200" s="73">
        <f>SUM(X201:X216)-0.03</f>
        <v>159948.27549999999</v>
      </c>
      <c r="Y200" s="72"/>
      <c r="Z200" s="73">
        <f>SUM(Z201:Z216)-0.01</f>
        <v>159953.24839999998</v>
      </c>
      <c r="AA200" s="72"/>
      <c r="AB200" s="73">
        <f>SUM(AB201:AB216)</f>
        <v>0</v>
      </c>
      <c r="AC200" s="72"/>
      <c r="AD200" s="73">
        <f>SUM(AD201:AD216)</f>
        <v>0</v>
      </c>
      <c r="AE200" s="72"/>
      <c r="AF200" s="73">
        <f>SUM(AF201:AF216)</f>
        <v>0</v>
      </c>
      <c r="AG200" s="72"/>
      <c r="AH200" s="73">
        <f>SUM(AH201:AH216)</f>
        <v>0</v>
      </c>
      <c r="AJ200" s="73"/>
    </row>
    <row r="201" spans="1:36">
      <c r="A201" s="22" t="s">
        <v>357</v>
      </c>
      <c r="B201" s="259" t="s">
        <v>46</v>
      </c>
      <c r="C201" s="259"/>
      <c r="D201" s="259"/>
      <c r="E201" s="259"/>
      <c r="F201" s="259"/>
      <c r="G201" s="259"/>
      <c r="H201" s="17"/>
      <c r="I201" s="17"/>
      <c r="J201" s="23">
        <f>ROUND((SUM(J202:J213)),2)</f>
        <v>313560.64</v>
      </c>
      <c r="N201" s="44">
        <f t="shared" si="67"/>
        <v>0</v>
      </c>
      <c r="AJ201" s="44"/>
    </row>
    <row r="202" spans="1:36" ht="45.6">
      <c r="A202" s="13" t="s">
        <v>359</v>
      </c>
      <c r="B202" s="14" t="s">
        <v>330</v>
      </c>
      <c r="C202" s="15" t="s">
        <v>331</v>
      </c>
      <c r="D202" s="14" t="s">
        <v>14</v>
      </c>
      <c r="E202" s="14" t="s">
        <v>15</v>
      </c>
      <c r="F202" s="16">
        <v>2569.6</v>
      </c>
      <c r="G202" s="17">
        <v>5.84</v>
      </c>
      <c r="H202" s="17">
        <f t="shared" si="49"/>
        <v>7.15</v>
      </c>
      <c r="I202" s="17">
        <f t="shared" si="62"/>
        <v>15006.464</v>
      </c>
      <c r="J202" s="18">
        <f>ROUND((F202*H202),2)</f>
        <v>18372.64</v>
      </c>
      <c r="L202" s="44">
        <f t="shared" si="50"/>
        <v>0</v>
      </c>
      <c r="N202" s="44">
        <f t="shared" si="67"/>
        <v>0</v>
      </c>
      <c r="P202" s="44">
        <f t="shared" si="51"/>
        <v>0</v>
      </c>
      <c r="R202" s="44">
        <f t="shared" si="52"/>
        <v>0</v>
      </c>
      <c r="T202" s="44">
        <f t="shared" si="53"/>
        <v>0</v>
      </c>
      <c r="V202" s="44">
        <f t="shared" si="54"/>
        <v>0</v>
      </c>
      <c r="W202" s="43">
        <v>1284.8</v>
      </c>
      <c r="X202" s="44">
        <f t="shared" si="55"/>
        <v>9186.32</v>
      </c>
      <c r="Y202" s="43">
        <v>1284.8</v>
      </c>
      <c r="Z202" s="44">
        <f t="shared" si="56"/>
        <v>9186.32</v>
      </c>
      <c r="AB202" s="44">
        <f t="shared" si="57"/>
        <v>0</v>
      </c>
      <c r="AD202" s="44">
        <f t="shared" si="58"/>
        <v>0</v>
      </c>
      <c r="AF202" s="44">
        <f t="shared" si="59"/>
        <v>0</v>
      </c>
      <c r="AH202" s="44">
        <f t="shared" si="60"/>
        <v>0</v>
      </c>
      <c r="AJ202" s="44">
        <f t="shared" si="61"/>
        <v>18372.64</v>
      </c>
    </row>
    <row r="203" spans="1:36" ht="57">
      <c r="A203" s="13" t="s">
        <v>362</v>
      </c>
      <c r="B203" s="14" t="s">
        <v>332</v>
      </c>
      <c r="C203" s="15" t="s">
        <v>333</v>
      </c>
      <c r="D203" s="14" t="s">
        <v>14</v>
      </c>
      <c r="E203" s="14" t="s">
        <v>15</v>
      </c>
      <c r="F203" s="16">
        <v>1589.78</v>
      </c>
      <c r="G203" s="17">
        <v>37.020000000000003</v>
      </c>
      <c r="H203" s="17">
        <f t="shared" si="49"/>
        <v>45.34</v>
      </c>
      <c r="I203" s="17">
        <f t="shared" si="62"/>
        <v>58853.655600000006</v>
      </c>
      <c r="J203" s="18">
        <v>72080.62</v>
      </c>
      <c r="L203" s="44">
        <f t="shared" si="50"/>
        <v>0</v>
      </c>
      <c r="N203" s="44">
        <f t="shared" si="67"/>
        <v>0</v>
      </c>
      <c r="P203" s="44">
        <f t="shared" si="51"/>
        <v>0</v>
      </c>
      <c r="R203" s="44">
        <f t="shared" si="52"/>
        <v>0</v>
      </c>
      <c r="T203" s="44">
        <f t="shared" si="53"/>
        <v>0</v>
      </c>
      <c r="V203" s="44">
        <f t="shared" si="54"/>
        <v>0</v>
      </c>
      <c r="W203" s="43">
        <v>794.89</v>
      </c>
      <c r="X203" s="44">
        <f t="shared" si="55"/>
        <v>36040.312600000005</v>
      </c>
      <c r="Y203" s="43">
        <v>794.89</v>
      </c>
      <c r="Z203" s="44">
        <f t="shared" si="56"/>
        <v>36040.312600000005</v>
      </c>
      <c r="AB203" s="44">
        <f t="shared" si="57"/>
        <v>0</v>
      </c>
      <c r="AD203" s="44">
        <f t="shared" si="58"/>
        <v>0</v>
      </c>
      <c r="AF203" s="44">
        <f t="shared" si="59"/>
        <v>0</v>
      </c>
      <c r="AH203" s="44">
        <f t="shared" si="60"/>
        <v>0</v>
      </c>
      <c r="AJ203" s="69">
        <v>72080.62</v>
      </c>
    </row>
    <row r="204" spans="1:36" ht="57">
      <c r="A204" s="13" t="s">
        <v>365</v>
      </c>
      <c r="B204" s="14" t="s">
        <v>334</v>
      </c>
      <c r="C204" s="15" t="s">
        <v>335</v>
      </c>
      <c r="D204" s="14" t="s">
        <v>14</v>
      </c>
      <c r="E204" s="14" t="s">
        <v>15</v>
      </c>
      <c r="F204" s="16">
        <v>979.82</v>
      </c>
      <c r="G204" s="17">
        <v>46.97</v>
      </c>
      <c r="H204" s="17">
        <f t="shared" si="49"/>
        <v>57.52</v>
      </c>
      <c r="I204" s="17">
        <f t="shared" si="62"/>
        <v>46022.145400000001</v>
      </c>
      <c r="J204" s="18">
        <v>56359.24</v>
      </c>
      <c r="L204" s="44">
        <f t="shared" si="50"/>
        <v>0</v>
      </c>
      <c r="N204" s="44">
        <f t="shared" si="67"/>
        <v>0</v>
      </c>
      <c r="P204" s="44">
        <f t="shared" si="51"/>
        <v>0</v>
      </c>
      <c r="R204" s="44">
        <f t="shared" si="52"/>
        <v>0</v>
      </c>
      <c r="T204" s="44">
        <f t="shared" si="53"/>
        <v>0</v>
      </c>
      <c r="V204" s="44">
        <f t="shared" si="54"/>
        <v>0</v>
      </c>
      <c r="W204" s="43">
        <v>489.91</v>
      </c>
      <c r="X204" s="44">
        <f t="shared" si="55"/>
        <v>28179.623200000002</v>
      </c>
      <c r="Y204" s="43">
        <v>489.91</v>
      </c>
      <c r="Z204" s="44">
        <f t="shared" si="56"/>
        <v>28179.623200000002</v>
      </c>
      <c r="AB204" s="44">
        <f t="shared" si="57"/>
        <v>0</v>
      </c>
      <c r="AD204" s="44">
        <f t="shared" si="58"/>
        <v>0</v>
      </c>
      <c r="AF204" s="44">
        <f t="shared" si="59"/>
        <v>0</v>
      </c>
      <c r="AH204" s="44">
        <f t="shared" si="60"/>
        <v>0</v>
      </c>
      <c r="AJ204" s="69">
        <v>56359.24</v>
      </c>
    </row>
    <row r="205" spans="1:36" ht="57">
      <c r="A205" s="13" t="s">
        <v>368</v>
      </c>
      <c r="B205" s="14" t="s">
        <v>336</v>
      </c>
      <c r="C205" s="15" t="s">
        <v>337</v>
      </c>
      <c r="D205" s="14" t="s">
        <v>14</v>
      </c>
      <c r="E205" s="14" t="s">
        <v>15</v>
      </c>
      <c r="F205" s="16">
        <v>1024.77</v>
      </c>
      <c r="G205" s="17">
        <v>27.31</v>
      </c>
      <c r="H205" s="17">
        <f t="shared" si="49"/>
        <v>33.450000000000003</v>
      </c>
      <c r="I205" s="17">
        <f t="shared" si="62"/>
        <v>27986.468699999998</v>
      </c>
      <c r="J205" s="18">
        <f t="shared" ref="J205:J213" si="69">ROUND((F205*H205),2)</f>
        <v>34278.559999999998</v>
      </c>
      <c r="L205" s="44">
        <f t="shared" si="50"/>
        <v>0</v>
      </c>
      <c r="N205" s="44">
        <f t="shared" si="67"/>
        <v>0</v>
      </c>
      <c r="P205" s="44">
        <f t="shared" si="51"/>
        <v>0</v>
      </c>
      <c r="R205" s="44">
        <f t="shared" si="52"/>
        <v>0</v>
      </c>
      <c r="T205" s="44">
        <f t="shared" si="53"/>
        <v>0</v>
      </c>
      <c r="V205" s="44">
        <f t="shared" si="54"/>
        <v>0</v>
      </c>
      <c r="W205" s="43">
        <v>512.38</v>
      </c>
      <c r="X205" s="44">
        <f t="shared" si="55"/>
        <v>17139.111000000001</v>
      </c>
      <c r="Y205" s="43">
        <v>512.39</v>
      </c>
      <c r="Z205" s="44">
        <f t="shared" si="56"/>
        <v>17139.445500000002</v>
      </c>
      <c r="AB205" s="44">
        <f t="shared" si="57"/>
        <v>0</v>
      </c>
      <c r="AD205" s="44">
        <f t="shared" si="58"/>
        <v>0</v>
      </c>
      <c r="AF205" s="44">
        <f t="shared" si="59"/>
        <v>0</v>
      </c>
      <c r="AH205" s="44">
        <f t="shared" si="60"/>
        <v>0</v>
      </c>
      <c r="AJ205" s="44">
        <f t="shared" si="61"/>
        <v>34278.556500000006</v>
      </c>
    </row>
    <row r="206" spans="1:36" ht="45.6">
      <c r="A206" s="13" t="s">
        <v>371</v>
      </c>
      <c r="B206" s="14" t="s">
        <v>338</v>
      </c>
      <c r="C206" s="15" t="s">
        <v>339</v>
      </c>
      <c r="D206" s="14" t="s">
        <v>14</v>
      </c>
      <c r="E206" s="14" t="s">
        <v>15</v>
      </c>
      <c r="F206" s="16">
        <v>456.39</v>
      </c>
      <c r="G206" s="17">
        <v>69.459999999999994</v>
      </c>
      <c r="H206" s="17">
        <f t="shared" si="49"/>
        <v>85.07</v>
      </c>
      <c r="I206" s="17">
        <f t="shared" si="62"/>
        <v>31700.849399999996</v>
      </c>
      <c r="J206" s="18">
        <v>38825.089999999997</v>
      </c>
      <c r="L206" s="44">
        <f t="shared" si="50"/>
        <v>0</v>
      </c>
      <c r="N206" s="44">
        <f t="shared" si="67"/>
        <v>0</v>
      </c>
      <c r="P206" s="44">
        <f t="shared" si="51"/>
        <v>0</v>
      </c>
      <c r="R206" s="44">
        <f t="shared" si="52"/>
        <v>0</v>
      </c>
      <c r="T206" s="44">
        <f t="shared" si="53"/>
        <v>0</v>
      </c>
      <c r="V206" s="44">
        <f t="shared" si="54"/>
        <v>0</v>
      </c>
      <c r="W206" s="43">
        <v>228.19</v>
      </c>
      <c r="X206" s="44">
        <f t="shared" si="55"/>
        <v>19412.123299999999</v>
      </c>
      <c r="Y206" s="43">
        <v>228.2</v>
      </c>
      <c r="Z206" s="44">
        <f t="shared" si="56"/>
        <v>19412.973999999998</v>
      </c>
      <c r="AB206" s="44">
        <f t="shared" si="57"/>
        <v>0</v>
      </c>
      <c r="AD206" s="44">
        <f t="shared" si="58"/>
        <v>0</v>
      </c>
      <c r="AF206" s="44">
        <f t="shared" si="59"/>
        <v>0</v>
      </c>
      <c r="AH206" s="44">
        <f t="shared" si="60"/>
        <v>0</v>
      </c>
      <c r="AJ206" s="69">
        <v>38825.089999999997</v>
      </c>
    </row>
    <row r="207" spans="1:36" ht="45.6">
      <c r="A207" s="13" t="s">
        <v>374</v>
      </c>
      <c r="B207" s="14" t="s">
        <v>340</v>
      </c>
      <c r="C207" s="15" t="s">
        <v>341</v>
      </c>
      <c r="D207" s="14" t="s">
        <v>26</v>
      </c>
      <c r="E207" s="14" t="s">
        <v>15</v>
      </c>
      <c r="F207" s="16">
        <v>94</v>
      </c>
      <c r="G207" s="17">
        <v>68.19</v>
      </c>
      <c r="H207" s="17">
        <f t="shared" si="49"/>
        <v>83.51</v>
      </c>
      <c r="I207" s="17">
        <f t="shared" si="62"/>
        <v>6409.86</v>
      </c>
      <c r="J207" s="18">
        <f t="shared" si="69"/>
        <v>7849.94</v>
      </c>
      <c r="L207" s="44">
        <f t="shared" si="50"/>
        <v>0</v>
      </c>
      <c r="N207" s="44">
        <f t="shared" si="67"/>
        <v>0</v>
      </c>
      <c r="P207" s="44">
        <f t="shared" si="51"/>
        <v>0</v>
      </c>
      <c r="R207" s="44">
        <f t="shared" si="52"/>
        <v>0</v>
      </c>
      <c r="T207" s="44">
        <f t="shared" si="53"/>
        <v>0</v>
      </c>
      <c r="V207" s="44">
        <f t="shared" si="54"/>
        <v>0</v>
      </c>
      <c r="W207" s="43">
        <v>47</v>
      </c>
      <c r="X207" s="44">
        <f t="shared" si="55"/>
        <v>3924.9700000000003</v>
      </c>
      <c r="Y207" s="43">
        <v>47</v>
      </c>
      <c r="Z207" s="44">
        <f t="shared" si="56"/>
        <v>3924.9700000000003</v>
      </c>
      <c r="AB207" s="44">
        <f t="shared" si="57"/>
        <v>0</v>
      </c>
      <c r="AD207" s="44">
        <f t="shared" si="58"/>
        <v>0</v>
      </c>
      <c r="AF207" s="44">
        <f t="shared" si="59"/>
        <v>0</v>
      </c>
      <c r="AH207" s="44">
        <f t="shared" si="60"/>
        <v>0</v>
      </c>
      <c r="AJ207" s="44">
        <f t="shared" si="61"/>
        <v>7849.9400000000005</v>
      </c>
    </row>
    <row r="208" spans="1:36" ht="45.6">
      <c r="A208" s="13" t="s">
        <v>377</v>
      </c>
      <c r="B208" s="14" t="s">
        <v>342</v>
      </c>
      <c r="C208" s="15" t="s">
        <v>343</v>
      </c>
      <c r="D208" s="14" t="s">
        <v>26</v>
      </c>
      <c r="E208" s="14" t="s">
        <v>15</v>
      </c>
      <c r="F208" s="16">
        <v>4.5999999999999996</v>
      </c>
      <c r="G208" s="17">
        <v>68.19</v>
      </c>
      <c r="H208" s="17">
        <f t="shared" si="49"/>
        <v>83.51</v>
      </c>
      <c r="I208" s="17">
        <f t="shared" si="62"/>
        <v>313.67399999999998</v>
      </c>
      <c r="J208" s="18">
        <v>384.14</v>
      </c>
      <c r="L208" s="44">
        <f t="shared" si="50"/>
        <v>0</v>
      </c>
      <c r="N208" s="44">
        <f t="shared" si="67"/>
        <v>0</v>
      </c>
      <c r="P208" s="44">
        <f t="shared" si="51"/>
        <v>0</v>
      </c>
      <c r="R208" s="44">
        <f t="shared" si="52"/>
        <v>0</v>
      </c>
      <c r="T208" s="44">
        <f t="shared" si="53"/>
        <v>0</v>
      </c>
      <c r="V208" s="44">
        <f t="shared" si="54"/>
        <v>0</v>
      </c>
      <c r="W208" s="43">
        <v>2.2999999999999998</v>
      </c>
      <c r="X208" s="44">
        <f t="shared" si="55"/>
        <v>192.07300000000001</v>
      </c>
      <c r="Y208" s="43">
        <v>2.2999999999999998</v>
      </c>
      <c r="Z208" s="44">
        <f t="shared" si="56"/>
        <v>192.07300000000001</v>
      </c>
      <c r="AB208" s="44">
        <f t="shared" si="57"/>
        <v>0</v>
      </c>
      <c r="AD208" s="44">
        <f t="shared" si="58"/>
        <v>0</v>
      </c>
      <c r="AF208" s="44">
        <f t="shared" si="59"/>
        <v>0</v>
      </c>
      <c r="AH208" s="44">
        <f t="shared" si="60"/>
        <v>0</v>
      </c>
      <c r="AJ208" s="69">
        <v>384.14</v>
      </c>
    </row>
    <row r="209" spans="1:36" ht="45.6">
      <c r="A209" s="13" t="s">
        <v>380</v>
      </c>
      <c r="B209" s="14" t="s">
        <v>344</v>
      </c>
      <c r="C209" s="15" t="s">
        <v>345</v>
      </c>
      <c r="D209" s="14" t="s">
        <v>26</v>
      </c>
      <c r="E209" s="14" t="s">
        <v>15</v>
      </c>
      <c r="F209" s="16">
        <v>9.7100000000000009</v>
      </c>
      <c r="G209" s="17">
        <v>68.19</v>
      </c>
      <c r="H209" s="17">
        <f t="shared" si="49"/>
        <v>83.51</v>
      </c>
      <c r="I209" s="17">
        <f t="shared" si="62"/>
        <v>662.12490000000003</v>
      </c>
      <c r="J209" s="18">
        <f t="shared" si="69"/>
        <v>810.88</v>
      </c>
      <c r="L209" s="44">
        <f t="shared" si="50"/>
        <v>0</v>
      </c>
      <c r="N209" s="44">
        <f t="shared" si="67"/>
        <v>0</v>
      </c>
      <c r="P209" s="44">
        <f t="shared" si="51"/>
        <v>0</v>
      </c>
      <c r="R209" s="44">
        <f t="shared" si="52"/>
        <v>0</v>
      </c>
      <c r="T209" s="44">
        <f t="shared" si="53"/>
        <v>0</v>
      </c>
      <c r="V209" s="44">
        <f t="shared" si="54"/>
        <v>0</v>
      </c>
      <c r="W209" s="43">
        <v>4.8499999999999996</v>
      </c>
      <c r="X209" s="44">
        <f t="shared" si="55"/>
        <v>405.02350000000001</v>
      </c>
      <c r="Y209" s="43">
        <v>4.8600000000000003</v>
      </c>
      <c r="Z209" s="44">
        <f t="shared" si="56"/>
        <v>405.85860000000002</v>
      </c>
      <c r="AB209" s="44">
        <f t="shared" si="57"/>
        <v>0</v>
      </c>
      <c r="AD209" s="44">
        <f t="shared" si="58"/>
        <v>0</v>
      </c>
      <c r="AF209" s="44">
        <f t="shared" si="59"/>
        <v>0</v>
      </c>
      <c r="AH209" s="44">
        <f t="shared" si="60"/>
        <v>0</v>
      </c>
      <c r="AJ209" s="44">
        <f t="shared" si="61"/>
        <v>810.88210000000004</v>
      </c>
    </row>
    <row r="210" spans="1:36" ht="45.6">
      <c r="A210" s="13" t="s">
        <v>383</v>
      </c>
      <c r="B210" s="14" t="s">
        <v>346</v>
      </c>
      <c r="C210" s="15" t="s">
        <v>347</v>
      </c>
      <c r="D210" s="14" t="s">
        <v>26</v>
      </c>
      <c r="E210" s="14" t="s">
        <v>15</v>
      </c>
      <c r="F210" s="16">
        <v>4.92</v>
      </c>
      <c r="G210" s="17">
        <v>68.19</v>
      </c>
      <c r="H210" s="17">
        <f t="shared" si="49"/>
        <v>83.51</v>
      </c>
      <c r="I210" s="17">
        <f t="shared" si="62"/>
        <v>335.4948</v>
      </c>
      <c r="J210" s="18">
        <v>410.86</v>
      </c>
      <c r="L210" s="44">
        <f t="shared" si="50"/>
        <v>0</v>
      </c>
      <c r="N210" s="44">
        <f t="shared" si="67"/>
        <v>0</v>
      </c>
      <c r="P210" s="44">
        <f t="shared" si="51"/>
        <v>0</v>
      </c>
      <c r="R210" s="44">
        <f t="shared" si="52"/>
        <v>0</v>
      </c>
      <c r="T210" s="44">
        <f t="shared" si="53"/>
        <v>0</v>
      </c>
      <c r="V210" s="44">
        <f t="shared" si="54"/>
        <v>0</v>
      </c>
      <c r="W210" s="43">
        <v>2.46</v>
      </c>
      <c r="X210" s="44">
        <f t="shared" si="55"/>
        <v>205.43460000000002</v>
      </c>
      <c r="Y210" s="43">
        <v>2.46</v>
      </c>
      <c r="Z210" s="44">
        <f t="shared" si="56"/>
        <v>205.43460000000002</v>
      </c>
      <c r="AB210" s="44">
        <f t="shared" si="57"/>
        <v>0</v>
      </c>
      <c r="AD210" s="44">
        <f t="shared" si="58"/>
        <v>0</v>
      </c>
      <c r="AF210" s="44">
        <f t="shared" si="59"/>
        <v>0</v>
      </c>
      <c r="AH210" s="44">
        <f t="shared" si="60"/>
        <v>0</v>
      </c>
      <c r="AJ210" s="69">
        <v>410.86</v>
      </c>
    </row>
    <row r="211" spans="1:36" ht="22.8">
      <c r="A211" s="13" t="s">
        <v>386</v>
      </c>
      <c r="B211" s="14" t="s">
        <v>348</v>
      </c>
      <c r="C211" s="15" t="s">
        <v>349</v>
      </c>
      <c r="D211" s="14" t="s">
        <v>26</v>
      </c>
      <c r="E211" s="14" t="s">
        <v>30</v>
      </c>
      <c r="F211" s="16">
        <v>127.2</v>
      </c>
      <c r="G211" s="17">
        <v>47.41</v>
      </c>
      <c r="H211" s="17">
        <f t="shared" si="49"/>
        <v>58.06</v>
      </c>
      <c r="I211" s="17">
        <f t="shared" si="62"/>
        <v>6030.5519999999997</v>
      </c>
      <c r="J211" s="18">
        <v>7385.24</v>
      </c>
      <c r="L211" s="44">
        <f t="shared" si="50"/>
        <v>0</v>
      </c>
      <c r="N211" s="44">
        <f t="shared" si="67"/>
        <v>0</v>
      </c>
      <c r="P211" s="44">
        <f t="shared" si="51"/>
        <v>0</v>
      </c>
      <c r="R211" s="44">
        <f t="shared" si="52"/>
        <v>0</v>
      </c>
      <c r="T211" s="44">
        <f t="shared" si="53"/>
        <v>0</v>
      </c>
      <c r="V211" s="44">
        <f t="shared" si="54"/>
        <v>0</v>
      </c>
      <c r="W211" s="43">
        <v>63.6</v>
      </c>
      <c r="X211" s="44">
        <f t="shared" si="55"/>
        <v>3692.6160000000004</v>
      </c>
      <c r="Y211" s="43">
        <v>63.6</v>
      </c>
      <c r="Z211" s="44">
        <f t="shared" si="56"/>
        <v>3692.6160000000004</v>
      </c>
      <c r="AB211" s="44">
        <f t="shared" si="57"/>
        <v>0</v>
      </c>
      <c r="AD211" s="44">
        <f t="shared" si="58"/>
        <v>0</v>
      </c>
      <c r="AF211" s="44">
        <f t="shared" si="59"/>
        <v>0</v>
      </c>
      <c r="AH211" s="44">
        <f t="shared" si="60"/>
        <v>0</v>
      </c>
      <c r="AJ211" s="69">
        <v>7385.24</v>
      </c>
    </row>
    <row r="212" spans="1:36" ht="34.200000000000003">
      <c r="A212" s="13" t="s">
        <v>389</v>
      </c>
      <c r="B212" s="14" t="s">
        <v>350</v>
      </c>
      <c r="C212" s="15" t="s">
        <v>351</v>
      </c>
      <c r="D212" s="14" t="s">
        <v>14</v>
      </c>
      <c r="E212" s="14" t="s">
        <v>15</v>
      </c>
      <c r="F212" s="16">
        <v>438.37</v>
      </c>
      <c r="G212" s="17">
        <v>79.86</v>
      </c>
      <c r="H212" s="17">
        <f t="shared" si="49"/>
        <v>97.8</v>
      </c>
      <c r="I212" s="17">
        <f t="shared" si="62"/>
        <v>35008.228199999998</v>
      </c>
      <c r="J212" s="18">
        <v>42872.58</v>
      </c>
      <c r="L212" s="44">
        <f t="shared" si="50"/>
        <v>0</v>
      </c>
      <c r="N212" s="44">
        <f t="shared" si="67"/>
        <v>0</v>
      </c>
      <c r="P212" s="44">
        <f t="shared" si="51"/>
        <v>0</v>
      </c>
      <c r="R212" s="44">
        <f t="shared" si="52"/>
        <v>0</v>
      </c>
      <c r="T212" s="44">
        <f t="shared" si="53"/>
        <v>0</v>
      </c>
      <c r="V212" s="44">
        <f t="shared" si="54"/>
        <v>0</v>
      </c>
      <c r="W212" s="43">
        <v>219.18</v>
      </c>
      <c r="X212" s="44">
        <f t="shared" si="55"/>
        <v>21435.804</v>
      </c>
      <c r="Y212" s="43">
        <v>219.19</v>
      </c>
      <c r="Z212" s="44">
        <f t="shared" si="56"/>
        <v>21436.781999999999</v>
      </c>
      <c r="AB212" s="44">
        <f t="shared" si="57"/>
        <v>0</v>
      </c>
      <c r="AD212" s="44">
        <f t="shared" si="58"/>
        <v>0</v>
      </c>
      <c r="AF212" s="44">
        <f t="shared" si="59"/>
        <v>0</v>
      </c>
      <c r="AH212" s="44">
        <f t="shared" si="60"/>
        <v>0</v>
      </c>
      <c r="AJ212" s="69">
        <v>42872.58</v>
      </c>
    </row>
    <row r="213" spans="1:36" ht="45.6">
      <c r="A213" s="13" t="s">
        <v>392</v>
      </c>
      <c r="B213" s="14" t="s">
        <v>352</v>
      </c>
      <c r="C213" s="15" t="s">
        <v>353</v>
      </c>
      <c r="D213" s="14" t="s">
        <v>26</v>
      </c>
      <c r="E213" s="14" t="s">
        <v>15</v>
      </c>
      <c r="F213" s="16">
        <v>259.43</v>
      </c>
      <c r="G213" s="17">
        <v>106.79</v>
      </c>
      <c r="H213" s="17">
        <f t="shared" si="49"/>
        <v>130.79</v>
      </c>
      <c r="I213" s="17">
        <f t="shared" si="62"/>
        <v>27704.529700000003</v>
      </c>
      <c r="J213" s="18">
        <f t="shared" si="69"/>
        <v>33930.85</v>
      </c>
      <c r="L213" s="44">
        <f t="shared" si="50"/>
        <v>0</v>
      </c>
      <c r="N213" s="44">
        <f t="shared" si="67"/>
        <v>0</v>
      </c>
      <c r="P213" s="44">
        <f t="shared" si="51"/>
        <v>0</v>
      </c>
      <c r="R213" s="44">
        <f t="shared" si="52"/>
        <v>0</v>
      </c>
      <c r="T213" s="44">
        <f t="shared" si="53"/>
        <v>0</v>
      </c>
      <c r="V213" s="44">
        <f t="shared" si="54"/>
        <v>0</v>
      </c>
      <c r="W213" s="43">
        <v>129.71</v>
      </c>
      <c r="X213" s="44">
        <f t="shared" si="55"/>
        <v>16964.7709</v>
      </c>
      <c r="Y213" s="43">
        <v>129.72</v>
      </c>
      <c r="Z213" s="44">
        <f t="shared" si="56"/>
        <v>16966.078799999999</v>
      </c>
      <c r="AB213" s="44">
        <f t="shared" si="57"/>
        <v>0</v>
      </c>
      <c r="AD213" s="44">
        <f t="shared" si="58"/>
        <v>0</v>
      </c>
      <c r="AF213" s="44">
        <f t="shared" si="59"/>
        <v>0</v>
      </c>
      <c r="AH213" s="44">
        <f t="shared" si="60"/>
        <v>0</v>
      </c>
      <c r="AJ213" s="44">
        <f t="shared" si="61"/>
        <v>33930.849699999999</v>
      </c>
    </row>
    <row r="214" spans="1:36">
      <c r="A214" s="22" t="s">
        <v>395</v>
      </c>
      <c r="B214" s="259" t="s">
        <v>355</v>
      </c>
      <c r="C214" s="259"/>
      <c r="D214" s="259"/>
      <c r="E214" s="259"/>
      <c r="F214" s="259"/>
      <c r="G214" s="259"/>
      <c r="H214" s="17"/>
      <c r="I214" s="17"/>
      <c r="J214" s="23">
        <f>ROUND((SUM(J215:J216)),2)</f>
        <v>6340.89</v>
      </c>
      <c r="N214" s="44">
        <f t="shared" si="67"/>
        <v>0</v>
      </c>
      <c r="AJ214" s="44"/>
    </row>
    <row r="215" spans="1:36" ht="45.6">
      <c r="A215" s="13" t="s">
        <v>397</v>
      </c>
      <c r="B215" s="14" t="s">
        <v>330</v>
      </c>
      <c r="C215" s="15" t="s">
        <v>331</v>
      </c>
      <c r="D215" s="14" t="s">
        <v>14</v>
      </c>
      <c r="E215" s="14" t="s">
        <v>15</v>
      </c>
      <c r="F215" s="16">
        <v>98.05</v>
      </c>
      <c r="G215" s="17">
        <v>5.84</v>
      </c>
      <c r="H215" s="17">
        <f t="shared" ref="H215:H216" si="70">ROUND((G215*1.2247),2)</f>
        <v>7.15</v>
      </c>
      <c r="I215" s="17">
        <f t="shared" si="62"/>
        <v>572.61199999999997</v>
      </c>
      <c r="J215" s="18">
        <v>701.05</v>
      </c>
      <c r="L215" s="44">
        <f t="shared" ref="L215:L278" si="71">K215*H215</f>
        <v>0</v>
      </c>
      <c r="N215" s="44">
        <f t="shared" si="67"/>
        <v>0</v>
      </c>
      <c r="P215" s="44">
        <f t="shared" ref="P215:P278" si="72">O215*H215</f>
        <v>0</v>
      </c>
      <c r="R215" s="44">
        <f t="shared" ref="R215:R278" si="73">Q215*H215</f>
        <v>0</v>
      </c>
      <c r="T215" s="44">
        <f t="shared" ref="T215:T278" si="74">S215*H215</f>
        <v>0</v>
      </c>
      <c r="V215" s="44">
        <f t="shared" ref="V215:V278" si="75">U215*H215</f>
        <v>0</v>
      </c>
      <c r="W215" s="43">
        <v>49.02</v>
      </c>
      <c r="X215" s="44">
        <f t="shared" ref="X215:X278" si="76">W215*H215</f>
        <v>350.49300000000005</v>
      </c>
      <c r="Y215" s="43">
        <v>49.03</v>
      </c>
      <c r="Z215" s="44">
        <f t="shared" ref="Z215:Z278" si="77">Y215*H215</f>
        <v>350.56450000000001</v>
      </c>
      <c r="AB215" s="44">
        <f t="shared" ref="AB215:AB278" si="78">AA215*H215</f>
        <v>0</v>
      </c>
      <c r="AD215" s="44">
        <f t="shared" ref="AD215:AD278" si="79">AC215*H215</f>
        <v>0</v>
      </c>
      <c r="AF215" s="44">
        <f t="shared" ref="AF215:AF278" si="80">AE215*H215</f>
        <v>0</v>
      </c>
      <c r="AH215" s="44">
        <f t="shared" ref="AH215:AH278" si="81">AG215*H215</f>
        <v>0</v>
      </c>
      <c r="AJ215" s="69">
        <v>701.05</v>
      </c>
    </row>
    <row r="216" spans="1:36" ht="57">
      <c r="A216" s="13" t="s">
        <v>400</v>
      </c>
      <c r="B216" s="14" t="s">
        <v>334</v>
      </c>
      <c r="C216" s="15" t="s">
        <v>335</v>
      </c>
      <c r="D216" s="14" t="s">
        <v>14</v>
      </c>
      <c r="E216" s="14" t="s">
        <v>15</v>
      </c>
      <c r="F216" s="16">
        <v>98.05</v>
      </c>
      <c r="G216" s="17">
        <v>46.97</v>
      </c>
      <c r="H216" s="17">
        <f t="shared" si="70"/>
        <v>57.52</v>
      </c>
      <c r="I216" s="17">
        <f t="shared" si="62"/>
        <v>4605.4084999999995</v>
      </c>
      <c r="J216" s="18">
        <f>ROUND((F216*H216),2)</f>
        <v>5639.84</v>
      </c>
      <c r="L216" s="44">
        <f t="shared" si="71"/>
        <v>0</v>
      </c>
      <c r="N216" s="44">
        <f t="shared" si="67"/>
        <v>0</v>
      </c>
      <c r="P216" s="44">
        <f t="shared" si="72"/>
        <v>0</v>
      </c>
      <c r="R216" s="44">
        <f t="shared" si="73"/>
        <v>0</v>
      </c>
      <c r="T216" s="44">
        <f t="shared" si="74"/>
        <v>0</v>
      </c>
      <c r="V216" s="44">
        <f t="shared" si="75"/>
        <v>0</v>
      </c>
      <c r="W216" s="43">
        <v>49.02</v>
      </c>
      <c r="X216" s="44">
        <f t="shared" si="76"/>
        <v>2819.6304000000005</v>
      </c>
      <c r="Y216" s="43">
        <v>49.03</v>
      </c>
      <c r="Z216" s="44">
        <f t="shared" si="77"/>
        <v>2820.2056000000002</v>
      </c>
      <c r="AB216" s="44">
        <f t="shared" si="78"/>
        <v>0</v>
      </c>
      <c r="AD216" s="44">
        <f t="shared" si="79"/>
        <v>0</v>
      </c>
      <c r="AF216" s="44">
        <f t="shared" si="80"/>
        <v>0</v>
      </c>
      <c r="AH216" s="44">
        <f t="shared" si="81"/>
        <v>0</v>
      </c>
      <c r="AJ216" s="44">
        <f t="shared" ref="AJ216:AJ278" si="82">AH216+AF216+AD216+AB216+Z216+X216+V216+T216+R216+P216+N216+L216</f>
        <v>5639.8360000000011</v>
      </c>
    </row>
    <row r="217" spans="1:36" s="74" customFormat="1">
      <c r="A217" s="11">
        <v>11</v>
      </c>
      <c r="B217" s="258" t="s">
        <v>356</v>
      </c>
      <c r="C217" s="258"/>
      <c r="D217" s="258"/>
      <c r="E217" s="258"/>
      <c r="F217" s="258"/>
      <c r="G217" s="258"/>
      <c r="H217" s="20"/>
      <c r="I217" s="20"/>
      <c r="J217" s="12">
        <f>ROUND((J218+J231),2)</f>
        <v>170534.58</v>
      </c>
      <c r="K217" s="72"/>
      <c r="L217" s="73">
        <f>SUM(L218:L238)</f>
        <v>0</v>
      </c>
      <c r="M217" s="72"/>
      <c r="N217" s="73">
        <f>SUM(N218:N238)</f>
        <v>0</v>
      </c>
      <c r="O217" s="72"/>
      <c r="P217" s="73">
        <f>SUM(P218:P238)</f>
        <v>0</v>
      </c>
      <c r="Q217" s="72"/>
      <c r="R217" s="73">
        <f>SUM(R218:R238)</f>
        <v>0</v>
      </c>
      <c r="S217" s="72"/>
      <c r="T217" s="73">
        <f>SUM(T218:T238)</f>
        <v>0</v>
      </c>
      <c r="U217" s="72"/>
      <c r="V217" s="73">
        <f>SUM(V218:V238)</f>
        <v>0</v>
      </c>
      <c r="W217" s="72"/>
      <c r="X217" s="73">
        <f>SUM(X218:X238)</f>
        <v>81155.084400000007</v>
      </c>
      <c r="Y217" s="72"/>
      <c r="Z217" s="73">
        <f>SUM(Z218:Z238)</f>
        <v>89379.501900000017</v>
      </c>
      <c r="AA217" s="72"/>
      <c r="AB217" s="73">
        <f>SUM(AB218:AB238)</f>
        <v>0</v>
      </c>
      <c r="AC217" s="72"/>
      <c r="AD217" s="73">
        <f>SUM(AD218:AD238)</f>
        <v>0</v>
      </c>
      <c r="AE217" s="72"/>
      <c r="AF217" s="73">
        <f>SUM(AF218:AF238)</f>
        <v>0</v>
      </c>
      <c r="AG217" s="72"/>
      <c r="AH217" s="73">
        <f>SUM(AH218:AH238)</f>
        <v>0</v>
      </c>
      <c r="AJ217" s="73"/>
    </row>
    <row r="218" spans="1:36">
      <c r="A218" s="22" t="s">
        <v>414</v>
      </c>
      <c r="B218" s="259" t="s">
        <v>358</v>
      </c>
      <c r="C218" s="259"/>
      <c r="D218" s="259"/>
      <c r="E218" s="259"/>
      <c r="F218" s="259"/>
      <c r="G218" s="259"/>
      <c r="H218" s="17"/>
      <c r="I218" s="17"/>
      <c r="J218" s="23">
        <f>SUM(J219:J230)</f>
        <v>138174.4993</v>
      </c>
      <c r="N218" s="44">
        <f t="shared" si="67"/>
        <v>0</v>
      </c>
      <c r="AJ218" s="44"/>
    </row>
    <row r="219" spans="1:36" ht="22.8">
      <c r="A219" s="13" t="s">
        <v>416</v>
      </c>
      <c r="B219" s="14" t="s">
        <v>360</v>
      </c>
      <c r="C219" s="15" t="s">
        <v>361</v>
      </c>
      <c r="D219" s="14" t="s">
        <v>26</v>
      </c>
      <c r="E219" s="14" t="s">
        <v>15</v>
      </c>
      <c r="F219" s="16">
        <v>282.92</v>
      </c>
      <c r="G219" s="17">
        <v>41.54</v>
      </c>
      <c r="H219" s="17">
        <f t="shared" ref="H219:H282" si="83">ROUND((G219*1.2247),2)</f>
        <v>50.87</v>
      </c>
      <c r="I219" s="17">
        <f t="shared" ref="I219:I282" si="84">G219*F219</f>
        <v>11752.496800000001</v>
      </c>
      <c r="J219" s="18">
        <f>F219*H219</f>
        <v>14392.1404</v>
      </c>
      <c r="L219" s="44">
        <f t="shared" si="71"/>
        <v>0</v>
      </c>
      <c r="N219" s="44">
        <f t="shared" si="67"/>
        <v>0</v>
      </c>
      <c r="P219" s="44">
        <f t="shared" si="72"/>
        <v>0</v>
      </c>
      <c r="R219" s="44">
        <f t="shared" si="73"/>
        <v>0</v>
      </c>
      <c r="T219" s="44">
        <f t="shared" si="74"/>
        <v>0</v>
      </c>
      <c r="V219" s="44">
        <f t="shared" si="75"/>
        <v>0</v>
      </c>
      <c r="W219" s="43">
        <v>141.46</v>
      </c>
      <c r="X219" s="44">
        <f t="shared" si="76"/>
        <v>7196.0702000000001</v>
      </c>
      <c r="Y219" s="43">
        <v>141.46</v>
      </c>
      <c r="Z219" s="44">
        <f t="shared" si="77"/>
        <v>7196.0702000000001</v>
      </c>
      <c r="AB219" s="44">
        <f t="shared" si="78"/>
        <v>0</v>
      </c>
      <c r="AD219" s="44">
        <f t="shared" si="79"/>
        <v>0</v>
      </c>
      <c r="AF219" s="44">
        <f t="shared" si="80"/>
        <v>0</v>
      </c>
      <c r="AH219" s="44">
        <f t="shared" si="81"/>
        <v>0</v>
      </c>
      <c r="AJ219" s="44">
        <f t="shared" si="82"/>
        <v>14392.1404</v>
      </c>
    </row>
    <row r="220" spans="1:36" ht="34.200000000000003">
      <c r="A220" s="13" t="s">
        <v>419</v>
      </c>
      <c r="B220" s="14" t="s">
        <v>363</v>
      </c>
      <c r="C220" s="15" t="s">
        <v>364</v>
      </c>
      <c r="D220" s="14" t="s">
        <v>14</v>
      </c>
      <c r="E220" s="14" t="s">
        <v>15</v>
      </c>
      <c r="F220" s="16">
        <v>375.34</v>
      </c>
      <c r="G220" s="17">
        <v>50.48</v>
      </c>
      <c r="H220" s="17">
        <f t="shared" si="83"/>
        <v>61.82</v>
      </c>
      <c r="I220" s="17">
        <f t="shared" si="84"/>
        <v>18947.163199999999</v>
      </c>
      <c r="J220" s="18">
        <f t="shared" ref="J220:J230" si="85">F220*H220</f>
        <v>23203.518799999998</v>
      </c>
      <c r="L220" s="44">
        <f t="shared" si="71"/>
        <v>0</v>
      </c>
      <c r="N220" s="44">
        <f t="shared" si="67"/>
        <v>0</v>
      </c>
      <c r="P220" s="44">
        <f t="shared" si="72"/>
        <v>0</v>
      </c>
      <c r="R220" s="44">
        <f t="shared" si="73"/>
        <v>0</v>
      </c>
      <c r="T220" s="44">
        <f t="shared" si="74"/>
        <v>0</v>
      </c>
      <c r="V220" s="44">
        <f t="shared" si="75"/>
        <v>0</v>
      </c>
      <c r="W220" s="43">
        <v>187.67</v>
      </c>
      <c r="X220" s="44">
        <f t="shared" si="76"/>
        <v>11601.759399999999</v>
      </c>
      <c r="Y220" s="43">
        <v>187.67</v>
      </c>
      <c r="Z220" s="44">
        <f t="shared" si="77"/>
        <v>11601.759399999999</v>
      </c>
      <c r="AB220" s="44">
        <f t="shared" si="78"/>
        <v>0</v>
      </c>
      <c r="AD220" s="44">
        <f t="shared" si="79"/>
        <v>0</v>
      </c>
      <c r="AF220" s="44">
        <f t="shared" si="80"/>
        <v>0</v>
      </c>
      <c r="AH220" s="44">
        <f t="shared" si="81"/>
        <v>0</v>
      </c>
      <c r="AJ220" s="44">
        <f t="shared" si="82"/>
        <v>23203.518799999998</v>
      </c>
    </row>
    <row r="221" spans="1:36" ht="68.400000000000006">
      <c r="A221" s="13" t="s">
        <v>422</v>
      </c>
      <c r="B221" s="14" t="s">
        <v>366</v>
      </c>
      <c r="C221" s="15" t="s">
        <v>367</v>
      </c>
      <c r="D221" s="14" t="s">
        <v>14</v>
      </c>
      <c r="E221" s="14" t="s">
        <v>15</v>
      </c>
      <c r="F221" s="16">
        <v>125.46</v>
      </c>
      <c r="G221" s="17">
        <v>56.15</v>
      </c>
      <c r="H221" s="17">
        <f t="shared" si="83"/>
        <v>68.77</v>
      </c>
      <c r="I221" s="17">
        <f t="shared" si="84"/>
        <v>7044.5789999999997</v>
      </c>
      <c r="J221" s="18">
        <f t="shared" si="85"/>
        <v>8627.8841999999986</v>
      </c>
      <c r="L221" s="44">
        <f t="shared" si="71"/>
        <v>0</v>
      </c>
      <c r="N221" s="44">
        <f t="shared" si="67"/>
        <v>0</v>
      </c>
      <c r="P221" s="44">
        <f t="shared" si="72"/>
        <v>0</v>
      </c>
      <c r="R221" s="44">
        <f t="shared" si="73"/>
        <v>0</v>
      </c>
      <c r="T221" s="44">
        <f t="shared" si="74"/>
        <v>0</v>
      </c>
      <c r="V221" s="44">
        <f t="shared" si="75"/>
        <v>0</v>
      </c>
      <c r="W221" s="43">
        <v>62.73</v>
      </c>
      <c r="X221" s="44">
        <f t="shared" si="76"/>
        <v>4313.9420999999993</v>
      </c>
      <c r="Y221" s="43">
        <v>62.73</v>
      </c>
      <c r="Z221" s="44">
        <f t="shared" si="77"/>
        <v>4313.9420999999993</v>
      </c>
      <c r="AB221" s="44">
        <f t="shared" si="78"/>
        <v>0</v>
      </c>
      <c r="AD221" s="44">
        <f t="shared" si="79"/>
        <v>0</v>
      </c>
      <c r="AF221" s="44">
        <f t="shared" si="80"/>
        <v>0</v>
      </c>
      <c r="AH221" s="44">
        <f t="shared" si="81"/>
        <v>0</v>
      </c>
      <c r="AJ221" s="44">
        <f t="shared" si="82"/>
        <v>8627.8841999999986</v>
      </c>
    </row>
    <row r="222" spans="1:36" ht="45.6">
      <c r="A222" s="13" t="s">
        <v>425</v>
      </c>
      <c r="B222" s="14" t="s">
        <v>369</v>
      </c>
      <c r="C222" s="15" t="s">
        <v>370</v>
      </c>
      <c r="D222" s="14" t="s">
        <v>14</v>
      </c>
      <c r="E222" s="14" t="s">
        <v>15</v>
      </c>
      <c r="F222" s="16">
        <v>42.9</v>
      </c>
      <c r="G222" s="17">
        <v>60.12</v>
      </c>
      <c r="H222" s="17">
        <f t="shared" si="83"/>
        <v>73.63</v>
      </c>
      <c r="I222" s="17">
        <f t="shared" si="84"/>
        <v>2579.1479999999997</v>
      </c>
      <c r="J222" s="18">
        <v>3158.72</v>
      </c>
      <c r="L222" s="44">
        <f t="shared" si="71"/>
        <v>0</v>
      </c>
      <c r="N222" s="44">
        <f t="shared" si="67"/>
        <v>0</v>
      </c>
      <c r="P222" s="44">
        <f t="shared" si="72"/>
        <v>0</v>
      </c>
      <c r="R222" s="44">
        <f t="shared" si="73"/>
        <v>0</v>
      </c>
      <c r="T222" s="44">
        <f t="shared" si="74"/>
        <v>0</v>
      </c>
      <c r="V222" s="44">
        <f t="shared" si="75"/>
        <v>0</v>
      </c>
      <c r="W222" s="43">
        <v>21.45</v>
      </c>
      <c r="X222" s="44">
        <f t="shared" si="76"/>
        <v>1579.3634999999999</v>
      </c>
      <c r="Y222" s="43">
        <v>21.45</v>
      </c>
      <c r="Z222" s="44">
        <f t="shared" si="77"/>
        <v>1579.3634999999999</v>
      </c>
      <c r="AB222" s="44">
        <f t="shared" si="78"/>
        <v>0</v>
      </c>
      <c r="AD222" s="44">
        <f t="shared" si="79"/>
        <v>0</v>
      </c>
      <c r="AF222" s="44">
        <f t="shared" si="80"/>
        <v>0</v>
      </c>
      <c r="AH222" s="44">
        <f t="shared" si="81"/>
        <v>0</v>
      </c>
      <c r="AJ222" s="69">
        <v>3158.72</v>
      </c>
    </row>
    <row r="223" spans="1:36" ht="45.6">
      <c r="A223" s="13" t="s">
        <v>428</v>
      </c>
      <c r="B223" s="14" t="s">
        <v>372</v>
      </c>
      <c r="C223" s="15" t="s">
        <v>373</v>
      </c>
      <c r="D223" s="14" t="s">
        <v>14</v>
      </c>
      <c r="E223" s="14" t="s">
        <v>15</v>
      </c>
      <c r="F223" s="16">
        <v>148.94999999999999</v>
      </c>
      <c r="G223" s="17">
        <v>51.16</v>
      </c>
      <c r="H223" s="17">
        <f t="shared" si="83"/>
        <v>62.66</v>
      </c>
      <c r="I223" s="17">
        <f t="shared" si="84"/>
        <v>7620.2819999999992</v>
      </c>
      <c r="J223" s="18">
        <f t="shared" si="85"/>
        <v>9333.2069999999985</v>
      </c>
      <c r="L223" s="44">
        <f t="shared" si="71"/>
        <v>0</v>
      </c>
      <c r="N223" s="44">
        <f t="shared" si="67"/>
        <v>0</v>
      </c>
      <c r="P223" s="44">
        <f t="shared" si="72"/>
        <v>0</v>
      </c>
      <c r="R223" s="44">
        <f t="shared" si="73"/>
        <v>0</v>
      </c>
      <c r="T223" s="44">
        <f t="shared" si="74"/>
        <v>0</v>
      </c>
      <c r="V223" s="44">
        <f t="shared" si="75"/>
        <v>0</v>
      </c>
      <c r="W223" s="43">
        <v>74.47</v>
      </c>
      <c r="X223" s="44">
        <f t="shared" si="76"/>
        <v>4666.2901999999995</v>
      </c>
      <c r="Y223" s="43">
        <v>74.48</v>
      </c>
      <c r="Z223" s="44">
        <f t="shared" si="77"/>
        <v>4666.9168</v>
      </c>
      <c r="AB223" s="44">
        <f t="shared" si="78"/>
        <v>0</v>
      </c>
      <c r="AD223" s="44">
        <f t="shared" si="79"/>
        <v>0</v>
      </c>
      <c r="AF223" s="44">
        <f t="shared" si="80"/>
        <v>0</v>
      </c>
      <c r="AH223" s="44">
        <f t="shared" si="81"/>
        <v>0</v>
      </c>
      <c r="AJ223" s="44">
        <f t="shared" si="82"/>
        <v>9333.2069999999985</v>
      </c>
    </row>
    <row r="224" spans="1:36" ht="22.8">
      <c r="A224" s="13" t="s">
        <v>431</v>
      </c>
      <c r="B224" s="14" t="s">
        <v>375</v>
      </c>
      <c r="C224" s="15" t="s">
        <v>376</v>
      </c>
      <c r="D224" s="14" t="s">
        <v>26</v>
      </c>
      <c r="E224" s="14" t="s">
        <v>15</v>
      </c>
      <c r="F224" s="16">
        <v>216.53</v>
      </c>
      <c r="G224" s="17">
        <v>198.34</v>
      </c>
      <c r="H224" s="17">
        <f t="shared" si="83"/>
        <v>242.91</v>
      </c>
      <c r="I224" s="17">
        <f t="shared" si="84"/>
        <v>42946.5602</v>
      </c>
      <c r="J224" s="18">
        <v>52597.31</v>
      </c>
      <c r="L224" s="44">
        <f t="shared" si="71"/>
        <v>0</v>
      </c>
      <c r="N224" s="44">
        <f t="shared" si="67"/>
        <v>0</v>
      </c>
      <c r="P224" s="44">
        <f t="shared" si="72"/>
        <v>0</v>
      </c>
      <c r="R224" s="44">
        <f t="shared" si="73"/>
        <v>0</v>
      </c>
      <c r="T224" s="44">
        <f t="shared" si="74"/>
        <v>0</v>
      </c>
      <c r="V224" s="44">
        <f t="shared" si="75"/>
        <v>0</v>
      </c>
      <c r="W224" s="43">
        <v>108.26</v>
      </c>
      <c r="X224" s="44">
        <f t="shared" si="76"/>
        <v>26297.436600000001</v>
      </c>
      <c r="Y224" s="43">
        <v>108.27</v>
      </c>
      <c r="Z224" s="44">
        <f t="shared" si="77"/>
        <v>26299.865699999998</v>
      </c>
      <c r="AB224" s="44">
        <f t="shared" si="78"/>
        <v>0</v>
      </c>
      <c r="AD224" s="44">
        <f t="shared" si="79"/>
        <v>0</v>
      </c>
      <c r="AF224" s="44">
        <f t="shared" si="80"/>
        <v>0</v>
      </c>
      <c r="AH224" s="44">
        <f t="shared" si="81"/>
        <v>0</v>
      </c>
      <c r="AJ224" s="69">
        <v>52597.31</v>
      </c>
    </row>
    <row r="225" spans="1:36" ht="34.200000000000003">
      <c r="A225" s="13" t="s">
        <v>1212</v>
      </c>
      <c r="B225" s="14" t="s">
        <v>378</v>
      </c>
      <c r="C225" s="15" t="s">
        <v>379</v>
      </c>
      <c r="D225" s="14" t="s">
        <v>26</v>
      </c>
      <c r="E225" s="14" t="s">
        <v>15</v>
      </c>
      <c r="F225" s="16">
        <v>216.53</v>
      </c>
      <c r="G225" s="17">
        <v>7.9</v>
      </c>
      <c r="H225" s="17">
        <f t="shared" si="83"/>
        <v>9.68</v>
      </c>
      <c r="I225" s="17">
        <f t="shared" si="84"/>
        <v>1710.587</v>
      </c>
      <c r="J225" s="18">
        <f t="shared" si="85"/>
        <v>2096.0104000000001</v>
      </c>
      <c r="L225" s="44">
        <f t="shared" si="71"/>
        <v>0</v>
      </c>
      <c r="N225" s="44">
        <f t="shared" si="67"/>
        <v>0</v>
      </c>
      <c r="P225" s="44">
        <f t="shared" si="72"/>
        <v>0</v>
      </c>
      <c r="R225" s="44">
        <f t="shared" si="73"/>
        <v>0</v>
      </c>
      <c r="T225" s="44">
        <f t="shared" si="74"/>
        <v>0</v>
      </c>
      <c r="V225" s="44">
        <f t="shared" si="75"/>
        <v>0</v>
      </c>
      <c r="W225" s="43">
        <v>108.26</v>
      </c>
      <c r="X225" s="44">
        <f t="shared" si="76"/>
        <v>1047.9567999999999</v>
      </c>
      <c r="Y225" s="43">
        <v>108.27</v>
      </c>
      <c r="Z225" s="44">
        <f t="shared" si="77"/>
        <v>1048.0536</v>
      </c>
      <c r="AB225" s="44">
        <f t="shared" si="78"/>
        <v>0</v>
      </c>
      <c r="AD225" s="44">
        <f t="shared" si="79"/>
        <v>0</v>
      </c>
      <c r="AF225" s="44">
        <f t="shared" si="80"/>
        <v>0</v>
      </c>
      <c r="AH225" s="44">
        <f t="shared" si="81"/>
        <v>0</v>
      </c>
      <c r="AJ225" s="44">
        <f t="shared" si="82"/>
        <v>2096.0104000000001</v>
      </c>
    </row>
    <row r="226" spans="1:36" ht="34.200000000000003">
      <c r="A226" s="13" t="s">
        <v>1213</v>
      </c>
      <c r="B226" s="14" t="s">
        <v>381</v>
      </c>
      <c r="C226" s="15" t="s">
        <v>382</v>
      </c>
      <c r="D226" s="14" t="s">
        <v>14</v>
      </c>
      <c r="E226" s="14" t="s">
        <v>30</v>
      </c>
      <c r="F226" s="16">
        <v>68</v>
      </c>
      <c r="G226" s="17">
        <v>11.62</v>
      </c>
      <c r="H226" s="17">
        <f t="shared" si="83"/>
        <v>14.23</v>
      </c>
      <c r="I226" s="17">
        <f t="shared" si="84"/>
        <v>790.16</v>
      </c>
      <c r="J226" s="18">
        <f t="shared" si="85"/>
        <v>967.64</v>
      </c>
      <c r="L226" s="44">
        <f t="shared" si="71"/>
        <v>0</v>
      </c>
      <c r="N226" s="44">
        <f t="shared" si="67"/>
        <v>0</v>
      </c>
      <c r="P226" s="44">
        <f t="shared" si="72"/>
        <v>0</v>
      </c>
      <c r="R226" s="44">
        <f t="shared" si="73"/>
        <v>0</v>
      </c>
      <c r="T226" s="44">
        <f t="shared" si="74"/>
        <v>0</v>
      </c>
      <c r="V226" s="44">
        <f t="shared" si="75"/>
        <v>0</v>
      </c>
      <c r="W226" s="43">
        <v>34</v>
      </c>
      <c r="X226" s="44">
        <f t="shared" si="76"/>
        <v>483.82</v>
      </c>
      <c r="Y226" s="43">
        <v>34</v>
      </c>
      <c r="Z226" s="44">
        <f t="shared" si="77"/>
        <v>483.82</v>
      </c>
      <c r="AB226" s="44">
        <f t="shared" si="78"/>
        <v>0</v>
      </c>
      <c r="AD226" s="44">
        <f t="shared" si="79"/>
        <v>0</v>
      </c>
      <c r="AF226" s="44">
        <f t="shared" si="80"/>
        <v>0</v>
      </c>
      <c r="AH226" s="44">
        <f t="shared" si="81"/>
        <v>0</v>
      </c>
      <c r="AJ226" s="44">
        <f t="shared" si="82"/>
        <v>967.64</v>
      </c>
    </row>
    <row r="227" spans="1:36" ht="22.8">
      <c r="A227" s="13" t="s">
        <v>1214</v>
      </c>
      <c r="B227" s="14" t="s">
        <v>384</v>
      </c>
      <c r="C227" s="15" t="s">
        <v>385</v>
      </c>
      <c r="D227" s="14" t="s">
        <v>14</v>
      </c>
      <c r="E227" s="14" t="s">
        <v>30</v>
      </c>
      <c r="F227" s="16">
        <v>127.2</v>
      </c>
      <c r="G227" s="17">
        <v>74.290000000000006</v>
      </c>
      <c r="H227" s="17">
        <f t="shared" si="83"/>
        <v>90.98</v>
      </c>
      <c r="I227" s="17">
        <f t="shared" si="84"/>
        <v>9449.6880000000001</v>
      </c>
      <c r="J227" s="18">
        <f t="shared" si="85"/>
        <v>11572.656000000001</v>
      </c>
      <c r="L227" s="44">
        <f t="shared" si="71"/>
        <v>0</v>
      </c>
      <c r="N227" s="44">
        <f t="shared" si="67"/>
        <v>0</v>
      </c>
      <c r="P227" s="44">
        <f t="shared" si="72"/>
        <v>0</v>
      </c>
      <c r="R227" s="44">
        <f t="shared" si="73"/>
        <v>0</v>
      </c>
      <c r="T227" s="44">
        <f t="shared" si="74"/>
        <v>0</v>
      </c>
      <c r="V227" s="44">
        <f t="shared" si="75"/>
        <v>0</v>
      </c>
      <c r="W227" s="43">
        <v>63.6</v>
      </c>
      <c r="X227" s="44">
        <f t="shared" si="76"/>
        <v>5786.3280000000004</v>
      </c>
      <c r="Y227" s="43">
        <v>63.6</v>
      </c>
      <c r="Z227" s="44">
        <f t="shared" si="77"/>
        <v>5786.3280000000004</v>
      </c>
      <c r="AB227" s="44">
        <f t="shared" si="78"/>
        <v>0</v>
      </c>
      <c r="AD227" s="44">
        <f t="shared" si="79"/>
        <v>0</v>
      </c>
      <c r="AF227" s="44">
        <f t="shared" si="80"/>
        <v>0</v>
      </c>
      <c r="AH227" s="44">
        <f t="shared" si="81"/>
        <v>0</v>
      </c>
      <c r="AJ227" s="44">
        <f t="shared" si="82"/>
        <v>11572.656000000001</v>
      </c>
    </row>
    <row r="228" spans="1:36" ht="22.8">
      <c r="A228" s="13" t="s">
        <v>1215</v>
      </c>
      <c r="B228" s="14" t="s">
        <v>387</v>
      </c>
      <c r="C228" s="15" t="s">
        <v>388</v>
      </c>
      <c r="D228" s="14" t="s">
        <v>14</v>
      </c>
      <c r="E228" s="14" t="s">
        <v>30</v>
      </c>
      <c r="F228" s="16">
        <v>53.45</v>
      </c>
      <c r="G228" s="17">
        <v>125.46</v>
      </c>
      <c r="H228" s="17">
        <f t="shared" si="83"/>
        <v>153.65</v>
      </c>
      <c r="I228" s="17">
        <f t="shared" si="84"/>
        <v>6705.8370000000004</v>
      </c>
      <c r="J228" s="18">
        <f t="shared" si="85"/>
        <v>8212.5925000000007</v>
      </c>
      <c r="L228" s="44">
        <f t="shared" si="71"/>
        <v>0</v>
      </c>
      <c r="N228" s="44">
        <f t="shared" si="67"/>
        <v>0</v>
      </c>
      <c r="P228" s="44">
        <f t="shared" si="72"/>
        <v>0</v>
      </c>
      <c r="R228" s="44">
        <f t="shared" si="73"/>
        <v>0</v>
      </c>
      <c r="T228" s="44">
        <f t="shared" si="74"/>
        <v>0</v>
      </c>
      <c r="V228" s="44">
        <f t="shared" si="75"/>
        <v>0</v>
      </c>
      <c r="W228" s="43">
        <v>26.72</v>
      </c>
      <c r="X228" s="44">
        <f t="shared" si="76"/>
        <v>4105.5280000000002</v>
      </c>
      <c r="Y228" s="43">
        <v>26.73</v>
      </c>
      <c r="Z228" s="44">
        <f t="shared" si="77"/>
        <v>4107.0645000000004</v>
      </c>
      <c r="AB228" s="44">
        <f t="shared" si="78"/>
        <v>0</v>
      </c>
      <c r="AD228" s="44">
        <f t="shared" si="79"/>
        <v>0</v>
      </c>
      <c r="AF228" s="44">
        <f t="shared" si="80"/>
        <v>0</v>
      </c>
      <c r="AH228" s="44">
        <f t="shared" si="81"/>
        <v>0</v>
      </c>
      <c r="AJ228" s="44">
        <f t="shared" si="82"/>
        <v>8212.5925000000007</v>
      </c>
    </row>
    <row r="229" spans="1:36" ht="22.8">
      <c r="A229" s="13" t="s">
        <v>1216</v>
      </c>
      <c r="B229" s="14" t="s">
        <v>390</v>
      </c>
      <c r="C229" s="15" t="s">
        <v>391</v>
      </c>
      <c r="D229" s="14" t="s">
        <v>26</v>
      </c>
      <c r="E229" s="14" t="s">
        <v>30</v>
      </c>
      <c r="F229" s="16">
        <v>1.75</v>
      </c>
      <c r="G229" s="17">
        <v>222.39</v>
      </c>
      <c r="H229" s="17">
        <f t="shared" si="83"/>
        <v>272.36</v>
      </c>
      <c r="I229" s="17">
        <f t="shared" si="84"/>
        <v>389.1825</v>
      </c>
      <c r="J229" s="18">
        <f t="shared" si="85"/>
        <v>476.63</v>
      </c>
      <c r="L229" s="44">
        <f t="shared" si="71"/>
        <v>0</v>
      </c>
      <c r="N229" s="44">
        <f t="shared" si="67"/>
        <v>0</v>
      </c>
      <c r="P229" s="44">
        <f t="shared" si="72"/>
        <v>0</v>
      </c>
      <c r="R229" s="44">
        <f t="shared" si="73"/>
        <v>0</v>
      </c>
      <c r="T229" s="44">
        <f t="shared" si="74"/>
        <v>0</v>
      </c>
      <c r="V229" s="44">
        <f t="shared" si="75"/>
        <v>0</v>
      </c>
      <c r="X229" s="44">
        <f t="shared" si="76"/>
        <v>0</v>
      </c>
      <c r="Y229" s="43">
        <v>1.75</v>
      </c>
      <c r="Z229" s="44">
        <f t="shared" si="77"/>
        <v>476.63</v>
      </c>
      <c r="AB229" s="44">
        <f t="shared" si="78"/>
        <v>0</v>
      </c>
      <c r="AD229" s="44">
        <f t="shared" si="79"/>
        <v>0</v>
      </c>
      <c r="AF229" s="44">
        <f t="shared" si="80"/>
        <v>0</v>
      </c>
      <c r="AH229" s="44">
        <f t="shared" si="81"/>
        <v>0</v>
      </c>
      <c r="AJ229" s="44">
        <f t="shared" si="82"/>
        <v>476.63</v>
      </c>
    </row>
    <row r="230" spans="1:36" ht="34.200000000000003">
      <c r="A230" s="13" t="s">
        <v>1217</v>
      </c>
      <c r="B230" s="14" t="s">
        <v>393</v>
      </c>
      <c r="C230" s="15" t="s">
        <v>394</v>
      </c>
      <c r="D230" s="14" t="s">
        <v>14</v>
      </c>
      <c r="E230" s="14" t="s">
        <v>15</v>
      </c>
      <c r="F230" s="16">
        <v>37.42</v>
      </c>
      <c r="G230" s="17">
        <v>77.16</v>
      </c>
      <c r="H230" s="17">
        <f t="shared" si="83"/>
        <v>94.5</v>
      </c>
      <c r="I230" s="17">
        <f t="shared" si="84"/>
        <v>2887.3272000000002</v>
      </c>
      <c r="J230" s="18">
        <f t="shared" si="85"/>
        <v>3536.19</v>
      </c>
      <c r="L230" s="44">
        <f t="shared" si="71"/>
        <v>0</v>
      </c>
      <c r="N230" s="44">
        <f t="shared" si="67"/>
        <v>0</v>
      </c>
      <c r="P230" s="44">
        <f t="shared" si="72"/>
        <v>0</v>
      </c>
      <c r="R230" s="44">
        <f t="shared" si="73"/>
        <v>0</v>
      </c>
      <c r="T230" s="44">
        <f t="shared" si="74"/>
        <v>0</v>
      </c>
      <c r="V230" s="44">
        <f t="shared" si="75"/>
        <v>0</v>
      </c>
      <c r="X230" s="44">
        <f t="shared" si="76"/>
        <v>0</v>
      </c>
      <c r="Y230" s="43">
        <v>37.42</v>
      </c>
      <c r="Z230" s="44">
        <f t="shared" si="77"/>
        <v>3536.19</v>
      </c>
      <c r="AB230" s="44">
        <f t="shared" si="78"/>
        <v>0</v>
      </c>
      <c r="AD230" s="44">
        <f t="shared" si="79"/>
        <v>0</v>
      </c>
      <c r="AF230" s="44">
        <f t="shared" si="80"/>
        <v>0</v>
      </c>
      <c r="AH230" s="44">
        <f t="shared" si="81"/>
        <v>0</v>
      </c>
      <c r="AJ230" s="44">
        <f t="shared" si="82"/>
        <v>3536.19</v>
      </c>
    </row>
    <row r="231" spans="1:36">
      <c r="A231" s="22" t="s">
        <v>434</v>
      </c>
      <c r="B231" s="259" t="s">
        <v>396</v>
      </c>
      <c r="C231" s="259"/>
      <c r="D231" s="259"/>
      <c r="E231" s="259"/>
      <c r="F231" s="259"/>
      <c r="G231" s="259"/>
      <c r="H231" s="17"/>
      <c r="I231" s="17"/>
      <c r="J231" s="23">
        <f>ROUND((SUM(J232:J238)),2)</f>
        <v>32360.080000000002</v>
      </c>
      <c r="N231" s="44">
        <f t="shared" si="67"/>
        <v>0</v>
      </c>
      <c r="AJ231" s="44"/>
    </row>
    <row r="232" spans="1:36" ht="34.200000000000003">
      <c r="A232" s="13" t="s">
        <v>436</v>
      </c>
      <c r="B232" s="14" t="s">
        <v>398</v>
      </c>
      <c r="C232" s="15" t="s">
        <v>399</v>
      </c>
      <c r="D232" s="14" t="s">
        <v>14</v>
      </c>
      <c r="E232" s="14" t="s">
        <v>15</v>
      </c>
      <c r="F232" s="16">
        <v>248.27</v>
      </c>
      <c r="G232" s="17">
        <v>47.27</v>
      </c>
      <c r="H232" s="17">
        <f t="shared" si="83"/>
        <v>57.89</v>
      </c>
      <c r="I232" s="17">
        <f t="shared" si="84"/>
        <v>11735.722900000001</v>
      </c>
      <c r="J232" s="18">
        <f>ROUND((F232*H232),2)</f>
        <v>14372.35</v>
      </c>
      <c r="L232" s="44">
        <f t="shared" si="71"/>
        <v>0</v>
      </c>
      <c r="N232" s="44">
        <f t="shared" si="67"/>
        <v>0</v>
      </c>
      <c r="P232" s="44">
        <f t="shared" si="72"/>
        <v>0</v>
      </c>
      <c r="R232" s="44">
        <f t="shared" si="73"/>
        <v>0</v>
      </c>
      <c r="T232" s="44">
        <f t="shared" si="74"/>
        <v>0</v>
      </c>
      <c r="V232" s="44">
        <f t="shared" si="75"/>
        <v>0</v>
      </c>
      <c r="W232" s="43">
        <v>124.13</v>
      </c>
      <c r="X232" s="44">
        <f t="shared" si="76"/>
        <v>7185.8856999999998</v>
      </c>
      <c r="Y232" s="43">
        <v>124.14</v>
      </c>
      <c r="Z232" s="44">
        <f t="shared" si="77"/>
        <v>7186.4646000000002</v>
      </c>
      <c r="AB232" s="44">
        <f t="shared" si="78"/>
        <v>0</v>
      </c>
      <c r="AD232" s="44">
        <f t="shared" si="79"/>
        <v>0</v>
      </c>
      <c r="AF232" s="44">
        <f t="shared" si="80"/>
        <v>0</v>
      </c>
      <c r="AH232" s="44">
        <f t="shared" si="81"/>
        <v>0</v>
      </c>
      <c r="AJ232" s="44">
        <f t="shared" si="82"/>
        <v>14372.3503</v>
      </c>
    </row>
    <row r="233" spans="1:36" ht="45.6">
      <c r="A233" s="13" t="s">
        <v>439</v>
      </c>
      <c r="B233" s="14" t="s">
        <v>401</v>
      </c>
      <c r="C233" s="15" t="s">
        <v>402</v>
      </c>
      <c r="D233" s="14" t="s">
        <v>14</v>
      </c>
      <c r="E233" s="14" t="s">
        <v>15</v>
      </c>
      <c r="F233" s="16">
        <v>27.74</v>
      </c>
      <c r="G233" s="17">
        <v>106.04</v>
      </c>
      <c r="H233" s="17">
        <f t="shared" si="83"/>
        <v>129.87</v>
      </c>
      <c r="I233" s="17">
        <f t="shared" si="84"/>
        <v>2941.5495999999998</v>
      </c>
      <c r="J233" s="18">
        <v>3602.6</v>
      </c>
      <c r="L233" s="44">
        <f t="shared" si="71"/>
        <v>0</v>
      </c>
      <c r="N233" s="44">
        <f t="shared" si="67"/>
        <v>0</v>
      </c>
      <c r="P233" s="44">
        <f t="shared" si="72"/>
        <v>0</v>
      </c>
      <c r="R233" s="44">
        <f t="shared" si="73"/>
        <v>0</v>
      </c>
      <c r="T233" s="44">
        <f t="shared" si="74"/>
        <v>0</v>
      </c>
      <c r="V233" s="44">
        <f t="shared" si="75"/>
        <v>0</v>
      </c>
      <c r="W233" s="43">
        <v>13.87</v>
      </c>
      <c r="X233" s="44">
        <f t="shared" si="76"/>
        <v>1801.2969000000001</v>
      </c>
      <c r="Y233" s="43">
        <v>13.87</v>
      </c>
      <c r="Z233" s="44">
        <f t="shared" si="77"/>
        <v>1801.2969000000001</v>
      </c>
      <c r="AB233" s="44">
        <f t="shared" si="78"/>
        <v>0</v>
      </c>
      <c r="AD233" s="44">
        <f t="shared" si="79"/>
        <v>0</v>
      </c>
      <c r="AF233" s="44">
        <f t="shared" si="80"/>
        <v>0</v>
      </c>
      <c r="AH233" s="44">
        <f t="shared" si="81"/>
        <v>0</v>
      </c>
      <c r="AJ233" s="69">
        <v>3602.6</v>
      </c>
    </row>
    <row r="234" spans="1:36" ht="34.200000000000003">
      <c r="A234" s="13" t="s">
        <v>1218</v>
      </c>
      <c r="B234" s="14" t="s">
        <v>403</v>
      </c>
      <c r="C234" s="15" t="s">
        <v>404</v>
      </c>
      <c r="D234" s="14" t="s">
        <v>26</v>
      </c>
      <c r="E234" s="14" t="s">
        <v>15</v>
      </c>
      <c r="F234" s="16">
        <v>7.5</v>
      </c>
      <c r="G234" s="17">
        <v>254.81</v>
      </c>
      <c r="H234" s="17">
        <f t="shared" si="83"/>
        <v>312.07</v>
      </c>
      <c r="I234" s="17">
        <f t="shared" si="84"/>
        <v>1911.075</v>
      </c>
      <c r="J234" s="18">
        <f t="shared" ref="J234:J238" si="86">ROUND((F234*H234),2)</f>
        <v>2340.5300000000002</v>
      </c>
      <c r="L234" s="44">
        <f t="shared" si="71"/>
        <v>0</v>
      </c>
      <c r="N234" s="44">
        <f t="shared" si="67"/>
        <v>0</v>
      </c>
      <c r="P234" s="44">
        <f t="shared" si="72"/>
        <v>0</v>
      </c>
      <c r="R234" s="44">
        <f t="shared" si="73"/>
        <v>0</v>
      </c>
      <c r="T234" s="44">
        <f t="shared" si="74"/>
        <v>0</v>
      </c>
      <c r="V234" s="44">
        <f t="shared" si="75"/>
        <v>0</v>
      </c>
      <c r="X234" s="44">
        <f t="shared" si="76"/>
        <v>0</v>
      </c>
      <c r="Y234" s="43">
        <v>7.5</v>
      </c>
      <c r="Z234" s="44">
        <f t="shared" si="77"/>
        <v>2340.5250000000001</v>
      </c>
      <c r="AB234" s="44">
        <f t="shared" si="78"/>
        <v>0</v>
      </c>
      <c r="AD234" s="44">
        <f t="shared" si="79"/>
        <v>0</v>
      </c>
      <c r="AF234" s="44">
        <f t="shared" si="80"/>
        <v>0</v>
      </c>
      <c r="AH234" s="44">
        <f t="shared" si="81"/>
        <v>0</v>
      </c>
      <c r="AJ234" s="44">
        <f t="shared" si="82"/>
        <v>2340.5250000000001</v>
      </c>
    </row>
    <row r="235" spans="1:36" ht="34.200000000000003">
      <c r="A235" s="13" t="s">
        <v>1219</v>
      </c>
      <c r="B235" s="14" t="s">
        <v>405</v>
      </c>
      <c r="C235" s="15" t="s">
        <v>406</v>
      </c>
      <c r="D235" s="14" t="s">
        <v>26</v>
      </c>
      <c r="E235" s="14" t="s">
        <v>15</v>
      </c>
      <c r="F235" s="16">
        <v>4.76</v>
      </c>
      <c r="G235" s="17">
        <v>254.81</v>
      </c>
      <c r="H235" s="17">
        <f t="shared" si="83"/>
        <v>312.07</v>
      </c>
      <c r="I235" s="17">
        <f t="shared" si="84"/>
        <v>1212.8956000000001</v>
      </c>
      <c r="J235" s="18">
        <f t="shared" si="86"/>
        <v>1485.45</v>
      </c>
      <c r="L235" s="44">
        <f t="shared" si="71"/>
        <v>0</v>
      </c>
      <c r="N235" s="44">
        <f t="shared" si="67"/>
        <v>0</v>
      </c>
      <c r="P235" s="44">
        <f t="shared" si="72"/>
        <v>0</v>
      </c>
      <c r="R235" s="44">
        <f t="shared" si="73"/>
        <v>0</v>
      </c>
      <c r="T235" s="44">
        <f t="shared" si="74"/>
        <v>0</v>
      </c>
      <c r="V235" s="44">
        <f t="shared" si="75"/>
        <v>0</v>
      </c>
      <c r="X235" s="44">
        <f t="shared" si="76"/>
        <v>0</v>
      </c>
      <c r="Y235" s="43">
        <v>4.76</v>
      </c>
      <c r="Z235" s="44">
        <f t="shared" si="77"/>
        <v>1485.4531999999999</v>
      </c>
      <c r="AB235" s="44">
        <f t="shared" si="78"/>
        <v>0</v>
      </c>
      <c r="AD235" s="44">
        <f t="shared" si="79"/>
        <v>0</v>
      </c>
      <c r="AF235" s="44">
        <f t="shared" si="80"/>
        <v>0</v>
      </c>
      <c r="AH235" s="44">
        <f t="shared" si="81"/>
        <v>0</v>
      </c>
      <c r="AJ235" s="44">
        <f t="shared" si="82"/>
        <v>1485.4531999999999</v>
      </c>
    </row>
    <row r="236" spans="1:36">
      <c r="A236" s="13" t="s">
        <v>1220</v>
      </c>
      <c r="B236" s="14" t="s">
        <v>407</v>
      </c>
      <c r="C236" s="15" t="s">
        <v>408</v>
      </c>
      <c r="D236" s="14" t="s">
        <v>26</v>
      </c>
      <c r="E236" s="14" t="s">
        <v>51</v>
      </c>
      <c r="F236" s="16">
        <v>21.96</v>
      </c>
      <c r="G236" s="17">
        <v>111.75</v>
      </c>
      <c r="H236" s="17">
        <f t="shared" si="83"/>
        <v>136.86000000000001</v>
      </c>
      <c r="I236" s="17">
        <f t="shared" si="84"/>
        <v>2454.0300000000002</v>
      </c>
      <c r="J236" s="18">
        <v>3005.44</v>
      </c>
      <c r="L236" s="44">
        <f t="shared" si="71"/>
        <v>0</v>
      </c>
      <c r="N236" s="44">
        <f t="shared" si="67"/>
        <v>0</v>
      </c>
      <c r="P236" s="44">
        <f t="shared" si="72"/>
        <v>0</v>
      </c>
      <c r="R236" s="44">
        <f t="shared" si="73"/>
        <v>0</v>
      </c>
      <c r="T236" s="44">
        <f t="shared" si="74"/>
        <v>0</v>
      </c>
      <c r="V236" s="44">
        <f t="shared" si="75"/>
        <v>0</v>
      </c>
      <c r="W236" s="43">
        <v>10.98</v>
      </c>
      <c r="X236" s="44">
        <f t="shared" si="76"/>
        <v>1502.7228000000002</v>
      </c>
      <c r="Y236" s="43">
        <v>10.98</v>
      </c>
      <c r="Z236" s="44">
        <f t="shared" si="77"/>
        <v>1502.7228000000002</v>
      </c>
      <c r="AB236" s="44">
        <f t="shared" si="78"/>
        <v>0</v>
      </c>
      <c r="AD236" s="44">
        <f t="shared" si="79"/>
        <v>0</v>
      </c>
      <c r="AF236" s="44">
        <f t="shared" si="80"/>
        <v>0</v>
      </c>
      <c r="AH236" s="44">
        <f t="shared" si="81"/>
        <v>0</v>
      </c>
      <c r="AJ236" s="69">
        <v>3005.44</v>
      </c>
    </row>
    <row r="237" spans="1:36" ht="22.8">
      <c r="A237" s="13" t="s">
        <v>1221</v>
      </c>
      <c r="B237" s="14" t="s">
        <v>409</v>
      </c>
      <c r="C237" s="15" t="s">
        <v>410</v>
      </c>
      <c r="D237" s="14" t="s">
        <v>14</v>
      </c>
      <c r="E237" s="14" t="s">
        <v>15</v>
      </c>
      <c r="F237" s="16">
        <v>324.44</v>
      </c>
      <c r="G237" s="17">
        <v>18.05</v>
      </c>
      <c r="H237" s="17">
        <f t="shared" si="83"/>
        <v>22.11</v>
      </c>
      <c r="I237" s="17">
        <f t="shared" si="84"/>
        <v>5856.1419999999998</v>
      </c>
      <c r="J237" s="18">
        <v>7173.36</v>
      </c>
      <c r="L237" s="44">
        <f t="shared" si="71"/>
        <v>0</v>
      </c>
      <c r="N237" s="44">
        <f t="shared" si="67"/>
        <v>0</v>
      </c>
      <c r="P237" s="44">
        <f t="shared" si="72"/>
        <v>0</v>
      </c>
      <c r="R237" s="44">
        <f t="shared" si="73"/>
        <v>0</v>
      </c>
      <c r="T237" s="44">
        <f t="shared" si="74"/>
        <v>0</v>
      </c>
      <c r="V237" s="44">
        <f t="shared" si="75"/>
        <v>0</v>
      </c>
      <c r="W237" s="43">
        <v>162.22</v>
      </c>
      <c r="X237" s="44">
        <f t="shared" si="76"/>
        <v>3586.6841999999997</v>
      </c>
      <c r="Y237" s="43">
        <v>162.22</v>
      </c>
      <c r="Z237" s="44">
        <f t="shared" si="77"/>
        <v>3586.6841999999997</v>
      </c>
      <c r="AB237" s="44">
        <f t="shared" si="78"/>
        <v>0</v>
      </c>
      <c r="AD237" s="44">
        <f t="shared" si="79"/>
        <v>0</v>
      </c>
      <c r="AF237" s="44">
        <f t="shared" si="80"/>
        <v>0</v>
      </c>
      <c r="AH237" s="44">
        <f t="shared" si="81"/>
        <v>0</v>
      </c>
      <c r="AJ237" s="69">
        <v>7173.36</v>
      </c>
    </row>
    <row r="238" spans="1:36" ht="34.200000000000003">
      <c r="A238" s="13" t="s">
        <v>1222</v>
      </c>
      <c r="B238" s="14" t="s">
        <v>411</v>
      </c>
      <c r="C238" s="15" t="s">
        <v>412</v>
      </c>
      <c r="D238" s="14" t="s">
        <v>14</v>
      </c>
      <c r="E238" s="14" t="s">
        <v>30</v>
      </c>
      <c r="F238" s="16">
        <v>8.06</v>
      </c>
      <c r="G238" s="17">
        <v>38.53</v>
      </c>
      <c r="H238" s="17">
        <f t="shared" si="83"/>
        <v>47.19</v>
      </c>
      <c r="I238" s="17">
        <f t="shared" si="84"/>
        <v>310.55180000000001</v>
      </c>
      <c r="J238" s="18">
        <f t="shared" si="86"/>
        <v>380.35</v>
      </c>
      <c r="L238" s="44">
        <f t="shared" si="71"/>
        <v>0</v>
      </c>
      <c r="N238" s="44">
        <f t="shared" si="67"/>
        <v>0</v>
      </c>
      <c r="P238" s="44">
        <f t="shared" si="72"/>
        <v>0</v>
      </c>
      <c r="R238" s="44">
        <f t="shared" si="73"/>
        <v>0</v>
      </c>
      <c r="T238" s="44">
        <f t="shared" si="74"/>
        <v>0</v>
      </c>
      <c r="V238" s="44">
        <f t="shared" si="75"/>
        <v>0</v>
      </c>
      <c r="X238" s="44">
        <f t="shared" si="76"/>
        <v>0</v>
      </c>
      <c r="Y238" s="43">
        <v>8.06</v>
      </c>
      <c r="Z238" s="44">
        <f t="shared" si="77"/>
        <v>380.35140000000001</v>
      </c>
      <c r="AB238" s="44">
        <f t="shared" si="78"/>
        <v>0</v>
      </c>
      <c r="AD238" s="44">
        <f t="shared" si="79"/>
        <v>0</v>
      </c>
      <c r="AF238" s="44">
        <f t="shared" si="80"/>
        <v>0</v>
      </c>
      <c r="AH238" s="44">
        <f t="shared" si="81"/>
        <v>0</v>
      </c>
      <c r="AJ238" s="44">
        <f t="shared" si="82"/>
        <v>380.35140000000001</v>
      </c>
    </row>
    <row r="239" spans="1:36" s="74" customFormat="1">
      <c r="A239" s="11">
        <v>12</v>
      </c>
      <c r="B239" s="258" t="s">
        <v>413</v>
      </c>
      <c r="C239" s="258"/>
      <c r="D239" s="258"/>
      <c r="E239" s="258"/>
      <c r="F239" s="258"/>
      <c r="G239" s="258"/>
      <c r="H239" s="20"/>
      <c r="I239" s="20"/>
      <c r="J239" s="12">
        <f>J240+J247+J250+J253</f>
        <v>196486.04749999999</v>
      </c>
      <c r="K239" s="72"/>
      <c r="L239" s="73">
        <f>SUM(L240:L255)</f>
        <v>0</v>
      </c>
      <c r="M239" s="72"/>
      <c r="N239" s="73">
        <f>SUM(N240:N255)</f>
        <v>0</v>
      </c>
      <c r="O239" s="72"/>
      <c r="P239" s="73">
        <f>SUM(P240:P255)</f>
        <v>0</v>
      </c>
      <c r="Q239" s="72"/>
      <c r="R239" s="73">
        <f>SUM(R240:R255)</f>
        <v>0</v>
      </c>
      <c r="S239" s="72"/>
      <c r="T239" s="73">
        <f>SUM(T240:T255)</f>
        <v>0</v>
      </c>
      <c r="U239" s="72"/>
      <c r="V239" s="73">
        <f>SUM(V240:V255)</f>
        <v>0</v>
      </c>
      <c r="W239" s="72"/>
      <c r="X239" s="73">
        <f>SUM(X240:X255)</f>
        <v>0</v>
      </c>
      <c r="Y239" s="72"/>
      <c r="Z239" s="73">
        <f>SUM(Z240:Z255)</f>
        <v>0</v>
      </c>
      <c r="AA239" s="72"/>
      <c r="AB239" s="73">
        <f>SUM(AB240:AB255)</f>
        <v>0</v>
      </c>
      <c r="AC239" s="72"/>
      <c r="AD239" s="73">
        <f>SUM(AD240:AD255)</f>
        <v>98244.847899999993</v>
      </c>
      <c r="AE239" s="72"/>
      <c r="AF239" s="73">
        <f>SUM(AF240:AF255)</f>
        <v>98241.199600000022</v>
      </c>
      <c r="AG239" s="72"/>
      <c r="AH239" s="73">
        <f>SUM(AH240:AH255)</f>
        <v>0</v>
      </c>
      <c r="AJ239" s="73"/>
    </row>
    <row r="240" spans="1:36">
      <c r="A240" s="22" t="s">
        <v>450</v>
      </c>
      <c r="B240" s="259" t="s">
        <v>415</v>
      </c>
      <c r="C240" s="259"/>
      <c r="D240" s="259"/>
      <c r="E240" s="259"/>
      <c r="F240" s="259"/>
      <c r="G240" s="259"/>
      <c r="H240" s="17"/>
      <c r="I240" s="17"/>
      <c r="J240" s="23">
        <f>ROUND((SUM(J241:J246)),2)</f>
        <v>139697.04999999999</v>
      </c>
      <c r="N240" s="44">
        <f t="shared" si="67"/>
        <v>0</v>
      </c>
      <c r="AJ240" s="44"/>
    </row>
    <row r="241" spans="1:36" ht="34.200000000000003">
      <c r="A241" s="13" t="s">
        <v>452</v>
      </c>
      <c r="B241" s="14" t="s">
        <v>417</v>
      </c>
      <c r="C241" s="15" t="s">
        <v>418</v>
      </c>
      <c r="D241" s="14" t="s">
        <v>14</v>
      </c>
      <c r="E241" s="14" t="s">
        <v>15</v>
      </c>
      <c r="F241" s="16">
        <v>2004.59</v>
      </c>
      <c r="G241" s="17">
        <v>22.7</v>
      </c>
      <c r="H241" s="17">
        <f t="shared" si="83"/>
        <v>27.8</v>
      </c>
      <c r="I241" s="17">
        <f t="shared" si="84"/>
        <v>45504.192999999999</v>
      </c>
      <c r="J241" s="18">
        <f>ROUND((F241*H241),2)</f>
        <v>55727.6</v>
      </c>
      <c r="L241" s="44">
        <f t="shared" si="71"/>
        <v>0</v>
      </c>
      <c r="N241" s="44">
        <f t="shared" si="67"/>
        <v>0</v>
      </c>
      <c r="P241" s="44">
        <f t="shared" si="72"/>
        <v>0</v>
      </c>
      <c r="R241" s="44">
        <f t="shared" si="73"/>
        <v>0</v>
      </c>
      <c r="T241" s="44">
        <f t="shared" si="74"/>
        <v>0</v>
      </c>
      <c r="V241" s="44">
        <f t="shared" si="75"/>
        <v>0</v>
      </c>
      <c r="X241" s="44">
        <f t="shared" si="76"/>
        <v>0</v>
      </c>
      <c r="Z241" s="44">
        <f t="shared" si="77"/>
        <v>0</v>
      </c>
      <c r="AB241" s="44">
        <f t="shared" si="78"/>
        <v>0</v>
      </c>
      <c r="AC241" s="43">
        <v>1002.3</v>
      </c>
      <c r="AD241" s="44">
        <f t="shared" si="79"/>
        <v>27863.94</v>
      </c>
      <c r="AE241" s="43">
        <v>1002.29</v>
      </c>
      <c r="AF241" s="44">
        <f t="shared" si="80"/>
        <v>27863.662</v>
      </c>
      <c r="AH241" s="44">
        <f t="shared" si="81"/>
        <v>0</v>
      </c>
      <c r="AJ241" s="44">
        <f t="shared" si="82"/>
        <v>55727.601999999999</v>
      </c>
    </row>
    <row r="242" spans="1:36" ht="34.200000000000003">
      <c r="A242" s="13" t="s">
        <v>455</v>
      </c>
      <c r="B242" s="14" t="s">
        <v>420</v>
      </c>
      <c r="C242" s="15" t="s">
        <v>421</v>
      </c>
      <c r="D242" s="14" t="s">
        <v>26</v>
      </c>
      <c r="E242" s="14" t="s">
        <v>15</v>
      </c>
      <c r="F242" s="16">
        <v>1902.96</v>
      </c>
      <c r="G242" s="17">
        <v>15.48</v>
      </c>
      <c r="H242" s="17">
        <f t="shared" si="83"/>
        <v>18.96</v>
      </c>
      <c r="I242" s="17">
        <f t="shared" si="84"/>
        <v>29457.820800000001</v>
      </c>
      <c r="J242" s="18">
        <f t="shared" ref="J242:J246" si="87">ROUND((F242*H242),2)</f>
        <v>36080.120000000003</v>
      </c>
      <c r="L242" s="44">
        <f t="shared" si="71"/>
        <v>0</v>
      </c>
      <c r="N242" s="44">
        <f t="shared" si="67"/>
        <v>0</v>
      </c>
      <c r="P242" s="44">
        <f t="shared" si="72"/>
        <v>0</v>
      </c>
      <c r="R242" s="44">
        <f t="shared" si="73"/>
        <v>0</v>
      </c>
      <c r="T242" s="44">
        <f t="shared" si="74"/>
        <v>0</v>
      </c>
      <c r="V242" s="44">
        <f t="shared" si="75"/>
        <v>0</v>
      </c>
      <c r="X242" s="44">
        <f t="shared" si="76"/>
        <v>0</v>
      </c>
      <c r="Z242" s="44">
        <f t="shared" si="77"/>
        <v>0</v>
      </c>
      <c r="AB242" s="44">
        <f t="shared" si="78"/>
        <v>0</v>
      </c>
      <c r="AC242" s="43">
        <v>951.48</v>
      </c>
      <c r="AD242" s="44">
        <f t="shared" si="79"/>
        <v>18040.060800000003</v>
      </c>
      <c r="AE242" s="43">
        <v>951.48</v>
      </c>
      <c r="AF242" s="44">
        <f t="shared" si="80"/>
        <v>18040.060800000003</v>
      </c>
      <c r="AH242" s="44">
        <f t="shared" si="81"/>
        <v>0</v>
      </c>
      <c r="AJ242" s="44">
        <f t="shared" si="82"/>
        <v>36080.121600000006</v>
      </c>
    </row>
    <row r="243" spans="1:36" ht="34.200000000000003">
      <c r="A243" s="13" t="s">
        <v>458</v>
      </c>
      <c r="B243" s="14" t="s">
        <v>423</v>
      </c>
      <c r="C243" s="15" t="s">
        <v>424</v>
      </c>
      <c r="D243" s="14" t="s">
        <v>14</v>
      </c>
      <c r="E243" s="14" t="s">
        <v>15</v>
      </c>
      <c r="F243" s="16">
        <v>126.01</v>
      </c>
      <c r="G243" s="17">
        <v>21.27</v>
      </c>
      <c r="H243" s="17">
        <f t="shared" si="83"/>
        <v>26.05</v>
      </c>
      <c r="I243" s="17">
        <f t="shared" si="84"/>
        <v>2680.2327</v>
      </c>
      <c r="J243" s="18">
        <f t="shared" si="87"/>
        <v>3282.56</v>
      </c>
      <c r="L243" s="44">
        <f t="shared" si="71"/>
        <v>0</v>
      </c>
      <c r="N243" s="44">
        <f t="shared" si="67"/>
        <v>0</v>
      </c>
      <c r="P243" s="44">
        <f t="shared" si="72"/>
        <v>0</v>
      </c>
      <c r="R243" s="44">
        <f t="shared" si="73"/>
        <v>0</v>
      </c>
      <c r="T243" s="44">
        <f t="shared" si="74"/>
        <v>0</v>
      </c>
      <c r="V243" s="44">
        <f t="shared" si="75"/>
        <v>0</v>
      </c>
      <c r="X243" s="44">
        <f t="shared" si="76"/>
        <v>0</v>
      </c>
      <c r="Z243" s="44">
        <f t="shared" si="77"/>
        <v>0</v>
      </c>
      <c r="AB243" s="44">
        <f t="shared" si="78"/>
        <v>0</v>
      </c>
      <c r="AC243" s="43">
        <v>63.01</v>
      </c>
      <c r="AD243" s="44">
        <f t="shared" si="79"/>
        <v>1641.4105</v>
      </c>
      <c r="AE243" s="43">
        <v>63</v>
      </c>
      <c r="AF243" s="44">
        <f t="shared" si="80"/>
        <v>1641.15</v>
      </c>
      <c r="AH243" s="44">
        <f t="shared" si="81"/>
        <v>0</v>
      </c>
      <c r="AJ243" s="44">
        <f t="shared" si="82"/>
        <v>3282.5605</v>
      </c>
    </row>
    <row r="244" spans="1:36" ht="22.8">
      <c r="A244" s="13" t="s">
        <v>461</v>
      </c>
      <c r="B244" s="14" t="s">
        <v>426</v>
      </c>
      <c r="C244" s="15" t="s">
        <v>427</v>
      </c>
      <c r="D244" s="14" t="s">
        <v>26</v>
      </c>
      <c r="E244" s="14" t="s">
        <v>15</v>
      </c>
      <c r="F244" s="16">
        <v>12.72</v>
      </c>
      <c r="G244" s="17">
        <v>21.28</v>
      </c>
      <c r="H244" s="17">
        <f t="shared" si="83"/>
        <v>26.06</v>
      </c>
      <c r="I244" s="17">
        <f t="shared" si="84"/>
        <v>270.6816</v>
      </c>
      <c r="J244" s="18">
        <f t="shared" si="87"/>
        <v>331.48</v>
      </c>
      <c r="L244" s="44">
        <f t="shared" si="71"/>
        <v>0</v>
      </c>
      <c r="N244" s="44">
        <f t="shared" si="67"/>
        <v>0</v>
      </c>
      <c r="P244" s="44">
        <f t="shared" si="72"/>
        <v>0</v>
      </c>
      <c r="R244" s="44">
        <f t="shared" si="73"/>
        <v>0</v>
      </c>
      <c r="T244" s="44">
        <f t="shared" si="74"/>
        <v>0</v>
      </c>
      <c r="V244" s="44">
        <f t="shared" si="75"/>
        <v>0</v>
      </c>
      <c r="X244" s="44">
        <f t="shared" si="76"/>
        <v>0</v>
      </c>
      <c r="Z244" s="44">
        <f t="shared" si="77"/>
        <v>0</v>
      </c>
      <c r="AB244" s="44">
        <f t="shared" si="78"/>
        <v>0</v>
      </c>
      <c r="AC244" s="43">
        <v>6.36</v>
      </c>
      <c r="AD244" s="44">
        <f t="shared" si="79"/>
        <v>165.74160000000001</v>
      </c>
      <c r="AE244" s="43">
        <v>6.36</v>
      </c>
      <c r="AF244" s="44">
        <f t="shared" si="80"/>
        <v>165.74160000000001</v>
      </c>
      <c r="AH244" s="44">
        <f t="shared" si="81"/>
        <v>0</v>
      </c>
      <c r="AJ244" s="44">
        <f t="shared" si="82"/>
        <v>331.48320000000001</v>
      </c>
    </row>
    <row r="245" spans="1:36" ht="34.200000000000003">
      <c r="A245" s="13" t="s">
        <v>464</v>
      </c>
      <c r="B245" s="14" t="s">
        <v>429</v>
      </c>
      <c r="C245" s="15" t="s">
        <v>430</v>
      </c>
      <c r="D245" s="14" t="s">
        <v>26</v>
      </c>
      <c r="E245" s="14" t="s">
        <v>15</v>
      </c>
      <c r="F245" s="16">
        <v>101.63</v>
      </c>
      <c r="G245" s="17">
        <v>170.43</v>
      </c>
      <c r="H245" s="17">
        <f t="shared" si="83"/>
        <v>208.73</v>
      </c>
      <c r="I245" s="17">
        <f t="shared" si="84"/>
        <v>17320.800899999998</v>
      </c>
      <c r="J245" s="18">
        <f t="shared" si="87"/>
        <v>21213.23</v>
      </c>
      <c r="L245" s="44">
        <f t="shared" si="71"/>
        <v>0</v>
      </c>
      <c r="N245" s="44">
        <f t="shared" si="67"/>
        <v>0</v>
      </c>
      <c r="P245" s="44">
        <f t="shared" si="72"/>
        <v>0</v>
      </c>
      <c r="R245" s="44">
        <f t="shared" si="73"/>
        <v>0</v>
      </c>
      <c r="T245" s="44">
        <f t="shared" si="74"/>
        <v>0</v>
      </c>
      <c r="V245" s="44">
        <f t="shared" si="75"/>
        <v>0</v>
      </c>
      <c r="X245" s="44">
        <f t="shared" si="76"/>
        <v>0</v>
      </c>
      <c r="Z245" s="44">
        <f t="shared" si="77"/>
        <v>0</v>
      </c>
      <c r="AB245" s="44">
        <f t="shared" si="78"/>
        <v>0</v>
      </c>
      <c r="AC245" s="43">
        <v>50.82</v>
      </c>
      <c r="AD245" s="44">
        <f t="shared" si="79"/>
        <v>10607.658599999999</v>
      </c>
      <c r="AE245" s="43">
        <v>50.81</v>
      </c>
      <c r="AF245" s="44">
        <f t="shared" si="80"/>
        <v>10605.5713</v>
      </c>
      <c r="AH245" s="44">
        <f t="shared" si="81"/>
        <v>0</v>
      </c>
      <c r="AJ245" s="44">
        <f t="shared" si="82"/>
        <v>21213.229899999998</v>
      </c>
    </row>
    <row r="246" spans="1:36" ht="57">
      <c r="A246" s="13" t="s">
        <v>467</v>
      </c>
      <c r="B246" s="14" t="s">
        <v>432</v>
      </c>
      <c r="C246" s="15" t="s">
        <v>433</v>
      </c>
      <c r="D246" s="14" t="s">
        <v>14</v>
      </c>
      <c r="E246" s="14" t="s">
        <v>15</v>
      </c>
      <c r="F246" s="16">
        <v>593.16</v>
      </c>
      <c r="G246" s="17">
        <v>31.75</v>
      </c>
      <c r="H246" s="17">
        <f t="shared" si="83"/>
        <v>38.880000000000003</v>
      </c>
      <c r="I246" s="17">
        <f t="shared" si="84"/>
        <v>18832.829999999998</v>
      </c>
      <c r="J246" s="18">
        <f t="shared" si="87"/>
        <v>23062.06</v>
      </c>
      <c r="L246" s="44">
        <f t="shared" si="71"/>
        <v>0</v>
      </c>
      <c r="N246" s="44">
        <f t="shared" si="67"/>
        <v>0</v>
      </c>
      <c r="P246" s="44">
        <f t="shared" si="72"/>
        <v>0</v>
      </c>
      <c r="R246" s="44">
        <f t="shared" si="73"/>
        <v>0</v>
      </c>
      <c r="T246" s="44">
        <f t="shared" si="74"/>
        <v>0</v>
      </c>
      <c r="V246" s="44">
        <f t="shared" si="75"/>
        <v>0</v>
      </c>
      <c r="X246" s="44">
        <f t="shared" si="76"/>
        <v>0</v>
      </c>
      <c r="Z246" s="44">
        <f t="shared" si="77"/>
        <v>0</v>
      </c>
      <c r="AB246" s="44">
        <f t="shared" si="78"/>
        <v>0</v>
      </c>
      <c r="AC246" s="43">
        <v>296.58</v>
      </c>
      <c r="AD246" s="44">
        <f t="shared" si="79"/>
        <v>11531.0304</v>
      </c>
      <c r="AE246" s="43">
        <v>296.58</v>
      </c>
      <c r="AF246" s="44">
        <f t="shared" si="80"/>
        <v>11531.0304</v>
      </c>
      <c r="AH246" s="44">
        <f t="shared" si="81"/>
        <v>0</v>
      </c>
      <c r="AJ246" s="44">
        <f t="shared" si="82"/>
        <v>23062.060799999999</v>
      </c>
    </row>
    <row r="247" spans="1:36">
      <c r="A247" s="22" t="s">
        <v>534</v>
      </c>
      <c r="B247" s="259" t="s">
        <v>435</v>
      </c>
      <c r="C247" s="259"/>
      <c r="D247" s="259"/>
      <c r="E247" s="259"/>
      <c r="F247" s="259"/>
      <c r="G247" s="259"/>
      <c r="H247" s="17"/>
      <c r="I247" s="17"/>
      <c r="J247" s="23">
        <f>J248+J249</f>
        <v>24734.119500000001</v>
      </c>
      <c r="N247" s="44">
        <f t="shared" si="67"/>
        <v>0</v>
      </c>
      <c r="AJ247" s="44"/>
    </row>
    <row r="248" spans="1:36" ht="34.200000000000003">
      <c r="A248" s="13" t="s">
        <v>536</v>
      </c>
      <c r="B248" s="14" t="s">
        <v>437</v>
      </c>
      <c r="C248" s="15" t="s">
        <v>438</v>
      </c>
      <c r="D248" s="14" t="s">
        <v>14</v>
      </c>
      <c r="E248" s="14" t="s">
        <v>15</v>
      </c>
      <c r="F248" s="16">
        <v>442.55</v>
      </c>
      <c r="G248" s="17">
        <v>27.12</v>
      </c>
      <c r="H248" s="17">
        <f t="shared" si="83"/>
        <v>33.21</v>
      </c>
      <c r="I248" s="17">
        <f t="shared" si="84"/>
        <v>12001.956</v>
      </c>
      <c r="J248" s="18">
        <f>F248*H248</f>
        <v>14697.085500000001</v>
      </c>
      <c r="L248" s="44">
        <f t="shared" si="71"/>
        <v>0</v>
      </c>
      <c r="N248" s="44">
        <f t="shared" ref="N248:N311" si="88">ROUND((M248*H248),2)</f>
        <v>0</v>
      </c>
      <c r="P248" s="44">
        <f t="shared" si="72"/>
        <v>0</v>
      </c>
      <c r="R248" s="44">
        <f t="shared" si="73"/>
        <v>0</v>
      </c>
      <c r="T248" s="44">
        <f t="shared" si="74"/>
        <v>0</v>
      </c>
      <c r="V248" s="44">
        <f t="shared" si="75"/>
        <v>0</v>
      </c>
      <c r="X248" s="44">
        <f t="shared" si="76"/>
        <v>0</v>
      </c>
      <c r="Z248" s="44">
        <f t="shared" si="77"/>
        <v>0</v>
      </c>
      <c r="AB248" s="44">
        <f t="shared" si="78"/>
        <v>0</v>
      </c>
      <c r="AC248" s="43">
        <v>221.28</v>
      </c>
      <c r="AD248" s="44">
        <f t="shared" si="79"/>
        <v>7348.7088000000003</v>
      </c>
      <c r="AE248" s="43">
        <v>221.27</v>
      </c>
      <c r="AF248" s="44">
        <f t="shared" si="80"/>
        <v>7348.3767000000007</v>
      </c>
      <c r="AH248" s="44">
        <f t="shared" si="81"/>
        <v>0</v>
      </c>
      <c r="AJ248" s="44">
        <f t="shared" si="82"/>
        <v>14697.085500000001</v>
      </c>
    </row>
    <row r="249" spans="1:36" ht="22.8">
      <c r="A249" s="13" t="s">
        <v>539</v>
      </c>
      <c r="B249" s="14" t="s">
        <v>440</v>
      </c>
      <c r="C249" s="15" t="s">
        <v>441</v>
      </c>
      <c r="D249" s="14" t="s">
        <v>14</v>
      </c>
      <c r="E249" s="14" t="s">
        <v>15</v>
      </c>
      <c r="F249" s="16">
        <v>442.55</v>
      </c>
      <c r="G249" s="17">
        <v>18.52</v>
      </c>
      <c r="H249" s="17">
        <f t="shared" si="83"/>
        <v>22.68</v>
      </c>
      <c r="I249" s="17">
        <f t="shared" si="84"/>
        <v>8196.0259999999998</v>
      </c>
      <c r="J249" s="18">
        <f>F249*H249</f>
        <v>10037.034</v>
      </c>
      <c r="L249" s="44">
        <f t="shared" si="71"/>
        <v>0</v>
      </c>
      <c r="N249" s="44">
        <f t="shared" si="88"/>
        <v>0</v>
      </c>
      <c r="P249" s="44">
        <f t="shared" si="72"/>
        <v>0</v>
      </c>
      <c r="R249" s="44">
        <f t="shared" si="73"/>
        <v>0</v>
      </c>
      <c r="T249" s="44">
        <f t="shared" si="74"/>
        <v>0</v>
      </c>
      <c r="V249" s="44">
        <f t="shared" si="75"/>
        <v>0</v>
      </c>
      <c r="X249" s="44">
        <f t="shared" si="76"/>
        <v>0</v>
      </c>
      <c r="Z249" s="44">
        <f t="shared" si="77"/>
        <v>0</v>
      </c>
      <c r="AB249" s="44">
        <f t="shared" si="78"/>
        <v>0</v>
      </c>
      <c r="AC249" s="43">
        <v>221.28</v>
      </c>
      <c r="AD249" s="44">
        <f t="shared" si="79"/>
        <v>5018.6304</v>
      </c>
      <c r="AE249" s="43">
        <v>221.27</v>
      </c>
      <c r="AF249" s="44">
        <f t="shared" si="80"/>
        <v>5018.4036000000006</v>
      </c>
      <c r="AH249" s="44">
        <f t="shared" si="81"/>
        <v>0</v>
      </c>
      <c r="AJ249" s="44">
        <f t="shared" si="82"/>
        <v>10037.034</v>
      </c>
    </row>
    <row r="250" spans="1:36">
      <c r="A250" s="22" t="s">
        <v>550</v>
      </c>
      <c r="B250" s="259" t="s">
        <v>442</v>
      </c>
      <c r="C250" s="259"/>
      <c r="D250" s="259"/>
      <c r="E250" s="259"/>
      <c r="F250" s="259"/>
      <c r="G250" s="259"/>
      <c r="H250" s="17"/>
      <c r="I250" s="17"/>
      <c r="J250" s="23">
        <f>J251</f>
        <v>27509.279999999999</v>
      </c>
      <c r="N250" s="44">
        <f t="shared" si="88"/>
        <v>0</v>
      </c>
      <c r="AJ250" s="44"/>
    </row>
    <row r="251" spans="1:36">
      <c r="A251" s="22" t="s">
        <v>552</v>
      </c>
      <c r="B251" s="259" t="s">
        <v>155</v>
      </c>
      <c r="C251" s="259"/>
      <c r="D251" s="259"/>
      <c r="E251" s="259"/>
      <c r="F251" s="259"/>
      <c r="G251" s="259"/>
      <c r="H251" s="17"/>
      <c r="I251" s="17"/>
      <c r="J251" s="23">
        <f>J252</f>
        <v>27509.279999999999</v>
      </c>
      <c r="N251" s="44">
        <f t="shared" si="88"/>
        <v>0</v>
      </c>
      <c r="AJ251" s="44"/>
    </row>
    <row r="252" spans="1:36" ht="57">
      <c r="A252" s="13" t="s">
        <v>1223</v>
      </c>
      <c r="B252" s="14" t="s">
        <v>443</v>
      </c>
      <c r="C252" s="15" t="s">
        <v>444</v>
      </c>
      <c r="D252" s="14" t="s">
        <v>14</v>
      </c>
      <c r="E252" s="14" t="s">
        <v>15</v>
      </c>
      <c r="F252" s="16">
        <v>1285.48</v>
      </c>
      <c r="G252" s="17">
        <v>17.47</v>
      </c>
      <c r="H252" s="17">
        <f t="shared" si="83"/>
        <v>21.4</v>
      </c>
      <c r="I252" s="17">
        <f t="shared" si="84"/>
        <v>22457.335599999999</v>
      </c>
      <c r="J252" s="18">
        <v>27509.279999999999</v>
      </c>
      <c r="L252" s="44">
        <f t="shared" si="71"/>
        <v>0</v>
      </c>
      <c r="N252" s="44">
        <f t="shared" si="88"/>
        <v>0</v>
      </c>
      <c r="P252" s="44">
        <f t="shared" si="72"/>
        <v>0</v>
      </c>
      <c r="R252" s="44">
        <f t="shared" si="73"/>
        <v>0</v>
      </c>
      <c r="T252" s="44">
        <f t="shared" si="74"/>
        <v>0</v>
      </c>
      <c r="V252" s="44">
        <f t="shared" si="75"/>
        <v>0</v>
      </c>
      <c r="X252" s="44">
        <f t="shared" si="76"/>
        <v>0</v>
      </c>
      <c r="Z252" s="44">
        <f t="shared" si="77"/>
        <v>0</v>
      </c>
      <c r="AB252" s="44">
        <f t="shared" si="78"/>
        <v>0</v>
      </c>
      <c r="AC252" s="43">
        <v>642.74</v>
      </c>
      <c r="AD252" s="44">
        <f t="shared" si="79"/>
        <v>13754.635999999999</v>
      </c>
      <c r="AE252" s="43">
        <v>642.74</v>
      </c>
      <c r="AF252" s="44">
        <f t="shared" si="80"/>
        <v>13754.635999999999</v>
      </c>
      <c r="AH252" s="44">
        <f t="shared" si="81"/>
        <v>0</v>
      </c>
      <c r="AJ252" s="69">
        <v>27509.279999999999</v>
      </c>
    </row>
    <row r="253" spans="1:36">
      <c r="A253" s="22" t="s">
        <v>1224</v>
      </c>
      <c r="B253" s="259" t="s">
        <v>355</v>
      </c>
      <c r="C253" s="259"/>
      <c r="D253" s="259"/>
      <c r="E253" s="259"/>
      <c r="F253" s="259"/>
      <c r="G253" s="259"/>
      <c r="H253" s="17"/>
      <c r="I253" s="17"/>
      <c r="J253" s="23">
        <f>J254+J255</f>
        <v>4545.598</v>
      </c>
      <c r="N253" s="44">
        <f t="shared" si="88"/>
        <v>0</v>
      </c>
      <c r="AJ253" s="44"/>
    </row>
    <row r="254" spans="1:36" ht="45.6">
      <c r="A254" s="13" t="s">
        <v>1225</v>
      </c>
      <c r="B254" s="14" t="s">
        <v>445</v>
      </c>
      <c r="C254" s="15" t="s">
        <v>446</v>
      </c>
      <c r="D254" s="14" t="s">
        <v>14</v>
      </c>
      <c r="E254" s="14" t="s">
        <v>15</v>
      </c>
      <c r="F254" s="16">
        <v>98.05</v>
      </c>
      <c r="G254" s="17">
        <v>22.4</v>
      </c>
      <c r="H254" s="17">
        <f t="shared" si="83"/>
        <v>27.43</v>
      </c>
      <c r="I254" s="17">
        <f t="shared" si="84"/>
        <v>2196.3199999999997</v>
      </c>
      <c r="J254" s="18">
        <f>F254*H254</f>
        <v>2689.5115000000001</v>
      </c>
      <c r="L254" s="44">
        <f t="shared" si="71"/>
        <v>0</v>
      </c>
      <c r="N254" s="44">
        <f t="shared" si="88"/>
        <v>0</v>
      </c>
      <c r="P254" s="44">
        <f t="shared" si="72"/>
        <v>0</v>
      </c>
      <c r="R254" s="44">
        <f t="shared" si="73"/>
        <v>0</v>
      </c>
      <c r="T254" s="44">
        <f t="shared" si="74"/>
        <v>0</v>
      </c>
      <c r="V254" s="44">
        <f t="shared" si="75"/>
        <v>0</v>
      </c>
      <c r="X254" s="44">
        <f t="shared" si="76"/>
        <v>0</v>
      </c>
      <c r="Z254" s="44">
        <f t="shared" si="77"/>
        <v>0</v>
      </c>
      <c r="AB254" s="44">
        <f t="shared" si="78"/>
        <v>0</v>
      </c>
      <c r="AC254" s="43">
        <v>49.03</v>
      </c>
      <c r="AD254" s="44">
        <f t="shared" si="79"/>
        <v>1344.8929000000001</v>
      </c>
      <c r="AE254" s="43">
        <v>49.02</v>
      </c>
      <c r="AF254" s="44">
        <f t="shared" si="80"/>
        <v>1344.6186</v>
      </c>
      <c r="AH254" s="44">
        <f t="shared" si="81"/>
        <v>0</v>
      </c>
      <c r="AJ254" s="44">
        <f t="shared" si="82"/>
        <v>2689.5115000000001</v>
      </c>
    </row>
    <row r="255" spans="1:36" ht="34.200000000000003">
      <c r="A255" s="13" t="s">
        <v>1226</v>
      </c>
      <c r="B255" s="14" t="s">
        <v>447</v>
      </c>
      <c r="C255" s="15" t="s">
        <v>448</v>
      </c>
      <c r="D255" s="14" t="s">
        <v>14</v>
      </c>
      <c r="E255" s="14" t="s">
        <v>15</v>
      </c>
      <c r="F255" s="16">
        <v>98.05</v>
      </c>
      <c r="G255" s="17">
        <v>15.46</v>
      </c>
      <c r="H255" s="17">
        <f t="shared" si="83"/>
        <v>18.93</v>
      </c>
      <c r="I255" s="17">
        <f t="shared" si="84"/>
        <v>1515.8530000000001</v>
      </c>
      <c r="J255" s="18">
        <f>F255*H255</f>
        <v>1856.0864999999999</v>
      </c>
      <c r="L255" s="44">
        <f t="shared" si="71"/>
        <v>0</v>
      </c>
      <c r="N255" s="44">
        <f t="shared" si="88"/>
        <v>0</v>
      </c>
      <c r="P255" s="44">
        <f t="shared" si="72"/>
        <v>0</v>
      </c>
      <c r="R255" s="44">
        <f t="shared" si="73"/>
        <v>0</v>
      </c>
      <c r="T255" s="44">
        <f t="shared" si="74"/>
        <v>0</v>
      </c>
      <c r="V255" s="44">
        <f t="shared" si="75"/>
        <v>0</v>
      </c>
      <c r="X255" s="44">
        <f t="shared" si="76"/>
        <v>0</v>
      </c>
      <c r="Z255" s="44">
        <f t="shared" si="77"/>
        <v>0</v>
      </c>
      <c r="AB255" s="44">
        <f t="shared" si="78"/>
        <v>0</v>
      </c>
      <c r="AC255" s="43">
        <v>49.03</v>
      </c>
      <c r="AD255" s="44">
        <f t="shared" si="79"/>
        <v>928.13790000000006</v>
      </c>
      <c r="AE255" s="43">
        <v>49.02</v>
      </c>
      <c r="AF255" s="44">
        <f t="shared" si="80"/>
        <v>927.94860000000006</v>
      </c>
      <c r="AH255" s="44">
        <f t="shared" si="81"/>
        <v>0</v>
      </c>
      <c r="AJ255" s="44">
        <f t="shared" si="82"/>
        <v>1856.0865000000001</v>
      </c>
    </row>
    <row r="256" spans="1:36" s="74" customFormat="1">
      <c r="A256" s="11">
        <v>13</v>
      </c>
      <c r="B256" s="258" t="s">
        <v>449</v>
      </c>
      <c r="C256" s="258"/>
      <c r="D256" s="258"/>
      <c r="E256" s="258"/>
      <c r="F256" s="258"/>
      <c r="G256" s="258"/>
      <c r="H256" s="20"/>
      <c r="I256" s="20"/>
      <c r="J256" s="12">
        <f>ROUND((J257+J300+J307),2)</f>
        <v>97401.72</v>
      </c>
      <c r="K256" s="72"/>
      <c r="L256" s="73">
        <f>SUM(L257:L308)</f>
        <v>0</v>
      </c>
      <c r="M256" s="72"/>
      <c r="N256" s="73">
        <f>SUM(N257:N308)</f>
        <v>0</v>
      </c>
      <c r="O256" s="72"/>
      <c r="P256" s="73">
        <f>SUM(P257:P308)</f>
        <v>0</v>
      </c>
      <c r="Q256" s="72"/>
      <c r="R256" s="73">
        <f>SUM(R257:R308)</f>
        <v>0</v>
      </c>
      <c r="S256" s="72"/>
      <c r="T256" s="73">
        <f>SUM(T257:T308)+0.01</f>
        <v>25486.028699999995</v>
      </c>
      <c r="U256" s="72"/>
      <c r="V256" s="73">
        <f>SUM(V257:V308)-0.02</f>
        <v>71915.687299999991</v>
      </c>
      <c r="W256" s="72"/>
      <c r="X256" s="73">
        <f>SUM(X257:X308)</f>
        <v>0</v>
      </c>
      <c r="Y256" s="72"/>
      <c r="Z256" s="73">
        <f>SUM(Z257:Z308)</f>
        <v>0</v>
      </c>
      <c r="AA256" s="72"/>
      <c r="AB256" s="73">
        <f>SUM(AB257:AB308)</f>
        <v>0</v>
      </c>
      <c r="AC256" s="72"/>
      <c r="AD256" s="73">
        <f>SUM(AD257:AD308)</f>
        <v>0</v>
      </c>
      <c r="AE256" s="72"/>
      <c r="AF256" s="73">
        <f>SUM(AF257:AF308)</f>
        <v>0</v>
      </c>
      <c r="AG256" s="72"/>
      <c r="AH256" s="73">
        <f>SUM(AH257:AH308)</f>
        <v>0</v>
      </c>
      <c r="AJ256" s="73"/>
    </row>
    <row r="257" spans="1:36">
      <c r="A257" s="22" t="s">
        <v>556</v>
      </c>
      <c r="B257" s="259" t="s">
        <v>451</v>
      </c>
      <c r="C257" s="259"/>
      <c r="D257" s="259"/>
      <c r="E257" s="259"/>
      <c r="F257" s="259"/>
      <c r="G257" s="259"/>
      <c r="H257" s="17"/>
      <c r="I257" s="17"/>
      <c r="J257" s="23">
        <f>ROUND((SUM(J258:J299)),2)</f>
        <v>46467.99</v>
      </c>
      <c r="N257" s="44">
        <f t="shared" si="88"/>
        <v>0</v>
      </c>
      <c r="AJ257" s="44"/>
    </row>
    <row r="258" spans="1:36" ht="34.200000000000003">
      <c r="A258" s="13" t="s">
        <v>558</v>
      </c>
      <c r="B258" s="14" t="s">
        <v>453</v>
      </c>
      <c r="C258" s="15" t="s">
        <v>454</v>
      </c>
      <c r="D258" s="14" t="s">
        <v>14</v>
      </c>
      <c r="E258" s="14" t="s">
        <v>30</v>
      </c>
      <c r="F258" s="16">
        <v>27.6</v>
      </c>
      <c r="G258" s="17">
        <v>14.67</v>
      </c>
      <c r="H258" s="17">
        <f t="shared" si="83"/>
        <v>17.97</v>
      </c>
      <c r="I258" s="17">
        <f t="shared" si="84"/>
        <v>404.892</v>
      </c>
      <c r="J258" s="18">
        <f>ROUND((F258*H258),2)</f>
        <v>495.97</v>
      </c>
      <c r="L258" s="44">
        <f t="shared" si="71"/>
        <v>0</v>
      </c>
      <c r="N258" s="44">
        <f t="shared" si="88"/>
        <v>0</v>
      </c>
      <c r="P258" s="44">
        <f t="shared" si="72"/>
        <v>0</v>
      </c>
      <c r="R258" s="44">
        <f t="shared" si="73"/>
        <v>0</v>
      </c>
      <c r="S258" s="43">
        <v>15.4</v>
      </c>
      <c r="T258" s="44">
        <f t="shared" si="74"/>
        <v>276.738</v>
      </c>
      <c r="U258" s="43">
        <v>12.2</v>
      </c>
      <c r="V258" s="44">
        <f t="shared" si="75"/>
        <v>219.23399999999998</v>
      </c>
      <c r="X258" s="44">
        <f t="shared" si="76"/>
        <v>0</v>
      </c>
      <c r="Z258" s="44">
        <f t="shared" si="77"/>
        <v>0</v>
      </c>
      <c r="AB258" s="44">
        <f t="shared" si="78"/>
        <v>0</v>
      </c>
      <c r="AD258" s="44">
        <f t="shared" si="79"/>
        <v>0</v>
      </c>
      <c r="AF258" s="44">
        <f t="shared" si="80"/>
        <v>0</v>
      </c>
      <c r="AH258" s="44">
        <f t="shared" si="81"/>
        <v>0</v>
      </c>
      <c r="AJ258" s="44">
        <f t="shared" si="82"/>
        <v>495.97199999999998</v>
      </c>
    </row>
    <row r="259" spans="1:36" ht="34.200000000000003">
      <c r="A259" s="13" t="s">
        <v>561</v>
      </c>
      <c r="B259" s="14" t="s">
        <v>456</v>
      </c>
      <c r="C259" s="15" t="s">
        <v>457</v>
      </c>
      <c r="D259" s="14" t="s">
        <v>14</v>
      </c>
      <c r="E259" s="14" t="s">
        <v>30</v>
      </c>
      <c r="F259" s="16">
        <v>166.9</v>
      </c>
      <c r="G259" s="17">
        <v>33.31</v>
      </c>
      <c r="H259" s="17">
        <f t="shared" si="83"/>
        <v>40.79</v>
      </c>
      <c r="I259" s="17">
        <f t="shared" si="84"/>
        <v>5559.4390000000003</v>
      </c>
      <c r="J259" s="18">
        <f t="shared" ref="J259:J299" si="89">ROUND((F259*H259),2)</f>
        <v>6807.85</v>
      </c>
      <c r="L259" s="44">
        <f t="shared" si="71"/>
        <v>0</v>
      </c>
      <c r="N259" s="44">
        <f t="shared" si="88"/>
        <v>0</v>
      </c>
      <c r="P259" s="44">
        <f t="shared" si="72"/>
        <v>0</v>
      </c>
      <c r="R259" s="44">
        <f t="shared" si="73"/>
        <v>0</v>
      </c>
      <c r="S259" s="43">
        <v>93.11</v>
      </c>
      <c r="T259" s="44">
        <f t="shared" si="74"/>
        <v>3797.9568999999997</v>
      </c>
      <c r="U259" s="43">
        <v>73.790000000000006</v>
      </c>
      <c r="V259" s="44">
        <f t="shared" si="75"/>
        <v>3009.8941</v>
      </c>
      <c r="X259" s="44">
        <f t="shared" si="76"/>
        <v>0</v>
      </c>
      <c r="Z259" s="44">
        <f t="shared" si="77"/>
        <v>0</v>
      </c>
      <c r="AB259" s="44">
        <f t="shared" si="78"/>
        <v>0</v>
      </c>
      <c r="AD259" s="44">
        <f t="shared" si="79"/>
        <v>0</v>
      </c>
      <c r="AF259" s="44">
        <f t="shared" si="80"/>
        <v>0</v>
      </c>
      <c r="AH259" s="44">
        <f t="shared" si="81"/>
        <v>0</v>
      </c>
      <c r="AJ259" s="44">
        <f t="shared" si="82"/>
        <v>6807.8509999999997</v>
      </c>
    </row>
    <row r="260" spans="1:36" ht="34.200000000000003">
      <c r="A260" s="13" t="s">
        <v>564</v>
      </c>
      <c r="B260" s="14" t="s">
        <v>459</v>
      </c>
      <c r="C260" s="15" t="s">
        <v>460</v>
      </c>
      <c r="D260" s="14" t="s">
        <v>14</v>
      </c>
      <c r="E260" s="14" t="s">
        <v>30</v>
      </c>
      <c r="F260" s="16">
        <v>81.05</v>
      </c>
      <c r="G260" s="17">
        <v>38.85</v>
      </c>
      <c r="H260" s="17">
        <f t="shared" si="83"/>
        <v>47.58</v>
      </c>
      <c r="I260" s="17">
        <f t="shared" si="84"/>
        <v>3148.7925</v>
      </c>
      <c r="J260" s="18">
        <f t="shared" si="89"/>
        <v>3856.36</v>
      </c>
      <c r="L260" s="44">
        <f t="shared" si="71"/>
        <v>0</v>
      </c>
      <c r="N260" s="44">
        <f t="shared" si="88"/>
        <v>0</v>
      </c>
      <c r="P260" s="44">
        <f t="shared" si="72"/>
        <v>0</v>
      </c>
      <c r="R260" s="44">
        <f t="shared" si="73"/>
        <v>0</v>
      </c>
      <c r="S260" s="43">
        <v>45.22</v>
      </c>
      <c r="T260" s="44">
        <f t="shared" si="74"/>
        <v>2151.5675999999999</v>
      </c>
      <c r="U260" s="43">
        <v>35.83</v>
      </c>
      <c r="V260" s="44">
        <f t="shared" si="75"/>
        <v>1704.7913999999998</v>
      </c>
      <c r="X260" s="44">
        <f t="shared" si="76"/>
        <v>0</v>
      </c>
      <c r="Z260" s="44">
        <f t="shared" si="77"/>
        <v>0</v>
      </c>
      <c r="AB260" s="44">
        <f t="shared" si="78"/>
        <v>0</v>
      </c>
      <c r="AD260" s="44">
        <f t="shared" si="79"/>
        <v>0</v>
      </c>
      <c r="AF260" s="44">
        <f t="shared" si="80"/>
        <v>0</v>
      </c>
      <c r="AH260" s="44">
        <f t="shared" si="81"/>
        <v>0</v>
      </c>
      <c r="AJ260" s="44">
        <f t="shared" si="82"/>
        <v>3856.3589999999995</v>
      </c>
    </row>
    <row r="261" spans="1:36" ht="34.200000000000003">
      <c r="A261" s="13" t="s">
        <v>567</v>
      </c>
      <c r="B261" s="14" t="s">
        <v>462</v>
      </c>
      <c r="C261" s="15" t="s">
        <v>463</v>
      </c>
      <c r="D261" s="14" t="s">
        <v>14</v>
      </c>
      <c r="E261" s="14" t="s">
        <v>30</v>
      </c>
      <c r="F261" s="16">
        <v>11</v>
      </c>
      <c r="G261" s="17">
        <v>34.33</v>
      </c>
      <c r="H261" s="17">
        <f t="shared" si="83"/>
        <v>42.04</v>
      </c>
      <c r="I261" s="17">
        <f t="shared" si="84"/>
        <v>377.63</v>
      </c>
      <c r="J261" s="18">
        <f t="shared" si="89"/>
        <v>462.44</v>
      </c>
      <c r="L261" s="44">
        <f t="shared" si="71"/>
        <v>0</v>
      </c>
      <c r="N261" s="44">
        <f t="shared" si="88"/>
        <v>0</v>
      </c>
      <c r="P261" s="44">
        <f t="shared" si="72"/>
        <v>0</v>
      </c>
      <c r="R261" s="44">
        <f t="shared" si="73"/>
        <v>0</v>
      </c>
      <c r="S261" s="43">
        <v>6.14</v>
      </c>
      <c r="T261" s="44">
        <f t="shared" si="74"/>
        <v>258.12559999999996</v>
      </c>
      <c r="U261" s="43">
        <v>4.8600000000000003</v>
      </c>
      <c r="V261" s="44">
        <f t="shared" si="75"/>
        <v>204.31440000000001</v>
      </c>
      <c r="X261" s="44">
        <f t="shared" si="76"/>
        <v>0</v>
      </c>
      <c r="Z261" s="44">
        <f t="shared" si="77"/>
        <v>0</v>
      </c>
      <c r="AB261" s="44">
        <f t="shared" si="78"/>
        <v>0</v>
      </c>
      <c r="AD261" s="44">
        <f t="shared" si="79"/>
        <v>0</v>
      </c>
      <c r="AF261" s="44">
        <f t="shared" si="80"/>
        <v>0</v>
      </c>
      <c r="AH261" s="44">
        <f t="shared" si="81"/>
        <v>0</v>
      </c>
      <c r="AJ261" s="44">
        <f t="shared" si="82"/>
        <v>462.43999999999994</v>
      </c>
    </row>
    <row r="262" spans="1:36" ht="34.200000000000003">
      <c r="A262" s="13" t="s">
        <v>570</v>
      </c>
      <c r="B262" s="14" t="s">
        <v>465</v>
      </c>
      <c r="C262" s="15" t="s">
        <v>466</v>
      </c>
      <c r="D262" s="14" t="s">
        <v>14</v>
      </c>
      <c r="E262" s="14" t="s">
        <v>30</v>
      </c>
      <c r="F262" s="16">
        <v>134.6</v>
      </c>
      <c r="G262" s="17">
        <v>55.64</v>
      </c>
      <c r="H262" s="17">
        <f t="shared" si="83"/>
        <v>68.14</v>
      </c>
      <c r="I262" s="17">
        <f t="shared" si="84"/>
        <v>7489.1439999999993</v>
      </c>
      <c r="J262" s="18">
        <f t="shared" si="89"/>
        <v>9171.64</v>
      </c>
      <c r="L262" s="44">
        <f t="shared" si="71"/>
        <v>0</v>
      </c>
      <c r="N262" s="44">
        <f t="shared" si="88"/>
        <v>0</v>
      </c>
      <c r="P262" s="44">
        <f t="shared" si="72"/>
        <v>0</v>
      </c>
      <c r="R262" s="44">
        <f t="shared" si="73"/>
        <v>0</v>
      </c>
      <c r="S262" s="43">
        <v>75.09</v>
      </c>
      <c r="T262" s="44">
        <f t="shared" si="74"/>
        <v>5116.6325999999999</v>
      </c>
      <c r="U262" s="43">
        <v>59.51</v>
      </c>
      <c r="V262" s="44">
        <f t="shared" si="75"/>
        <v>4055.0113999999999</v>
      </c>
      <c r="X262" s="44">
        <f t="shared" si="76"/>
        <v>0</v>
      </c>
      <c r="Z262" s="44">
        <f t="shared" si="77"/>
        <v>0</v>
      </c>
      <c r="AB262" s="44">
        <f t="shared" si="78"/>
        <v>0</v>
      </c>
      <c r="AD262" s="44">
        <f t="shared" si="79"/>
        <v>0</v>
      </c>
      <c r="AF262" s="44">
        <f t="shared" si="80"/>
        <v>0</v>
      </c>
      <c r="AH262" s="44">
        <f t="shared" si="81"/>
        <v>0</v>
      </c>
      <c r="AJ262" s="44">
        <f t="shared" si="82"/>
        <v>9171.6440000000002</v>
      </c>
    </row>
    <row r="263" spans="1:36" ht="34.200000000000003">
      <c r="A263" s="13" t="s">
        <v>573</v>
      </c>
      <c r="B263" s="14" t="s">
        <v>468</v>
      </c>
      <c r="C263" s="15" t="s">
        <v>469</v>
      </c>
      <c r="D263" s="14" t="s">
        <v>14</v>
      </c>
      <c r="E263" s="14" t="s">
        <v>30</v>
      </c>
      <c r="F263" s="16">
        <v>54.55</v>
      </c>
      <c r="G263" s="17">
        <v>76.430000000000007</v>
      </c>
      <c r="H263" s="17">
        <f t="shared" si="83"/>
        <v>93.6</v>
      </c>
      <c r="I263" s="17">
        <f t="shared" si="84"/>
        <v>4169.2565000000004</v>
      </c>
      <c r="J263" s="18">
        <f t="shared" si="89"/>
        <v>5105.88</v>
      </c>
      <c r="L263" s="44">
        <f t="shared" si="71"/>
        <v>0</v>
      </c>
      <c r="N263" s="44">
        <f t="shared" si="88"/>
        <v>0</v>
      </c>
      <c r="P263" s="44">
        <f t="shared" si="72"/>
        <v>0</v>
      </c>
      <c r="R263" s="44">
        <f t="shared" si="73"/>
        <v>0</v>
      </c>
      <c r="S263" s="43">
        <v>30.43</v>
      </c>
      <c r="T263" s="44">
        <f t="shared" si="74"/>
        <v>2848.2479999999996</v>
      </c>
      <c r="U263" s="43">
        <v>24.12</v>
      </c>
      <c r="V263" s="44">
        <f t="shared" si="75"/>
        <v>2257.6320000000001</v>
      </c>
      <c r="X263" s="44">
        <f t="shared" si="76"/>
        <v>0</v>
      </c>
      <c r="Z263" s="44">
        <f t="shared" si="77"/>
        <v>0</v>
      </c>
      <c r="AB263" s="44">
        <f t="shared" si="78"/>
        <v>0</v>
      </c>
      <c r="AD263" s="44">
        <f t="shared" si="79"/>
        <v>0</v>
      </c>
      <c r="AF263" s="44">
        <f t="shared" si="80"/>
        <v>0</v>
      </c>
      <c r="AH263" s="44">
        <f t="shared" si="81"/>
        <v>0</v>
      </c>
      <c r="AJ263" s="44">
        <f t="shared" si="82"/>
        <v>5105.8799999999992</v>
      </c>
    </row>
    <row r="264" spans="1:36" ht="45.6">
      <c r="A264" s="13" t="s">
        <v>1227</v>
      </c>
      <c r="B264" s="14" t="s">
        <v>470</v>
      </c>
      <c r="C264" s="15" t="s">
        <v>471</v>
      </c>
      <c r="D264" s="14" t="s">
        <v>14</v>
      </c>
      <c r="E264" s="14" t="s">
        <v>22</v>
      </c>
      <c r="F264" s="16">
        <v>6</v>
      </c>
      <c r="G264" s="17">
        <v>274.05</v>
      </c>
      <c r="H264" s="17">
        <f t="shared" si="83"/>
        <v>335.63</v>
      </c>
      <c r="I264" s="17">
        <f t="shared" si="84"/>
        <v>1644.3000000000002</v>
      </c>
      <c r="J264" s="18">
        <f t="shared" si="89"/>
        <v>2013.78</v>
      </c>
      <c r="L264" s="44">
        <f t="shared" si="71"/>
        <v>0</v>
      </c>
      <c r="N264" s="44">
        <f t="shared" si="88"/>
        <v>0</v>
      </c>
      <c r="P264" s="44">
        <f t="shared" si="72"/>
        <v>0</v>
      </c>
      <c r="R264" s="44">
        <f t="shared" si="73"/>
        <v>0</v>
      </c>
      <c r="S264" s="43">
        <v>3</v>
      </c>
      <c r="T264" s="44">
        <f t="shared" si="74"/>
        <v>1006.89</v>
      </c>
      <c r="U264" s="43">
        <v>3</v>
      </c>
      <c r="V264" s="44">
        <f t="shared" si="75"/>
        <v>1006.89</v>
      </c>
      <c r="X264" s="44">
        <f t="shared" si="76"/>
        <v>0</v>
      </c>
      <c r="Z264" s="44">
        <f t="shared" si="77"/>
        <v>0</v>
      </c>
      <c r="AB264" s="44">
        <f t="shared" si="78"/>
        <v>0</v>
      </c>
      <c r="AD264" s="44">
        <f t="shared" si="79"/>
        <v>0</v>
      </c>
      <c r="AF264" s="44">
        <f t="shared" si="80"/>
        <v>0</v>
      </c>
      <c r="AH264" s="44">
        <f t="shared" si="81"/>
        <v>0</v>
      </c>
      <c r="AJ264" s="44">
        <f t="shared" si="82"/>
        <v>2013.78</v>
      </c>
    </row>
    <row r="265" spans="1:36" ht="45.6">
      <c r="A265" s="13" t="s">
        <v>1228</v>
      </c>
      <c r="B265" s="14" t="s">
        <v>472</v>
      </c>
      <c r="C265" s="15" t="s">
        <v>473</v>
      </c>
      <c r="D265" s="14" t="s">
        <v>14</v>
      </c>
      <c r="E265" s="14" t="s">
        <v>22</v>
      </c>
      <c r="F265" s="16">
        <v>2</v>
      </c>
      <c r="G265" s="17">
        <v>383.41</v>
      </c>
      <c r="H265" s="17">
        <f t="shared" si="83"/>
        <v>469.56</v>
      </c>
      <c r="I265" s="17">
        <f t="shared" si="84"/>
        <v>766.82</v>
      </c>
      <c r="J265" s="18">
        <f t="shared" si="89"/>
        <v>939.12</v>
      </c>
      <c r="L265" s="44">
        <f t="shared" si="71"/>
        <v>0</v>
      </c>
      <c r="N265" s="44">
        <f t="shared" si="88"/>
        <v>0</v>
      </c>
      <c r="P265" s="44">
        <f t="shared" si="72"/>
        <v>0</v>
      </c>
      <c r="R265" s="44">
        <f t="shared" si="73"/>
        <v>0</v>
      </c>
      <c r="S265" s="43">
        <v>1</v>
      </c>
      <c r="T265" s="44">
        <f t="shared" si="74"/>
        <v>469.56</v>
      </c>
      <c r="U265" s="43">
        <v>1</v>
      </c>
      <c r="V265" s="44">
        <f t="shared" si="75"/>
        <v>469.56</v>
      </c>
      <c r="X265" s="44">
        <f t="shared" si="76"/>
        <v>0</v>
      </c>
      <c r="Z265" s="44">
        <f t="shared" si="77"/>
        <v>0</v>
      </c>
      <c r="AB265" s="44">
        <f t="shared" si="78"/>
        <v>0</v>
      </c>
      <c r="AD265" s="44">
        <f t="shared" si="79"/>
        <v>0</v>
      </c>
      <c r="AF265" s="44">
        <f t="shared" si="80"/>
        <v>0</v>
      </c>
      <c r="AH265" s="44">
        <f t="shared" si="81"/>
        <v>0</v>
      </c>
      <c r="AJ265" s="44">
        <f t="shared" si="82"/>
        <v>939.12</v>
      </c>
    </row>
    <row r="266" spans="1:36" ht="45.6">
      <c r="A266" s="13" t="s">
        <v>1229</v>
      </c>
      <c r="B266" s="14" t="s">
        <v>474</v>
      </c>
      <c r="C266" s="15" t="s">
        <v>475</v>
      </c>
      <c r="D266" s="14" t="s">
        <v>14</v>
      </c>
      <c r="E266" s="14" t="s">
        <v>22</v>
      </c>
      <c r="F266" s="16">
        <v>4</v>
      </c>
      <c r="G266" s="17">
        <v>7.63</v>
      </c>
      <c r="H266" s="17">
        <f t="shared" si="83"/>
        <v>9.34</v>
      </c>
      <c r="I266" s="17">
        <f t="shared" si="84"/>
        <v>30.52</v>
      </c>
      <c r="J266" s="18">
        <f t="shared" si="89"/>
        <v>37.36</v>
      </c>
      <c r="L266" s="44">
        <f t="shared" si="71"/>
        <v>0</v>
      </c>
      <c r="N266" s="44">
        <f t="shared" si="88"/>
        <v>0</v>
      </c>
      <c r="P266" s="44">
        <f t="shared" si="72"/>
        <v>0</v>
      </c>
      <c r="R266" s="44">
        <f t="shared" si="73"/>
        <v>0</v>
      </c>
      <c r="S266" s="43">
        <v>2</v>
      </c>
      <c r="T266" s="44">
        <f t="shared" si="74"/>
        <v>18.68</v>
      </c>
      <c r="U266" s="43">
        <v>2</v>
      </c>
      <c r="V266" s="44">
        <f t="shared" si="75"/>
        <v>18.68</v>
      </c>
      <c r="X266" s="44">
        <f t="shared" si="76"/>
        <v>0</v>
      </c>
      <c r="Z266" s="44">
        <f t="shared" si="77"/>
        <v>0</v>
      </c>
      <c r="AB266" s="44">
        <f t="shared" si="78"/>
        <v>0</v>
      </c>
      <c r="AD266" s="44">
        <f t="shared" si="79"/>
        <v>0</v>
      </c>
      <c r="AF266" s="44">
        <f t="shared" si="80"/>
        <v>0</v>
      </c>
      <c r="AH266" s="44">
        <f t="shared" si="81"/>
        <v>0</v>
      </c>
      <c r="AJ266" s="44">
        <f t="shared" si="82"/>
        <v>37.36</v>
      </c>
    </row>
    <row r="267" spans="1:36" ht="45.6">
      <c r="A267" s="13" t="s">
        <v>1230</v>
      </c>
      <c r="B267" s="14" t="s">
        <v>476</v>
      </c>
      <c r="C267" s="15" t="s">
        <v>477</v>
      </c>
      <c r="D267" s="14" t="s">
        <v>14</v>
      </c>
      <c r="E267" s="14" t="s">
        <v>22</v>
      </c>
      <c r="F267" s="16">
        <v>72</v>
      </c>
      <c r="G267" s="17">
        <v>8.89</v>
      </c>
      <c r="H267" s="17">
        <f t="shared" si="83"/>
        <v>10.89</v>
      </c>
      <c r="I267" s="17">
        <f t="shared" si="84"/>
        <v>640.08000000000004</v>
      </c>
      <c r="J267" s="18">
        <f t="shared" si="89"/>
        <v>784.08</v>
      </c>
      <c r="L267" s="44">
        <f t="shared" si="71"/>
        <v>0</v>
      </c>
      <c r="N267" s="44">
        <f t="shared" si="88"/>
        <v>0</v>
      </c>
      <c r="P267" s="44">
        <f t="shared" si="72"/>
        <v>0</v>
      </c>
      <c r="R267" s="44">
        <f t="shared" si="73"/>
        <v>0</v>
      </c>
      <c r="S267" s="43">
        <v>40</v>
      </c>
      <c r="T267" s="44">
        <f t="shared" si="74"/>
        <v>435.6</v>
      </c>
      <c r="U267" s="43">
        <v>32</v>
      </c>
      <c r="V267" s="44">
        <f t="shared" si="75"/>
        <v>348.48</v>
      </c>
      <c r="X267" s="44">
        <f t="shared" si="76"/>
        <v>0</v>
      </c>
      <c r="Z267" s="44">
        <f t="shared" si="77"/>
        <v>0</v>
      </c>
      <c r="AB267" s="44">
        <f t="shared" si="78"/>
        <v>0</v>
      </c>
      <c r="AD267" s="44">
        <f t="shared" si="79"/>
        <v>0</v>
      </c>
      <c r="AF267" s="44">
        <f t="shared" si="80"/>
        <v>0</v>
      </c>
      <c r="AH267" s="44">
        <f t="shared" si="81"/>
        <v>0</v>
      </c>
      <c r="AJ267" s="44">
        <f t="shared" si="82"/>
        <v>784.08</v>
      </c>
    </row>
    <row r="268" spans="1:36" ht="45.6">
      <c r="A268" s="13" t="s">
        <v>1231</v>
      </c>
      <c r="B268" s="14" t="s">
        <v>478</v>
      </c>
      <c r="C268" s="15" t="s">
        <v>479</v>
      </c>
      <c r="D268" s="14" t="s">
        <v>14</v>
      </c>
      <c r="E268" s="14" t="s">
        <v>22</v>
      </c>
      <c r="F268" s="16">
        <v>40</v>
      </c>
      <c r="G268" s="17">
        <v>21.53</v>
      </c>
      <c r="H268" s="17">
        <f t="shared" si="83"/>
        <v>26.37</v>
      </c>
      <c r="I268" s="17">
        <f t="shared" si="84"/>
        <v>861.2</v>
      </c>
      <c r="J268" s="18">
        <f t="shared" si="89"/>
        <v>1054.8</v>
      </c>
      <c r="L268" s="44">
        <f t="shared" si="71"/>
        <v>0</v>
      </c>
      <c r="N268" s="44">
        <f t="shared" si="88"/>
        <v>0</v>
      </c>
      <c r="P268" s="44">
        <f t="shared" si="72"/>
        <v>0</v>
      </c>
      <c r="R268" s="44">
        <f t="shared" si="73"/>
        <v>0</v>
      </c>
      <c r="S268" s="43">
        <v>22</v>
      </c>
      <c r="T268" s="44">
        <f t="shared" si="74"/>
        <v>580.14</v>
      </c>
      <c r="U268" s="43">
        <v>18</v>
      </c>
      <c r="V268" s="44">
        <f t="shared" si="75"/>
        <v>474.66</v>
      </c>
      <c r="X268" s="44">
        <f t="shared" si="76"/>
        <v>0</v>
      </c>
      <c r="Z268" s="44">
        <f t="shared" si="77"/>
        <v>0</v>
      </c>
      <c r="AB268" s="44">
        <f t="shared" si="78"/>
        <v>0</v>
      </c>
      <c r="AD268" s="44">
        <f t="shared" si="79"/>
        <v>0</v>
      </c>
      <c r="AF268" s="44">
        <f t="shared" si="80"/>
        <v>0</v>
      </c>
      <c r="AH268" s="44">
        <f t="shared" si="81"/>
        <v>0</v>
      </c>
      <c r="AJ268" s="44">
        <f t="shared" si="82"/>
        <v>1054.8</v>
      </c>
    </row>
    <row r="269" spans="1:36" ht="45.6">
      <c r="A269" s="13" t="s">
        <v>1232</v>
      </c>
      <c r="B269" s="14" t="s">
        <v>480</v>
      </c>
      <c r="C269" s="15" t="s">
        <v>481</v>
      </c>
      <c r="D269" s="14" t="s">
        <v>14</v>
      </c>
      <c r="E269" s="14" t="s">
        <v>22</v>
      </c>
      <c r="F269" s="16">
        <v>6</v>
      </c>
      <c r="G269" s="17">
        <v>35.29</v>
      </c>
      <c r="H269" s="17">
        <f t="shared" si="83"/>
        <v>43.22</v>
      </c>
      <c r="I269" s="17">
        <f t="shared" si="84"/>
        <v>211.74</v>
      </c>
      <c r="J269" s="18">
        <f t="shared" si="89"/>
        <v>259.32</v>
      </c>
      <c r="L269" s="44">
        <f t="shared" si="71"/>
        <v>0</v>
      </c>
      <c r="N269" s="44">
        <f t="shared" si="88"/>
        <v>0</v>
      </c>
      <c r="P269" s="44">
        <f t="shared" si="72"/>
        <v>0</v>
      </c>
      <c r="R269" s="44">
        <f t="shared" si="73"/>
        <v>0</v>
      </c>
      <c r="S269" s="43">
        <v>3</v>
      </c>
      <c r="T269" s="44">
        <f t="shared" si="74"/>
        <v>129.66</v>
      </c>
      <c r="U269" s="43">
        <v>3</v>
      </c>
      <c r="V269" s="44">
        <f t="shared" si="75"/>
        <v>129.66</v>
      </c>
      <c r="X269" s="44">
        <f t="shared" si="76"/>
        <v>0</v>
      </c>
      <c r="Z269" s="44">
        <f t="shared" si="77"/>
        <v>0</v>
      </c>
      <c r="AB269" s="44">
        <f t="shared" si="78"/>
        <v>0</v>
      </c>
      <c r="AD269" s="44">
        <f t="shared" si="79"/>
        <v>0</v>
      </c>
      <c r="AF269" s="44">
        <f t="shared" si="80"/>
        <v>0</v>
      </c>
      <c r="AH269" s="44">
        <f t="shared" si="81"/>
        <v>0</v>
      </c>
      <c r="AJ269" s="44">
        <f t="shared" si="82"/>
        <v>259.32</v>
      </c>
    </row>
    <row r="270" spans="1:36" ht="45.6">
      <c r="A270" s="13" t="s">
        <v>1233</v>
      </c>
      <c r="B270" s="14" t="s">
        <v>482</v>
      </c>
      <c r="C270" s="15" t="s">
        <v>483</v>
      </c>
      <c r="D270" s="14" t="s">
        <v>14</v>
      </c>
      <c r="E270" s="14" t="s">
        <v>22</v>
      </c>
      <c r="F270" s="16">
        <v>2</v>
      </c>
      <c r="G270" s="17">
        <v>46.82</v>
      </c>
      <c r="H270" s="17">
        <f t="shared" si="83"/>
        <v>57.34</v>
      </c>
      <c r="I270" s="17">
        <f t="shared" si="84"/>
        <v>93.64</v>
      </c>
      <c r="J270" s="18">
        <f t="shared" si="89"/>
        <v>114.68</v>
      </c>
      <c r="L270" s="44">
        <f t="shared" si="71"/>
        <v>0</v>
      </c>
      <c r="N270" s="44">
        <f t="shared" si="88"/>
        <v>0</v>
      </c>
      <c r="P270" s="44">
        <f t="shared" si="72"/>
        <v>0</v>
      </c>
      <c r="R270" s="44">
        <f t="shared" si="73"/>
        <v>0</v>
      </c>
      <c r="S270" s="43">
        <v>1</v>
      </c>
      <c r="T270" s="44">
        <f t="shared" si="74"/>
        <v>57.34</v>
      </c>
      <c r="U270" s="43">
        <v>1</v>
      </c>
      <c r="V270" s="44">
        <f t="shared" si="75"/>
        <v>57.34</v>
      </c>
      <c r="X270" s="44">
        <f t="shared" si="76"/>
        <v>0</v>
      </c>
      <c r="Z270" s="44">
        <f t="shared" si="77"/>
        <v>0</v>
      </c>
      <c r="AB270" s="44">
        <f t="shared" si="78"/>
        <v>0</v>
      </c>
      <c r="AD270" s="44">
        <f t="shared" si="79"/>
        <v>0</v>
      </c>
      <c r="AF270" s="44">
        <f t="shared" si="80"/>
        <v>0</v>
      </c>
      <c r="AH270" s="44">
        <f t="shared" si="81"/>
        <v>0</v>
      </c>
      <c r="AJ270" s="44">
        <f t="shared" si="82"/>
        <v>114.68</v>
      </c>
    </row>
    <row r="271" spans="1:36" ht="34.200000000000003">
      <c r="A271" s="13" t="s">
        <v>1234</v>
      </c>
      <c r="B271" s="14" t="s">
        <v>484</v>
      </c>
      <c r="C271" s="15" t="s">
        <v>485</v>
      </c>
      <c r="D271" s="14" t="s">
        <v>14</v>
      </c>
      <c r="E271" s="14" t="s">
        <v>22</v>
      </c>
      <c r="F271" s="16">
        <v>6</v>
      </c>
      <c r="G271" s="17">
        <v>24.16</v>
      </c>
      <c r="H271" s="17">
        <f t="shared" si="83"/>
        <v>29.59</v>
      </c>
      <c r="I271" s="17">
        <f t="shared" si="84"/>
        <v>144.96</v>
      </c>
      <c r="J271" s="18">
        <f t="shared" si="89"/>
        <v>177.54</v>
      </c>
      <c r="L271" s="44">
        <f t="shared" si="71"/>
        <v>0</v>
      </c>
      <c r="N271" s="44">
        <f t="shared" si="88"/>
        <v>0</v>
      </c>
      <c r="P271" s="44">
        <f t="shared" si="72"/>
        <v>0</v>
      </c>
      <c r="R271" s="44">
        <f t="shared" si="73"/>
        <v>0</v>
      </c>
      <c r="S271" s="43">
        <v>3</v>
      </c>
      <c r="T271" s="44">
        <f t="shared" si="74"/>
        <v>88.77</v>
      </c>
      <c r="U271" s="43">
        <v>3</v>
      </c>
      <c r="V271" s="44">
        <f t="shared" si="75"/>
        <v>88.77</v>
      </c>
      <c r="X271" s="44">
        <f t="shared" si="76"/>
        <v>0</v>
      </c>
      <c r="Z271" s="44">
        <f t="shared" si="77"/>
        <v>0</v>
      </c>
      <c r="AB271" s="44">
        <f t="shared" si="78"/>
        <v>0</v>
      </c>
      <c r="AD271" s="44">
        <f t="shared" si="79"/>
        <v>0</v>
      </c>
      <c r="AF271" s="44">
        <f t="shared" si="80"/>
        <v>0</v>
      </c>
      <c r="AH271" s="44">
        <f t="shared" si="81"/>
        <v>0</v>
      </c>
      <c r="AJ271" s="44">
        <f t="shared" si="82"/>
        <v>177.54</v>
      </c>
    </row>
    <row r="272" spans="1:36" ht="34.200000000000003">
      <c r="A272" s="13" t="s">
        <v>1235</v>
      </c>
      <c r="B272" s="14" t="s">
        <v>486</v>
      </c>
      <c r="C272" s="15" t="s">
        <v>487</v>
      </c>
      <c r="D272" s="14" t="s">
        <v>26</v>
      </c>
      <c r="E272" s="14" t="s">
        <v>22</v>
      </c>
      <c r="F272" s="16">
        <v>2</v>
      </c>
      <c r="G272" s="17">
        <v>17.82</v>
      </c>
      <c r="H272" s="17">
        <f t="shared" si="83"/>
        <v>21.82</v>
      </c>
      <c r="I272" s="17">
        <f t="shared" si="84"/>
        <v>35.64</v>
      </c>
      <c r="J272" s="18">
        <f t="shared" si="89"/>
        <v>43.64</v>
      </c>
      <c r="L272" s="44">
        <f t="shared" si="71"/>
        <v>0</v>
      </c>
      <c r="N272" s="44">
        <f t="shared" si="88"/>
        <v>0</v>
      </c>
      <c r="P272" s="44">
        <f t="shared" si="72"/>
        <v>0</v>
      </c>
      <c r="R272" s="44">
        <f t="shared" si="73"/>
        <v>0</v>
      </c>
      <c r="S272" s="43">
        <v>1</v>
      </c>
      <c r="T272" s="44">
        <f t="shared" si="74"/>
        <v>21.82</v>
      </c>
      <c r="U272" s="43">
        <v>1</v>
      </c>
      <c r="V272" s="44">
        <f t="shared" si="75"/>
        <v>21.82</v>
      </c>
      <c r="X272" s="44">
        <f t="shared" si="76"/>
        <v>0</v>
      </c>
      <c r="Z272" s="44">
        <f t="shared" si="77"/>
        <v>0</v>
      </c>
      <c r="AB272" s="44">
        <f t="shared" si="78"/>
        <v>0</v>
      </c>
      <c r="AD272" s="44">
        <f t="shared" si="79"/>
        <v>0</v>
      </c>
      <c r="AF272" s="44">
        <f t="shared" si="80"/>
        <v>0</v>
      </c>
      <c r="AH272" s="44">
        <f t="shared" si="81"/>
        <v>0</v>
      </c>
      <c r="AJ272" s="44">
        <f t="shared" si="82"/>
        <v>43.64</v>
      </c>
    </row>
    <row r="273" spans="1:36" ht="34.200000000000003">
      <c r="A273" s="13" t="s">
        <v>1236</v>
      </c>
      <c r="B273" s="14" t="s">
        <v>488</v>
      </c>
      <c r="C273" s="15" t="s">
        <v>489</v>
      </c>
      <c r="D273" s="14" t="s">
        <v>26</v>
      </c>
      <c r="E273" s="14" t="s">
        <v>22</v>
      </c>
      <c r="F273" s="16">
        <v>4</v>
      </c>
      <c r="G273" s="17">
        <v>17.82</v>
      </c>
      <c r="H273" s="17">
        <f t="shared" si="83"/>
        <v>21.82</v>
      </c>
      <c r="I273" s="17">
        <f t="shared" si="84"/>
        <v>71.28</v>
      </c>
      <c r="J273" s="18">
        <f t="shared" si="89"/>
        <v>87.28</v>
      </c>
      <c r="L273" s="44">
        <f t="shared" si="71"/>
        <v>0</v>
      </c>
      <c r="N273" s="44">
        <f t="shared" si="88"/>
        <v>0</v>
      </c>
      <c r="P273" s="44">
        <f t="shared" si="72"/>
        <v>0</v>
      </c>
      <c r="R273" s="44">
        <f t="shared" si="73"/>
        <v>0</v>
      </c>
      <c r="S273" s="43">
        <v>2</v>
      </c>
      <c r="T273" s="44">
        <f t="shared" si="74"/>
        <v>43.64</v>
      </c>
      <c r="U273" s="43">
        <v>2</v>
      </c>
      <c r="V273" s="44">
        <f t="shared" si="75"/>
        <v>43.64</v>
      </c>
      <c r="X273" s="44">
        <f t="shared" si="76"/>
        <v>0</v>
      </c>
      <c r="Z273" s="44">
        <f t="shared" si="77"/>
        <v>0</v>
      </c>
      <c r="AB273" s="44">
        <f t="shared" si="78"/>
        <v>0</v>
      </c>
      <c r="AD273" s="44">
        <f t="shared" si="79"/>
        <v>0</v>
      </c>
      <c r="AF273" s="44">
        <f t="shared" si="80"/>
        <v>0</v>
      </c>
      <c r="AH273" s="44">
        <f t="shared" si="81"/>
        <v>0</v>
      </c>
      <c r="AJ273" s="44">
        <f t="shared" si="82"/>
        <v>87.28</v>
      </c>
    </row>
    <row r="274" spans="1:36" ht="45.6">
      <c r="A274" s="13" t="s">
        <v>1237</v>
      </c>
      <c r="B274" s="14" t="s">
        <v>490</v>
      </c>
      <c r="C274" s="15" t="s">
        <v>491</v>
      </c>
      <c r="D274" s="14" t="s">
        <v>14</v>
      </c>
      <c r="E274" s="14" t="s">
        <v>22</v>
      </c>
      <c r="F274" s="16">
        <v>30</v>
      </c>
      <c r="G274" s="17">
        <v>18.12</v>
      </c>
      <c r="H274" s="17">
        <f t="shared" si="83"/>
        <v>22.19</v>
      </c>
      <c r="I274" s="17">
        <f t="shared" si="84"/>
        <v>543.6</v>
      </c>
      <c r="J274" s="18">
        <f t="shared" si="89"/>
        <v>665.7</v>
      </c>
      <c r="L274" s="44">
        <f t="shared" si="71"/>
        <v>0</v>
      </c>
      <c r="N274" s="44">
        <f t="shared" si="88"/>
        <v>0</v>
      </c>
      <c r="P274" s="44">
        <f t="shared" si="72"/>
        <v>0</v>
      </c>
      <c r="R274" s="44">
        <f t="shared" si="73"/>
        <v>0</v>
      </c>
      <c r="S274" s="43">
        <v>17</v>
      </c>
      <c r="T274" s="44">
        <f t="shared" si="74"/>
        <v>377.23</v>
      </c>
      <c r="U274" s="43">
        <v>13</v>
      </c>
      <c r="V274" s="44">
        <f t="shared" si="75"/>
        <v>288.47000000000003</v>
      </c>
      <c r="X274" s="44">
        <f t="shared" si="76"/>
        <v>0</v>
      </c>
      <c r="Z274" s="44">
        <f t="shared" si="77"/>
        <v>0</v>
      </c>
      <c r="AB274" s="44">
        <f t="shared" si="78"/>
        <v>0</v>
      </c>
      <c r="AD274" s="44">
        <f t="shared" si="79"/>
        <v>0</v>
      </c>
      <c r="AF274" s="44">
        <f t="shared" si="80"/>
        <v>0</v>
      </c>
      <c r="AH274" s="44">
        <f t="shared" si="81"/>
        <v>0</v>
      </c>
      <c r="AJ274" s="44">
        <f t="shared" si="82"/>
        <v>665.7</v>
      </c>
    </row>
    <row r="275" spans="1:36" ht="34.200000000000003">
      <c r="A275" s="13" t="s">
        <v>1238</v>
      </c>
      <c r="B275" s="14" t="s">
        <v>492</v>
      </c>
      <c r="C275" s="15" t="s">
        <v>493</v>
      </c>
      <c r="D275" s="14" t="s">
        <v>14</v>
      </c>
      <c r="E275" s="14" t="s">
        <v>22</v>
      </c>
      <c r="F275" s="16">
        <v>1</v>
      </c>
      <c r="G275" s="17">
        <v>23.04</v>
      </c>
      <c r="H275" s="17">
        <f t="shared" si="83"/>
        <v>28.22</v>
      </c>
      <c r="I275" s="17">
        <f t="shared" si="84"/>
        <v>23.04</v>
      </c>
      <c r="J275" s="18">
        <f t="shared" si="89"/>
        <v>28.22</v>
      </c>
      <c r="L275" s="44">
        <f t="shared" si="71"/>
        <v>0</v>
      </c>
      <c r="N275" s="44">
        <f t="shared" si="88"/>
        <v>0</v>
      </c>
      <c r="P275" s="44">
        <f t="shared" si="72"/>
        <v>0</v>
      </c>
      <c r="R275" s="44">
        <f t="shared" si="73"/>
        <v>0</v>
      </c>
      <c r="T275" s="44">
        <f t="shared" si="74"/>
        <v>0</v>
      </c>
      <c r="U275" s="43">
        <v>1</v>
      </c>
      <c r="V275" s="44">
        <f t="shared" si="75"/>
        <v>28.22</v>
      </c>
      <c r="X275" s="44">
        <f t="shared" si="76"/>
        <v>0</v>
      </c>
      <c r="Z275" s="44">
        <f t="shared" si="77"/>
        <v>0</v>
      </c>
      <c r="AB275" s="44">
        <f t="shared" si="78"/>
        <v>0</v>
      </c>
      <c r="AD275" s="44">
        <f t="shared" si="79"/>
        <v>0</v>
      </c>
      <c r="AF275" s="44">
        <f t="shared" si="80"/>
        <v>0</v>
      </c>
      <c r="AH275" s="44">
        <f t="shared" si="81"/>
        <v>0</v>
      </c>
      <c r="AJ275" s="44">
        <f t="shared" si="82"/>
        <v>28.22</v>
      </c>
    </row>
    <row r="276" spans="1:36" ht="34.200000000000003">
      <c r="A276" s="13" t="s">
        <v>1239</v>
      </c>
      <c r="B276" s="14" t="s">
        <v>494</v>
      </c>
      <c r="C276" s="15" t="s">
        <v>495</v>
      </c>
      <c r="D276" s="14" t="s">
        <v>14</v>
      </c>
      <c r="E276" s="14" t="s">
        <v>22</v>
      </c>
      <c r="F276" s="16">
        <v>5</v>
      </c>
      <c r="G276" s="17">
        <v>33.630000000000003</v>
      </c>
      <c r="H276" s="17">
        <f t="shared" si="83"/>
        <v>41.19</v>
      </c>
      <c r="I276" s="17">
        <f t="shared" si="84"/>
        <v>168.15</v>
      </c>
      <c r="J276" s="18">
        <f t="shared" si="89"/>
        <v>205.95</v>
      </c>
      <c r="L276" s="44">
        <f t="shared" si="71"/>
        <v>0</v>
      </c>
      <c r="N276" s="44">
        <f t="shared" si="88"/>
        <v>0</v>
      </c>
      <c r="P276" s="44">
        <f t="shared" si="72"/>
        <v>0</v>
      </c>
      <c r="R276" s="44">
        <f t="shared" si="73"/>
        <v>0</v>
      </c>
      <c r="S276" s="43">
        <v>3</v>
      </c>
      <c r="T276" s="44">
        <f t="shared" si="74"/>
        <v>123.57</v>
      </c>
      <c r="U276" s="43">
        <v>2</v>
      </c>
      <c r="V276" s="44">
        <f t="shared" si="75"/>
        <v>82.38</v>
      </c>
      <c r="X276" s="44">
        <f t="shared" si="76"/>
        <v>0</v>
      </c>
      <c r="Z276" s="44">
        <f t="shared" si="77"/>
        <v>0</v>
      </c>
      <c r="AB276" s="44">
        <f t="shared" si="78"/>
        <v>0</v>
      </c>
      <c r="AD276" s="44">
        <f t="shared" si="79"/>
        <v>0</v>
      </c>
      <c r="AF276" s="44">
        <f t="shared" si="80"/>
        <v>0</v>
      </c>
      <c r="AH276" s="44">
        <f t="shared" si="81"/>
        <v>0</v>
      </c>
      <c r="AJ276" s="44">
        <f t="shared" si="82"/>
        <v>205.95</v>
      </c>
    </row>
    <row r="277" spans="1:36" ht="34.200000000000003">
      <c r="A277" s="13" t="s">
        <v>1240</v>
      </c>
      <c r="B277" s="14" t="s">
        <v>496</v>
      </c>
      <c r="C277" s="15" t="s">
        <v>497</v>
      </c>
      <c r="D277" s="14" t="s">
        <v>14</v>
      </c>
      <c r="E277" s="14" t="s">
        <v>22</v>
      </c>
      <c r="F277" s="16">
        <v>3</v>
      </c>
      <c r="G277" s="17">
        <v>7.96</v>
      </c>
      <c r="H277" s="17">
        <f t="shared" si="83"/>
        <v>9.75</v>
      </c>
      <c r="I277" s="17">
        <f t="shared" si="84"/>
        <v>23.88</v>
      </c>
      <c r="J277" s="18">
        <f t="shared" si="89"/>
        <v>29.25</v>
      </c>
      <c r="L277" s="44">
        <f t="shared" si="71"/>
        <v>0</v>
      </c>
      <c r="N277" s="44">
        <f t="shared" si="88"/>
        <v>0</v>
      </c>
      <c r="P277" s="44">
        <f t="shared" si="72"/>
        <v>0</v>
      </c>
      <c r="R277" s="44">
        <f t="shared" si="73"/>
        <v>0</v>
      </c>
      <c r="S277" s="43">
        <v>2</v>
      </c>
      <c r="T277" s="44">
        <f t="shared" si="74"/>
        <v>19.5</v>
      </c>
      <c r="U277" s="43">
        <v>1</v>
      </c>
      <c r="V277" s="44">
        <f t="shared" si="75"/>
        <v>9.75</v>
      </c>
      <c r="X277" s="44">
        <f t="shared" si="76"/>
        <v>0</v>
      </c>
      <c r="Z277" s="44">
        <f t="shared" si="77"/>
        <v>0</v>
      </c>
      <c r="AB277" s="44">
        <f t="shared" si="78"/>
        <v>0</v>
      </c>
      <c r="AD277" s="44">
        <f t="shared" si="79"/>
        <v>0</v>
      </c>
      <c r="AF277" s="44">
        <f t="shared" si="80"/>
        <v>0</v>
      </c>
      <c r="AH277" s="44">
        <f t="shared" si="81"/>
        <v>0</v>
      </c>
      <c r="AJ277" s="44">
        <f t="shared" si="82"/>
        <v>29.25</v>
      </c>
    </row>
    <row r="278" spans="1:36" ht="34.200000000000003">
      <c r="A278" s="13" t="s">
        <v>1241</v>
      </c>
      <c r="B278" s="14" t="s">
        <v>498</v>
      </c>
      <c r="C278" s="15" t="s">
        <v>499</v>
      </c>
      <c r="D278" s="14" t="s">
        <v>14</v>
      </c>
      <c r="E278" s="14" t="s">
        <v>22</v>
      </c>
      <c r="F278" s="16">
        <v>2</v>
      </c>
      <c r="G278" s="17">
        <v>20.71</v>
      </c>
      <c r="H278" s="17">
        <f t="shared" si="83"/>
        <v>25.36</v>
      </c>
      <c r="I278" s="17">
        <f t="shared" si="84"/>
        <v>41.42</v>
      </c>
      <c r="J278" s="18">
        <f t="shared" si="89"/>
        <v>50.72</v>
      </c>
      <c r="L278" s="44">
        <f t="shared" si="71"/>
        <v>0</v>
      </c>
      <c r="N278" s="44">
        <f t="shared" si="88"/>
        <v>0</v>
      </c>
      <c r="P278" s="44">
        <f t="shared" si="72"/>
        <v>0</v>
      </c>
      <c r="R278" s="44">
        <f t="shared" si="73"/>
        <v>0</v>
      </c>
      <c r="S278" s="43">
        <v>1</v>
      </c>
      <c r="T278" s="44">
        <f t="shared" si="74"/>
        <v>25.36</v>
      </c>
      <c r="U278" s="43">
        <v>1</v>
      </c>
      <c r="V278" s="44">
        <f t="shared" si="75"/>
        <v>25.36</v>
      </c>
      <c r="X278" s="44">
        <f t="shared" si="76"/>
        <v>0</v>
      </c>
      <c r="Z278" s="44">
        <f t="shared" si="77"/>
        <v>0</v>
      </c>
      <c r="AB278" s="44">
        <f t="shared" si="78"/>
        <v>0</v>
      </c>
      <c r="AD278" s="44">
        <f t="shared" si="79"/>
        <v>0</v>
      </c>
      <c r="AF278" s="44">
        <f t="shared" si="80"/>
        <v>0</v>
      </c>
      <c r="AH278" s="44">
        <f t="shared" si="81"/>
        <v>0</v>
      </c>
      <c r="AJ278" s="44">
        <f t="shared" si="82"/>
        <v>50.72</v>
      </c>
    </row>
    <row r="279" spans="1:36" ht="34.200000000000003">
      <c r="A279" s="13" t="s">
        <v>1242</v>
      </c>
      <c r="B279" s="14" t="s">
        <v>500</v>
      </c>
      <c r="C279" s="15" t="s">
        <v>501</v>
      </c>
      <c r="D279" s="14" t="s">
        <v>14</v>
      </c>
      <c r="E279" s="14" t="s">
        <v>22</v>
      </c>
      <c r="F279" s="16">
        <v>8</v>
      </c>
      <c r="G279" s="17">
        <v>95.45</v>
      </c>
      <c r="H279" s="17">
        <f t="shared" si="83"/>
        <v>116.9</v>
      </c>
      <c r="I279" s="17">
        <f t="shared" si="84"/>
        <v>763.6</v>
      </c>
      <c r="J279" s="18">
        <f t="shared" si="89"/>
        <v>935.2</v>
      </c>
      <c r="L279" s="44">
        <f t="shared" ref="L279:L342" si="90">K279*H279</f>
        <v>0</v>
      </c>
      <c r="N279" s="44">
        <f t="shared" si="88"/>
        <v>0</v>
      </c>
      <c r="P279" s="44">
        <f t="shared" ref="P279:P342" si="91">O279*H279</f>
        <v>0</v>
      </c>
      <c r="R279" s="44">
        <f t="shared" ref="R279:R342" si="92">Q279*H279</f>
        <v>0</v>
      </c>
      <c r="S279" s="43">
        <v>4</v>
      </c>
      <c r="T279" s="44">
        <f t="shared" ref="T279:T342" si="93">S279*H279</f>
        <v>467.6</v>
      </c>
      <c r="U279" s="43">
        <v>4</v>
      </c>
      <c r="V279" s="44">
        <f t="shared" ref="V279:V342" si="94">U279*H279</f>
        <v>467.6</v>
      </c>
      <c r="X279" s="44">
        <f t="shared" ref="X279:X342" si="95">W279*H279</f>
        <v>0</v>
      </c>
      <c r="Z279" s="44">
        <f t="shared" ref="Z279:Z342" si="96">Y279*H279</f>
        <v>0</v>
      </c>
      <c r="AB279" s="44">
        <f t="shared" ref="AB279:AB342" si="97">AA279*H279</f>
        <v>0</v>
      </c>
      <c r="AD279" s="44">
        <f t="shared" ref="AD279:AD342" si="98">AC279*H279</f>
        <v>0</v>
      </c>
      <c r="AF279" s="44">
        <f t="shared" ref="AF279:AF342" si="99">AE279*H279</f>
        <v>0</v>
      </c>
      <c r="AH279" s="44">
        <f t="shared" ref="AH279:AH342" si="100">AG279*H279</f>
        <v>0</v>
      </c>
      <c r="AJ279" s="44">
        <f t="shared" ref="AJ279:AJ342" si="101">AH279+AF279+AD279+AB279+Z279+X279+V279+T279+R279+P279+N279+L279</f>
        <v>935.2</v>
      </c>
    </row>
    <row r="280" spans="1:36" ht="34.200000000000003">
      <c r="A280" s="13" t="s">
        <v>1243</v>
      </c>
      <c r="B280" s="14" t="s">
        <v>502</v>
      </c>
      <c r="C280" s="15" t="s">
        <v>503</v>
      </c>
      <c r="D280" s="14" t="s">
        <v>14</v>
      </c>
      <c r="E280" s="14" t="s">
        <v>22</v>
      </c>
      <c r="F280" s="16">
        <v>2</v>
      </c>
      <c r="G280" s="17">
        <v>116.35</v>
      </c>
      <c r="H280" s="17">
        <f t="shared" si="83"/>
        <v>142.49</v>
      </c>
      <c r="I280" s="17">
        <f t="shared" si="84"/>
        <v>232.7</v>
      </c>
      <c r="J280" s="18">
        <f t="shared" si="89"/>
        <v>284.98</v>
      </c>
      <c r="L280" s="44">
        <f t="shared" si="90"/>
        <v>0</v>
      </c>
      <c r="N280" s="44">
        <f t="shared" si="88"/>
        <v>0</v>
      </c>
      <c r="P280" s="44">
        <f t="shared" si="91"/>
        <v>0</v>
      </c>
      <c r="R280" s="44">
        <f t="shared" si="92"/>
        <v>0</v>
      </c>
      <c r="S280" s="43">
        <v>1</v>
      </c>
      <c r="T280" s="44">
        <f t="shared" si="93"/>
        <v>142.49</v>
      </c>
      <c r="U280" s="43">
        <v>1</v>
      </c>
      <c r="V280" s="44">
        <f t="shared" si="94"/>
        <v>142.49</v>
      </c>
      <c r="X280" s="44">
        <f t="shared" si="95"/>
        <v>0</v>
      </c>
      <c r="Z280" s="44">
        <f t="shared" si="96"/>
        <v>0</v>
      </c>
      <c r="AB280" s="44">
        <f t="shared" si="97"/>
        <v>0</v>
      </c>
      <c r="AD280" s="44">
        <f t="shared" si="98"/>
        <v>0</v>
      </c>
      <c r="AF280" s="44">
        <f t="shared" si="99"/>
        <v>0</v>
      </c>
      <c r="AH280" s="44">
        <f t="shared" si="100"/>
        <v>0</v>
      </c>
      <c r="AJ280" s="44">
        <f t="shared" si="101"/>
        <v>284.98</v>
      </c>
    </row>
    <row r="281" spans="1:36" ht="34.200000000000003">
      <c r="A281" s="13" t="s">
        <v>1244</v>
      </c>
      <c r="B281" s="14" t="s">
        <v>504</v>
      </c>
      <c r="C281" s="15" t="s">
        <v>505</v>
      </c>
      <c r="D281" s="14" t="s">
        <v>14</v>
      </c>
      <c r="E281" s="14" t="s">
        <v>22</v>
      </c>
      <c r="F281" s="16">
        <v>4</v>
      </c>
      <c r="G281" s="17">
        <v>11.09</v>
      </c>
      <c r="H281" s="17">
        <f t="shared" si="83"/>
        <v>13.58</v>
      </c>
      <c r="I281" s="17">
        <f t="shared" si="84"/>
        <v>44.36</v>
      </c>
      <c r="J281" s="18">
        <f t="shared" si="89"/>
        <v>54.32</v>
      </c>
      <c r="L281" s="44">
        <f t="shared" si="90"/>
        <v>0</v>
      </c>
      <c r="N281" s="44">
        <f t="shared" si="88"/>
        <v>0</v>
      </c>
      <c r="P281" s="44">
        <f t="shared" si="91"/>
        <v>0</v>
      </c>
      <c r="R281" s="44">
        <f t="shared" si="92"/>
        <v>0</v>
      </c>
      <c r="S281" s="43">
        <v>2</v>
      </c>
      <c r="T281" s="44">
        <f t="shared" si="93"/>
        <v>27.16</v>
      </c>
      <c r="U281" s="43">
        <v>2</v>
      </c>
      <c r="V281" s="44">
        <f t="shared" si="94"/>
        <v>27.16</v>
      </c>
      <c r="X281" s="44">
        <f t="shared" si="95"/>
        <v>0</v>
      </c>
      <c r="Z281" s="44">
        <f t="shared" si="96"/>
        <v>0</v>
      </c>
      <c r="AB281" s="44">
        <f t="shared" si="97"/>
        <v>0</v>
      </c>
      <c r="AD281" s="44">
        <f t="shared" si="98"/>
        <v>0</v>
      </c>
      <c r="AF281" s="44">
        <f t="shared" si="99"/>
        <v>0</v>
      </c>
      <c r="AH281" s="44">
        <f t="shared" si="100"/>
        <v>0</v>
      </c>
      <c r="AJ281" s="44">
        <f t="shared" si="101"/>
        <v>54.32</v>
      </c>
    </row>
    <row r="282" spans="1:36" ht="34.200000000000003">
      <c r="A282" s="13" t="s">
        <v>1245</v>
      </c>
      <c r="B282" s="14" t="s">
        <v>504</v>
      </c>
      <c r="C282" s="15" t="s">
        <v>505</v>
      </c>
      <c r="D282" s="14" t="s">
        <v>14</v>
      </c>
      <c r="E282" s="14" t="s">
        <v>22</v>
      </c>
      <c r="F282" s="16">
        <v>4</v>
      </c>
      <c r="G282" s="17">
        <v>11.09</v>
      </c>
      <c r="H282" s="17">
        <f t="shared" si="83"/>
        <v>13.58</v>
      </c>
      <c r="I282" s="17">
        <f t="shared" si="84"/>
        <v>44.36</v>
      </c>
      <c r="J282" s="18">
        <f t="shared" si="89"/>
        <v>54.32</v>
      </c>
      <c r="L282" s="44">
        <f t="shared" si="90"/>
        <v>0</v>
      </c>
      <c r="N282" s="44">
        <f t="shared" si="88"/>
        <v>0</v>
      </c>
      <c r="P282" s="44">
        <f t="shared" si="91"/>
        <v>0</v>
      </c>
      <c r="R282" s="44">
        <f t="shared" si="92"/>
        <v>0</v>
      </c>
      <c r="S282" s="43">
        <v>2</v>
      </c>
      <c r="T282" s="44">
        <f t="shared" si="93"/>
        <v>27.16</v>
      </c>
      <c r="U282" s="43">
        <v>2</v>
      </c>
      <c r="V282" s="44">
        <f t="shared" si="94"/>
        <v>27.16</v>
      </c>
      <c r="X282" s="44">
        <f t="shared" si="95"/>
        <v>0</v>
      </c>
      <c r="Z282" s="44">
        <f t="shared" si="96"/>
        <v>0</v>
      </c>
      <c r="AB282" s="44">
        <f t="shared" si="97"/>
        <v>0</v>
      </c>
      <c r="AD282" s="44">
        <f t="shared" si="98"/>
        <v>0</v>
      </c>
      <c r="AF282" s="44">
        <f t="shared" si="99"/>
        <v>0</v>
      </c>
      <c r="AH282" s="44">
        <f t="shared" si="100"/>
        <v>0</v>
      </c>
      <c r="AJ282" s="44">
        <f t="shared" si="101"/>
        <v>54.32</v>
      </c>
    </row>
    <row r="283" spans="1:36" ht="34.200000000000003">
      <c r="A283" s="13" t="s">
        <v>1246</v>
      </c>
      <c r="B283" s="14" t="s">
        <v>506</v>
      </c>
      <c r="C283" s="15" t="s">
        <v>507</v>
      </c>
      <c r="D283" s="14" t="s">
        <v>14</v>
      </c>
      <c r="E283" s="14" t="s">
        <v>22</v>
      </c>
      <c r="F283" s="16">
        <v>28</v>
      </c>
      <c r="G283" s="17">
        <v>17.78</v>
      </c>
      <c r="H283" s="17">
        <f t="shared" ref="H283:H346" si="102">ROUND((G283*1.2247),2)</f>
        <v>21.78</v>
      </c>
      <c r="I283" s="17">
        <f t="shared" ref="I283:I346" si="103">G283*F283</f>
        <v>497.84000000000003</v>
      </c>
      <c r="J283" s="18">
        <f t="shared" si="89"/>
        <v>609.84</v>
      </c>
      <c r="L283" s="44">
        <f t="shared" si="90"/>
        <v>0</v>
      </c>
      <c r="N283" s="44">
        <f t="shared" si="88"/>
        <v>0</v>
      </c>
      <c r="P283" s="44">
        <f t="shared" si="91"/>
        <v>0</v>
      </c>
      <c r="R283" s="44">
        <f t="shared" si="92"/>
        <v>0</v>
      </c>
      <c r="S283" s="43">
        <v>16</v>
      </c>
      <c r="T283" s="44">
        <f t="shared" si="93"/>
        <v>348.48</v>
      </c>
      <c r="U283" s="43">
        <v>12</v>
      </c>
      <c r="V283" s="44">
        <f t="shared" si="94"/>
        <v>261.36</v>
      </c>
      <c r="X283" s="44">
        <f t="shared" si="95"/>
        <v>0</v>
      </c>
      <c r="Z283" s="44">
        <f t="shared" si="96"/>
        <v>0</v>
      </c>
      <c r="AB283" s="44">
        <f t="shared" si="97"/>
        <v>0</v>
      </c>
      <c r="AD283" s="44">
        <f t="shared" si="98"/>
        <v>0</v>
      </c>
      <c r="AF283" s="44">
        <f t="shared" si="99"/>
        <v>0</v>
      </c>
      <c r="AH283" s="44">
        <f t="shared" si="100"/>
        <v>0</v>
      </c>
      <c r="AJ283" s="44">
        <f t="shared" si="101"/>
        <v>609.84</v>
      </c>
    </row>
    <row r="284" spans="1:36" ht="34.200000000000003">
      <c r="A284" s="13" t="s">
        <v>1247</v>
      </c>
      <c r="B284" s="14" t="s">
        <v>508</v>
      </c>
      <c r="C284" s="15" t="s">
        <v>509</v>
      </c>
      <c r="D284" s="14" t="s">
        <v>14</v>
      </c>
      <c r="E284" s="14" t="s">
        <v>22</v>
      </c>
      <c r="F284" s="16">
        <v>4</v>
      </c>
      <c r="G284" s="17">
        <v>48.55</v>
      </c>
      <c r="H284" s="17">
        <f t="shared" si="102"/>
        <v>59.46</v>
      </c>
      <c r="I284" s="17">
        <f t="shared" si="103"/>
        <v>194.2</v>
      </c>
      <c r="J284" s="18">
        <f t="shared" si="89"/>
        <v>237.84</v>
      </c>
      <c r="L284" s="44">
        <f t="shared" si="90"/>
        <v>0</v>
      </c>
      <c r="N284" s="44">
        <f t="shared" si="88"/>
        <v>0</v>
      </c>
      <c r="P284" s="44">
        <f t="shared" si="91"/>
        <v>0</v>
      </c>
      <c r="R284" s="44">
        <f t="shared" si="92"/>
        <v>0</v>
      </c>
      <c r="S284" s="43">
        <v>2</v>
      </c>
      <c r="T284" s="44">
        <f t="shared" si="93"/>
        <v>118.92</v>
      </c>
      <c r="U284" s="43">
        <v>2</v>
      </c>
      <c r="V284" s="44">
        <f t="shared" si="94"/>
        <v>118.92</v>
      </c>
      <c r="X284" s="44">
        <f t="shared" si="95"/>
        <v>0</v>
      </c>
      <c r="Z284" s="44">
        <f t="shared" si="96"/>
        <v>0</v>
      </c>
      <c r="AB284" s="44">
        <f t="shared" si="97"/>
        <v>0</v>
      </c>
      <c r="AD284" s="44">
        <f t="shared" si="98"/>
        <v>0</v>
      </c>
      <c r="AF284" s="44">
        <f t="shared" si="99"/>
        <v>0</v>
      </c>
      <c r="AH284" s="44">
        <f t="shared" si="100"/>
        <v>0</v>
      </c>
      <c r="AJ284" s="44">
        <f t="shared" si="101"/>
        <v>237.84</v>
      </c>
    </row>
    <row r="285" spans="1:36" ht="34.200000000000003">
      <c r="A285" s="13" t="s">
        <v>1248</v>
      </c>
      <c r="B285" s="14" t="s">
        <v>510</v>
      </c>
      <c r="C285" s="15" t="s">
        <v>511</v>
      </c>
      <c r="D285" s="14" t="s">
        <v>14</v>
      </c>
      <c r="E285" s="14" t="s">
        <v>22</v>
      </c>
      <c r="F285" s="16">
        <v>26</v>
      </c>
      <c r="G285" s="17">
        <v>126.03</v>
      </c>
      <c r="H285" s="17">
        <f t="shared" si="102"/>
        <v>154.35</v>
      </c>
      <c r="I285" s="17">
        <f t="shared" si="103"/>
        <v>3276.78</v>
      </c>
      <c r="J285" s="18">
        <f t="shared" si="89"/>
        <v>4013.1</v>
      </c>
      <c r="L285" s="44">
        <f t="shared" si="90"/>
        <v>0</v>
      </c>
      <c r="N285" s="44">
        <f t="shared" si="88"/>
        <v>0</v>
      </c>
      <c r="P285" s="44">
        <f t="shared" si="91"/>
        <v>0</v>
      </c>
      <c r="R285" s="44">
        <f t="shared" si="92"/>
        <v>0</v>
      </c>
      <c r="S285" s="43">
        <v>14</v>
      </c>
      <c r="T285" s="44">
        <f t="shared" si="93"/>
        <v>2160.9</v>
      </c>
      <c r="U285" s="43">
        <v>12</v>
      </c>
      <c r="V285" s="44">
        <f t="shared" si="94"/>
        <v>1852.1999999999998</v>
      </c>
      <c r="X285" s="44">
        <f t="shared" si="95"/>
        <v>0</v>
      </c>
      <c r="Z285" s="44">
        <f t="shared" si="96"/>
        <v>0</v>
      </c>
      <c r="AB285" s="44">
        <f t="shared" si="97"/>
        <v>0</v>
      </c>
      <c r="AD285" s="44">
        <f t="shared" si="98"/>
        <v>0</v>
      </c>
      <c r="AF285" s="44">
        <f t="shared" si="99"/>
        <v>0</v>
      </c>
      <c r="AH285" s="44">
        <f t="shared" si="100"/>
        <v>0</v>
      </c>
      <c r="AJ285" s="44">
        <f t="shared" si="101"/>
        <v>4013.1</v>
      </c>
    </row>
    <row r="286" spans="1:36" ht="34.200000000000003">
      <c r="A286" s="13" t="s">
        <v>1249</v>
      </c>
      <c r="B286" s="14" t="s">
        <v>512</v>
      </c>
      <c r="C286" s="15" t="s">
        <v>513</v>
      </c>
      <c r="D286" s="14" t="s">
        <v>14</v>
      </c>
      <c r="E286" s="14" t="s">
        <v>22</v>
      </c>
      <c r="F286" s="16">
        <v>6</v>
      </c>
      <c r="G286" s="17">
        <v>152.15</v>
      </c>
      <c r="H286" s="17">
        <f t="shared" si="102"/>
        <v>186.34</v>
      </c>
      <c r="I286" s="17">
        <f t="shared" si="103"/>
        <v>912.90000000000009</v>
      </c>
      <c r="J286" s="18">
        <f t="shared" si="89"/>
        <v>1118.04</v>
      </c>
      <c r="L286" s="44">
        <f t="shared" si="90"/>
        <v>0</v>
      </c>
      <c r="N286" s="44">
        <f t="shared" si="88"/>
        <v>0</v>
      </c>
      <c r="P286" s="44">
        <f t="shared" si="91"/>
        <v>0</v>
      </c>
      <c r="R286" s="44">
        <f t="shared" si="92"/>
        <v>0</v>
      </c>
      <c r="S286" s="43">
        <v>3</v>
      </c>
      <c r="T286" s="44">
        <f t="shared" si="93"/>
        <v>559.02</v>
      </c>
      <c r="U286" s="43">
        <v>3</v>
      </c>
      <c r="V286" s="44">
        <f t="shared" si="94"/>
        <v>559.02</v>
      </c>
      <c r="X286" s="44">
        <f t="shared" si="95"/>
        <v>0</v>
      </c>
      <c r="Z286" s="44">
        <f t="shared" si="96"/>
        <v>0</v>
      </c>
      <c r="AB286" s="44">
        <f t="shared" si="97"/>
        <v>0</v>
      </c>
      <c r="AD286" s="44">
        <f t="shared" si="98"/>
        <v>0</v>
      </c>
      <c r="AF286" s="44">
        <f t="shared" si="99"/>
        <v>0</v>
      </c>
      <c r="AH286" s="44">
        <f t="shared" si="100"/>
        <v>0</v>
      </c>
      <c r="AJ286" s="44">
        <f t="shared" si="101"/>
        <v>1118.04</v>
      </c>
    </row>
    <row r="287" spans="1:36" ht="45.6">
      <c r="A287" s="13" t="s">
        <v>1250</v>
      </c>
      <c r="B287" s="14" t="s">
        <v>514</v>
      </c>
      <c r="C287" s="15" t="s">
        <v>515</v>
      </c>
      <c r="D287" s="14" t="s">
        <v>14</v>
      </c>
      <c r="E287" s="14" t="s">
        <v>22</v>
      </c>
      <c r="F287" s="16">
        <v>47</v>
      </c>
      <c r="G287" s="17">
        <v>16.86</v>
      </c>
      <c r="H287" s="17">
        <f t="shared" si="102"/>
        <v>20.65</v>
      </c>
      <c r="I287" s="17">
        <f t="shared" si="103"/>
        <v>792.42</v>
      </c>
      <c r="J287" s="18">
        <f t="shared" si="89"/>
        <v>970.55</v>
      </c>
      <c r="L287" s="44">
        <f t="shared" si="90"/>
        <v>0</v>
      </c>
      <c r="N287" s="44">
        <f t="shared" si="88"/>
        <v>0</v>
      </c>
      <c r="P287" s="44">
        <f t="shared" si="91"/>
        <v>0</v>
      </c>
      <c r="R287" s="44">
        <f t="shared" si="92"/>
        <v>0</v>
      </c>
      <c r="S287" s="43">
        <v>26</v>
      </c>
      <c r="T287" s="44">
        <f t="shared" si="93"/>
        <v>536.9</v>
      </c>
      <c r="U287" s="43">
        <v>21</v>
      </c>
      <c r="V287" s="44">
        <f t="shared" si="94"/>
        <v>433.65</v>
      </c>
      <c r="X287" s="44">
        <f t="shared" si="95"/>
        <v>0</v>
      </c>
      <c r="Z287" s="44">
        <f t="shared" si="96"/>
        <v>0</v>
      </c>
      <c r="AB287" s="44">
        <f t="shared" si="97"/>
        <v>0</v>
      </c>
      <c r="AD287" s="44">
        <f t="shared" si="98"/>
        <v>0</v>
      </c>
      <c r="AF287" s="44">
        <f t="shared" si="99"/>
        <v>0</v>
      </c>
      <c r="AH287" s="44">
        <f t="shared" si="100"/>
        <v>0</v>
      </c>
      <c r="AJ287" s="44">
        <f t="shared" si="101"/>
        <v>970.55</v>
      </c>
    </row>
    <row r="288" spans="1:36" ht="45.6">
      <c r="A288" s="13" t="s">
        <v>1251</v>
      </c>
      <c r="B288" s="14" t="s">
        <v>514</v>
      </c>
      <c r="C288" s="15" t="s">
        <v>515</v>
      </c>
      <c r="D288" s="14" t="s">
        <v>14</v>
      </c>
      <c r="E288" s="14" t="s">
        <v>22</v>
      </c>
      <c r="F288" s="16">
        <v>12</v>
      </c>
      <c r="G288" s="17">
        <v>16.86</v>
      </c>
      <c r="H288" s="17">
        <f t="shared" si="102"/>
        <v>20.65</v>
      </c>
      <c r="I288" s="17">
        <f t="shared" si="103"/>
        <v>202.32</v>
      </c>
      <c r="J288" s="18">
        <f t="shared" si="89"/>
        <v>247.8</v>
      </c>
      <c r="L288" s="44">
        <f t="shared" si="90"/>
        <v>0</v>
      </c>
      <c r="N288" s="44">
        <f t="shared" si="88"/>
        <v>0</v>
      </c>
      <c r="P288" s="44">
        <f t="shared" si="91"/>
        <v>0</v>
      </c>
      <c r="R288" s="44">
        <f t="shared" si="92"/>
        <v>0</v>
      </c>
      <c r="S288" s="43">
        <v>6</v>
      </c>
      <c r="T288" s="44">
        <f t="shared" si="93"/>
        <v>123.89999999999999</v>
      </c>
      <c r="U288" s="43">
        <v>6</v>
      </c>
      <c r="V288" s="44">
        <f t="shared" si="94"/>
        <v>123.89999999999999</v>
      </c>
      <c r="X288" s="44">
        <f t="shared" si="95"/>
        <v>0</v>
      </c>
      <c r="Z288" s="44">
        <f t="shared" si="96"/>
        <v>0</v>
      </c>
      <c r="AB288" s="44">
        <f t="shared" si="97"/>
        <v>0</v>
      </c>
      <c r="AD288" s="44">
        <f t="shared" si="98"/>
        <v>0</v>
      </c>
      <c r="AF288" s="44">
        <f t="shared" si="99"/>
        <v>0</v>
      </c>
      <c r="AH288" s="44">
        <f t="shared" si="100"/>
        <v>0</v>
      </c>
      <c r="AJ288" s="44">
        <f t="shared" si="101"/>
        <v>247.79999999999998</v>
      </c>
    </row>
    <row r="289" spans="1:36" ht="34.200000000000003">
      <c r="A289" s="13" t="s">
        <v>1252</v>
      </c>
      <c r="B289" s="14" t="s">
        <v>516</v>
      </c>
      <c r="C289" s="15" t="s">
        <v>517</v>
      </c>
      <c r="D289" s="14" t="s">
        <v>14</v>
      </c>
      <c r="E289" s="14" t="s">
        <v>22</v>
      </c>
      <c r="F289" s="16">
        <v>17</v>
      </c>
      <c r="G289" s="17">
        <v>17.91</v>
      </c>
      <c r="H289" s="17">
        <f t="shared" si="102"/>
        <v>21.93</v>
      </c>
      <c r="I289" s="17">
        <f t="shared" si="103"/>
        <v>304.47000000000003</v>
      </c>
      <c r="J289" s="18">
        <f t="shared" si="89"/>
        <v>372.81</v>
      </c>
      <c r="L289" s="44">
        <f t="shared" si="90"/>
        <v>0</v>
      </c>
      <c r="N289" s="44">
        <f t="shared" si="88"/>
        <v>0</v>
      </c>
      <c r="P289" s="44">
        <f t="shared" si="91"/>
        <v>0</v>
      </c>
      <c r="R289" s="44">
        <f t="shared" si="92"/>
        <v>0</v>
      </c>
      <c r="S289" s="43">
        <v>9</v>
      </c>
      <c r="T289" s="44">
        <f t="shared" si="93"/>
        <v>197.37</v>
      </c>
      <c r="U289" s="43">
        <v>8</v>
      </c>
      <c r="V289" s="44">
        <f t="shared" si="94"/>
        <v>175.44</v>
      </c>
      <c r="X289" s="44">
        <f t="shared" si="95"/>
        <v>0</v>
      </c>
      <c r="Z289" s="44">
        <f t="shared" si="96"/>
        <v>0</v>
      </c>
      <c r="AB289" s="44">
        <f t="shared" si="97"/>
        <v>0</v>
      </c>
      <c r="AD289" s="44">
        <f t="shared" si="98"/>
        <v>0</v>
      </c>
      <c r="AF289" s="44">
        <f t="shared" si="99"/>
        <v>0</v>
      </c>
      <c r="AH289" s="44">
        <f t="shared" si="100"/>
        <v>0</v>
      </c>
      <c r="AJ289" s="44">
        <f t="shared" si="101"/>
        <v>372.81</v>
      </c>
    </row>
    <row r="290" spans="1:36" ht="34.200000000000003">
      <c r="A290" s="13" t="s">
        <v>1253</v>
      </c>
      <c r="B290" s="14" t="s">
        <v>518</v>
      </c>
      <c r="C290" s="15" t="s">
        <v>519</v>
      </c>
      <c r="D290" s="14" t="s">
        <v>14</v>
      </c>
      <c r="E290" s="14" t="s">
        <v>22</v>
      </c>
      <c r="F290" s="16">
        <v>14</v>
      </c>
      <c r="G290" s="17">
        <v>27.64</v>
      </c>
      <c r="H290" s="17">
        <f t="shared" si="102"/>
        <v>33.85</v>
      </c>
      <c r="I290" s="17">
        <f t="shared" si="103"/>
        <v>386.96000000000004</v>
      </c>
      <c r="J290" s="18">
        <f t="shared" si="89"/>
        <v>473.9</v>
      </c>
      <c r="L290" s="44">
        <f t="shared" si="90"/>
        <v>0</v>
      </c>
      <c r="N290" s="44">
        <f t="shared" si="88"/>
        <v>0</v>
      </c>
      <c r="P290" s="44">
        <f t="shared" si="91"/>
        <v>0</v>
      </c>
      <c r="R290" s="44">
        <f t="shared" si="92"/>
        <v>0</v>
      </c>
      <c r="S290" s="43">
        <v>8</v>
      </c>
      <c r="T290" s="44">
        <f t="shared" si="93"/>
        <v>270.8</v>
      </c>
      <c r="U290" s="43">
        <v>6</v>
      </c>
      <c r="V290" s="44">
        <f t="shared" si="94"/>
        <v>203.10000000000002</v>
      </c>
      <c r="X290" s="44">
        <f t="shared" si="95"/>
        <v>0</v>
      </c>
      <c r="Z290" s="44">
        <f t="shared" si="96"/>
        <v>0</v>
      </c>
      <c r="AB290" s="44">
        <f t="shared" si="97"/>
        <v>0</v>
      </c>
      <c r="AD290" s="44">
        <f t="shared" si="98"/>
        <v>0</v>
      </c>
      <c r="AF290" s="44">
        <f t="shared" si="99"/>
        <v>0</v>
      </c>
      <c r="AH290" s="44">
        <f t="shared" si="100"/>
        <v>0</v>
      </c>
      <c r="AJ290" s="44">
        <f t="shared" si="101"/>
        <v>473.90000000000003</v>
      </c>
    </row>
    <row r="291" spans="1:36" ht="34.200000000000003">
      <c r="A291" s="13" t="s">
        <v>1254</v>
      </c>
      <c r="B291" s="14" t="s">
        <v>520</v>
      </c>
      <c r="C291" s="15" t="s">
        <v>521</v>
      </c>
      <c r="D291" s="14" t="s">
        <v>14</v>
      </c>
      <c r="E291" s="14" t="s">
        <v>22</v>
      </c>
      <c r="F291" s="16">
        <v>7</v>
      </c>
      <c r="G291" s="17">
        <v>93.31</v>
      </c>
      <c r="H291" s="17">
        <f t="shared" si="102"/>
        <v>114.28</v>
      </c>
      <c r="I291" s="17">
        <f t="shared" si="103"/>
        <v>653.17000000000007</v>
      </c>
      <c r="J291" s="18">
        <f t="shared" si="89"/>
        <v>799.96</v>
      </c>
      <c r="L291" s="44">
        <f t="shared" si="90"/>
        <v>0</v>
      </c>
      <c r="N291" s="44">
        <f t="shared" si="88"/>
        <v>0</v>
      </c>
      <c r="P291" s="44">
        <f t="shared" si="91"/>
        <v>0</v>
      </c>
      <c r="R291" s="44">
        <f t="shared" si="92"/>
        <v>0</v>
      </c>
      <c r="S291" s="43">
        <v>4</v>
      </c>
      <c r="T291" s="44">
        <f t="shared" si="93"/>
        <v>457.12</v>
      </c>
      <c r="U291" s="43">
        <v>3</v>
      </c>
      <c r="V291" s="44">
        <f t="shared" si="94"/>
        <v>342.84000000000003</v>
      </c>
      <c r="X291" s="44">
        <f t="shared" si="95"/>
        <v>0</v>
      </c>
      <c r="Z291" s="44">
        <f t="shared" si="96"/>
        <v>0</v>
      </c>
      <c r="AB291" s="44">
        <f t="shared" si="97"/>
        <v>0</v>
      </c>
      <c r="AD291" s="44">
        <f t="shared" si="98"/>
        <v>0</v>
      </c>
      <c r="AF291" s="44">
        <f t="shared" si="99"/>
        <v>0</v>
      </c>
      <c r="AH291" s="44">
        <f t="shared" si="100"/>
        <v>0</v>
      </c>
      <c r="AJ291" s="44">
        <f t="shared" si="101"/>
        <v>799.96</v>
      </c>
    </row>
    <row r="292" spans="1:36" ht="34.200000000000003">
      <c r="A292" s="13" t="s">
        <v>1255</v>
      </c>
      <c r="B292" s="14" t="s">
        <v>522</v>
      </c>
      <c r="C292" s="15" t="s">
        <v>523</v>
      </c>
      <c r="D292" s="14" t="s">
        <v>14</v>
      </c>
      <c r="E292" s="14" t="s">
        <v>22</v>
      </c>
      <c r="F292" s="16">
        <v>4</v>
      </c>
      <c r="G292" s="17">
        <v>121.79</v>
      </c>
      <c r="H292" s="17">
        <f t="shared" si="102"/>
        <v>149.16</v>
      </c>
      <c r="I292" s="17">
        <f t="shared" si="103"/>
        <v>487.16</v>
      </c>
      <c r="J292" s="18">
        <f t="shared" si="89"/>
        <v>596.64</v>
      </c>
      <c r="L292" s="44">
        <f t="shared" si="90"/>
        <v>0</v>
      </c>
      <c r="N292" s="44">
        <f t="shared" si="88"/>
        <v>0</v>
      </c>
      <c r="P292" s="44">
        <f t="shared" si="91"/>
        <v>0</v>
      </c>
      <c r="R292" s="44">
        <f t="shared" si="92"/>
        <v>0</v>
      </c>
      <c r="S292" s="43">
        <v>2</v>
      </c>
      <c r="T292" s="44">
        <f t="shared" si="93"/>
        <v>298.32</v>
      </c>
      <c r="U292" s="43">
        <v>2</v>
      </c>
      <c r="V292" s="44">
        <f t="shared" si="94"/>
        <v>298.32</v>
      </c>
      <c r="X292" s="44">
        <f t="shared" si="95"/>
        <v>0</v>
      </c>
      <c r="Z292" s="44">
        <f t="shared" si="96"/>
        <v>0</v>
      </c>
      <c r="AB292" s="44">
        <f t="shared" si="97"/>
        <v>0</v>
      </c>
      <c r="AD292" s="44">
        <f t="shared" si="98"/>
        <v>0</v>
      </c>
      <c r="AF292" s="44">
        <f t="shared" si="99"/>
        <v>0</v>
      </c>
      <c r="AH292" s="44">
        <f t="shared" si="100"/>
        <v>0</v>
      </c>
      <c r="AJ292" s="44">
        <f t="shared" si="101"/>
        <v>596.64</v>
      </c>
    </row>
    <row r="293" spans="1:36" ht="34.200000000000003">
      <c r="A293" s="13" t="s">
        <v>1256</v>
      </c>
      <c r="B293" s="14" t="s">
        <v>524</v>
      </c>
      <c r="C293" s="15" t="s">
        <v>525</v>
      </c>
      <c r="D293" s="14" t="s">
        <v>14</v>
      </c>
      <c r="E293" s="14" t="s">
        <v>22</v>
      </c>
      <c r="F293" s="16">
        <v>10</v>
      </c>
      <c r="G293" s="17">
        <v>24.34</v>
      </c>
      <c r="H293" s="17">
        <f t="shared" si="102"/>
        <v>29.81</v>
      </c>
      <c r="I293" s="17">
        <f t="shared" si="103"/>
        <v>243.4</v>
      </c>
      <c r="J293" s="18">
        <f t="shared" si="89"/>
        <v>298.10000000000002</v>
      </c>
      <c r="L293" s="44">
        <f t="shared" si="90"/>
        <v>0</v>
      </c>
      <c r="N293" s="44">
        <f t="shared" si="88"/>
        <v>0</v>
      </c>
      <c r="P293" s="44">
        <f t="shared" si="91"/>
        <v>0</v>
      </c>
      <c r="R293" s="44">
        <f t="shared" si="92"/>
        <v>0</v>
      </c>
      <c r="S293" s="43">
        <v>5</v>
      </c>
      <c r="T293" s="44">
        <f t="shared" si="93"/>
        <v>149.04999999999998</v>
      </c>
      <c r="U293" s="43">
        <v>5</v>
      </c>
      <c r="V293" s="44">
        <f t="shared" si="94"/>
        <v>149.04999999999998</v>
      </c>
      <c r="X293" s="44">
        <f t="shared" si="95"/>
        <v>0</v>
      </c>
      <c r="Z293" s="44">
        <f t="shared" si="96"/>
        <v>0</v>
      </c>
      <c r="AB293" s="44">
        <f t="shared" si="97"/>
        <v>0</v>
      </c>
      <c r="AD293" s="44">
        <f t="shared" si="98"/>
        <v>0</v>
      </c>
      <c r="AF293" s="44">
        <f t="shared" si="99"/>
        <v>0</v>
      </c>
      <c r="AH293" s="44">
        <f t="shared" si="100"/>
        <v>0</v>
      </c>
      <c r="AJ293" s="44">
        <f t="shared" si="101"/>
        <v>298.09999999999997</v>
      </c>
    </row>
    <row r="294" spans="1:36" ht="34.200000000000003">
      <c r="A294" s="13" t="s">
        <v>1257</v>
      </c>
      <c r="B294" s="14" t="s">
        <v>526</v>
      </c>
      <c r="C294" s="15" t="s">
        <v>527</v>
      </c>
      <c r="D294" s="14" t="s">
        <v>14</v>
      </c>
      <c r="E294" s="14" t="s">
        <v>22</v>
      </c>
      <c r="F294" s="16">
        <v>2</v>
      </c>
      <c r="G294" s="17">
        <v>71.16</v>
      </c>
      <c r="H294" s="17">
        <f t="shared" si="102"/>
        <v>87.15</v>
      </c>
      <c r="I294" s="17">
        <f t="shared" si="103"/>
        <v>142.32</v>
      </c>
      <c r="J294" s="18">
        <f t="shared" si="89"/>
        <v>174.3</v>
      </c>
      <c r="L294" s="44">
        <f t="shared" si="90"/>
        <v>0</v>
      </c>
      <c r="N294" s="44">
        <f t="shared" si="88"/>
        <v>0</v>
      </c>
      <c r="P294" s="44">
        <f t="shared" si="91"/>
        <v>0</v>
      </c>
      <c r="R294" s="44">
        <f t="shared" si="92"/>
        <v>0</v>
      </c>
      <c r="S294" s="43">
        <v>1</v>
      </c>
      <c r="T294" s="44">
        <f t="shared" si="93"/>
        <v>87.15</v>
      </c>
      <c r="U294" s="43">
        <v>1</v>
      </c>
      <c r="V294" s="44">
        <f t="shared" si="94"/>
        <v>87.15</v>
      </c>
      <c r="X294" s="44">
        <f t="shared" si="95"/>
        <v>0</v>
      </c>
      <c r="Z294" s="44">
        <f t="shared" si="96"/>
        <v>0</v>
      </c>
      <c r="AB294" s="44">
        <f t="shared" si="97"/>
        <v>0</v>
      </c>
      <c r="AD294" s="44">
        <f t="shared" si="98"/>
        <v>0</v>
      </c>
      <c r="AF294" s="44">
        <f t="shared" si="99"/>
        <v>0</v>
      </c>
      <c r="AH294" s="44">
        <f t="shared" si="100"/>
        <v>0</v>
      </c>
      <c r="AJ294" s="44">
        <f t="shared" si="101"/>
        <v>174.3</v>
      </c>
    </row>
    <row r="295" spans="1:36" ht="34.200000000000003">
      <c r="A295" s="13" t="s">
        <v>1258</v>
      </c>
      <c r="B295" s="14" t="s">
        <v>526</v>
      </c>
      <c r="C295" s="15" t="s">
        <v>527</v>
      </c>
      <c r="D295" s="14" t="s">
        <v>14</v>
      </c>
      <c r="E295" s="14" t="s">
        <v>22</v>
      </c>
      <c r="F295" s="16">
        <v>13</v>
      </c>
      <c r="G295" s="17">
        <v>71.16</v>
      </c>
      <c r="H295" s="17">
        <f t="shared" si="102"/>
        <v>87.15</v>
      </c>
      <c r="I295" s="17">
        <f t="shared" si="103"/>
        <v>925.07999999999993</v>
      </c>
      <c r="J295" s="18">
        <f t="shared" si="89"/>
        <v>1132.95</v>
      </c>
      <c r="L295" s="44">
        <f t="shared" si="90"/>
        <v>0</v>
      </c>
      <c r="N295" s="44">
        <f t="shared" si="88"/>
        <v>0</v>
      </c>
      <c r="P295" s="44">
        <f t="shared" si="91"/>
        <v>0</v>
      </c>
      <c r="R295" s="44">
        <f t="shared" si="92"/>
        <v>0</v>
      </c>
      <c r="S295" s="43">
        <v>7</v>
      </c>
      <c r="T295" s="44">
        <f t="shared" si="93"/>
        <v>610.05000000000007</v>
      </c>
      <c r="U295" s="43">
        <v>6</v>
      </c>
      <c r="V295" s="44">
        <f t="shared" si="94"/>
        <v>522.90000000000009</v>
      </c>
      <c r="X295" s="44">
        <f t="shared" si="95"/>
        <v>0</v>
      </c>
      <c r="Z295" s="44">
        <f t="shared" si="96"/>
        <v>0</v>
      </c>
      <c r="AB295" s="44">
        <f t="shared" si="97"/>
        <v>0</v>
      </c>
      <c r="AD295" s="44">
        <f t="shared" si="98"/>
        <v>0</v>
      </c>
      <c r="AF295" s="44">
        <f t="shared" si="99"/>
        <v>0</v>
      </c>
      <c r="AH295" s="44">
        <f t="shared" si="100"/>
        <v>0</v>
      </c>
      <c r="AJ295" s="44">
        <f t="shared" si="101"/>
        <v>1132.9500000000003</v>
      </c>
    </row>
    <row r="296" spans="1:36" ht="34.200000000000003">
      <c r="A296" s="13" t="s">
        <v>1259</v>
      </c>
      <c r="B296" s="14" t="s">
        <v>528</v>
      </c>
      <c r="C296" s="15" t="s">
        <v>529</v>
      </c>
      <c r="D296" s="14" t="s">
        <v>26</v>
      </c>
      <c r="E296" s="14" t="s">
        <v>22</v>
      </c>
      <c r="F296" s="16">
        <v>3</v>
      </c>
      <c r="G296" s="17">
        <v>35.9</v>
      </c>
      <c r="H296" s="17">
        <f t="shared" si="102"/>
        <v>43.97</v>
      </c>
      <c r="I296" s="17">
        <f t="shared" si="103"/>
        <v>107.69999999999999</v>
      </c>
      <c r="J296" s="18">
        <f t="shared" si="89"/>
        <v>131.91</v>
      </c>
      <c r="L296" s="44">
        <f t="shared" si="90"/>
        <v>0</v>
      </c>
      <c r="N296" s="44">
        <f t="shared" si="88"/>
        <v>0</v>
      </c>
      <c r="P296" s="44">
        <f t="shared" si="91"/>
        <v>0</v>
      </c>
      <c r="R296" s="44">
        <f t="shared" si="92"/>
        <v>0</v>
      </c>
      <c r="S296" s="43">
        <v>2</v>
      </c>
      <c r="T296" s="44">
        <f t="shared" si="93"/>
        <v>87.94</v>
      </c>
      <c r="U296" s="43">
        <v>1</v>
      </c>
      <c r="V296" s="44">
        <f t="shared" si="94"/>
        <v>43.97</v>
      </c>
      <c r="X296" s="44">
        <f t="shared" si="95"/>
        <v>0</v>
      </c>
      <c r="Z296" s="44">
        <f t="shared" si="96"/>
        <v>0</v>
      </c>
      <c r="AB296" s="44">
        <f t="shared" si="97"/>
        <v>0</v>
      </c>
      <c r="AD296" s="44">
        <f t="shared" si="98"/>
        <v>0</v>
      </c>
      <c r="AF296" s="44">
        <f t="shared" si="99"/>
        <v>0</v>
      </c>
      <c r="AH296" s="44">
        <f t="shared" si="100"/>
        <v>0</v>
      </c>
      <c r="AJ296" s="44">
        <f t="shared" si="101"/>
        <v>131.91</v>
      </c>
    </row>
    <row r="297" spans="1:36" ht="45.6">
      <c r="A297" s="13" t="s">
        <v>1260</v>
      </c>
      <c r="B297" s="14" t="s">
        <v>530</v>
      </c>
      <c r="C297" s="15" t="s">
        <v>531</v>
      </c>
      <c r="D297" s="14" t="s">
        <v>14</v>
      </c>
      <c r="E297" s="14" t="s">
        <v>22</v>
      </c>
      <c r="F297" s="16">
        <v>8</v>
      </c>
      <c r="G297" s="17">
        <v>28.21</v>
      </c>
      <c r="H297" s="17">
        <f t="shared" si="102"/>
        <v>34.549999999999997</v>
      </c>
      <c r="I297" s="17">
        <f t="shared" si="103"/>
        <v>225.68</v>
      </c>
      <c r="J297" s="18">
        <f t="shared" si="89"/>
        <v>276.39999999999998</v>
      </c>
      <c r="L297" s="44">
        <f t="shared" si="90"/>
        <v>0</v>
      </c>
      <c r="N297" s="44">
        <f t="shared" si="88"/>
        <v>0</v>
      </c>
      <c r="P297" s="44">
        <f t="shared" si="91"/>
        <v>0</v>
      </c>
      <c r="R297" s="44">
        <f t="shared" si="92"/>
        <v>0</v>
      </c>
      <c r="S297" s="43">
        <v>4</v>
      </c>
      <c r="T297" s="44">
        <f t="shared" si="93"/>
        <v>138.19999999999999</v>
      </c>
      <c r="U297" s="43">
        <v>4</v>
      </c>
      <c r="V297" s="44">
        <f t="shared" si="94"/>
        <v>138.19999999999999</v>
      </c>
      <c r="X297" s="44">
        <f t="shared" si="95"/>
        <v>0</v>
      </c>
      <c r="Z297" s="44">
        <f t="shared" si="96"/>
        <v>0</v>
      </c>
      <c r="AB297" s="44">
        <f t="shared" si="97"/>
        <v>0</v>
      </c>
      <c r="AD297" s="44">
        <f t="shared" si="98"/>
        <v>0</v>
      </c>
      <c r="AF297" s="44">
        <f t="shared" si="99"/>
        <v>0</v>
      </c>
      <c r="AH297" s="44">
        <f t="shared" si="100"/>
        <v>0</v>
      </c>
      <c r="AJ297" s="44">
        <f t="shared" si="101"/>
        <v>276.39999999999998</v>
      </c>
    </row>
    <row r="298" spans="1:36" ht="45.6">
      <c r="A298" s="13" t="s">
        <v>1261</v>
      </c>
      <c r="B298" s="14" t="s">
        <v>532</v>
      </c>
      <c r="C298" s="15" t="s">
        <v>533</v>
      </c>
      <c r="D298" s="14" t="s">
        <v>14</v>
      </c>
      <c r="E298" s="14" t="s">
        <v>22</v>
      </c>
      <c r="F298" s="16">
        <v>9</v>
      </c>
      <c r="G298" s="17">
        <v>26</v>
      </c>
      <c r="H298" s="17">
        <f t="shared" si="102"/>
        <v>31.84</v>
      </c>
      <c r="I298" s="17">
        <f t="shared" si="103"/>
        <v>234</v>
      </c>
      <c r="J298" s="18">
        <f t="shared" si="89"/>
        <v>286.56</v>
      </c>
      <c r="L298" s="44">
        <f t="shared" si="90"/>
        <v>0</v>
      </c>
      <c r="N298" s="44">
        <f t="shared" si="88"/>
        <v>0</v>
      </c>
      <c r="P298" s="44">
        <f t="shared" si="91"/>
        <v>0</v>
      </c>
      <c r="R298" s="44">
        <f t="shared" si="92"/>
        <v>0</v>
      </c>
      <c r="S298" s="43">
        <v>5</v>
      </c>
      <c r="T298" s="44">
        <f t="shared" si="93"/>
        <v>159.19999999999999</v>
      </c>
      <c r="U298" s="43">
        <v>4</v>
      </c>
      <c r="V298" s="44">
        <f t="shared" si="94"/>
        <v>127.36</v>
      </c>
      <c r="X298" s="44">
        <f t="shared" si="95"/>
        <v>0</v>
      </c>
      <c r="Z298" s="44">
        <f t="shared" si="96"/>
        <v>0</v>
      </c>
      <c r="AB298" s="44">
        <f t="shared" si="97"/>
        <v>0</v>
      </c>
      <c r="AD298" s="44">
        <f t="shared" si="98"/>
        <v>0</v>
      </c>
      <c r="AF298" s="44">
        <f t="shared" si="99"/>
        <v>0</v>
      </c>
      <c r="AH298" s="44">
        <f t="shared" si="100"/>
        <v>0</v>
      </c>
      <c r="AJ298" s="44">
        <f t="shared" si="101"/>
        <v>286.56</v>
      </c>
    </row>
    <row r="299" spans="1:36" ht="45.6">
      <c r="A299" s="13" t="s">
        <v>1262</v>
      </c>
      <c r="B299" s="14" t="s">
        <v>470</v>
      </c>
      <c r="C299" s="15" t="s">
        <v>471</v>
      </c>
      <c r="D299" s="14" t="s">
        <v>14</v>
      </c>
      <c r="E299" s="14" t="s">
        <v>22</v>
      </c>
      <c r="F299" s="16">
        <v>3</v>
      </c>
      <c r="G299" s="17">
        <v>274.05</v>
      </c>
      <c r="H299" s="17">
        <f t="shared" si="102"/>
        <v>335.63</v>
      </c>
      <c r="I299" s="17">
        <f t="shared" si="103"/>
        <v>822.15000000000009</v>
      </c>
      <c r="J299" s="18">
        <f t="shared" si="89"/>
        <v>1006.89</v>
      </c>
      <c r="L299" s="44">
        <f t="shared" si="90"/>
        <v>0</v>
      </c>
      <c r="N299" s="44">
        <f t="shared" si="88"/>
        <v>0</v>
      </c>
      <c r="P299" s="44">
        <f t="shared" si="91"/>
        <v>0</v>
      </c>
      <c r="R299" s="44">
        <f t="shared" si="92"/>
        <v>0</v>
      </c>
      <c r="S299" s="43">
        <v>2</v>
      </c>
      <c r="T299" s="44">
        <f t="shared" si="93"/>
        <v>671.26</v>
      </c>
      <c r="U299" s="43">
        <v>1</v>
      </c>
      <c r="V299" s="44">
        <f t="shared" si="94"/>
        <v>335.63</v>
      </c>
      <c r="X299" s="44">
        <f t="shared" si="95"/>
        <v>0</v>
      </c>
      <c r="Z299" s="44">
        <f t="shared" si="96"/>
        <v>0</v>
      </c>
      <c r="AB299" s="44">
        <f t="shared" si="97"/>
        <v>0</v>
      </c>
      <c r="AD299" s="44">
        <f t="shared" si="98"/>
        <v>0</v>
      </c>
      <c r="AF299" s="44">
        <f t="shared" si="99"/>
        <v>0</v>
      </c>
      <c r="AH299" s="44">
        <f t="shared" si="100"/>
        <v>0</v>
      </c>
      <c r="AJ299" s="44">
        <f t="shared" si="101"/>
        <v>1006.89</v>
      </c>
    </row>
    <row r="300" spans="1:36">
      <c r="A300" s="22" t="s">
        <v>576</v>
      </c>
      <c r="B300" s="259" t="s">
        <v>535</v>
      </c>
      <c r="C300" s="259"/>
      <c r="D300" s="259"/>
      <c r="E300" s="259"/>
      <c r="F300" s="259"/>
      <c r="G300" s="259"/>
      <c r="H300" s="17"/>
      <c r="I300" s="17"/>
      <c r="J300" s="23">
        <f>SUM(J301:J306)</f>
        <v>6546.83</v>
      </c>
      <c r="N300" s="44">
        <f t="shared" si="88"/>
        <v>0</v>
      </c>
      <c r="AJ300" s="44"/>
    </row>
    <row r="301" spans="1:36" ht="34.200000000000003">
      <c r="A301" s="13" t="s">
        <v>578</v>
      </c>
      <c r="B301" s="14" t="s">
        <v>537</v>
      </c>
      <c r="C301" s="15" t="s">
        <v>538</v>
      </c>
      <c r="D301" s="14" t="s">
        <v>14</v>
      </c>
      <c r="E301" s="14" t="s">
        <v>22</v>
      </c>
      <c r="F301" s="16">
        <v>3</v>
      </c>
      <c r="G301" s="17">
        <v>248.92</v>
      </c>
      <c r="H301" s="17">
        <f t="shared" si="102"/>
        <v>304.85000000000002</v>
      </c>
      <c r="I301" s="17">
        <f t="shared" si="103"/>
        <v>746.76</v>
      </c>
      <c r="J301" s="18">
        <f>F301*H301</f>
        <v>914.55000000000007</v>
      </c>
      <c r="L301" s="44">
        <f t="shared" si="90"/>
        <v>0</v>
      </c>
      <c r="N301" s="44">
        <f t="shared" si="88"/>
        <v>0</v>
      </c>
      <c r="P301" s="44">
        <f t="shared" si="91"/>
        <v>0</v>
      </c>
      <c r="R301" s="44">
        <f t="shared" si="92"/>
        <v>0</v>
      </c>
      <c r="T301" s="44">
        <f t="shared" si="93"/>
        <v>0</v>
      </c>
      <c r="U301" s="43">
        <v>3</v>
      </c>
      <c r="V301" s="44">
        <f t="shared" si="94"/>
        <v>914.55000000000007</v>
      </c>
      <c r="X301" s="44">
        <f t="shared" si="95"/>
        <v>0</v>
      </c>
      <c r="Z301" s="44">
        <f t="shared" si="96"/>
        <v>0</v>
      </c>
      <c r="AB301" s="44">
        <f t="shared" si="97"/>
        <v>0</v>
      </c>
      <c r="AD301" s="44">
        <f t="shared" si="98"/>
        <v>0</v>
      </c>
      <c r="AF301" s="44">
        <f t="shared" si="99"/>
        <v>0</v>
      </c>
      <c r="AH301" s="44">
        <f t="shared" si="100"/>
        <v>0</v>
      </c>
      <c r="AJ301" s="44">
        <f t="shared" si="101"/>
        <v>914.55000000000007</v>
      </c>
    </row>
    <row r="302" spans="1:36" ht="34.200000000000003">
      <c r="A302" s="13" t="s">
        <v>581</v>
      </c>
      <c r="B302" s="14" t="s">
        <v>540</v>
      </c>
      <c r="C302" s="15" t="s">
        <v>541</v>
      </c>
      <c r="D302" s="14" t="s">
        <v>14</v>
      </c>
      <c r="E302" s="14" t="s">
        <v>22</v>
      </c>
      <c r="F302" s="16">
        <v>1</v>
      </c>
      <c r="G302" s="17">
        <v>302.77</v>
      </c>
      <c r="H302" s="17">
        <f t="shared" si="102"/>
        <v>370.8</v>
      </c>
      <c r="I302" s="17">
        <f t="shared" si="103"/>
        <v>302.77</v>
      </c>
      <c r="J302" s="18">
        <f t="shared" ref="J302:J306" si="104">F302*H302</f>
        <v>370.8</v>
      </c>
      <c r="L302" s="44">
        <f t="shared" si="90"/>
        <v>0</v>
      </c>
      <c r="N302" s="44">
        <f t="shared" si="88"/>
        <v>0</v>
      </c>
      <c r="P302" s="44">
        <f t="shared" si="91"/>
        <v>0</v>
      </c>
      <c r="R302" s="44">
        <f t="shared" si="92"/>
        <v>0</v>
      </c>
      <c r="T302" s="44">
        <f t="shared" si="93"/>
        <v>0</v>
      </c>
      <c r="U302" s="43">
        <v>1</v>
      </c>
      <c r="V302" s="44">
        <f t="shared" si="94"/>
        <v>370.8</v>
      </c>
      <c r="X302" s="44">
        <f t="shared" si="95"/>
        <v>0</v>
      </c>
      <c r="Z302" s="44">
        <f t="shared" si="96"/>
        <v>0</v>
      </c>
      <c r="AB302" s="44">
        <f t="shared" si="97"/>
        <v>0</v>
      </c>
      <c r="AD302" s="44">
        <f t="shared" si="98"/>
        <v>0</v>
      </c>
      <c r="AF302" s="44">
        <f t="shared" si="99"/>
        <v>0</v>
      </c>
      <c r="AH302" s="44">
        <f t="shared" si="100"/>
        <v>0</v>
      </c>
      <c r="AJ302" s="44">
        <f t="shared" si="101"/>
        <v>370.8</v>
      </c>
    </row>
    <row r="303" spans="1:36" ht="45.6">
      <c r="A303" s="13" t="s">
        <v>1263</v>
      </c>
      <c r="B303" s="14" t="s">
        <v>542</v>
      </c>
      <c r="C303" s="15" t="s">
        <v>543</v>
      </c>
      <c r="D303" s="14" t="s">
        <v>14</v>
      </c>
      <c r="E303" s="14" t="s">
        <v>22</v>
      </c>
      <c r="F303" s="16">
        <v>2</v>
      </c>
      <c r="G303" s="17">
        <v>72.849999999999994</v>
      </c>
      <c r="H303" s="17">
        <f t="shared" si="102"/>
        <v>89.22</v>
      </c>
      <c r="I303" s="17">
        <f t="shared" si="103"/>
        <v>145.69999999999999</v>
      </c>
      <c r="J303" s="18">
        <f t="shared" si="104"/>
        <v>178.44</v>
      </c>
      <c r="L303" s="44">
        <f t="shared" si="90"/>
        <v>0</v>
      </c>
      <c r="N303" s="44">
        <f t="shared" si="88"/>
        <v>0</v>
      </c>
      <c r="P303" s="44">
        <f t="shared" si="91"/>
        <v>0</v>
      </c>
      <c r="R303" s="44">
        <f t="shared" si="92"/>
        <v>0</v>
      </c>
      <c r="T303" s="44">
        <f t="shared" si="93"/>
        <v>0</v>
      </c>
      <c r="U303" s="43">
        <v>2</v>
      </c>
      <c r="V303" s="44">
        <f t="shared" si="94"/>
        <v>178.44</v>
      </c>
      <c r="X303" s="44">
        <f t="shared" si="95"/>
        <v>0</v>
      </c>
      <c r="Z303" s="44">
        <f t="shared" si="96"/>
        <v>0</v>
      </c>
      <c r="AB303" s="44">
        <f t="shared" si="97"/>
        <v>0</v>
      </c>
      <c r="AD303" s="44">
        <f t="shared" si="98"/>
        <v>0</v>
      </c>
      <c r="AF303" s="44">
        <f t="shared" si="99"/>
        <v>0</v>
      </c>
      <c r="AH303" s="44">
        <f t="shared" si="100"/>
        <v>0</v>
      </c>
      <c r="AJ303" s="44">
        <f t="shared" si="101"/>
        <v>178.44</v>
      </c>
    </row>
    <row r="304" spans="1:36" ht="45.6">
      <c r="A304" s="13" t="s">
        <v>1264</v>
      </c>
      <c r="B304" s="14" t="s">
        <v>544</v>
      </c>
      <c r="C304" s="15" t="s">
        <v>545</v>
      </c>
      <c r="D304" s="14" t="s">
        <v>14</v>
      </c>
      <c r="E304" s="14" t="s">
        <v>22</v>
      </c>
      <c r="F304" s="16">
        <v>8</v>
      </c>
      <c r="G304" s="17">
        <v>146.84</v>
      </c>
      <c r="H304" s="17">
        <f t="shared" si="102"/>
        <v>179.83</v>
      </c>
      <c r="I304" s="17">
        <f t="shared" si="103"/>
        <v>1174.72</v>
      </c>
      <c r="J304" s="18">
        <f t="shared" si="104"/>
        <v>1438.64</v>
      </c>
      <c r="L304" s="44">
        <f t="shared" si="90"/>
        <v>0</v>
      </c>
      <c r="N304" s="44">
        <f t="shared" si="88"/>
        <v>0</v>
      </c>
      <c r="P304" s="44">
        <f t="shared" si="91"/>
        <v>0</v>
      </c>
      <c r="R304" s="44">
        <f t="shared" si="92"/>
        <v>0</v>
      </c>
      <c r="T304" s="44">
        <f t="shared" si="93"/>
        <v>0</v>
      </c>
      <c r="U304" s="43">
        <v>8</v>
      </c>
      <c r="V304" s="44">
        <f t="shared" si="94"/>
        <v>1438.64</v>
      </c>
      <c r="X304" s="44">
        <f t="shared" si="95"/>
        <v>0</v>
      </c>
      <c r="Z304" s="44">
        <f t="shared" si="96"/>
        <v>0</v>
      </c>
      <c r="AB304" s="44">
        <f t="shared" si="97"/>
        <v>0</v>
      </c>
      <c r="AD304" s="44">
        <f t="shared" si="98"/>
        <v>0</v>
      </c>
      <c r="AF304" s="44">
        <f t="shared" si="99"/>
        <v>0</v>
      </c>
      <c r="AH304" s="44">
        <f t="shared" si="100"/>
        <v>0</v>
      </c>
      <c r="AJ304" s="44">
        <f t="shared" si="101"/>
        <v>1438.64</v>
      </c>
    </row>
    <row r="305" spans="1:36" ht="45.6">
      <c r="A305" s="13" t="s">
        <v>1265</v>
      </c>
      <c r="B305" s="14" t="s">
        <v>546</v>
      </c>
      <c r="C305" s="15" t="s">
        <v>547</v>
      </c>
      <c r="D305" s="14" t="s">
        <v>14</v>
      </c>
      <c r="E305" s="14" t="s">
        <v>22</v>
      </c>
      <c r="F305" s="16">
        <v>30</v>
      </c>
      <c r="G305" s="17">
        <v>83.29</v>
      </c>
      <c r="H305" s="17">
        <f t="shared" si="102"/>
        <v>102.01</v>
      </c>
      <c r="I305" s="17">
        <f t="shared" si="103"/>
        <v>2498.7000000000003</v>
      </c>
      <c r="J305" s="18">
        <f t="shared" si="104"/>
        <v>3060.3</v>
      </c>
      <c r="L305" s="44">
        <f t="shared" si="90"/>
        <v>0</v>
      </c>
      <c r="N305" s="44">
        <f t="shared" si="88"/>
        <v>0</v>
      </c>
      <c r="P305" s="44">
        <f t="shared" si="91"/>
        <v>0</v>
      </c>
      <c r="R305" s="44">
        <f t="shared" si="92"/>
        <v>0</v>
      </c>
      <c r="T305" s="44">
        <f t="shared" si="93"/>
        <v>0</v>
      </c>
      <c r="U305" s="43">
        <v>30</v>
      </c>
      <c r="V305" s="44">
        <f t="shared" si="94"/>
        <v>3060.3</v>
      </c>
      <c r="X305" s="44">
        <f t="shared" si="95"/>
        <v>0</v>
      </c>
      <c r="Z305" s="44">
        <f t="shared" si="96"/>
        <v>0</v>
      </c>
      <c r="AB305" s="44">
        <f t="shared" si="97"/>
        <v>0</v>
      </c>
      <c r="AD305" s="44">
        <f t="shared" si="98"/>
        <v>0</v>
      </c>
      <c r="AF305" s="44">
        <f t="shared" si="99"/>
        <v>0</v>
      </c>
      <c r="AH305" s="44">
        <f t="shared" si="100"/>
        <v>0</v>
      </c>
      <c r="AJ305" s="44">
        <f t="shared" si="101"/>
        <v>3060.3</v>
      </c>
    </row>
    <row r="306" spans="1:36" ht="45.6">
      <c r="A306" s="13" t="s">
        <v>1266</v>
      </c>
      <c r="B306" s="14" t="s">
        <v>548</v>
      </c>
      <c r="C306" s="15" t="s">
        <v>549</v>
      </c>
      <c r="D306" s="14" t="s">
        <v>14</v>
      </c>
      <c r="E306" s="14" t="s">
        <v>22</v>
      </c>
      <c r="F306" s="16">
        <v>6</v>
      </c>
      <c r="G306" s="17">
        <v>79.489999999999995</v>
      </c>
      <c r="H306" s="17">
        <f t="shared" si="102"/>
        <v>97.35</v>
      </c>
      <c r="I306" s="17">
        <f t="shared" si="103"/>
        <v>476.93999999999994</v>
      </c>
      <c r="J306" s="18">
        <f t="shared" si="104"/>
        <v>584.09999999999991</v>
      </c>
      <c r="L306" s="44">
        <f t="shared" si="90"/>
        <v>0</v>
      </c>
      <c r="N306" s="44">
        <f t="shared" si="88"/>
        <v>0</v>
      </c>
      <c r="P306" s="44">
        <f t="shared" si="91"/>
        <v>0</v>
      </c>
      <c r="R306" s="44">
        <f t="shared" si="92"/>
        <v>0</v>
      </c>
      <c r="T306" s="44">
        <f t="shared" si="93"/>
        <v>0</v>
      </c>
      <c r="U306" s="43">
        <v>6</v>
      </c>
      <c r="V306" s="44">
        <f t="shared" si="94"/>
        <v>584.09999999999991</v>
      </c>
      <c r="X306" s="44">
        <f t="shared" si="95"/>
        <v>0</v>
      </c>
      <c r="Z306" s="44">
        <f t="shared" si="96"/>
        <v>0</v>
      </c>
      <c r="AB306" s="44">
        <f t="shared" si="97"/>
        <v>0</v>
      </c>
      <c r="AD306" s="44">
        <f t="shared" si="98"/>
        <v>0</v>
      </c>
      <c r="AF306" s="44">
        <f t="shared" si="99"/>
        <v>0</v>
      </c>
      <c r="AH306" s="44">
        <f t="shared" si="100"/>
        <v>0</v>
      </c>
      <c r="AJ306" s="44">
        <f t="shared" si="101"/>
        <v>584.09999999999991</v>
      </c>
    </row>
    <row r="307" spans="1:36">
      <c r="A307" s="22" t="s">
        <v>1267</v>
      </c>
      <c r="B307" s="259" t="s">
        <v>551</v>
      </c>
      <c r="C307" s="259"/>
      <c r="D307" s="259"/>
      <c r="E307" s="259"/>
      <c r="F307" s="259"/>
      <c r="G307" s="259"/>
      <c r="H307" s="17"/>
      <c r="I307" s="17"/>
      <c r="J307" s="23">
        <f>J308</f>
        <v>44386.9</v>
      </c>
      <c r="N307" s="44">
        <f t="shared" si="88"/>
        <v>0</v>
      </c>
      <c r="AJ307" s="44"/>
    </row>
    <row r="308" spans="1:36" ht="34.200000000000003">
      <c r="A308" s="13" t="s">
        <v>1268</v>
      </c>
      <c r="B308" s="14" t="s">
        <v>553</v>
      </c>
      <c r="C308" s="15" t="s">
        <v>554</v>
      </c>
      <c r="D308" s="14" t="s">
        <v>26</v>
      </c>
      <c r="E308" s="14" t="s">
        <v>22</v>
      </c>
      <c r="F308" s="16">
        <v>1</v>
      </c>
      <c r="G308" s="17">
        <v>36243.08</v>
      </c>
      <c r="H308" s="17">
        <f t="shared" si="102"/>
        <v>44386.9</v>
      </c>
      <c r="I308" s="17">
        <f t="shared" si="103"/>
        <v>36243.08</v>
      </c>
      <c r="J308" s="18">
        <f>F308*H308</f>
        <v>44386.9</v>
      </c>
      <c r="L308" s="44">
        <f t="shared" si="90"/>
        <v>0</v>
      </c>
      <c r="N308" s="44">
        <f t="shared" si="88"/>
        <v>0</v>
      </c>
      <c r="P308" s="44">
        <f t="shared" si="91"/>
        <v>0</v>
      </c>
      <c r="R308" s="44">
        <f t="shared" si="92"/>
        <v>0</v>
      </c>
      <c r="T308" s="44">
        <f t="shared" si="93"/>
        <v>0</v>
      </c>
      <c r="U308" s="43">
        <v>1</v>
      </c>
      <c r="V308" s="44">
        <f t="shared" si="94"/>
        <v>44386.9</v>
      </c>
      <c r="X308" s="44">
        <f t="shared" si="95"/>
        <v>0</v>
      </c>
      <c r="Z308" s="44">
        <f t="shared" si="96"/>
        <v>0</v>
      </c>
      <c r="AB308" s="44">
        <f t="shared" si="97"/>
        <v>0</v>
      </c>
      <c r="AD308" s="44">
        <f t="shared" si="98"/>
        <v>0</v>
      </c>
      <c r="AF308" s="44">
        <f t="shared" si="99"/>
        <v>0</v>
      </c>
      <c r="AH308" s="44">
        <f t="shared" si="100"/>
        <v>0</v>
      </c>
      <c r="AJ308" s="44">
        <f t="shared" si="101"/>
        <v>44386.9</v>
      </c>
    </row>
    <row r="309" spans="1:36" s="74" customFormat="1">
      <c r="A309" s="11">
        <v>14</v>
      </c>
      <c r="B309" s="258" t="s">
        <v>555</v>
      </c>
      <c r="C309" s="258"/>
      <c r="D309" s="258"/>
      <c r="E309" s="258"/>
      <c r="F309" s="258"/>
      <c r="G309" s="258"/>
      <c r="H309" s="20"/>
      <c r="I309" s="20"/>
      <c r="J309" s="12">
        <f>J310+J317</f>
        <v>24415.57</v>
      </c>
      <c r="K309" s="72"/>
      <c r="L309" s="73">
        <f>SUM(L310:L319)</f>
        <v>0</v>
      </c>
      <c r="M309" s="72"/>
      <c r="N309" s="73">
        <f>SUM(N310:N319)</f>
        <v>0</v>
      </c>
      <c r="O309" s="72"/>
      <c r="P309" s="73">
        <f>SUM(P310:P319)</f>
        <v>0</v>
      </c>
      <c r="Q309" s="72"/>
      <c r="R309" s="73">
        <f>SUM(R310:R319)</f>
        <v>0</v>
      </c>
      <c r="S309" s="72"/>
      <c r="T309" s="73">
        <f>SUM(T310:T319)</f>
        <v>0</v>
      </c>
      <c r="U309" s="72"/>
      <c r="V309" s="73">
        <f>SUM(V310:V319)</f>
        <v>24415.566000000003</v>
      </c>
      <c r="W309" s="72"/>
      <c r="X309" s="73">
        <f>SUM(X310:X319)</f>
        <v>0</v>
      </c>
      <c r="Y309" s="72"/>
      <c r="Z309" s="73">
        <f>SUM(Z310:Z319)</f>
        <v>0</v>
      </c>
      <c r="AA309" s="72"/>
      <c r="AB309" s="73">
        <f>SUM(AB310:AB319)</f>
        <v>0</v>
      </c>
      <c r="AC309" s="72"/>
      <c r="AD309" s="73">
        <f>SUM(AD310:AD319)</f>
        <v>0</v>
      </c>
      <c r="AE309" s="72"/>
      <c r="AF309" s="73">
        <f>SUM(AF310:AF319)</f>
        <v>0</v>
      </c>
      <c r="AG309" s="72"/>
      <c r="AH309" s="73">
        <f>SUM(AH310:AH319)</f>
        <v>0</v>
      </c>
      <c r="AJ309" s="73"/>
    </row>
    <row r="310" spans="1:36">
      <c r="A310" s="22" t="s">
        <v>585</v>
      </c>
      <c r="B310" s="259" t="s">
        <v>557</v>
      </c>
      <c r="C310" s="259"/>
      <c r="D310" s="259"/>
      <c r="E310" s="259"/>
      <c r="F310" s="259"/>
      <c r="G310" s="259"/>
      <c r="H310" s="17"/>
      <c r="I310" s="17"/>
      <c r="J310" s="23">
        <f>SUM(J311:J316)</f>
        <v>16838.79</v>
      </c>
      <c r="N310" s="44">
        <f t="shared" si="88"/>
        <v>0</v>
      </c>
      <c r="AJ310" s="44"/>
    </row>
    <row r="311" spans="1:36" ht="34.200000000000003">
      <c r="A311" s="13" t="s">
        <v>587</v>
      </c>
      <c r="B311" s="14" t="s">
        <v>559</v>
      </c>
      <c r="C311" s="15" t="s">
        <v>560</v>
      </c>
      <c r="D311" s="14" t="s">
        <v>14</v>
      </c>
      <c r="E311" s="14" t="s">
        <v>30</v>
      </c>
      <c r="F311" s="16">
        <v>246.6</v>
      </c>
      <c r="G311" s="17">
        <v>40.549999999999997</v>
      </c>
      <c r="H311" s="17">
        <f t="shared" si="102"/>
        <v>49.66</v>
      </c>
      <c r="I311" s="17">
        <f t="shared" si="103"/>
        <v>9999.6299999999992</v>
      </c>
      <c r="J311" s="18">
        <f>ROUND((F311*H311),2)</f>
        <v>12246.16</v>
      </c>
      <c r="L311" s="44">
        <f t="shared" si="90"/>
        <v>0</v>
      </c>
      <c r="N311" s="44">
        <f t="shared" si="88"/>
        <v>0</v>
      </c>
      <c r="P311" s="44">
        <f t="shared" si="91"/>
        <v>0</v>
      </c>
      <c r="R311" s="44">
        <f t="shared" si="92"/>
        <v>0</v>
      </c>
      <c r="T311" s="44">
        <f t="shared" si="93"/>
        <v>0</v>
      </c>
      <c r="U311" s="43">
        <v>246.6</v>
      </c>
      <c r="V311" s="44">
        <f t="shared" si="94"/>
        <v>12246.155999999999</v>
      </c>
      <c r="X311" s="44">
        <f t="shared" si="95"/>
        <v>0</v>
      </c>
      <c r="Z311" s="44">
        <f t="shared" si="96"/>
        <v>0</v>
      </c>
      <c r="AB311" s="44">
        <f t="shared" si="97"/>
        <v>0</v>
      </c>
      <c r="AD311" s="44">
        <f t="shared" si="98"/>
        <v>0</v>
      </c>
      <c r="AF311" s="44">
        <f t="shared" si="99"/>
        <v>0</v>
      </c>
      <c r="AH311" s="44">
        <f t="shared" si="100"/>
        <v>0</v>
      </c>
      <c r="AJ311" s="44">
        <f t="shared" si="101"/>
        <v>12246.155999999999</v>
      </c>
    </row>
    <row r="312" spans="1:36" ht="34.200000000000003">
      <c r="A312" s="13" t="s">
        <v>590</v>
      </c>
      <c r="B312" s="14" t="s">
        <v>562</v>
      </c>
      <c r="C312" s="15" t="s">
        <v>563</v>
      </c>
      <c r="D312" s="14" t="s">
        <v>14</v>
      </c>
      <c r="E312" s="14" t="s">
        <v>30</v>
      </c>
      <c r="F312" s="16">
        <v>3</v>
      </c>
      <c r="G312" s="17">
        <v>83.52</v>
      </c>
      <c r="H312" s="17">
        <f t="shared" si="102"/>
        <v>102.29</v>
      </c>
      <c r="I312" s="17">
        <f t="shared" si="103"/>
        <v>250.56</v>
      </c>
      <c r="J312" s="18">
        <f t="shared" ref="J312:J316" si="105">ROUND((F312*H312),2)</f>
        <v>306.87</v>
      </c>
      <c r="L312" s="44">
        <f t="shared" si="90"/>
        <v>0</v>
      </c>
      <c r="N312" s="44">
        <f t="shared" ref="N312:N375" si="106">ROUND((M312*H312),2)</f>
        <v>0</v>
      </c>
      <c r="P312" s="44">
        <f t="shared" si="91"/>
        <v>0</v>
      </c>
      <c r="R312" s="44">
        <f t="shared" si="92"/>
        <v>0</v>
      </c>
      <c r="T312" s="44">
        <f t="shared" si="93"/>
        <v>0</v>
      </c>
      <c r="U312" s="43">
        <v>3</v>
      </c>
      <c r="V312" s="44">
        <f t="shared" si="94"/>
        <v>306.87</v>
      </c>
      <c r="X312" s="44">
        <f t="shared" si="95"/>
        <v>0</v>
      </c>
      <c r="Z312" s="44">
        <f t="shared" si="96"/>
        <v>0</v>
      </c>
      <c r="AB312" s="44">
        <f t="shared" si="97"/>
        <v>0</v>
      </c>
      <c r="AD312" s="44">
        <f t="shared" si="98"/>
        <v>0</v>
      </c>
      <c r="AF312" s="44">
        <f t="shared" si="99"/>
        <v>0</v>
      </c>
      <c r="AH312" s="44">
        <f t="shared" si="100"/>
        <v>0</v>
      </c>
      <c r="AJ312" s="44">
        <f t="shared" si="101"/>
        <v>306.87</v>
      </c>
    </row>
    <row r="313" spans="1:36" ht="45.6">
      <c r="A313" s="13" t="s">
        <v>593</v>
      </c>
      <c r="B313" s="14" t="s">
        <v>565</v>
      </c>
      <c r="C313" s="15" t="s">
        <v>566</v>
      </c>
      <c r="D313" s="14" t="s">
        <v>14</v>
      </c>
      <c r="E313" s="14" t="s">
        <v>22</v>
      </c>
      <c r="F313" s="16">
        <v>11</v>
      </c>
      <c r="G313" s="17">
        <v>53.61</v>
      </c>
      <c r="H313" s="17">
        <f t="shared" si="102"/>
        <v>65.66</v>
      </c>
      <c r="I313" s="17">
        <f t="shared" si="103"/>
        <v>589.71</v>
      </c>
      <c r="J313" s="18">
        <f t="shared" si="105"/>
        <v>722.26</v>
      </c>
      <c r="L313" s="44">
        <f t="shared" si="90"/>
        <v>0</v>
      </c>
      <c r="N313" s="44">
        <f t="shared" si="106"/>
        <v>0</v>
      </c>
      <c r="P313" s="44">
        <f t="shared" si="91"/>
        <v>0</v>
      </c>
      <c r="R313" s="44">
        <f t="shared" si="92"/>
        <v>0</v>
      </c>
      <c r="T313" s="44">
        <f t="shared" si="93"/>
        <v>0</v>
      </c>
      <c r="U313" s="43">
        <v>11</v>
      </c>
      <c r="V313" s="44">
        <f t="shared" si="94"/>
        <v>722.26</v>
      </c>
      <c r="X313" s="44">
        <f t="shared" si="95"/>
        <v>0</v>
      </c>
      <c r="Z313" s="44">
        <f t="shared" si="96"/>
        <v>0</v>
      </c>
      <c r="AB313" s="44">
        <f t="shared" si="97"/>
        <v>0</v>
      </c>
      <c r="AD313" s="44">
        <f t="shared" si="98"/>
        <v>0</v>
      </c>
      <c r="AF313" s="44">
        <f t="shared" si="99"/>
        <v>0</v>
      </c>
      <c r="AH313" s="44">
        <f t="shared" si="100"/>
        <v>0</v>
      </c>
      <c r="AJ313" s="44">
        <f t="shared" si="101"/>
        <v>722.26</v>
      </c>
    </row>
    <row r="314" spans="1:36" ht="45.6">
      <c r="A314" s="13" t="s">
        <v>596</v>
      </c>
      <c r="B314" s="14" t="s">
        <v>568</v>
      </c>
      <c r="C314" s="15" t="s">
        <v>569</v>
      </c>
      <c r="D314" s="14" t="s">
        <v>14</v>
      </c>
      <c r="E314" s="14" t="s">
        <v>22</v>
      </c>
      <c r="F314" s="16">
        <v>47</v>
      </c>
      <c r="G314" s="17">
        <v>52.38</v>
      </c>
      <c r="H314" s="17">
        <f t="shared" si="102"/>
        <v>64.150000000000006</v>
      </c>
      <c r="I314" s="17">
        <f t="shared" si="103"/>
        <v>2461.86</v>
      </c>
      <c r="J314" s="18">
        <f t="shared" si="105"/>
        <v>3015.05</v>
      </c>
      <c r="L314" s="44">
        <f t="shared" si="90"/>
        <v>0</v>
      </c>
      <c r="N314" s="44">
        <f t="shared" si="106"/>
        <v>0</v>
      </c>
      <c r="P314" s="44">
        <f t="shared" si="91"/>
        <v>0</v>
      </c>
      <c r="R314" s="44">
        <f t="shared" si="92"/>
        <v>0</v>
      </c>
      <c r="T314" s="44">
        <f t="shared" si="93"/>
        <v>0</v>
      </c>
      <c r="U314" s="43">
        <v>47</v>
      </c>
      <c r="V314" s="44">
        <f t="shared" si="94"/>
        <v>3015.05</v>
      </c>
      <c r="X314" s="44">
        <f t="shared" si="95"/>
        <v>0</v>
      </c>
      <c r="Z314" s="44">
        <f t="shared" si="96"/>
        <v>0</v>
      </c>
      <c r="AB314" s="44">
        <f t="shared" si="97"/>
        <v>0</v>
      </c>
      <c r="AD314" s="44">
        <f t="shared" si="98"/>
        <v>0</v>
      </c>
      <c r="AF314" s="44">
        <f t="shared" si="99"/>
        <v>0</v>
      </c>
      <c r="AH314" s="44">
        <f t="shared" si="100"/>
        <v>0</v>
      </c>
      <c r="AJ314" s="44">
        <f t="shared" si="101"/>
        <v>3015.05</v>
      </c>
    </row>
    <row r="315" spans="1:36" ht="45.6">
      <c r="A315" s="13" t="s">
        <v>599</v>
      </c>
      <c r="B315" s="14" t="s">
        <v>571</v>
      </c>
      <c r="C315" s="15" t="s">
        <v>572</v>
      </c>
      <c r="D315" s="14" t="s">
        <v>14</v>
      </c>
      <c r="E315" s="14" t="s">
        <v>22</v>
      </c>
      <c r="F315" s="16">
        <v>4</v>
      </c>
      <c r="G315" s="17">
        <v>91.18</v>
      </c>
      <c r="H315" s="17">
        <f t="shared" si="102"/>
        <v>111.67</v>
      </c>
      <c r="I315" s="17">
        <f t="shared" si="103"/>
        <v>364.72</v>
      </c>
      <c r="J315" s="18">
        <f t="shared" si="105"/>
        <v>446.68</v>
      </c>
      <c r="L315" s="44">
        <f t="shared" si="90"/>
        <v>0</v>
      </c>
      <c r="N315" s="44">
        <f t="shared" si="106"/>
        <v>0</v>
      </c>
      <c r="P315" s="44">
        <f t="shared" si="91"/>
        <v>0</v>
      </c>
      <c r="R315" s="44">
        <f t="shared" si="92"/>
        <v>0</v>
      </c>
      <c r="T315" s="44">
        <f t="shared" si="93"/>
        <v>0</v>
      </c>
      <c r="U315" s="43">
        <v>4</v>
      </c>
      <c r="V315" s="44">
        <f t="shared" si="94"/>
        <v>446.68</v>
      </c>
      <c r="X315" s="44">
        <f t="shared" si="95"/>
        <v>0</v>
      </c>
      <c r="Z315" s="44">
        <f t="shared" si="96"/>
        <v>0</v>
      </c>
      <c r="AB315" s="44">
        <f t="shared" si="97"/>
        <v>0</v>
      </c>
      <c r="AD315" s="44">
        <f t="shared" si="98"/>
        <v>0</v>
      </c>
      <c r="AF315" s="44">
        <f t="shared" si="99"/>
        <v>0</v>
      </c>
      <c r="AH315" s="44">
        <f t="shared" si="100"/>
        <v>0</v>
      </c>
      <c r="AJ315" s="44">
        <f t="shared" si="101"/>
        <v>446.68</v>
      </c>
    </row>
    <row r="316" spans="1:36" ht="45.6">
      <c r="A316" s="13" t="s">
        <v>602</v>
      </c>
      <c r="B316" s="14" t="s">
        <v>574</v>
      </c>
      <c r="C316" s="15" t="s">
        <v>575</v>
      </c>
      <c r="D316" s="14" t="s">
        <v>14</v>
      </c>
      <c r="E316" s="14" t="s">
        <v>22</v>
      </c>
      <c r="F316" s="16">
        <v>1</v>
      </c>
      <c r="G316" s="17">
        <v>83.1</v>
      </c>
      <c r="H316" s="17">
        <f t="shared" si="102"/>
        <v>101.77</v>
      </c>
      <c r="I316" s="17">
        <f t="shared" si="103"/>
        <v>83.1</v>
      </c>
      <c r="J316" s="18">
        <f t="shared" si="105"/>
        <v>101.77</v>
      </c>
      <c r="L316" s="44">
        <f t="shared" si="90"/>
        <v>0</v>
      </c>
      <c r="N316" s="44">
        <f t="shared" si="106"/>
        <v>0</v>
      </c>
      <c r="P316" s="44">
        <f t="shared" si="91"/>
        <v>0</v>
      </c>
      <c r="R316" s="44">
        <f t="shared" si="92"/>
        <v>0</v>
      </c>
      <c r="T316" s="44">
        <f t="shared" si="93"/>
        <v>0</v>
      </c>
      <c r="U316" s="43">
        <v>1</v>
      </c>
      <c r="V316" s="44">
        <f t="shared" si="94"/>
        <v>101.77</v>
      </c>
      <c r="X316" s="44">
        <f t="shared" si="95"/>
        <v>0</v>
      </c>
      <c r="Z316" s="44">
        <f t="shared" si="96"/>
        <v>0</v>
      </c>
      <c r="AB316" s="44">
        <f t="shared" si="97"/>
        <v>0</v>
      </c>
      <c r="AD316" s="44">
        <f t="shared" si="98"/>
        <v>0</v>
      </c>
      <c r="AF316" s="44">
        <f t="shared" si="99"/>
        <v>0</v>
      </c>
      <c r="AH316" s="44">
        <f t="shared" si="100"/>
        <v>0</v>
      </c>
      <c r="AJ316" s="44">
        <f t="shared" si="101"/>
        <v>101.77</v>
      </c>
    </row>
    <row r="317" spans="1:36">
      <c r="A317" s="22" t="s">
        <v>649</v>
      </c>
      <c r="B317" s="259" t="s">
        <v>577</v>
      </c>
      <c r="C317" s="259"/>
      <c r="D317" s="259"/>
      <c r="E317" s="259"/>
      <c r="F317" s="259"/>
      <c r="G317" s="259"/>
      <c r="H317" s="17"/>
      <c r="I317" s="17"/>
      <c r="J317" s="23">
        <f>J318+J319</f>
        <v>7576.7800000000007</v>
      </c>
      <c r="N317" s="44">
        <f t="shared" si="106"/>
        <v>0</v>
      </c>
      <c r="AJ317" s="44"/>
    </row>
    <row r="318" spans="1:36" ht="45.6">
      <c r="A318" s="13" t="s">
        <v>651</v>
      </c>
      <c r="B318" s="14" t="s">
        <v>579</v>
      </c>
      <c r="C318" s="15" t="s">
        <v>580</v>
      </c>
      <c r="D318" s="14" t="s">
        <v>14</v>
      </c>
      <c r="E318" s="14" t="s">
        <v>22</v>
      </c>
      <c r="F318" s="16">
        <v>9</v>
      </c>
      <c r="G318" s="17">
        <v>631.25</v>
      </c>
      <c r="H318" s="17">
        <f t="shared" si="102"/>
        <v>773.09</v>
      </c>
      <c r="I318" s="17">
        <f t="shared" si="103"/>
        <v>5681.25</v>
      </c>
      <c r="J318" s="18">
        <f>F318*H318</f>
        <v>6957.81</v>
      </c>
      <c r="L318" s="44">
        <f t="shared" si="90"/>
        <v>0</v>
      </c>
      <c r="N318" s="44">
        <f t="shared" si="106"/>
        <v>0</v>
      </c>
      <c r="P318" s="44">
        <f t="shared" si="91"/>
        <v>0</v>
      </c>
      <c r="R318" s="44">
        <f t="shared" si="92"/>
        <v>0</v>
      </c>
      <c r="T318" s="44">
        <f t="shared" si="93"/>
        <v>0</v>
      </c>
      <c r="U318" s="43">
        <v>9</v>
      </c>
      <c r="V318" s="44">
        <f t="shared" si="94"/>
        <v>6957.81</v>
      </c>
      <c r="X318" s="44">
        <f t="shared" si="95"/>
        <v>0</v>
      </c>
      <c r="Z318" s="44">
        <f t="shared" si="96"/>
        <v>0</v>
      </c>
      <c r="AB318" s="44">
        <f t="shared" si="97"/>
        <v>0</v>
      </c>
      <c r="AD318" s="44">
        <f t="shared" si="98"/>
        <v>0</v>
      </c>
      <c r="AF318" s="44">
        <f t="shared" si="99"/>
        <v>0</v>
      </c>
      <c r="AH318" s="44">
        <f t="shared" si="100"/>
        <v>0</v>
      </c>
      <c r="AJ318" s="44">
        <f t="shared" si="101"/>
        <v>6957.81</v>
      </c>
    </row>
    <row r="319" spans="1:36" ht="34.200000000000003">
      <c r="A319" s="13" t="s">
        <v>652</v>
      </c>
      <c r="B319" s="14" t="s">
        <v>582</v>
      </c>
      <c r="C319" s="15" t="s">
        <v>583</v>
      </c>
      <c r="D319" s="14" t="s">
        <v>14</v>
      </c>
      <c r="E319" s="14" t="s">
        <v>22</v>
      </c>
      <c r="F319" s="16">
        <v>11</v>
      </c>
      <c r="G319" s="17">
        <v>45.95</v>
      </c>
      <c r="H319" s="17">
        <f t="shared" si="102"/>
        <v>56.27</v>
      </c>
      <c r="I319" s="17">
        <f t="shared" si="103"/>
        <v>505.45000000000005</v>
      </c>
      <c r="J319" s="18">
        <f>F319*H319</f>
        <v>618.97</v>
      </c>
      <c r="L319" s="44">
        <f t="shared" si="90"/>
        <v>0</v>
      </c>
      <c r="N319" s="44">
        <f t="shared" si="106"/>
        <v>0</v>
      </c>
      <c r="P319" s="44">
        <f t="shared" si="91"/>
        <v>0</v>
      </c>
      <c r="R319" s="44">
        <f t="shared" si="92"/>
        <v>0</v>
      </c>
      <c r="T319" s="44">
        <f t="shared" si="93"/>
        <v>0</v>
      </c>
      <c r="U319" s="43">
        <v>11</v>
      </c>
      <c r="V319" s="44">
        <f t="shared" si="94"/>
        <v>618.97</v>
      </c>
      <c r="X319" s="44">
        <f t="shared" si="95"/>
        <v>0</v>
      </c>
      <c r="Z319" s="44">
        <f t="shared" si="96"/>
        <v>0</v>
      </c>
      <c r="AB319" s="44">
        <f t="shared" si="97"/>
        <v>0</v>
      </c>
      <c r="AD319" s="44">
        <f t="shared" si="98"/>
        <v>0</v>
      </c>
      <c r="AF319" s="44">
        <f t="shared" si="99"/>
        <v>0</v>
      </c>
      <c r="AH319" s="44">
        <f t="shared" si="100"/>
        <v>0</v>
      </c>
      <c r="AJ319" s="44">
        <f t="shared" si="101"/>
        <v>618.97</v>
      </c>
    </row>
    <row r="320" spans="1:36" s="74" customFormat="1">
      <c r="A320" s="11">
        <v>15</v>
      </c>
      <c r="B320" s="258" t="s">
        <v>584</v>
      </c>
      <c r="C320" s="258"/>
      <c r="D320" s="258"/>
      <c r="E320" s="258"/>
      <c r="F320" s="258"/>
      <c r="G320" s="258"/>
      <c r="H320" s="20"/>
      <c r="I320" s="20"/>
      <c r="J320" s="12">
        <f>ROUND((J321+J352),2)</f>
        <v>101838.7</v>
      </c>
      <c r="K320" s="72"/>
      <c r="L320" s="73">
        <f>SUM(L321:L355)</f>
        <v>0</v>
      </c>
      <c r="M320" s="72"/>
      <c r="N320" s="73">
        <f>SUM(N321:N355)</f>
        <v>0</v>
      </c>
      <c r="O320" s="72"/>
      <c r="P320" s="73">
        <f>SUM(P321:P355)</f>
        <v>0</v>
      </c>
      <c r="Q320" s="72"/>
      <c r="R320" s="73">
        <f>SUM(R321:R355)</f>
        <v>0</v>
      </c>
      <c r="S320" s="72"/>
      <c r="T320" s="73">
        <f>SUM(T321:T355)</f>
        <v>0</v>
      </c>
      <c r="U320" s="72"/>
      <c r="V320" s="73">
        <f>SUM(V321:V355)-0.01</f>
        <v>101838.69560000001</v>
      </c>
      <c r="W320" s="72"/>
      <c r="X320" s="73">
        <f>SUM(X321:X355)</f>
        <v>0</v>
      </c>
      <c r="Y320" s="72"/>
      <c r="Z320" s="73">
        <f>SUM(Z321:Z355)</f>
        <v>0</v>
      </c>
      <c r="AA320" s="72"/>
      <c r="AB320" s="73">
        <f>SUM(AB321:AB355)</f>
        <v>0</v>
      </c>
      <c r="AC320" s="72"/>
      <c r="AD320" s="73">
        <f>SUM(AD321:AD355)</f>
        <v>0</v>
      </c>
      <c r="AE320" s="72"/>
      <c r="AF320" s="73">
        <f>SUM(AF321:AF355)</f>
        <v>0</v>
      </c>
      <c r="AG320" s="72"/>
      <c r="AH320" s="73">
        <f>SUM(AH321:AH355)</f>
        <v>0</v>
      </c>
      <c r="AJ320" s="73"/>
    </row>
    <row r="321" spans="1:36">
      <c r="A321" s="22" t="s">
        <v>656</v>
      </c>
      <c r="B321" s="259" t="s">
        <v>586</v>
      </c>
      <c r="C321" s="259"/>
      <c r="D321" s="259"/>
      <c r="E321" s="259"/>
      <c r="F321" s="259"/>
      <c r="G321" s="259"/>
      <c r="H321" s="17"/>
      <c r="I321" s="17"/>
      <c r="J321" s="23">
        <f>ROUND((SUM(J322:J351)),2)</f>
        <v>53587.62</v>
      </c>
      <c r="N321" s="44">
        <f t="shared" si="106"/>
        <v>0</v>
      </c>
      <c r="AJ321" s="44"/>
    </row>
    <row r="322" spans="1:36" ht="45.6">
      <c r="A322" s="13" t="s">
        <v>1269</v>
      </c>
      <c r="B322" s="14" t="s">
        <v>588</v>
      </c>
      <c r="C322" s="15" t="s">
        <v>589</v>
      </c>
      <c r="D322" s="14" t="s">
        <v>14</v>
      </c>
      <c r="E322" s="14" t="s">
        <v>30</v>
      </c>
      <c r="F322" s="16">
        <v>154.34</v>
      </c>
      <c r="G322" s="17">
        <v>51.64</v>
      </c>
      <c r="H322" s="17">
        <f t="shared" si="102"/>
        <v>63.24</v>
      </c>
      <c r="I322" s="17">
        <f t="shared" si="103"/>
        <v>7970.1176000000005</v>
      </c>
      <c r="J322" s="18">
        <f>ROUND((F322*H322),2)</f>
        <v>9760.4599999999991</v>
      </c>
      <c r="L322" s="44">
        <f t="shared" si="90"/>
        <v>0</v>
      </c>
      <c r="N322" s="44">
        <f t="shared" si="106"/>
        <v>0</v>
      </c>
      <c r="P322" s="44">
        <f t="shared" si="91"/>
        <v>0</v>
      </c>
      <c r="R322" s="44">
        <f t="shared" si="92"/>
        <v>0</v>
      </c>
      <c r="T322" s="44">
        <f t="shared" si="93"/>
        <v>0</v>
      </c>
      <c r="U322" s="43">
        <v>154.34</v>
      </c>
      <c r="V322" s="44">
        <f t="shared" si="94"/>
        <v>9760.4616000000005</v>
      </c>
      <c r="X322" s="44">
        <f t="shared" si="95"/>
        <v>0</v>
      </c>
      <c r="Z322" s="44">
        <f t="shared" si="96"/>
        <v>0</v>
      </c>
      <c r="AB322" s="44">
        <f t="shared" si="97"/>
        <v>0</v>
      </c>
      <c r="AD322" s="44">
        <f t="shared" si="98"/>
        <v>0</v>
      </c>
      <c r="AF322" s="44">
        <f t="shared" si="99"/>
        <v>0</v>
      </c>
      <c r="AH322" s="44">
        <f t="shared" si="100"/>
        <v>0</v>
      </c>
      <c r="AJ322" s="44">
        <f t="shared" si="101"/>
        <v>9760.4616000000005</v>
      </c>
    </row>
    <row r="323" spans="1:36" ht="45.6">
      <c r="A323" s="13" t="s">
        <v>1270</v>
      </c>
      <c r="B323" s="14" t="s">
        <v>591</v>
      </c>
      <c r="C323" s="15" t="s">
        <v>592</v>
      </c>
      <c r="D323" s="14" t="s">
        <v>14</v>
      </c>
      <c r="E323" s="14" t="s">
        <v>30</v>
      </c>
      <c r="F323" s="16">
        <v>115.3</v>
      </c>
      <c r="G323" s="17">
        <v>29.83</v>
      </c>
      <c r="H323" s="17">
        <f t="shared" si="102"/>
        <v>36.53</v>
      </c>
      <c r="I323" s="17">
        <f t="shared" si="103"/>
        <v>3439.3989999999999</v>
      </c>
      <c r="J323" s="18">
        <f t="shared" ref="J323:J351" si="107">ROUND((F323*H323),2)</f>
        <v>4211.91</v>
      </c>
      <c r="L323" s="44">
        <f t="shared" si="90"/>
        <v>0</v>
      </c>
      <c r="N323" s="44">
        <f t="shared" si="106"/>
        <v>0</v>
      </c>
      <c r="P323" s="44">
        <f t="shared" si="91"/>
        <v>0</v>
      </c>
      <c r="R323" s="44">
        <f t="shared" si="92"/>
        <v>0</v>
      </c>
      <c r="T323" s="44">
        <f t="shared" si="93"/>
        <v>0</v>
      </c>
      <c r="U323" s="43">
        <v>115.3</v>
      </c>
      <c r="V323" s="44">
        <f t="shared" si="94"/>
        <v>4211.9089999999997</v>
      </c>
      <c r="X323" s="44">
        <f t="shared" si="95"/>
        <v>0</v>
      </c>
      <c r="Z323" s="44">
        <f t="shared" si="96"/>
        <v>0</v>
      </c>
      <c r="AB323" s="44">
        <f t="shared" si="97"/>
        <v>0</v>
      </c>
      <c r="AD323" s="44">
        <f t="shared" si="98"/>
        <v>0</v>
      </c>
      <c r="AF323" s="44">
        <f t="shared" si="99"/>
        <v>0</v>
      </c>
      <c r="AH323" s="44">
        <f t="shared" si="100"/>
        <v>0</v>
      </c>
      <c r="AJ323" s="44">
        <f t="shared" si="101"/>
        <v>4211.9089999999997</v>
      </c>
    </row>
    <row r="324" spans="1:36" ht="45.6">
      <c r="A324" s="13" t="s">
        <v>1271</v>
      </c>
      <c r="B324" s="14" t="s">
        <v>594</v>
      </c>
      <c r="C324" s="15" t="s">
        <v>595</v>
      </c>
      <c r="D324" s="14" t="s">
        <v>14</v>
      </c>
      <c r="E324" s="14" t="s">
        <v>30</v>
      </c>
      <c r="F324" s="16">
        <v>171.96</v>
      </c>
      <c r="G324" s="17">
        <v>37.07</v>
      </c>
      <c r="H324" s="17">
        <f t="shared" si="102"/>
        <v>45.4</v>
      </c>
      <c r="I324" s="17">
        <f t="shared" si="103"/>
        <v>6374.5572000000002</v>
      </c>
      <c r="J324" s="18">
        <f t="shared" si="107"/>
        <v>7806.98</v>
      </c>
      <c r="L324" s="44">
        <f t="shared" si="90"/>
        <v>0</v>
      </c>
      <c r="N324" s="44">
        <f t="shared" si="106"/>
        <v>0</v>
      </c>
      <c r="P324" s="44">
        <f t="shared" si="91"/>
        <v>0</v>
      </c>
      <c r="R324" s="44">
        <f t="shared" si="92"/>
        <v>0</v>
      </c>
      <c r="T324" s="44">
        <f t="shared" si="93"/>
        <v>0</v>
      </c>
      <c r="U324" s="43">
        <v>171.96</v>
      </c>
      <c r="V324" s="44">
        <f t="shared" si="94"/>
        <v>7806.9840000000004</v>
      </c>
      <c r="X324" s="44">
        <f t="shared" si="95"/>
        <v>0</v>
      </c>
      <c r="Z324" s="44">
        <f t="shared" si="96"/>
        <v>0</v>
      </c>
      <c r="AB324" s="44">
        <f t="shared" si="97"/>
        <v>0</v>
      </c>
      <c r="AD324" s="44">
        <f t="shared" si="98"/>
        <v>0</v>
      </c>
      <c r="AF324" s="44">
        <f t="shared" si="99"/>
        <v>0</v>
      </c>
      <c r="AH324" s="44">
        <f t="shared" si="100"/>
        <v>0</v>
      </c>
      <c r="AJ324" s="44">
        <f t="shared" si="101"/>
        <v>7806.9840000000004</v>
      </c>
    </row>
    <row r="325" spans="1:36" ht="45.6">
      <c r="A325" s="13" t="s">
        <v>1272</v>
      </c>
      <c r="B325" s="14" t="s">
        <v>597</v>
      </c>
      <c r="C325" s="15" t="s">
        <v>598</v>
      </c>
      <c r="D325" s="14" t="s">
        <v>14</v>
      </c>
      <c r="E325" s="14" t="s">
        <v>30</v>
      </c>
      <c r="F325" s="16">
        <v>69.55</v>
      </c>
      <c r="G325" s="17">
        <v>46</v>
      </c>
      <c r="H325" s="17">
        <f t="shared" si="102"/>
        <v>56.34</v>
      </c>
      <c r="I325" s="17">
        <f t="shared" si="103"/>
        <v>3199.2999999999997</v>
      </c>
      <c r="J325" s="18">
        <f t="shared" si="107"/>
        <v>3918.45</v>
      </c>
      <c r="L325" s="44">
        <f t="shared" si="90"/>
        <v>0</v>
      </c>
      <c r="N325" s="44">
        <f t="shared" si="106"/>
        <v>0</v>
      </c>
      <c r="P325" s="44">
        <f t="shared" si="91"/>
        <v>0</v>
      </c>
      <c r="R325" s="44">
        <f t="shared" si="92"/>
        <v>0</v>
      </c>
      <c r="T325" s="44">
        <f t="shared" si="93"/>
        <v>0</v>
      </c>
      <c r="U325" s="43">
        <v>69.55</v>
      </c>
      <c r="V325" s="44">
        <f t="shared" si="94"/>
        <v>3918.4470000000001</v>
      </c>
      <c r="X325" s="44">
        <f t="shared" si="95"/>
        <v>0</v>
      </c>
      <c r="Z325" s="44">
        <f t="shared" si="96"/>
        <v>0</v>
      </c>
      <c r="AB325" s="44">
        <f t="shared" si="97"/>
        <v>0</v>
      </c>
      <c r="AD325" s="44">
        <f t="shared" si="98"/>
        <v>0</v>
      </c>
      <c r="AF325" s="44">
        <f t="shared" si="99"/>
        <v>0</v>
      </c>
      <c r="AH325" s="44">
        <f t="shared" si="100"/>
        <v>0</v>
      </c>
      <c r="AJ325" s="44">
        <f t="shared" si="101"/>
        <v>3918.4470000000001</v>
      </c>
    </row>
    <row r="326" spans="1:36" ht="57">
      <c r="A326" s="13" t="s">
        <v>1273</v>
      </c>
      <c r="B326" s="14" t="s">
        <v>600</v>
      </c>
      <c r="C326" s="15" t="s">
        <v>601</v>
      </c>
      <c r="D326" s="14" t="s">
        <v>14</v>
      </c>
      <c r="E326" s="14" t="s">
        <v>22</v>
      </c>
      <c r="F326" s="16">
        <v>32</v>
      </c>
      <c r="G326" s="17">
        <v>13.79</v>
      </c>
      <c r="H326" s="17">
        <f t="shared" si="102"/>
        <v>16.89</v>
      </c>
      <c r="I326" s="17">
        <f t="shared" si="103"/>
        <v>441.28</v>
      </c>
      <c r="J326" s="18">
        <f t="shared" si="107"/>
        <v>540.48</v>
      </c>
      <c r="L326" s="44">
        <f t="shared" si="90"/>
        <v>0</v>
      </c>
      <c r="N326" s="44">
        <f t="shared" si="106"/>
        <v>0</v>
      </c>
      <c r="P326" s="44">
        <f t="shared" si="91"/>
        <v>0</v>
      </c>
      <c r="R326" s="44">
        <f t="shared" si="92"/>
        <v>0</v>
      </c>
      <c r="T326" s="44">
        <f t="shared" si="93"/>
        <v>0</v>
      </c>
      <c r="U326" s="43">
        <v>32</v>
      </c>
      <c r="V326" s="44">
        <f t="shared" si="94"/>
        <v>540.48</v>
      </c>
      <c r="X326" s="44">
        <f t="shared" si="95"/>
        <v>0</v>
      </c>
      <c r="Z326" s="44">
        <f t="shared" si="96"/>
        <v>0</v>
      </c>
      <c r="AB326" s="44">
        <f t="shared" si="97"/>
        <v>0</v>
      </c>
      <c r="AD326" s="44">
        <f t="shared" si="98"/>
        <v>0</v>
      </c>
      <c r="AF326" s="44">
        <f t="shared" si="99"/>
        <v>0</v>
      </c>
      <c r="AH326" s="44">
        <f t="shared" si="100"/>
        <v>0</v>
      </c>
      <c r="AJ326" s="44">
        <f t="shared" si="101"/>
        <v>540.48</v>
      </c>
    </row>
    <row r="327" spans="1:36" ht="57">
      <c r="A327" s="13" t="s">
        <v>1274</v>
      </c>
      <c r="B327" s="14" t="s">
        <v>603</v>
      </c>
      <c r="C327" s="15" t="s">
        <v>604</v>
      </c>
      <c r="D327" s="14" t="s">
        <v>14</v>
      </c>
      <c r="E327" s="14" t="s">
        <v>22</v>
      </c>
      <c r="F327" s="16">
        <v>31</v>
      </c>
      <c r="G327" s="17">
        <v>18.89</v>
      </c>
      <c r="H327" s="17">
        <f t="shared" si="102"/>
        <v>23.13</v>
      </c>
      <c r="I327" s="17">
        <f t="shared" si="103"/>
        <v>585.59</v>
      </c>
      <c r="J327" s="18">
        <f t="shared" si="107"/>
        <v>717.03</v>
      </c>
      <c r="L327" s="44">
        <f t="shared" si="90"/>
        <v>0</v>
      </c>
      <c r="N327" s="44">
        <f t="shared" si="106"/>
        <v>0</v>
      </c>
      <c r="P327" s="44">
        <f t="shared" si="91"/>
        <v>0</v>
      </c>
      <c r="R327" s="44">
        <f t="shared" si="92"/>
        <v>0</v>
      </c>
      <c r="T327" s="44">
        <f t="shared" si="93"/>
        <v>0</v>
      </c>
      <c r="U327" s="43">
        <v>31</v>
      </c>
      <c r="V327" s="44">
        <f t="shared" si="94"/>
        <v>717.03</v>
      </c>
      <c r="X327" s="44">
        <f t="shared" si="95"/>
        <v>0</v>
      </c>
      <c r="Z327" s="44">
        <f t="shared" si="96"/>
        <v>0</v>
      </c>
      <c r="AB327" s="44">
        <f t="shared" si="97"/>
        <v>0</v>
      </c>
      <c r="AD327" s="44">
        <f t="shared" si="98"/>
        <v>0</v>
      </c>
      <c r="AF327" s="44">
        <f t="shared" si="99"/>
        <v>0</v>
      </c>
      <c r="AH327" s="44">
        <f t="shared" si="100"/>
        <v>0</v>
      </c>
      <c r="AJ327" s="44">
        <f t="shared" si="101"/>
        <v>717.03</v>
      </c>
    </row>
    <row r="328" spans="1:36" ht="57">
      <c r="A328" s="13" t="s">
        <v>1275</v>
      </c>
      <c r="B328" s="14" t="s">
        <v>605</v>
      </c>
      <c r="C328" s="15" t="s">
        <v>606</v>
      </c>
      <c r="D328" s="14" t="s">
        <v>14</v>
      </c>
      <c r="E328" s="14" t="s">
        <v>22</v>
      </c>
      <c r="F328" s="16">
        <v>9</v>
      </c>
      <c r="G328" s="17">
        <v>27.87</v>
      </c>
      <c r="H328" s="17">
        <f t="shared" si="102"/>
        <v>34.130000000000003</v>
      </c>
      <c r="I328" s="17">
        <f t="shared" si="103"/>
        <v>250.83</v>
      </c>
      <c r="J328" s="18">
        <f t="shared" si="107"/>
        <v>307.17</v>
      </c>
      <c r="L328" s="44">
        <f t="shared" si="90"/>
        <v>0</v>
      </c>
      <c r="N328" s="44">
        <f t="shared" si="106"/>
        <v>0</v>
      </c>
      <c r="P328" s="44">
        <f t="shared" si="91"/>
        <v>0</v>
      </c>
      <c r="R328" s="44">
        <f t="shared" si="92"/>
        <v>0</v>
      </c>
      <c r="T328" s="44">
        <f t="shared" si="93"/>
        <v>0</v>
      </c>
      <c r="U328" s="43">
        <v>9</v>
      </c>
      <c r="V328" s="44">
        <f t="shared" si="94"/>
        <v>307.17</v>
      </c>
      <c r="X328" s="44">
        <f t="shared" si="95"/>
        <v>0</v>
      </c>
      <c r="Z328" s="44">
        <f t="shared" si="96"/>
        <v>0</v>
      </c>
      <c r="AB328" s="44">
        <f t="shared" si="97"/>
        <v>0</v>
      </c>
      <c r="AD328" s="44">
        <f t="shared" si="98"/>
        <v>0</v>
      </c>
      <c r="AF328" s="44">
        <f t="shared" si="99"/>
        <v>0</v>
      </c>
      <c r="AH328" s="44">
        <f t="shared" si="100"/>
        <v>0</v>
      </c>
      <c r="AJ328" s="44">
        <f t="shared" si="101"/>
        <v>307.17</v>
      </c>
    </row>
    <row r="329" spans="1:36" ht="57">
      <c r="A329" s="13" t="s">
        <v>1276</v>
      </c>
      <c r="B329" s="14" t="s">
        <v>607</v>
      </c>
      <c r="C329" s="15" t="s">
        <v>608</v>
      </c>
      <c r="D329" s="14" t="s">
        <v>14</v>
      </c>
      <c r="E329" s="14" t="s">
        <v>22</v>
      </c>
      <c r="F329" s="16">
        <v>10</v>
      </c>
      <c r="G329" s="17">
        <v>33.229999999999997</v>
      </c>
      <c r="H329" s="17">
        <f t="shared" si="102"/>
        <v>40.700000000000003</v>
      </c>
      <c r="I329" s="17">
        <f t="shared" si="103"/>
        <v>332.29999999999995</v>
      </c>
      <c r="J329" s="18">
        <f t="shared" si="107"/>
        <v>407</v>
      </c>
      <c r="L329" s="44">
        <f t="shared" si="90"/>
        <v>0</v>
      </c>
      <c r="N329" s="44">
        <f t="shared" si="106"/>
        <v>0</v>
      </c>
      <c r="P329" s="44">
        <f t="shared" si="91"/>
        <v>0</v>
      </c>
      <c r="R329" s="44">
        <f t="shared" si="92"/>
        <v>0</v>
      </c>
      <c r="T329" s="44">
        <f t="shared" si="93"/>
        <v>0</v>
      </c>
      <c r="U329" s="43">
        <v>10</v>
      </c>
      <c r="V329" s="44">
        <f t="shared" si="94"/>
        <v>407</v>
      </c>
      <c r="X329" s="44">
        <f t="shared" si="95"/>
        <v>0</v>
      </c>
      <c r="Z329" s="44">
        <f t="shared" si="96"/>
        <v>0</v>
      </c>
      <c r="AB329" s="44">
        <f t="shared" si="97"/>
        <v>0</v>
      </c>
      <c r="AD329" s="44">
        <f t="shared" si="98"/>
        <v>0</v>
      </c>
      <c r="AF329" s="44">
        <f t="shared" si="99"/>
        <v>0</v>
      </c>
      <c r="AH329" s="44">
        <f t="shared" si="100"/>
        <v>0</v>
      </c>
      <c r="AJ329" s="44">
        <f t="shared" si="101"/>
        <v>407</v>
      </c>
    </row>
    <row r="330" spans="1:36" ht="57">
      <c r="A330" s="13" t="s">
        <v>1277</v>
      </c>
      <c r="B330" s="14" t="s">
        <v>609</v>
      </c>
      <c r="C330" s="15" t="s">
        <v>610</v>
      </c>
      <c r="D330" s="14" t="s">
        <v>14</v>
      </c>
      <c r="E330" s="14" t="s">
        <v>22</v>
      </c>
      <c r="F330" s="16">
        <v>12</v>
      </c>
      <c r="G330" s="17">
        <v>32.229999999999997</v>
      </c>
      <c r="H330" s="17">
        <f t="shared" si="102"/>
        <v>39.47</v>
      </c>
      <c r="I330" s="17">
        <f t="shared" si="103"/>
        <v>386.76</v>
      </c>
      <c r="J330" s="18">
        <f t="shared" si="107"/>
        <v>473.64</v>
      </c>
      <c r="L330" s="44">
        <f t="shared" si="90"/>
        <v>0</v>
      </c>
      <c r="N330" s="44">
        <f t="shared" si="106"/>
        <v>0</v>
      </c>
      <c r="P330" s="44">
        <f t="shared" si="91"/>
        <v>0</v>
      </c>
      <c r="R330" s="44">
        <f t="shared" si="92"/>
        <v>0</v>
      </c>
      <c r="T330" s="44">
        <f t="shared" si="93"/>
        <v>0</v>
      </c>
      <c r="U330" s="43">
        <v>12</v>
      </c>
      <c r="V330" s="44">
        <f t="shared" si="94"/>
        <v>473.64</v>
      </c>
      <c r="X330" s="44">
        <f t="shared" si="95"/>
        <v>0</v>
      </c>
      <c r="Z330" s="44">
        <f t="shared" si="96"/>
        <v>0</v>
      </c>
      <c r="AB330" s="44">
        <f t="shared" si="97"/>
        <v>0</v>
      </c>
      <c r="AD330" s="44">
        <f t="shared" si="98"/>
        <v>0</v>
      </c>
      <c r="AF330" s="44">
        <f t="shared" si="99"/>
        <v>0</v>
      </c>
      <c r="AH330" s="44">
        <f t="shared" si="100"/>
        <v>0</v>
      </c>
      <c r="AJ330" s="44">
        <f t="shared" si="101"/>
        <v>473.64</v>
      </c>
    </row>
    <row r="331" spans="1:36" ht="57">
      <c r="A331" s="13" t="s">
        <v>1278</v>
      </c>
      <c r="B331" s="14" t="s">
        <v>611</v>
      </c>
      <c r="C331" s="15" t="s">
        <v>612</v>
      </c>
      <c r="D331" s="14" t="s">
        <v>14</v>
      </c>
      <c r="E331" s="14" t="s">
        <v>22</v>
      </c>
      <c r="F331" s="16">
        <v>28</v>
      </c>
      <c r="G331" s="17">
        <v>26.7</v>
      </c>
      <c r="H331" s="17">
        <f t="shared" si="102"/>
        <v>32.700000000000003</v>
      </c>
      <c r="I331" s="17">
        <f t="shared" si="103"/>
        <v>747.6</v>
      </c>
      <c r="J331" s="18">
        <f t="shared" si="107"/>
        <v>915.6</v>
      </c>
      <c r="L331" s="44">
        <f t="shared" si="90"/>
        <v>0</v>
      </c>
      <c r="N331" s="44">
        <f t="shared" si="106"/>
        <v>0</v>
      </c>
      <c r="P331" s="44">
        <f t="shared" si="91"/>
        <v>0</v>
      </c>
      <c r="R331" s="44">
        <f t="shared" si="92"/>
        <v>0</v>
      </c>
      <c r="T331" s="44">
        <f t="shared" si="93"/>
        <v>0</v>
      </c>
      <c r="U331" s="43">
        <v>28</v>
      </c>
      <c r="V331" s="44">
        <f t="shared" si="94"/>
        <v>915.60000000000014</v>
      </c>
      <c r="X331" s="44">
        <f t="shared" si="95"/>
        <v>0</v>
      </c>
      <c r="Z331" s="44">
        <f t="shared" si="96"/>
        <v>0</v>
      </c>
      <c r="AB331" s="44">
        <f t="shared" si="97"/>
        <v>0</v>
      </c>
      <c r="AD331" s="44">
        <f t="shared" si="98"/>
        <v>0</v>
      </c>
      <c r="AF331" s="44">
        <f t="shared" si="99"/>
        <v>0</v>
      </c>
      <c r="AH331" s="44">
        <f t="shared" si="100"/>
        <v>0</v>
      </c>
      <c r="AJ331" s="44">
        <f t="shared" si="101"/>
        <v>915.60000000000014</v>
      </c>
    </row>
    <row r="332" spans="1:36" ht="57">
      <c r="A332" s="13" t="s">
        <v>1279</v>
      </c>
      <c r="B332" s="14" t="s">
        <v>613</v>
      </c>
      <c r="C332" s="15" t="s">
        <v>614</v>
      </c>
      <c r="D332" s="14" t="s">
        <v>14</v>
      </c>
      <c r="E332" s="14" t="s">
        <v>22</v>
      </c>
      <c r="F332" s="16">
        <v>18</v>
      </c>
      <c r="G332" s="17">
        <v>18.02</v>
      </c>
      <c r="H332" s="17">
        <f t="shared" si="102"/>
        <v>22.07</v>
      </c>
      <c r="I332" s="17">
        <f t="shared" si="103"/>
        <v>324.36</v>
      </c>
      <c r="J332" s="18">
        <f t="shared" si="107"/>
        <v>397.26</v>
      </c>
      <c r="L332" s="44">
        <f t="shared" si="90"/>
        <v>0</v>
      </c>
      <c r="N332" s="44">
        <f t="shared" si="106"/>
        <v>0</v>
      </c>
      <c r="P332" s="44">
        <f t="shared" si="91"/>
        <v>0</v>
      </c>
      <c r="R332" s="44">
        <f t="shared" si="92"/>
        <v>0</v>
      </c>
      <c r="T332" s="44">
        <f t="shared" si="93"/>
        <v>0</v>
      </c>
      <c r="U332" s="43">
        <v>18</v>
      </c>
      <c r="V332" s="44">
        <f t="shared" si="94"/>
        <v>397.26</v>
      </c>
      <c r="X332" s="44">
        <f t="shared" si="95"/>
        <v>0</v>
      </c>
      <c r="Z332" s="44">
        <f t="shared" si="96"/>
        <v>0</v>
      </c>
      <c r="AB332" s="44">
        <f t="shared" si="97"/>
        <v>0</v>
      </c>
      <c r="AD332" s="44">
        <f t="shared" si="98"/>
        <v>0</v>
      </c>
      <c r="AF332" s="44">
        <f t="shared" si="99"/>
        <v>0</v>
      </c>
      <c r="AH332" s="44">
        <f t="shared" si="100"/>
        <v>0</v>
      </c>
      <c r="AJ332" s="44">
        <f t="shared" si="101"/>
        <v>397.26</v>
      </c>
    </row>
    <row r="333" spans="1:36" ht="57">
      <c r="A333" s="13" t="s">
        <v>1280</v>
      </c>
      <c r="B333" s="14" t="s">
        <v>615</v>
      </c>
      <c r="C333" s="15" t="s">
        <v>616</v>
      </c>
      <c r="D333" s="14" t="s">
        <v>14</v>
      </c>
      <c r="E333" s="14" t="s">
        <v>22</v>
      </c>
      <c r="F333" s="16">
        <v>106</v>
      </c>
      <c r="G333" s="17">
        <v>13.52</v>
      </c>
      <c r="H333" s="17">
        <f t="shared" si="102"/>
        <v>16.559999999999999</v>
      </c>
      <c r="I333" s="17">
        <f t="shared" si="103"/>
        <v>1433.12</v>
      </c>
      <c r="J333" s="18">
        <f t="shared" si="107"/>
        <v>1755.36</v>
      </c>
      <c r="L333" s="44">
        <f t="shared" si="90"/>
        <v>0</v>
      </c>
      <c r="N333" s="44">
        <f t="shared" si="106"/>
        <v>0</v>
      </c>
      <c r="P333" s="44">
        <f t="shared" si="91"/>
        <v>0</v>
      </c>
      <c r="R333" s="44">
        <f t="shared" si="92"/>
        <v>0</v>
      </c>
      <c r="T333" s="44">
        <f t="shared" si="93"/>
        <v>0</v>
      </c>
      <c r="U333" s="43">
        <v>106</v>
      </c>
      <c r="V333" s="44">
        <f t="shared" si="94"/>
        <v>1755.36</v>
      </c>
      <c r="X333" s="44">
        <f t="shared" si="95"/>
        <v>0</v>
      </c>
      <c r="Z333" s="44">
        <f t="shared" si="96"/>
        <v>0</v>
      </c>
      <c r="AB333" s="44">
        <f t="shared" si="97"/>
        <v>0</v>
      </c>
      <c r="AD333" s="44">
        <f t="shared" si="98"/>
        <v>0</v>
      </c>
      <c r="AF333" s="44">
        <f t="shared" si="99"/>
        <v>0</v>
      </c>
      <c r="AH333" s="44">
        <f t="shared" si="100"/>
        <v>0</v>
      </c>
      <c r="AJ333" s="44">
        <f t="shared" si="101"/>
        <v>1755.36</v>
      </c>
    </row>
    <row r="334" spans="1:36" ht="45.6">
      <c r="A334" s="13" t="s">
        <v>1281</v>
      </c>
      <c r="B334" s="14" t="s">
        <v>617</v>
      </c>
      <c r="C334" s="15" t="s">
        <v>618</v>
      </c>
      <c r="D334" s="14" t="s">
        <v>26</v>
      </c>
      <c r="E334" s="14" t="s">
        <v>22</v>
      </c>
      <c r="F334" s="16">
        <v>14</v>
      </c>
      <c r="G334" s="17">
        <v>55.93</v>
      </c>
      <c r="H334" s="17">
        <f t="shared" si="102"/>
        <v>68.5</v>
      </c>
      <c r="I334" s="17">
        <f t="shared" si="103"/>
        <v>783.02</v>
      </c>
      <c r="J334" s="18">
        <f t="shared" si="107"/>
        <v>959</v>
      </c>
      <c r="L334" s="44">
        <f t="shared" si="90"/>
        <v>0</v>
      </c>
      <c r="N334" s="44">
        <f t="shared" si="106"/>
        <v>0</v>
      </c>
      <c r="P334" s="44">
        <f t="shared" si="91"/>
        <v>0</v>
      </c>
      <c r="R334" s="44">
        <f t="shared" si="92"/>
        <v>0</v>
      </c>
      <c r="T334" s="44">
        <f t="shared" si="93"/>
        <v>0</v>
      </c>
      <c r="U334" s="43">
        <v>14</v>
      </c>
      <c r="V334" s="44">
        <f t="shared" si="94"/>
        <v>959</v>
      </c>
      <c r="X334" s="44">
        <f t="shared" si="95"/>
        <v>0</v>
      </c>
      <c r="Z334" s="44">
        <f t="shared" si="96"/>
        <v>0</v>
      </c>
      <c r="AB334" s="44">
        <f t="shared" si="97"/>
        <v>0</v>
      </c>
      <c r="AD334" s="44">
        <f t="shared" si="98"/>
        <v>0</v>
      </c>
      <c r="AF334" s="44">
        <f t="shared" si="99"/>
        <v>0</v>
      </c>
      <c r="AH334" s="44">
        <f t="shared" si="100"/>
        <v>0</v>
      </c>
      <c r="AJ334" s="44">
        <f t="shared" si="101"/>
        <v>959</v>
      </c>
    </row>
    <row r="335" spans="1:36" ht="45.6">
      <c r="A335" s="13" t="s">
        <v>1282</v>
      </c>
      <c r="B335" s="14" t="s">
        <v>619</v>
      </c>
      <c r="C335" s="15" t="s">
        <v>620</v>
      </c>
      <c r="D335" s="14" t="s">
        <v>14</v>
      </c>
      <c r="E335" s="14" t="s">
        <v>22</v>
      </c>
      <c r="F335" s="16">
        <v>8</v>
      </c>
      <c r="G335" s="17">
        <v>62.29</v>
      </c>
      <c r="H335" s="17">
        <f t="shared" si="102"/>
        <v>76.290000000000006</v>
      </c>
      <c r="I335" s="17">
        <f t="shared" si="103"/>
        <v>498.32</v>
      </c>
      <c r="J335" s="18">
        <f t="shared" si="107"/>
        <v>610.32000000000005</v>
      </c>
      <c r="L335" s="44">
        <f t="shared" si="90"/>
        <v>0</v>
      </c>
      <c r="N335" s="44">
        <f t="shared" si="106"/>
        <v>0</v>
      </c>
      <c r="P335" s="44">
        <f t="shared" si="91"/>
        <v>0</v>
      </c>
      <c r="R335" s="44">
        <f t="shared" si="92"/>
        <v>0</v>
      </c>
      <c r="T335" s="44">
        <f t="shared" si="93"/>
        <v>0</v>
      </c>
      <c r="U335" s="43">
        <v>8</v>
      </c>
      <c r="V335" s="44">
        <f t="shared" si="94"/>
        <v>610.32000000000005</v>
      </c>
      <c r="X335" s="44">
        <f t="shared" si="95"/>
        <v>0</v>
      </c>
      <c r="Z335" s="44">
        <f t="shared" si="96"/>
        <v>0</v>
      </c>
      <c r="AB335" s="44">
        <f t="shared" si="97"/>
        <v>0</v>
      </c>
      <c r="AD335" s="44">
        <f t="shared" si="98"/>
        <v>0</v>
      </c>
      <c r="AF335" s="44">
        <f t="shared" si="99"/>
        <v>0</v>
      </c>
      <c r="AH335" s="44">
        <f t="shared" si="100"/>
        <v>0</v>
      </c>
      <c r="AJ335" s="44">
        <f t="shared" si="101"/>
        <v>610.32000000000005</v>
      </c>
    </row>
    <row r="336" spans="1:36" ht="45.6">
      <c r="A336" s="13" t="s">
        <v>1283</v>
      </c>
      <c r="B336" s="14" t="s">
        <v>621</v>
      </c>
      <c r="C336" s="15" t="s">
        <v>622</v>
      </c>
      <c r="D336" s="14" t="s">
        <v>26</v>
      </c>
      <c r="E336" s="14" t="s">
        <v>22</v>
      </c>
      <c r="F336" s="16">
        <v>1</v>
      </c>
      <c r="G336" s="17">
        <v>47.95</v>
      </c>
      <c r="H336" s="17">
        <f t="shared" si="102"/>
        <v>58.72</v>
      </c>
      <c r="I336" s="17">
        <f t="shared" si="103"/>
        <v>47.95</v>
      </c>
      <c r="J336" s="18">
        <f t="shared" si="107"/>
        <v>58.72</v>
      </c>
      <c r="L336" s="44">
        <f t="shared" si="90"/>
        <v>0</v>
      </c>
      <c r="N336" s="44">
        <f t="shared" si="106"/>
        <v>0</v>
      </c>
      <c r="P336" s="44">
        <f t="shared" si="91"/>
        <v>0</v>
      </c>
      <c r="R336" s="44">
        <f t="shared" si="92"/>
        <v>0</v>
      </c>
      <c r="T336" s="44">
        <f t="shared" si="93"/>
        <v>0</v>
      </c>
      <c r="U336" s="43">
        <v>1</v>
      </c>
      <c r="V336" s="44">
        <f t="shared" si="94"/>
        <v>58.72</v>
      </c>
      <c r="X336" s="44">
        <f t="shared" si="95"/>
        <v>0</v>
      </c>
      <c r="Z336" s="44">
        <f t="shared" si="96"/>
        <v>0</v>
      </c>
      <c r="AB336" s="44">
        <f t="shared" si="97"/>
        <v>0</v>
      </c>
      <c r="AD336" s="44">
        <f t="shared" si="98"/>
        <v>0</v>
      </c>
      <c r="AF336" s="44">
        <f t="shared" si="99"/>
        <v>0</v>
      </c>
      <c r="AH336" s="44">
        <f t="shared" si="100"/>
        <v>0</v>
      </c>
      <c r="AJ336" s="44">
        <f t="shared" si="101"/>
        <v>58.72</v>
      </c>
    </row>
    <row r="337" spans="1:36" ht="45.6">
      <c r="A337" s="13" t="s">
        <v>1284</v>
      </c>
      <c r="B337" s="14" t="s">
        <v>623</v>
      </c>
      <c r="C337" s="15" t="s">
        <v>624</v>
      </c>
      <c r="D337" s="14" t="s">
        <v>14</v>
      </c>
      <c r="E337" s="14" t="s">
        <v>22</v>
      </c>
      <c r="F337" s="16">
        <v>9</v>
      </c>
      <c r="G337" s="17">
        <v>21.49</v>
      </c>
      <c r="H337" s="17">
        <f t="shared" si="102"/>
        <v>26.32</v>
      </c>
      <c r="I337" s="17">
        <f t="shared" si="103"/>
        <v>193.41</v>
      </c>
      <c r="J337" s="18">
        <f t="shared" si="107"/>
        <v>236.88</v>
      </c>
      <c r="L337" s="44">
        <f t="shared" si="90"/>
        <v>0</v>
      </c>
      <c r="N337" s="44">
        <f t="shared" si="106"/>
        <v>0</v>
      </c>
      <c r="P337" s="44">
        <f t="shared" si="91"/>
        <v>0</v>
      </c>
      <c r="R337" s="44">
        <f t="shared" si="92"/>
        <v>0</v>
      </c>
      <c r="T337" s="44">
        <f t="shared" si="93"/>
        <v>0</v>
      </c>
      <c r="U337" s="43">
        <v>9</v>
      </c>
      <c r="V337" s="44">
        <f t="shared" si="94"/>
        <v>236.88</v>
      </c>
      <c r="X337" s="44">
        <f t="shared" si="95"/>
        <v>0</v>
      </c>
      <c r="Z337" s="44">
        <f t="shared" si="96"/>
        <v>0</v>
      </c>
      <c r="AB337" s="44">
        <f t="shared" si="97"/>
        <v>0</v>
      </c>
      <c r="AD337" s="44">
        <f t="shared" si="98"/>
        <v>0</v>
      </c>
      <c r="AF337" s="44">
        <f t="shared" si="99"/>
        <v>0</v>
      </c>
      <c r="AH337" s="44">
        <f t="shared" si="100"/>
        <v>0</v>
      </c>
      <c r="AJ337" s="44">
        <f t="shared" si="101"/>
        <v>236.88</v>
      </c>
    </row>
    <row r="338" spans="1:36" ht="45.6">
      <c r="A338" s="13" t="s">
        <v>1285</v>
      </c>
      <c r="B338" s="14" t="s">
        <v>625</v>
      </c>
      <c r="C338" s="15" t="s">
        <v>626</v>
      </c>
      <c r="D338" s="14" t="s">
        <v>14</v>
      </c>
      <c r="E338" s="14" t="s">
        <v>22</v>
      </c>
      <c r="F338" s="16">
        <v>1</v>
      </c>
      <c r="G338" s="17">
        <v>35.36</v>
      </c>
      <c r="H338" s="17">
        <f t="shared" si="102"/>
        <v>43.31</v>
      </c>
      <c r="I338" s="17">
        <f t="shared" si="103"/>
        <v>35.36</v>
      </c>
      <c r="J338" s="18">
        <f t="shared" si="107"/>
        <v>43.31</v>
      </c>
      <c r="L338" s="44">
        <f t="shared" si="90"/>
        <v>0</v>
      </c>
      <c r="N338" s="44">
        <f t="shared" si="106"/>
        <v>0</v>
      </c>
      <c r="P338" s="44">
        <f t="shared" si="91"/>
        <v>0</v>
      </c>
      <c r="R338" s="44">
        <f t="shared" si="92"/>
        <v>0</v>
      </c>
      <c r="T338" s="44">
        <f t="shared" si="93"/>
        <v>0</v>
      </c>
      <c r="U338" s="43">
        <v>1</v>
      </c>
      <c r="V338" s="44">
        <f t="shared" si="94"/>
        <v>43.31</v>
      </c>
      <c r="X338" s="44">
        <f t="shared" si="95"/>
        <v>0</v>
      </c>
      <c r="Z338" s="44">
        <f t="shared" si="96"/>
        <v>0</v>
      </c>
      <c r="AB338" s="44">
        <f t="shared" si="97"/>
        <v>0</v>
      </c>
      <c r="AD338" s="44">
        <f t="shared" si="98"/>
        <v>0</v>
      </c>
      <c r="AF338" s="44">
        <f t="shared" si="99"/>
        <v>0</v>
      </c>
      <c r="AH338" s="44">
        <f t="shared" si="100"/>
        <v>0</v>
      </c>
      <c r="AJ338" s="44">
        <f t="shared" si="101"/>
        <v>43.31</v>
      </c>
    </row>
    <row r="339" spans="1:36" ht="45.6">
      <c r="A339" s="13" t="s">
        <v>1286</v>
      </c>
      <c r="B339" s="14" t="s">
        <v>579</v>
      </c>
      <c r="C339" s="15" t="s">
        <v>580</v>
      </c>
      <c r="D339" s="14" t="s">
        <v>14</v>
      </c>
      <c r="E339" s="14" t="s">
        <v>22</v>
      </c>
      <c r="F339" s="16">
        <v>16</v>
      </c>
      <c r="G339" s="17">
        <v>631.25</v>
      </c>
      <c r="H339" s="17">
        <f t="shared" si="102"/>
        <v>773.09</v>
      </c>
      <c r="I339" s="17">
        <f t="shared" si="103"/>
        <v>10100</v>
      </c>
      <c r="J339" s="18">
        <f t="shared" si="107"/>
        <v>12369.44</v>
      </c>
      <c r="L339" s="44">
        <f t="shared" si="90"/>
        <v>0</v>
      </c>
      <c r="N339" s="44">
        <f t="shared" si="106"/>
        <v>0</v>
      </c>
      <c r="P339" s="44">
        <f t="shared" si="91"/>
        <v>0</v>
      </c>
      <c r="R339" s="44">
        <f t="shared" si="92"/>
        <v>0</v>
      </c>
      <c r="T339" s="44">
        <f t="shared" si="93"/>
        <v>0</v>
      </c>
      <c r="U339" s="43">
        <v>16</v>
      </c>
      <c r="V339" s="44">
        <f t="shared" si="94"/>
        <v>12369.44</v>
      </c>
      <c r="X339" s="44">
        <f t="shared" si="95"/>
        <v>0</v>
      </c>
      <c r="Z339" s="44">
        <f t="shared" si="96"/>
        <v>0</v>
      </c>
      <c r="AB339" s="44">
        <f t="shared" si="97"/>
        <v>0</v>
      </c>
      <c r="AD339" s="44">
        <f t="shared" si="98"/>
        <v>0</v>
      </c>
      <c r="AF339" s="44">
        <f t="shared" si="99"/>
        <v>0</v>
      </c>
      <c r="AH339" s="44">
        <f t="shared" si="100"/>
        <v>0</v>
      </c>
      <c r="AJ339" s="44">
        <f t="shared" si="101"/>
        <v>12369.44</v>
      </c>
    </row>
    <row r="340" spans="1:36" ht="45.6">
      <c r="A340" s="13" t="s">
        <v>1287</v>
      </c>
      <c r="B340" s="14" t="s">
        <v>627</v>
      </c>
      <c r="C340" s="15" t="s">
        <v>628</v>
      </c>
      <c r="D340" s="14" t="s">
        <v>14</v>
      </c>
      <c r="E340" s="14" t="s">
        <v>22</v>
      </c>
      <c r="F340" s="16">
        <v>19</v>
      </c>
      <c r="G340" s="17">
        <v>118.51</v>
      </c>
      <c r="H340" s="17">
        <f t="shared" si="102"/>
        <v>145.13999999999999</v>
      </c>
      <c r="I340" s="17">
        <f t="shared" si="103"/>
        <v>2251.69</v>
      </c>
      <c r="J340" s="18">
        <f t="shared" si="107"/>
        <v>2757.66</v>
      </c>
      <c r="L340" s="44">
        <f t="shared" si="90"/>
        <v>0</v>
      </c>
      <c r="N340" s="44">
        <f t="shared" si="106"/>
        <v>0</v>
      </c>
      <c r="P340" s="44">
        <f t="shared" si="91"/>
        <v>0</v>
      </c>
      <c r="R340" s="44">
        <f t="shared" si="92"/>
        <v>0</v>
      </c>
      <c r="T340" s="44">
        <f t="shared" si="93"/>
        <v>0</v>
      </c>
      <c r="U340" s="43">
        <v>19</v>
      </c>
      <c r="V340" s="44">
        <f t="shared" si="94"/>
        <v>2757.66</v>
      </c>
      <c r="X340" s="44">
        <f t="shared" si="95"/>
        <v>0</v>
      </c>
      <c r="Z340" s="44">
        <f t="shared" si="96"/>
        <v>0</v>
      </c>
      <c r="AB340" s="44">
        <f t="shared" si="97"/>
        <v>0</v>
      </c>
      <c r="AD340" s="44">
        <f t="shared" si="98"/>
        <v>0</v>
      </c>
      <c r="AF340" s="44">
        <f t="shared" si="99"/>
        <v>0</v>
      </c>
      <c r="AH340" s="44">
        <f t="shared" si="100"/>
        <v>0</v>
      </c>
      <c r="AJ340" s="44">
        <f t="shared" si="101"/>
        <v>2757.66</v>
      </c>
    </row>
    <row r="341" spans="1:36" ht="45.6">
      <c r="A341" s="13" t="s">
        <v>1288</v>
      </c>
      <c r="B341" s="14" t="s">
        <v>629</v>
      </c>
      <c r="C341" s="15" t="s">
        <v>630</v>
      </c>
      <c r="D341" s="14" t="s">
        <v>14</v>
      </c>
      <c r="E341" s="14" t="s">
        <v>22</v>
      </c>
      <c r="F341" s="16">
        <v>12</v>
      </c>
      <c r="G341" s="17">
        <v>98.81</v>
      </c>
      <c r="H341" s="17">
        <f t="shared" si="102"/>
        <v>121.01</v>
      </c>
      <c r="I341" s="17">
        <f t="shared" si="103"/>
        <v>1185.72</v>
      </c>
      <c r="J341" s="18">
        <f t="shared" si="107"/>
        <v>1452.12</v>
      </c>
      <c r="L341" s="44">
        <f t="shared" si="90"/>
        <v>0</v>
      </c>
      <c r="N341" s="44">
        <f t="shared" si="106"/>
        <v>0</v>
      </c>
      <c r="P341" s="44">
        <f t="shared" si="91"/>
        <v>0</v>
      </c>
      <c r="R341" s="44">
        <f t="shared" si="92"/>
        <v>0</v>
      </c>
      <c r="T341" s="44">
        <f t="shared" si="93"/>
        <v>0</v>
      </c>
      <c r="U341" s="43">
        <v>12</v>
      </c>
      <c r="V341" s="44">
        <f t="shared" si="94"/>
        <v>1452.1200000000001</v>
      </c>
      <c r="X341" s="44">
        <f t="shared" si="95"/>
        <v>0</v>
      </c>
      <c r="Z341" s="44">
        <f t="shared" si="96"/>
        <v>0</v>
      </c>
      <c r="AB341" s="44">
        <f t="shared" si="97"/>
        <v>0</v>
      </c>
      <c r="AD341" s="44">
        <f t="shared" si="98"/>
        <v>0</v>
      </c>
      <c r="AF341" s="44">
        <f t="shared" si="99"/>
        <v>0</v>
      </c>
      <c r="AH341" s="44">
        <f t="shared" si="100"/>
        <v>0</v>
      </c>
      <c r="AJ341" s="44">
        <f t="shared" si="101"/>
        <v>1452.1200000000001</v>
      </c>
    </row>
    <row r="342" spans="1:36" ht="34.200000000000003">
      <c r="A342" s="13" t="s">
        <v>1289</v>
      </c>
      <c r="B342" s="14" t="s">
        <v>631</v>
      </c>
      <c r="C342" s="15" t="s">
        <v>632</v>
      </c>
      <c r="D342" s="14" t="s">
        <v>26</v>
      </c>
      <c r="E342" s="14" t="s">
        <v>22</v>
      </c>
      <c r="F342" s="16">
        <v>4</v>
      </c>
      <c r="G342" s="17">
        <v>98.81</v>
      </c>
      <c r="H342" s="17">
        <f t="shared" si="102"/>
        <v>121.01</v>
      </c>
      <c r="I342" s="17">
        <f t="shared" si="103"/>
        <v>395.24</v>
      </c>
      <c r="J342" s="18">
        <f t="shared" si="107"/>
        <v>484.04</v>
      </c>
      <c r="L342" s="44">
        <f t="shared" si="90"/>
        <v>0</v>
      </c>
      <c r="N342" s="44">
        <f t="shared" si="106"/>
        <v>0</v>
      </c>
      <c r="P342" s="44">
        <f t="shared" si="91"/>
        <v>0</v>
      </c>
      <c r="R342" s="44">
        <f t="shared" si="92"/>
        <v>0</v>
      </c>
      <c r="T342" s="44">
        <f t="shared" si="93"/>
        <v>0</v>
      </c>
      <c r="U342" s="43">
        <v>4</v>
      </c>
      <c r="V342" s="44">
        <f t="shared" si="94"/>
        <v>484.04</v>
      </c>
      <c r="X342" s="44">
        <f t="shared" si="95"/>
        <v>0</v>
      </c>
      <c r="Z342" s="44">
        <f t="shared" si="96"/>
        <v>0</v>
      </c>
      <c r="AB342" s="44">
        <f t="shared" si="97"/>
        <v>0</v>
      </c>
      <c r="AD342" s="44">
        <f t="shared" si="98"/>
        <v>0</v>
      </c>
      <c r="AF342" s="44">
        <f t="shared" si="99"/>
        <v>0</v>
      </c>
      <c r="AH342" s="44">
        <f t="shared" si="100"/>
        <v>0</v>
      </c>
      <c r="AJ342" s="44">
        <f t="shared" si="101"/>
        <v>484.04</v>
      </c>
    </row>
    <row r="343" spans="1:36" ht="45.6">
      <c r="A343" s="13" t="s">
        <v>1290</v>
      </c>
      <c r="B343" s="14" t="s">
        <v>633</v>
      </c>
      <c r="C343" s="15" t="s">
        <v>634</v>
      </c>
      <c r="D343" s="14" t="s">
        <v>14</v>
      </c>
      <c r="E343" s="14" t="s">
        <v>22</v>
      </c>
      <c r="F343" s="16">
        <v>13</v>
      </c>
      <c r="G343" s="17">
        <v>28.84</v>
      </c>
      <c r="H343" s="17">
        <f t="shared" si="102"/>
        <v>35.32</v>
      </c>
      <c r="I343" s="17">
        <f t="shared" si="103"/>
        <v>374.92</v>
      </c>
      <c r="J343" s="18">
        <f t="shared" si="107"/>
        <v>459.16</v>
      </c>
      <c r="L343" s="44">
        <f t="shared" ref="L343:L404" si="108">K343*H343</f>
        <v>0</v>
      </c>
      <c r="N343" s="44">
        <f t="shared" si="106"/>
        <v>0</v>
      </c>
      <c r="P343" s="44">
        <f t="shared" ref="P343:P404" si="109">O343*H343</f>
        <v>0</v>
      </c>
      <c r="R343" s="44">
        <f t="shared" ref="R343:R404" si="110">Q343*H343</f>
        <v>0</v>
      </c>
      <c r="T343" s="44">
        <f t="shared" ref="T343:T404" si="111">S343*H343</f>
        <v>0</v>
      </c>
      <c r="U343" s="43">
        <v>13</v>
      </c>
      <c r="V343" s="44">
        <f t="shared" ref="V343:V404" si="112">U343*H343</f>
        <v>459.16</v>
      </c>
      <c r="X343" s="44">
        <f t="shared" ref="X343:X404" si="113">W343*H343</f>
        <v>0</v>
      </c>
      <c r="Z343" s="44">
        <f t="shared" ref="Z343:Z404" si="114">Y343*H343</f>
        <v>0</v>
      </c>
      <c r="AB343" s="44">
        <f t="shared" ref="AB343:AB404" si="115">AA343*H343</f>
        <v>0</v>
      </c>
      <c r="AD343" s="44">
        <f t="shared" ref="AD343:AD404" si="116">AC343*H343</f>
        <v>0</v>
      </c>
      <c r="AF343" s="44">
        <f t="shared" ref="AF343:AF404" si="117">AE343*H343</f>
        <v>0</v>
      </c>
      <c r="AH343" s="44">
        <f t="shared" ref="AH343:AH404" si="118">AG343*H343</f>
        <v>0</v>
      </c>
      <c r="AJ343" s="44">
        <f t="shared" ref="AJ343:AJ404" si="119">AH343+AF343+AD343+AB343+Z343+X343+V343+T343+R343+P343+N343+L343</f>
        <v>459.16</v>
      </c>
    </row>
    <row r="344" spans="1:36" ht="45.6">
      <c r="A344" s="13" t="s">
        <v>1291</v>
      </c>
      <c r="B344" s="14" t="s">
        <v>635</v>
      </c>
      <c r="C344" s="15" t="s">
        <v>636</v>
      </c>
      <c r="D344" s="14" t="s">
        <v>14</v>
      </c>
      <c r="E344" s="14" t="s">
        <v>22</v>
      </c>
      <c r="F344" s="16">
        <v>1</v>
      </c>
      <c r="G344" s="17">
        <v>61.32</v>
      </c>
      <c r="H344" s="17">
        <f t="shared" si="102"/>
        <v>75.099999999999994</v>
      </c>
      <c r="I344" s="17">
        <f t="shared" si="103"/>
        <v>61.32</v>
      </c>
      <c r="J344" s="18">
        <f t="shared" si="107"/>
        <v>75.099999999999994</v>
      </c>
      <c r="L344" s="44">
        <f t="shared" si="108"/>
        <v>0</v>
      </c>
      <c r="N344" s="44">
        <f t="shared" si="106"/>
        <v>0</v>
      </c>
      <c r="P344" s="44">
        <f t="shared" si="109"/>
        <v>0</v>
      </c>
      <c r="R344" s="44">
        <f t="shared" si="110"/>
        <v>0</v>
      </c>
      <c r="T344" s="44">
        <f t="shared" si="111"/>
        <v>0</v>
      </c>
      <c r="U344" s="43">
        <v>1</v>
      </c>
      <c r="V344" s="44">
        <f t="shared" si="112"/>
        <v>75.099999999999994</v>
      </c>
      <c r="X344" s="44">
        <f t="shared" si="113"/>
        <v>0</v>
      </c>
      <c r="Z344" s="44">
        <f t="shared" si="114"/>
        <v>0</v>
      </c>
      <c r="AB344" s="44">
        <f t="shared" si="115"/>
        <v>0</v>
      </c>
      <c r="AD344" s="44">
        <f t="shared" si="116"/>
        <v>0</v>
      </c>
      <c r="AF344" s="44">
        <f t="shared" si="117"/>
        <v>0</v>
      </c>
      <c r="AH344" s="44">
        <f t="shared" si="118"/>
        <v>0</v>
      </c>
      <c r="AJ344" s="44">
        <f t="shared" si="119"/>
        <v>75.099999999999994</v>
      </c>
    </row>
    <row r="345" spans="1:36" ht="34.200000000000003">
      <c r="A345" s="13" t="s">
        <v>1292</v>
      </c>
      <c r="B345" s="14" t="s">
        <v>637</v>
      </c>
      <c r="C345" s="15" t="s">
        <v>638</v>
      </c>
      <c r="D345" s="14" t="s">
        <v>14</v>
      </c>
      <c r="E345" s="14" t="s">
        <v>22</v>
      </c>
      <c r="F345" s="16">
        <v>12</v>
      </c>
      <c r="G345" s="17">
        <v>23.71</v>
      </c>
      <c r="H345" s="17">
        <f t="shared" si="102"/>
        <v>29.04</v>
      </c>
      <c r="I345" s="17">
        <f t="shared" si="103"/>
        <v>284.52</v>
      </c>
      <c r="J345" s="18">
        <f t="shared" si="107"/>
        <v>348.48</v>
      </c>
      <c r="L345" s="44">
        <f t="shared" si="108"/>
        <v>0</v>
      </c>
      <c r="N345" s="44">
        <f t="shared" si="106"/>
        <v>0</v>
      </c>
      <c r="P345" s="44">
        <f t="shared" si="109"/>
        <v>0</v>
      </c>
      <c r="R345" s="44">
        <f t="shared" si="110"/>
        <v>0</v>
      </c>
      <c r="T345" s="44">
        <f t="shared" si="111"/>
        <v>0</v>
      </c>
      <c r="U345" s="43">
        <v>12</v>
      </c>
      <c r="V345" s="44">
        <f t="shared" si="112"/>
        <v>348.48</v>
      </c>
      <c r="X345" s="44">
        <f t="shared" si="113"/>
        <v>0</v>
      </c>
      <c r="Z345" s="44">
        <f t="shared" si="114"/>
        <v>0</v>
      </c>
      <c r="AB345" s="44">
        <f t="shared" si="115"/>
        <v>0</v>
      </c>
      <c r="AD345" s="44">
        <f t="shared" si="116"/>
        <v>0</v>
      </c>
      <c r="AF345" s="44">
        <f t="shared" si="117"/>
        <v>0</v>
      </c>
      <c r="AH345" s="44">
        <f t="shared" si="118"/>
        <v>0</v>
      </c>
      <c r="AJ345" s="44">
        <f t="shared" si="119"/>
        <v>348.48</v>
      </c>
    </row>
    <row r="346" spans="1:36" ht="45.6">
      <c r="A346" s="13" t="s">
        <v>1293</v>
      </c>
      <c r="B346" s="14" t="s">
        <v>639</v>
      </c>
      <c r="C346" s="15" t="s">
        <v>640</v>
      </c>
      <c r="D346" s="14" t="s">
        <v>14</v>
      </c>
      <c r="E346" s="14" t="s">
        <v>22</v>
      </c>
      <c r="F346" s="16">
        <v>15</v>
      </c>
      <c r="G346" s="17">
        <v>22.94</v>
      </c>
      <c r="H346" s="17">
        <f t="shared" si="102"/>
        <v>28.09</v>
      </c>
      <c r="I346" s="17">
        <f t="shared" si="103"/>
        <v>344.1</v>
      </c>
      <c r="J346" s="18">
        <f t="shared" si="107"/>
        <v>421.35</v>
      </c>
      <c r="L346" s="44">
        <f t="shared" si="108"/>
        <v>0</v>
      </c>
      <c r="N346" s="44">
        <f t="shared" si="106"/>
        <v>0</v>
      </c>
      <c r="P346" s="44">
        <f t="shared" si="109"/>
        <v>0</v>
      </c>
      <c r="R346" s="44">
        <f t="shared" si="110"/>
        <v>0</v>
      </c>
      <c r="T346" s="44">
        <f t="shared" si="111"/>
        <v>0</v>
      </c>
      <c r="U346" s="43">
        <v>15</v>
      </c>
      <c r="V346" s="44">
        <f t="shared" si="112"/>
        <v>421.35</v>
      </c>
      <c r="X346" s="44">
        <f t="shared" si="113"/>
        <v>0</v>
      </c>
      <c r="Z346" s="44">
        <f t="shared" si="114"/>
        <v>0</v>
      </c>
      <c r="AB346" s="44">
        <f t="shared" si="115"/>
        <v>0</v>
      </c>
      <c r="AD346" s="44">
        <f t="shared" si="116"/>
        <v>0</v>
      </c>
      <c r="AF346" s="44">
        <f t="shared" si="117"/>
        <v>0</v>
      </c>
      <c r="AH346" s="44">
        <f t="shared" si="118"/>
        <v>0</v>
      </c>
      <c r="AJ346" s="44">
        <f t="shared" si="119"/>
        <v>421.35</v>
      </c>
    </row>
    <row r="347" spans="1:36" ht="45.6">
      <c r="A347" s="13" t="s">
        <v>1294</v>
      </c>
      <c r="B347" s="14" t="s">
        <v>641</v>
      </c>
      <c r="C347" s="15" t="s">
        <v>642</v>
      </c>
      <c r="D347" s="14" t="s">
        <v>14</v>
      </c>
      <c r="E347" s="14" t="s">
        <v>30</v>
      </c>
      <c r="F347" s="16">
        <v>3</v>
      </c>
      <c r="G347" s="17">
        <v>152.09</v>
      </c>
      <c r="H347" s="17">
        <f t="shared" ref="H347:H408" si="120">ROUND((G347*1.2247),2)</f>
        <v>186.26</v>
      </c>
      <c r="I347" s="17">
        <f t="shared" ref="I347:I408" si="121">G347*F347</f>
        <v>456.27</v>
      </c>
      <c r="J347" s="18">
        <f t="shared" si="107"/>
        <v>558.78</v>
      </c>
      <c r="L347" s="44">
        <f t="shared" si="108"/>
        <v>0</v>
      </c>
      <c r="N347" s="44">
        <f t="shared" si="106"/>
        <v>0</v>
      </c>
      <c r="P347" s="44">
        <f t="shared" si="109"/>
        <v>0</v>
      </c>
      <c r="R347" s="44">
        <f t="shared" si="110"/>
        <v>0</v>
      </c>
      <c r="T347" s="44">
        <f t="shared" si="111"/>
        <v>0</v>
      </c>
      <c r="U347" s="43">
        <v>3</v>
      </c>
      <c r="V347" s="44">
        <f t="shared" si="112"/>
        <v>558.78</v>
      </c>
      <c r="X347" s="44">
        <f t="shared" si="113"/>
        <v>0</v>
      </c>
      <c r="Z347" s="44">
        <f t="shared" si="114"/>
        <v>0</v>
      </c>
      <c r="AB347" s="44">
        <f t="shared" si="115"/>
        <v>0</v>
      </c>
      <c r="AD347" s="44">
        <f t="shared" si="116"/>
        <v>0</v>
      </c>
      <c r="AF347" s="44">
        <f t="shared" si="117"/>
        <v>0</v>
      </c>
      <c r="AH347" s="44">
        <f t="shared" si="118"/>
        <v>0</v>
      </c>
      <c r="AJ347" s="44">
        <f t="shared" si="119"/>
        <v>558.78</v>
      </c>
    </row>
    <row r="348" spans="1:36" ht="45.6">
      <c r="A348" s="13" t="s">
        <v>1295</v>
      </c>
      <c r="B348" s="14" t="s">
        <v>643</v>
      </c>
      <c r="C348" s="15" t="s">
        <v>644</v>
      </c>
      <c r="D348" s="14" t="s">
        <v>14</v>
      </c>
      <c r="E348" s="14" t="s">
        <v>22</v>
      </c>
      <c r="F348" s="16">
        <v>9</v>
      </c>
      <c r="G348" s="17">
        <v>27.01</v>
      </c>
      <c r="H348" s="17">
        <f t="shared" si="120"/>
        <v>33.08</v>
      </c>
      <c r="I348" s="17">
        <f t="shared" si="121"/>
        <v>243.09</v>
      </c>
      <c r="J348" s="18">
        <f t="shared" si="107"/>
        <v>297.72000000000003</v>
      </c>
      <c r="L348" s="44">
        <f t="shared" si="108"/>
        <v>0</v>
      </c>
      <c r="N348" s="44">
        <f t="shared" si="106"/>
        <v>0</v>
      </c>
      <c r="P348" s="44">
        <f t="shared" si="109"/>
        <v>0</v>
      </c>
      <c r="R348" s="44">
        <f t="shared" si="110"/>
        <v>0</v>
      </c>
      <c r="T348" s="44">
        <f t="shared" si="111"/>
        <v>0</v>
      </c>
      <c r="U348" s="43">
        <v>9</v>
      </c>
      <c r="V348" s="44">
        <f t="shared" si="112"/>
        <v>297.71999999999997</v>
      </c>
      <c r="X348" s="44">
        <f t="shared" si="113"/>
        <v>0</v>
      </c>
      <c r="Z348" s="44">
        <f t="shared" si="114"/>
        <v>0</v>
      </c>
      <c r="AB348" s="44">
        <f t="shared" si="115"/>
        <v>0</v>
      </c>
      <c r="AD348" s="44">
        <f t="shared" si="116"/>
        <v>0</v>
      </c>
      <c r="AF348" s="44">
        <f t="shared" si="117"/>
        <v>0</v>
      </c>
      <c r="AH348" s="44">
        <f t="shared" si="118"/>
        <v>0</v>
      </c>
      <c r="AJ348" s="44">
        <f t="shared" si="119"/>
        <v>297.71999999999997</v>
      </c>
    </row>
    <row r="349" spans="1:36" ht="45.6">
      <c r="A349" s="13" t="s">
        <v>1296</v>
      </c>
      <c r="B349" s="14" t="s">
        <v>645</v>
      </c>
      <c r="C349" s="15" t="s">
        <v>646</v>
      </c>
      <c r="D349" s="14" t="s">
        <v>14</v>
      </c>
      <c r="E349" s="14" t="s">
        <v>22</v>
      </c>
      <c r="F349" s="16">
        <v>9</v>
      </c>
      <c r="G349" s="17">
        <v>12.99</v>
      </c>
      <c r="H349" s="17">
        <f t="shared" si="120"/>
        <v>15.91</v>
      </c>
      <c r="I349" s="17">
        <f t="shared" si="121"/>
        <v>116.91</v>
      </c>
      <c r="J349" s="18">
        <f t="shared" si="107"/>
        <v>143.19</v>
      </c>
      <c r="L349" s="44">
        <f t="shared" si="108"/>
        <v>0</v>
      </c>
      <c r="N349" s="44">
        <f t="shared" si="106"/>
        <v>0</v>
      </c>
      <c r="P349" s="44">
        <f t="shared" si="109"/>
        <v>0</v>
      </c>
      <c r="R349" s="44">
        <f t="shared" si="110"/>
        <v>0</v>
      </c>
      <c r="T349" s="44">
        <f t="shared" si="111"/>
        <v>0</v>
      </c>
      <c r="U349" s="43">
        <v>9</v>
      </c>
      <c r="V349" s="44">
        <f t="shared" si="112"/>
        <v>143.19</v>
      </c>
      <c r="X349" s="44">
        <f t="shared" si="113"/>
        <v>0</v>
      </c>
      <c r="Z349" s="44">
        <f t="shared" si="114"/>
        <v>0</v>
      </c>
      <c r="AB349" s="44">
        <f t="shared" si="115"/>
        <v>0</v>
      </c>
      <c r="AD349" s="44">
        <f t="shared" si="116"/>
        <v>0</v>
      </c>
      <c r="AF349" s="44">
        <f t="shared" si="117"/>
        <v>0</v>
      </c>
      <c r="AH349" s="44">
        <f t="shared" si="118"/>
        <v>0</v>
      </c>
      <c r="AJ349" s="44">
        <f t="shared" si="119"/>
        <v>143.19</v>
      </c>
    </row>
    <row r="350" spans="1:36" ht="57">
      <c r="A350" s="13" t="s">
        <v>1297</v>
      </c>
      <c r="B350" s="14" t="s">
        <v>647</v>
      </c>
      <c r="C350" s="15" t="s">
        <v>648</v>
      </c>
      <c r="D350" s="14" t="s">
        <v>14</v>
      </c>
      <c r="E350" s="14" t="s">
        <v>22</v>
      </c>
      <c r="F350" s="16">
        <v>25</v>
      </c>
      <c r="G350" s="17">
        <v>13.1</v>
      </c>
      <c r="H350" s="17">
        <f t="shared" si="120"/>
        <v>16.04</v>
      </c>
      <c r="I350" s="17">
        <f t="shared" si="121"/>
        <v>327.5</v>
      </c>
      <c r="J350" s="18">
        <f t="shared" si="107"/>
        <v>401</v>
      </c>
      <c r="L350" s="44">
        <f t="shared" si="108"/>
        <v>0</v>
      </c>
      <c r="N350" s="44">
        <f t="shared" si="106"/>
        <v>0</v>
      </c>
      <c r="P350" s="44">
        <f t="shared" si="109"/>
        <v>0</v>
      </c>
      <c r="R350" s="44">
        <f t="shared" si="110"/>
        <v>0</v>
      </c>
      <c r="T350" s="44">
        <f t="shared" si="111"/>
        <v>0</v>
      </c>
      <c r="U350" s="43">
        <v>25</v>
      </c>
      <c r="V350" s="44">
        <f t="shared" si="112"/>
        <v>401</v>
      </c>
      <c r="X350" s="44">
        <f t="shared" si="113"/>
        <v>0</v>
      </c>
      <c r="Z350" s="44">
        <f t="shared" si="114"/>
        <v>0</v>
      </c>
      <c r="AB350" s="44">
        <f t="shared" si="115"/>
        <v>0</v>
      </c>
      <c r="AD350" s="44">
        <f t="shared" si="116"/>
        <v>0</v>
      </c>
      <c r="AF350" s="44">
        <f t="shared" si="117"/>
        <v>0</v>
      </c>
      <c r="AH350" s="44">
        <f t="shared" si="118"/>
        <v>0</v>
      </c>
      <c r="AJ350" s="44">
        <f t="shared" si="119"/>
        <v>401</v>
      </c>
    </row>
    <row r="351" spans="1:36" ht="45.6">
      <c r="A351" s="13" t="s">
        <v>1298</v>
      </c>
      <c r="B351" s="14">
        <v>90702</v>
      </c>
      <c r="C351" s="15" t="s">
        <v>1129</v>
      </c>
      <c r="D351" s="14" t="s">
        <v>14</v>
      </c>
      <c r="E351" s="14" t="s">
        <v>30</v>
      </c>
      <c r="F351" s="16">
        <v>4.2</v>
      </c>
      <c r="G351" s="17">
        <v>136.09</v>
      </c>
      <c r="H351" s="17">
        <f t="shared" si="120"/>
        <v>166.67</v>
      </c>
      <c r="I351" s="17">
        <f t="shared" si="121"/>
        <v>571.57800000000009</v>
      </c>
      <c r="J351" s="18">
        <f t="shared" si="107"/>
        <v>700.01</v>
      </c>
      <c r="L351" s="44">
        <f t="shared" si="108"/>
        <v>0</v>
      </c>
      <c r="N351" s="44">
        <f t="shared" si="106"/>
        <v>0</v>
      </c>
      <c r="P351" s="44">
        <f t="shared" si="109"/>
        <v>0</v>
      </c>
      <c r="R351" s="44">
        <f t="shared" si="110"/>
        <v>0</v>
      </c>
      <c r="T351" s="44">
        <f t="shared" si="111"/>
        <v>0</v>
      </c>
      <c r="U351" s="43">
        <v>4.2</v>
      </c>
      <c r="V351" s="44">
        <f t="shared" si="112"/>
        <v>700.01400000000001</v>
      </c>
      <c r="X351" s="44">
        <f t="shared" si="113"/>
        <v>0</v>
      </c>
      <c r="Z351" s="44">
        <f t="shared" si="114"/>
        <v>0</v>
      </c>
      <c r="AB351" s="44">
        <f t="shared" si="115"/>
        <v>0</v>
      </c>
      <c r="AD351" s="44">
        <f t="shared" si="116"/>
        <v>0</v>
      </c>
      <c r="AF351" s="44">
        <f t="shared" si="117"/>
        <v>0</v>
      </c>
      <c r="AH351" s="44">
        <f t="shared" si="118"/>
        <v>0</v>
      </c>
      <c r="AJ351" s="44">
        <f t="shared" si="119"/>
        <v>700.01400000000001</v>
      </c>
    </row>
    <row r="352" spans="1:36">
      <c r="A352" s="22" t="s">
        <v>659</v>
      </c>
      <c r="B352" s="259" t="s">
        <v>650</v>
      </c>
      <c r="C352" s="259"/>
      <c r="D352" s="259"/>
      <c r="E352" s="259"/>
      <c r="F352" s="259"/>
      <c r="G352" s="259"/>
      <c r="H352" s="17"/>
      <c r="I352" s="17"/>
      <c r="J352" s="23">
        <f>ROUND((SUM(J353:J355)),2)</f>
        <v>48251.08</v>
      </c>
      <c r="N352" s="44">
        <f t="shared" si="106"/>
        <v>0</v>
      </c>
      <c r="AJ352" s="44"/>
    </row>
    <row r="353" spans="1:36" ht="45.6">
      <c r="A353" s="13" t="s">
        <v>1299</v>
      </c>
      <c r="B353" s="14">
        <v>98055</v>
      </c>
      <c r="C353" s="15" t="s">
        <v>1130</v>
      </c>
      <c r="D353" s="14" t="s">
        <v>14</v>
      </c>
      <c r="E353" s="14" t="s">
        <v>22</v>
      </c>
      <c r="F353" s="16">
        <v>1</v>
      </c>
      <c r="G353" s="17">
        <v>7059.57</v>
      </c>
      <c r="H353" s="17">
        <f t="shared" si="120"/>
        <v>8645.86</v>
      </c>
      <c r="I353" s="17">
        <f t="shared" si="121"/>
        <v>7059.57</v>
      </c>
      <c r="J353" s="18">
        <f>F353*H353</f>
        <v>8645.86</v>
      </c>
      <c r="L353" s="44">
        <f t="shared" si="108"/>
        <v>0</v>
      </c>
      <c r="N353" s="44">
        <f t="shared" si="106"/>
        <v>0</v>
      </c>
      <c r="P353" s="44">
        <f t="shared" si="109"/>
        <v>0</v>
      </c>
      <c r="R353" s="44">
        <f t="shared" si="110"/>
        <v>0</v>
      </c>
      <c r="T353" s="44">
        <f t="shared" si="111"/>
        <v>0</v>
      </c>
      <c r="U353" s="43">
        <v>1</v>
      </c>
      <c r="V353" s="44">
        <f t="shared" si="112"/>
        <v>8645.86</v>
      </c>
      <c r="X353" s="44">
        <f t="shared" si="113"/>
        <v>0</v>
      </c>
      <c r="Z353" s="44">
        <f t="shared" si="114"/>
        <v>0</v>
      </c>
      <c r="AB353" s="44">
        <f t="shared" si="115"/>
        <v>0</v>
      </c>
      <c r="AD353" s="44">
        <f t="shared" si="116"/>
        <v>0</v>
      </c>
      <c r="AF353" s="44">
        <f t="shared" si="117"/>
        <v>0</v>
      </c>
      <c r="AH353" s="44">
        <f t="shared" si="118"/>
        <v>0</v>
      </c>
      <c r="AJ353" s="44">
        <f t="shared" si="119"/>
        <v>8645.86</v>
      </c>
    </row>
    <row r="354" spans="1:36" ht="45.6">
      <c r="A354" s="13" t="s">
        <v>1300</v>
      </c>
      <c r="B354" s="14" t="s">
        <v>653</v>
      </c>
      <c r="C354" s="15" t="s">
        <v>654</v>
      </c>
      <c r="D354" s="14" t="s">
        <v>14</v>
      </c>
      <c r="E354" s="14" t="s">
        <v>22</v>
      </c>
      <c r="F354" s="16">
        <v>2</v>
      </c>
      <c r="G354" s="17">
        <v>8425.2800000000007</v>
      </c>
      <c r="H354" s="17">
        <f t="shared" si="120"/>
        <v>10318.44</v>
      </c>
      <c r="I354" s="17">
        <f t="shared" si="121"/>
        <v>16850.560000000001</v>
      </c>
      <c r="J354" s="18">
        <f t="shared" ref="J354:J355" si="122">F354*H354</f>
        <v>20636.88</v>
      </c>
      <c r="L354" s="44">
        <f t="shared" si="108"/>
        <v>0</v>
      </c>
      <c r="N354" s="44">
        <f t="shared" si="106"/>
        <v>0</v>
      </c>
      <c r="P354" s="44">
        <f t="shared" si="109"/>
        <v>0</v>
      </c>
      <c r="R354" s="44">
        <f t="shared" si="110"/>
        <v>0</v>
      </c>
      <c r="T354" s="44">
        <f t="shared" si="111"/>
        <v>0</v>
      </c>
      <c r="U354" s="43">
        <v>2</v>
      </c>
      <c r="V354" s="44">
        <f t="shared" si="112"/>
        <v>20636.88</v>
      </c>
      <c r="X354" s="44">
        <f t="shared" si="113"/>
        <v>0</v>
      </c>
      <c r="Z354" s="44">
        <f t="shared" si="114"/>
        <v>0</v>
      </c>
      <c r="AB354" s="44">
        <f t="shared" si="115"/>
        <v>0</v>
      </c>
      <c r="AD354" s="44">
        <f t="shared" si="116"/>
        <v>0</v>
      </c>
      <c r="AF354" s="44">
        <f t="shared" si="117"/>
        <v>0</v>
      </c>
      <c r="AH354" s="44">
        <f t="shared" si="118"/>
        <v>0</v>
      </c>
      <c r="AJ354" s="44">
        <f t="shared" si="119"/>
        <v>20636.88</v>
      </c>
    </row>
    <row r="355" spans="1:36" ht="45.6">
      <c r="A355" s="13" t="s">
        <v>1301</v>
      </c>
      <c r="B355" s="14">
        <v>98093</v>
      </c>
      <c r="C355" s="15" t="s">
        <v>1131</v>
      </c>
      <c r="D355" s="14" t="s">
        <v>14</v>
      </c>
      <c r="E355" s="14" t="s">
        <v>22</v>
      </c>
      <c r="F355" s="16">
        <v>1</v>
      </c>
      <c r="G355" s="17">
        <v>15488.15</v>
      </c>
      <c r="H355" s="17">
        <f t="shared" si="120"/>
        <v>18968.34</v>
      </c>
      <c r="I355" s="17">
        <f t="shared" si="121"/>
        <v>15488.15</v>
      </c>
      <c r="J355" s="18">
        <f t="shared" si="122"/>
        <v>18968.34</v>
      </c>
      <c r="L355" s="44">
        <f t="shared" si="108"/>
        <v>0</v>
      </c>
      <c r="N355" s="44">
        <f t="shared" si="106"/>
        <v>0</v>
      </c>
      <c r="P355" s="44">
        <f t="shared" si="109"/>
        <v>0</v>
      </c>
      <c r="R355" s="44">
        <f t="shared" si="110"/>
        <v>0</v>
      </c>
      <c r="T355" s="44">
        <f t="shared" si="111"/>
        <v>0</v>
      </c>
      <c r="U355" s="43">
        <v>1</v>
      </c>
      <c r="V355" s="44">
        <f t="shared" si="112"/>
        <v>18968.34</v>
      </c>
      <c r="X355" s="44">
        <f t="shared" si="113"/>
        <v>0</v>
      </c>
      <c r="Z355" s="44">
        <f t="shared" si="114"/>
        <v>0</v>
      </c>
      <c r="AB355" s="44">
        <f t="shared" si="115"/>
        <v>0</v>
      </c>
      <c r="AD355" s="44">
        <f t="shared" si="116"/>
        <v>0</v>
      </c>
      <c r="AF355" s="44">
        <f t="shared" si="117"/>
        <v>0</v>
      </c>
      <c r="AH355" s="44">
        <f t="shared" si="118"/>
        <v>0</v>
      </c>
      <c r="AJ355" s="44">
        <f t="shared" si="119"/>
        <v>18968.34</v>
      </c>
    </row>
    <row r="356" spans="1:36" s="74" customFormat="1">
      <c r="A356" s="11">
        <v>16</v>
      </c>
      <c r="B356" s="258" t="s">
        <v>655</v>
      </c>
      <c r="C356" s="258"/>
      <c r="D356" s="258"/>
      <c r="E356" s="258"/>
      <c r="F356" s="258"/>
      <c r="G356" s="258"/>
      <c r="H356" s="20"/>
      <c r="I356" s="20"/>
      <c r="J356" s="12">
        <f>ROUND((SUM(J357:J390)),2)</f>
        <v>72000.63</v>
      </c>
      <c r="K356" s="72"/>
      <c r="L356" s="73">
        <f>SUM(L357:L390)</f>
        <v>0</v>
      </c>
      <c r="M356" s="72"/>
      <c r="N356" s="73">
        <f>SUM(N357:N390)</f>
        <v>0</v>
      </c>
      <c r="O356" s="72"/>
      <c r="P356" s="73">
        <f>SUM(P357:P390)</f>
        <v>0</v>
      </c>
      <c r="Q356" s="72"/>
      <c r="R356" s="73">
        <f>SUM(R357:R390)</f>
        <v>0</v>
      </c>
      <c r="S356" s="72"/>
      <c r="T356" s="73">
        <f>SUM(T357:T390)</f>
        <v>0</v>
      </c>
      <c r="U356" s="72"/>
      <c r="V356" s="73">
        <f>SUM(V357:V390)</f>
        <v>0</v>
      </c>
      <c r="W356" s="72"/>
      <c r="X356" s="73">
        <f>SUM(X357:X390)</f>
        <v>0</v>
      </c>
      <c r="Y356" s="72"/>
      <c r="Z356" s="73">
        <f>SUM(Z357:Z390)</f>
        <v>0</v>
      </c>
      <c r="AA356" s="72"/>
      <c r="AB356" s="73">
        <f>SUM(AB357:AB390)</f>
        <v>0</v>
      </c>
      <c r="AC356" s="72"/>
      <c r="AD356" s="73">
        <f>SUM(AD357:AD390)</f>
        <v>0</v>
      </c>
      <c r="AE356" s="72"/>
      <c r="AF356" s="73">
        <f>SUM(AF357:AF390)</f>
        <v>20808.7215</v>
      </c>
      <c r="AG356" s="72"/>
      <c r="AH356" s="73">
        <f>SUM(AH357:AH390)</f>
        <v>51191.911499999995</v>
      </c>
      <c r="AJ356" s="73"/>
    </row>
    <row r="357" spans="1:36" ht="45.6">
      <c r="A357" s="13" t="s">
        <v>727</v>
      </c>
      <c r="B357" s="14" t="s">
        <v>657</v>
      </c>
      <c r="C357" s="15" t="s">
        <v>658</v>
      </c>
      <c r="D357" s="14" t="s">
        <v>14</v>
      </c>
      <c r="E357" s="14" t="s">
        <v>22</v>
      </c>
      <c r="F357" s="16">
        <v>4</v>
      </c>
      <c r="G357" s="17">
        <v>320.44</v>
      </c>
      <c r="H357" s="17">
        <f t="shared" si="120"/>
        <v>392.44</v>
      </c>
      <c r="I357" s="17">
        <f t="shared" si="121"/>
        <v>1281.76</v>
      </c>
      <c r="J357" s="18">
        <f>ROUND((F357*H357),2)</f>
        <v>1569.76</v>
      </c>
      <c r="L357" s="44">
        <f t="shared" si="108"/>
        <v>0</v>
      </c>
      <c r="N357" s="44">
        <f t="shared" si="106"/>
        <v>0</v>
      </c>
      <c r="P357" s="44">
        <f t="shared" si="109"/>
        <v>0</v>
      </c>
      <c r="R357" s="44">
        <f t="shared" si="110"/>
        <v>0</v>
      </c>
      <c r="T357" s="44">
        <f t="shared" si="111"/>
        <v>0</v>
      </c>
      <c r="V357" s="44">
        <f t="shared" si="112"/>
        <v>0</v>
      </c>
      <c r="X357" s="44">
        <f t="shared" si="113"/>
        <v>0</v>
      </c>
      <c r="Z357" s="44">
        <f t="shared" si="114"/>
        <v>0</v>
      </c>
      <c r="AB357" s="44">
        <f t="shared" si="115"/>
        <v>0</v>
      </c>
      <c r="AD357" s="44">
        <f t="shared" si="116"/>
        <v>0</v>
      </c>
      <c r="AE357" s="43">
        <v>1</v>
      </c>
      <c r="AF357" s="44">
        <f t="shared" si="117"/>
        <v>392.44</v>
      </c>
      <c r="AG357" s="43">
        <v>3</v>
      </c>
      <c r="AH357" s="44">
        <f t="shared" si="118"/>
        <v>1177.32</v>
      </c>
      <c r="AJ357" s="44">
        <f t="shared" si="119"/>
        <v>1569.76</v>
      </c>
    </row>
    <row r="358" spans="1:36" ht="22.8">
      <c r="A358" s="13" t="s">
        <v>730</v>
      </c>
      <c r="B358" s="14" t="s">
        <v>660</v>
      </c>
      <c r="C358" s="15" t="s">
        <v>661</v>
      </c>
      <c r="D358" s="14" t="s">
        <v>14</v>
      </c>
      <c r="E358" s="14" t="s">
        <v>22</v>
      </c>
      <c r="F358" s="16">
        <v>9</v>
      </c>
      <c r="G358" s="17">
        <v>572.75</v>
      </c>
      <c r="H358" s="17">
        <f t="shared" si="120"/>
        <v>701.45</v>
      </c>
      <c r="I358" s="17">
        <f t="shared" si="121"/>
        <v>5154.75</v>
      </c>
      <c r="J358" s="18">
        <f t="shared" ref="J358:J390" si="123">ROUND((F358*H358),2)</f>
        <v>6313.05</v>
      </c>
      <c r="L358" s="44">
        <f t="shared" si="108"/>
        <v>0</v>
      </c>
      <c r="N358" s="44">
        <f t="shared" si="106"/>
        <v>0</v>
      </c>
      <c r="P358" s="44">
        <f t="shared" si="109"/>
        <v>0</v>
      </c>
      <c r="R358" s="44">
        <f t="shared" si="110"/>
        <v>0</v>
      </c>
      <c r="T358" s="44">
        <f t="shared" si="111"/>
        <v>0</v>
      </c>
      <c r="V358" s="44">
        <f t="shared" si="112"/>
        <v>0</v>
      </c>
      <c r="X358" s="44">
        <f t="shared" si="113"/>
        <v>0</v>
      </c>
      <c r="Z358" s="44">
        <f t="shared" si="114"/>
        <v>0</v>
      </c>
      <c r="AB358" s="44">
        <f t="shared" si="115"/>
        <v>0</v>
      </c>
      <c r="AD358" s="44">
        <f t="shared" si="116"/>
        <v>0</v>
      </c>
      <c r="AE358" s="43">
        <v>3</v>
      </c>
      <c r="AF358" s="44">
        <f t="shared" si="117"/>
        <v>2104.3500000000004</v>
      </c>
      <c r="AG358" s="43">
        <v>6</v>
      </c>
      <c r="AH358" s="44">
        <f t="shared" si="118"/>
        <v>4208.7000000000007</v>
      </c>
      <c r="AJ358" s="44">
        <f t="shared" si="119"/>
        <v>6313.0500000000011</v>
      </c>
    </row>
    <row r="359" spans="1:36" ht="22.8">
      <c r="A359" s="13" t="s">
        <v>733</v>
      </c>
      <c r="B359" s="14" t="s">
        <v>662</v>
      </c>
      <c r="C359" s="15" t="s">
        <v>663</v>
      </c>
      <c r="D359" s="14" t="s">
        <v>14</v>
      </c>
      <c r="E359" s="14" t="s">
        <v>22</v>
      </c>
      <c r="F359" s="16">
        <v>4</v>
      </c>
      <c r="G359" s="17">
        <v>47.92</v>
      </c>
      <c r="H359" s="17">
        <f t="shared" si="120"/>
        <v>58.69</v>
      </c>
      <c r="I359" s="17">
        <f t="shared" si="121"/>
        <v>191.68</v>
      </c>
      <c r="J359" s="18">
        <f t="shared" si="123"/>
        <v>234.76</v>
      </c>
      <c r="L359" s="44">
        <f t="shared" si="108"/>
        <v>0</v>
      </c>
      <c r="N359" s="44">
        <f t="shared" si="106"/>
        <v>0</v>
      </c>
      <c r="P359" s="44">
        <f t="shared" si="109"/>
        <v>0</v>
      </c>
      <c r="R359" s="44">
        <f t="shared" si="110"/>
        <v>0</v>
      </c>
      <c r="T359" s="44">
        <f t="shared" si="111"/>
        <v>0</v>
      </c>
      <c r="V359" s="44">
        <f t="shared" si="112"/>
        <v>0</v>
      </c>
      <c r="X359" s="44">
        <f t="shared" si="113"/>
        <v>0</v>
      </c>
      <c r="Z359" s="44">
        <f t="shared" si="114"/>
        <v>0</v>
      </c>
      <c r="AB359" s="44">
        <f t="shared" si="115"/>
        <v>0</v>
      </c>
      <c r="AD359" s="44">
        <f t="shared" si="116"/>
        <v>0</v>
      </c>
      <c r="AE359" s="43">
        <v>1</v>
      </c>
      <c r="AF359" s="44">
        <f t="shared" si="117"/>
        <v>58.69</v>
      </c>
      <c r="AG359" s="43">
        <v>3</v>
      </c>
      <c r="AH359" s="44">
        <f t="shared" si="118"/>
        <v>176.07</v>
      </c>
      <c r="AJ359" s="44">
        <f t="shared" si="119"/>
        <v>234.76</v>
      </c>
    </row>
    <row r="360" spans="1:36" ht="22.8">
      <c r="A360" s="13" t="s">
        <v>736</v>
      </c>
      <c r="B360" s="14" t="s">
        <v>664</v>
      </c>
      <c r="C360" s="15" t="s">
        <v>665</v>
      </c>
      <c r="D360" s="14" t="s">
        <v>14</v>
      </c>
      <c r="E360" s="14" t="s">
        <v>22</v>
      </c>
      <c r="F360" s="16">
        <v>9</v>
      </c>
      <c r="G360" s="17">
        <v>93.27</v>
      </c>
      <c r="H360" s="17">
        <f t="shared" si="120"/>
        <v>114.23</v>
      </c>
      <c r="I360" s="17">
        <f t="shared" si="121"/>
        <v>839.43</v>
      </c>
      <c r="J360" s="18">
        <f t="shared" si="123"/>
        <v>1028.07</v>
      </c>
      <c r="L360" s="44">
        <f t="shared" si="108"/>
        <v>0</v>
      </c>
      <c r="N360" s="44">
        <f t="shared" si="106"/>
        <v>0</v>
      </c>
      <c r="P360" s="44">
        <f t="shared" si="109"/>
        <v>0</v>
      </c>
      <c r="R360" s="44">
        <f t="shared" si="110"/>
        <v>0</v>
      </c>
      <c r="T360" s="44">
        <f t="shared" si="111"/>
        <v>0</v>
      </c>
      <c r="V360" s="44">
        <f t="shared" si="112"/>
        <v>0</v>
      </c>
      <c r="X360" s="44">
        <f t="shared" si="113"/>
        <v>0</v>
      </c>
      <c r="Z360" s="44">
        <f t="shared" si="114"/>
        <v>0</v>
      </c>
      <c r="AB360" s="44">
        <f t="shared" si="115"/>
        <v>0</v>
      </c>
      <c r="AD360" s="44">
        <f t="shared" si="116"/>
        <v>0</v>
      </c>
      <c r="AE360" s="43">
        <v>3</v>
      </c>
      <c r="AF360" s="44">
        <f t="shared" si="117"/>
        <v>342.69</v>
      </c>
      <c r="AG360" s="43">
        <v>6</v>
      </c>
      <c r="AH360" s="44">
        <f t="shared" si="118"/>
        <v>685.38</v>
      </c>
      <c r="AJ360" s="44">
        <f t="shared" si="119"/>
        <v>1028.07</v>
      </c>
    </row>
    <row r="361" spans="1:36" ht="22.8">
      <c r="A361" s="13" t="s">
        <v>739</v>
      </c>
      <c r="B361" s="14" t="s">
        <v>666</v>
      </c>
      <c r="C361" s="15" t="s">
        <v>667</v>
      </c>
      <c r="D361" s="14" t="s">
        <v>26</v>
      </c>
      <c r="E361" s="14" t="s">
        <v>22</v>
      </c>
      <c r="F361" s="16">
        <v>2</v>
      </c>
      <c r="G361" s="17">
        <v>548.89</v>
      </c>
      <c r="H361" s="17">
        <f t="shared" si="120"/>
        <v>672.23</v>
      </c>
      <c r="I361" s="17">
        <f t="shared" si="121"/>
        <v>1097.78</v>
      </c>
      <c r="J361" s="71">
        <v>1344.48</v>
      </c>
      <c r="L361" s="44">
        <f t="shared" si="108"/>
        <v>0</v>
      </c>
      <c r="N361" s="44">
        <f t="shared" si="106"/>
        <v>0</v>
      </c>
      <c r="P361" s="44">
        <f t="shared" si="109"/>
        <v>0</v>
      </c>
      <c r="R361" s="44">
        <f t="shared" si="110"/>
        <v>0</v>
      </c>
      <c r="T361" s="44">
        <f t="shared" si="111"/>
        <v>0</v>
      </c>
      <c r="V361" s="44">
        <f t="shared" si="112"/>
        <v>0</v>
      </c>
      <c r="X361" s="44">
        <f t="shared" si="113"/>
        <v>0</v>
      </c>
      <c r="Z361" s="44">
        <f t="shared" si="114"/>
        <v>0</v>
      </c>
      <c r="AB361" s="44">
        <f t="shared" si="115"/>
        <v>0</v>
      </c>
      <c r="AD361" s="44">
        <f t="shared" si="116"/>
        <v>0</v>
      </c>
      <c r="AE361" s="43">
        <v>1</v>
      </c>
      <c r="AF361" s="44">
        <f>(AE361*H361)+0.01</f>
        <v>672.24</v>
      </c>
      <c r="AG361" s="43">
        <v>1</v>
      </c>
      <c r="AH361" s="44">
        <f>(AG361*H361)+0.01</f>
        <v>672.24</v>
      </c>
      <c r="AJ361" s="70">
        <f t="shared" si="119"/>
        <v>1344.48</v>
      </c>
    </row>
    <row r="362" spans="1:36" ht="45.6">
      <c r="A362" s="13" t="s">
        <v>742</v>
      </c>
      <c r="B362" s="14" t="s">
        <v>668</v>
      </c>
      <c r="C362" s="15" t="s">
        <v>669</v>
      </c>
      <c r="D362" s="14" t="s">
        <v>26</v>
      </c>
      <c r="E362" s="14" t="s">
        <v>22</v>
      </c>
      <c r="F362" s="16">
        <v>3</v>
      </c>
      <c r="G362" s="17">
        <v>154.43</v>
      </c>
      <c r="H362" s="17">
        <f t="shared" si="120"/>
        <v>189.13</v>
      </c>
      <c r="I362" s="17">
        <f t="shared" si="121"/>
        <v>463.29</v>
      </c>
      <c r="J362" s="18">
        <f t="shared" si="123"/>
        <v>567.39</v>
      </c>
      <c r="L362" s="44">
        <f t="shared" si="108"/>
        <v>0</v>
      </c>
      <c r="N362" s="44">
        <f t="shared" si="106"/>
        <v>0</v>
      </c>
      <c r="P362" s="44">
        <f t="shared" si="109"/>
        <v>0</v>
      </c>
      <c r="R362" s="44">
        <f t="shared" si="110"/>
        <v>0</v>
      </c>
      <c r="T362" s="44">
        <f t="shared" si="111"/>
        <v>0</v>
      </c>
      <c r="V362" s="44">
        <f t="shared" si="112"/>
        <v>0</v>
      </c>
      <c r="X362" s="44">
        <f t="shared" si="113"/>
        <v>0</v>
      </c>
      <c r="Z362" s="44">
        <f t="shared" si="114"/>
        <v>0</v>
      </c>
      <c r="AB362" s="44">
        <f t="shared" si="115"/>
        <v>0</v>
      </c>
      <c r="AD362" s="44">
        <f t="shared" si="116"/>
        <v>0</v>
      </c>
      <c r="AE362" s="43">
        <v>1</v>
      </c>
      <c r="AF362" s="44">
        <f t="shared" si="117"/>
        <v>189.13</v>
      </c>
      <c r="AG362" s="43">
        <v>2</v>
      </c>
      <c r="AH362" s="44">
        <f t="shared" si="118"/>
        <v>378.26</v>
      </c>
      <c r="AJ362" s="44">
        <f t="shared" si="119"/>
        <v>567.39</v>
      </c>
    </row>
    <row r="363" spans="1:36" ht="34.200000000000003">
      <c r="A363" s="13" t="s">
        <v>745</v>
      </c>
      <c r="B363" s="14" t="s">
        <v>670</v>
      </c>
      <c r="C363" s="15" t="s">
        <v>671</v>
      </c>
      <c r="D363" s="14" t="s">
        <v>14</v>
      </c>
      <c r="E363" s="14" t="s">
        <v>22</v>
      </c>
      <c r="F363" s="16">
        <v>13</v>
      </c>
      <c r="G363" s="17">
        <v>159.47</v>
      </c>
      <c r="H363" s="17">
        <f t="shared" si="120"/>
        <v>195.3</v>
      </c>
      <c r="I363" s="17">
        <f t="shared" si="121"/>
        <v>2073.11</v>
      </c>
      <c r="J363" s="18">
        <f t="shared" si="123"/>
        <v>2538.9</v>
      </c>
      <c r="L363" s="44">
        <f t="shared" si="108"/>
        <v>0</v>
      </c>
      <c r="N363" s="44">
        <f t="shared" si="106"/>
        <v>0</v>
      </c>
      <c r="P363" s="44">
        <f t="shared" si="109"/>
        <v>0</v>
      </c>
      <c r="R363" s="44">
        <f t="shared" si="110"/>
        <v>0</v>
      </c>
      <c r="T363" s="44">
        <f t="shared" si="111"/>
        <v>0</v>
      </c>
      <c r="V363" s="44">
        <f t="shared" si="112"/>
        <v>0</v>
      </c>
      <c r="X363" s="44">
        <f t="shared" si="113"/>
        <v>0</v>
      </c>
      <c r="Z363" s="44">
        <f t="shared" si="114"/>
        <v>0</v>
      </c>
      <c r="AB363" s="44">
        <f t="shared" si="115"/>
        <v>0</v>
      </c>
      <c r="AD363" s="44">
        <f t="shared" si="116"/>
        <v>0</v>
      </c>
      <c r="AE363" s="43">
        <v>4</v>
      </c>
      <c r="AF363" s="44">
        <f t="shared" si="117"/>
        <v>781.2</v>
      </c>
      <c r="AG363" s="43">
        <v>9</v>
      </c>
      <c r="AH363" s="44">
        <f t="shared" si="118"/>
        <v>1757.7</v>
      </c>
      <c r="AJ363" s="44">
        <f t="shared" si="119"/>
        <v>2538.9</v>
      </c>
    </row>
    <row r="364" spans="1:36" ht="34.200000000000003">
      <c r="A364" s="13" t="s">
        <v>748</v>
      </c>
      <c r="B364" s="14" t="s">
        <v>672</v>
      </c>
      <c r="C364" s="15" t="s">
        <v>673</v>
      </c>
      <c r="D364" s="14" t="s">
        <v>14</v>
      </c>
      <c r="E364" s="14" t="s">
        <v>22</v>
      </c>
      <c r="F364" s="16">
        <v>3</v>
      </c>
      <c r="G364" s="17">
        <v>325.69</v>
      </c>
      <c r="H364" s="17">
        <f t="shared" si="120"/>
        <v>398.87</v>
      </c>
      <c r="I364" s="17">
        <f t="shared" si="121"/>
        <v>977.06999999999994</v>
      </c>
      <c r="J364" s="18">
        <f t="shared" si="123"/>
        <v>1196.6099999999999</v>
      </c>
      <c r="L364" s="44">
        <f t="shared" si="108"/>
        <v>0</v>
      </c>
      <c r="N364" s="44">
        <f t="shared" si="106"/>
        <v>0</v>
      </c>
      <c r="P364" s="44">
        <f t="shared" si="109"/>
        <v>0</v>
      </c>
      <c r="R364" s="44">
        <f t="shared" si="110"/>
        <v>0</v>
      </c>
      <c r="T364" s="44">
        <f t="shared" si="111"/>
        <v>0</v>
      </c>
      <c r="V364" s="44">
        <f t="shared" si="112"/>
        <v>0</v>
      </c>
      <c r="X364" s="44">
        <f t="shared" si="113"/>
        <v>0</v>
      </c>
      <c r="Z364" s="44">
        <f t="shared" si="114"/>
        <v>0</v>
      </c>
      <c r="AB364" s="44">
        <f t="shared" si="115"/>
        <v>0</v>
      </c>
      <c r="AD364" s="44">
        <f t="shared" si="116"/>
        <v>0</v>
      </c>
      <c r="AE364" s="43">
        <v>1</v>
      </c>
      <c r="AF364" s="44">
        <f t="shared" si="117"/>
        <v>398.87</v>
      </c>
      <c r="AG364" s="43">
        <v>2</v>
      </c>
      <c r="AH364" s="44">
        <f t="shared" si="118"/>
        <v>797.74</v>
      </c>
      <c r="AJ364" s="44">
        <f t="shared" si="119"/>
        <v>1196.6100000000001</v>
      </c>
    </row>
    <row r="365" spans="1:36" ht="34.200000000000003">
      <c r="A365" s="13" t="s">
        <v>751</v>
      </c>
      <c r="B365" s="14" t="s">
        <v>674</v>
      </c>
      <c r="C365" s="15" t="s">
        <v>675</v>
      </c>
      <c r="D365" s="14" t="s">
        <v>14</v>
      </c>
      <c r="E365" s="14" t="s">
        <v>22</v>
      </c>
      <c r="F365" s="16">
        <v>5</v>
      </c>
      <c r="G365" s="17">
        <v>759.71</v>
      </c>
      <c r="H365" s="17">
        <f t="shared" si="120"/>
        <v>930.42</v>
      </c>
      <c r="I365" s="17">
        <f t="shared" si="121"/>
        <v>3798.55</v>
      </c>
      <c r="J365" s="18">
        <f t="shared" si="123"/>
        <v>4652.1000000000004</v>
      </c>
      <c r="L365" s="44">
        <f t="shared" si="108"/>
        <v>0</v>
      </c>
      <c r="N365" s="44">
        <f t="shared" si="106"/>
        <v>0</v>
      </c>
      <c r="P365" s="44">
        <f t="shared" si="109"/>
        <v>0</v>
      </c>
      <c r="R365" s="44">
        <f t="shared" si="110"/>
        <v>0</v>
      </c>
      <c r="T365" s="44">
        <f t="shared" si="111"/>
        <v>0</v>
      </c>
      <c r="V365" s="44">
        <f t="shared" si="112"/>
        <v>0</v>
      </c>
      <c r="X365" s="44">
        <f t="shared" si="113"/>
        <v>0</v>
      </c>
      <c r="Z365" s="44">
        <f t="shared" si="114"/>
        <v>0</v>
      </c>
      <c r="AB365" s="44">
        <f t="shared" si="115"/>
        <v>0</v>
      </c>
      <c r="AD365" s="44">
        <f t="shared" si="116"/>
        <v>0</v>
      </c>
      <c r="AE365" s="43">
        <v>1</v>
      </c>
      <c r="AF365" s="44">
        <f t="shared" si="117"/>
        <v>930.42</v>
      </c>
      <c r="AG365" s="43">
        <v>4</v>
      </c>
      <c r="AH365" s="44">
        <f t="shared" si="118"/>
        <v>3721.68</v>
      </c>
      <c r="AJ365" s="44">
        <f t="shared" si="119"/>
        <v>4652.0999999999995</v>
      </c>
    </row>
    <row r="366" spans="1:36" ht="34.200000000000003">
      <c r="A366" s="13" t="s">
        <v>754</v>
      </c>
      <c r="B366" s="14" t="s">
        <v>676</v>
      </c>
      <c r="C366" s="15" t="s">
        <v>677</v>
      </c>
      <c r="D366" s="14" t="s">
        <v>14</v>
      </c>
      <c r="E366" s="14" t="s">
        <v>22</v>
      </c>
      <c r="F366" s="16">
        <v>5</v>
      </c>
      <c r="G366" s="17">
        <v>214.11</v>
      </c>
      <c r="H366" s="17">
        <f t="shared" si="120"/>
        <v>262.22000000000003</v>
      </c>
      <c r="I366" s="17">
        <f t="shared" si="121"/>
        <v>1070.5500000000002</v>
      </c>
      <c r="J366" s="18">
        <f t="shared" si="123"/>
        <v>1311.1</v>
      </c>
      <c r="L366" s="44">
        <f t="shared" si="108"/>
        <v>0</v>
      </c>
      <c r="N366" s="44">
        <f t="shared" si="106"/>
        <v>0</v>
      </c>
      <c r="P366" s="44">
        <f t="shared" si="109"/>
        <v>0</v>
      </c>
      <c r="R366" s="44">
        <f t="shared" si="110"/>
        <v>0</v>
      </c>
      <c r="T366" s="44">
        <f t="shared" si="111"/>
        <v>0</v>
      </c>
      <c r="V366" s="44">
        <f t="shared" si="112"/>
        <v>0</v>
      </c>
      <c r="X366" s="44">
        <f t="shared" si="113"/>
        <v>0</v>
      </c>
      <c r="Z366" s="44">
        <f t="shared" si="114"/>
        <v>0</v>
      </c>
      <c r="AB366" s="44">
        <f t="shared" si="115"/>
        <v>0</v>
      </c>
      <c r="AD366" s="44">
        <f t="shared" si="116"/>
        <v>0</v>
      </c>
      <c r="AE366" s="43">
        <v>1</v>
      </c>
      <c r="AF366" s="44">
        <f t="shared" si="117"/>
        <v>262.22000000000003</v>
      </c>
      <c r="AG366" s="43">
        <v>4</v>
      </c>
      <c r="AH366" s="44">
        <f t="shared" si="118"/>
        <v>1048.8800000000001</v>
      </c>
      <c r="AJ366" s="44">
        <f t="shared" si="119"/>
        <v>1311.1000000000001</v>
      </c>
    </row>
    <row r="367" spans="1:36" ht="34.200000000000003">
      <c r="A367" s="13" t="s">
        <v>757</v>
      </c>
      <c r="B367" s="14" t="s">
        <v>678</v>
      </c>
      <c r="C367" s="15" t="s">
        <v>679</v>
      </c>
      <c r="D367" s="14" t="s">
        <v>26</v>
      </c>
      <c r="E367" s="14" t="s">
        <v>22</v>
      </c>
      <c r="F367" s="16">
        <v>6</v>
      </c>
      <c r="G367" s="17">
        <v>214.12</v>
      </c>
      <c r="H367" s="17">
        <f t="shared" si="120"/>
        <v>262.23</v>
      </c>
      <c r="I367" s="17">
        <f t="shared" si="121"/>
        <v>1284.72</v>
      </c>
      <c r="J367" s="18">
        <f t="shared" si="123"/>
        <v>1573.38</v>
      </c>
      <c r="L367" s="44">
        <f t="shared" si="108"/>
        <v>0</v>
      </c>
      <c r="N367" s="44">
        <f t="shared" si="106"/>
        <v>0</v>
      </c>
      <c r="P367" s="44">
        <f t="shared" si="109"/>
        <v>0</v>
      </c>
      <c r="R367" s="44">
        <f t="shared" si="110"/>
        <v>0</v>
      </c>
      <c r="T367" s="44">
        <f t="shared" si="111"/>
        <v>0</v>
      </c>
      <c r="V367" s="44">
        <f t="shared" si="112"/>
        <v>0</v>
      </c>
      <c r="X367" s="44">
        <f t="shared" si="113"/>
        <v>0</v>
      </c>
      <c r="Z367" s="44">
        <f t="shared" si="114"/>
        <v>0</v>
      </c>
      <c r="AB367" s="44">
        <f t="shared" si="115"/>
        <v>0</v>
      </c>
      <c r="AD367" s="44">
        <f t="shared" si="116"/>
        <v>0</v>
      </c>
      <c r="AE367" s="43">
        <v>2</v>
      </c>
      <c r="AF367" s="44">
        <f t="shared" si="117"/>
        <v>524.46</v>
      </c>
      <c r="AG367" s="43">
        <v>4</v>
      </c>
      <c r="AH367" s="44">
        <f t="shared" si="118"/>
        <v>1048.92</v>
      </c>
      <c r="AJ367" s="44">
        <f t="shared" si="119"/>
        <v>1573.38</v>
      </c>
    </row>
    <row r="368" spans="1:36" ht="34.200000000000003">
      <c r="A368" s="13" t="s">
        <v>760</v>
      </c>
      <c r="B368" s="14" t="s">
        <v>680</v>
      </c>
      <c r="C368" s="15" t="s">
        <v>681</v>
      </c>
      <c r="D368" s="14" t="s">
        <v>14</v>
      </c>
      <c r="E368" s="14" t="s">
        <v>22</v>
      </c>
      <c r="F368" s="16">
        <v>1</v>
      </c>
      <c r="G368" s="17">
        <v>233.88</v>
      </c>
      <c r="H368" s="17">
        <f t="shared" si="120"/>
        <v>286.43</v>
      </c>
      <c r="I368" s="17">
        <f t="shared" si="121"/>
        <v>233.88</v>
      </c>
      <c r="J368" s="18">
        <f t="shared" si="123"/>
        <v>286.43</v>
      </c>
      <c r="L368" s="44">
        <f t="shared" si="108"/>
        <v>0</v>
      </c>
      <c r="N368" s="44">
        <f t="shared" si="106"/>
        <v>0</v>
      </c>
      <c r="P368" s="44">
        <f t="shared" si="109"/>
        <v>0</v>
      </c>
      <c r="R368" s="44">
        <f t="shared" si="110"/>
        <v>0</v>
      </c>
      <c r="T368" s="44">
        <f t="shared" si="111"/>
        <v>0</v>
      </c>
      <c r="V368" s="44">
        <f t="shared" si="112"/>
        <v>0</v>
      </c>
      <c r="X368" s="44">
        <f t="shared" si="113"/>
        <v>0</v>
      </c>
      <c r="Z368" s="44">
        <f t="shared" si="114"/>
        <v>0</v>
      </c>
      <c r="AB368" s="44">
        <f t="shared" si="115"/>
        <v>0</v>
      </c>
      <c r="AD368" s="44">
        <f t="shared" si="116"/>
        <v>0</v>
      </c>
      <c r="AF368" s="44">
        <f t="shared" si="117"/>
        <v>0</v>
      </c>
      <c r="AG368" s="43">
        <v>1</v>
      </c>
      <c r="AH368" s="44">
        <f t="shared" si="118"/>
        <v>286.43</v>
      </c>
      <c r="AJ368" s="44">
        <f t="shared" si="119"/>
        <v>286.43</v>
      </c>
    </row>
    <row r="369" spans="1:36" ht="34.200000000000003">
      <c r="A369" s="13" t="s">
        <v>763</v>
      </c>
      <c r="B369" s="14" t="s">
        <v>682</v>
      </c>
      <c r="C369" s="15" t="s">
        <v>683</v>
      </c>
      <c r="D369" s="14" t="s">
        <v>14</v>
      </c>
      <c r="E369" s="14" t="s">
        <v>22</v>
      </c>
      <c r="F369" s="16">
        <v>24</v>
      </c>
      <c r="G369" s="17">
        <v>62.18</v>
      </c>
      <c r="H369" s="17">
        <f t="shared" si="120"/>
        <v>76.150000000000006</v>
      </c>
      <c r="I369" s="17">
        <f t="shared" si="121"/>
        <v>1492.32</v>
      </c>
      <c r="J369" s="18">
        <f t="shared" si="123"/>
        <v>1827.6</v>
      </c>
      <c r="L369" s="44">
        <f t="shared" si="108"/>
        <v>0</v>
      </c>
      <c r="N369" s="44">
        <f t="shared" si="106"/>
        <v>0</v>
      </c>
      <c r="P369" s="44">
        <f t="shared" si="109"/>
        <v>0</v>
      </c>
      <c r="R369" s="44">
        <f t="shared" si="110"/>
        <v>0</v>
      </c>
      <c r="T369" s="44">
        <f t="shared" si="111"/>
        <v>0</v>
      </c>
      <c r="V369" s="44">
        <f t="shared" si="112"/>
        <v>0</v>
      </c>
      <c r="X369" s="44">
        <f t="shared" si="113"/>
        <v>0</v>
      </c>
      <c r="Z369" s="44">
        <f t="shared" si="114"/>
        <v>0</v>
      </c>
      <c r="AB369" s="44">
        <f t="shared" si="115"/>
        <v>0</v>
      </c>
      <c r="AD369" s="44">
        <f t="shared" si="116"/>
        <v>0</v>
      </c>
      <c r="AE369" s="43">
        <v>8</v>
      </c>
      <c r="AF369" s="44">
        <f t="shared" si="117"/>
        <v>609.20000000000005</v>
      </c>
      <c r="AG369" s="43">
        <v>16</v>
      </c>
      <c r="AH369" s="44">
        <f t="shared" si="118"/>
        <v>1218.4000000000001</v>
      </c>
      <c r="AJ369" s="44">
        <f t="shared" si="119"/>
        <v>1827.6000000000001</v>
      </c>
    </row>
    <row r="370" spans="1:36" ht="22.8">
      <c r="A370" s="13" t="s">
        <v>1302</v>
      </c>
      <c r="B370" s="14" t="s">
        <v>684</v>
      </c>
      <c r="C370" s="15" t="s">
        <v>685</v>
      </c>
      <c r="D370" s="14" t="s">
        <v>14</v>
      </c>
      <c r="E370" s="14" t="s">
        <v>22</v>
      </c>
      <c r="F370" s="16">
        <v>38</v>
      </c>
      <c r="G370" s="17">
        <v>15.28</v>
      </c>
      <c r="H370" s="17">
        <f t="shared" si="120"/>
        <v>18.71</v>
      </c>
      <c r="I370" s="17">
        <f t="shared" si="121"/>
        <v>580.64</v>
      </c>
      <c r="J370" s="18">
        <f t="shared" si="123"/>
        <v>710.98</v>
      </c>
      <c r="L370" s="44">
        <f t="shared" si="108"/>
        <v>0</v>
      </c>
      <c r="N370" s="44">
        <f t="shared" si="106"/>
        <v>0</v>
      </c>
      <c r="P370" s="44">
        <f t="shared" si="109"/>
        <v>0</v>
      </c>
      <c r="R370" s="44">
        <f t="shared" si="110"/>
        <v>0</v>
      </c>
      <c r="T370" s="44">
        <f t="shared" si="111"/>
        <v>0</v>
      </c>
      <c r="V370" s="44">
        <f t="shared" si="112"/>
        <v>0</v>
      </c>
      <c r="X370" s="44">
        <f t="shared" si="113"/>
        <v>0</v>
      </c>
      <c r="Z370" s="44">
        <f t="shared" si="114"/>
        <v>0</v>
      </c>
      <c r="AB370" s="44">
        <f t="shared" si="115"/>
        <v>0</v>
      </c>
      <c r="AD370" s="44">
        <f t="shared" si="116"/>
        <v>0</v>
      </c>
      <c r="AE370" s="43">
        <v>11</v>
      </c>
      <c r="AF370" s="44">
        <f t="shared" si="117"/>
        <v>205.81</v>
      </c>
      <c r="AG370" s="43">
        <v>27</v>
      </c>
      <c r="AH370" s="44">
        <f t="shared" si="118"/>
        <v>505.17</v>
      </c>
      <c r="AJ370" s="44">
        <f t="shared" si="119"/>
        <v>710.98</v>
      </c>
    </row>
    <row r="371" spans="1:36" ht="34.200000000000003">
      <c r="A371" s="13" t="s">
        <v>1303</v>
      </c>
      <c r="B371" s="14" t="s">
        <v>686</v>
      </c>
      <c r="C371" s="15" t="s">
        <v>687</v>
      </c>
      <c r="D371" s="14" t="s">
        <v>14</v>
      </c>
      <c r="E371" s="14" t="s">
        <v>22</v>
      </c>
      <c r="F371" s="16">
        <v>9</v>
      </c>
      <c r="G371" s="17">
        <v>117.71</v>
      </c>
      <c r="H371" s="17">
        <f t="shared" si="120"/>
        <v>144.16</v>
      </c>
      <c r="I371" s="17">
        <f t="shared" si="121"/>
        <v>1059.3899999999999</v>
      </c>
      <c r="J371" s="18">
        <f t="shared" si="123"/>
        <v>1297.44</v>
      </c>
      <c r="L371" s="44">
        <f t="shared" si="108"/>
        <v>0</v>
      </c>
      <c r="N371" s="44">
        <f t="shared" si="106"/>
        <v>0</v>
      </c>
      <c r="P371" s="44">
        <f t="shared" si="109"/>
        <v>0</v>
      </c>
      <c r="R371" s="44">
        <f t="shared" si="110"/>
        <v>0</v>
      </c>
      <c r="T371" s="44">
        <f t="shared" si="111"/>
        <v>0</v>
      </c>
      <c r="V371" s="44">
        <f t="shared" si="112"/>
        <v>0</v>
      </c>
      <c r="X371" s="44">
        <f t="shared" si="113"/>
        <v>0</v>
      </c>
      <c r="Z371" s="44">
        <f t="shared" si="114"/>
        <v>0</v>
      </c>
      <c r="AB371" s="44">
        <f t="shared" si="115"/>
        <v>0</v>
      </c>
      <c r="AD371" s="44">
        <f t="shared" si="116"/>
        <v>0</v>
      </c>
      <c r="AE371" s="43">
        <v>3</v>
      </c>
      <c r="AF371" s="44">
        <f t="shared" si="117"/>
        <v>432.48</v>
      </c>
      <c r="AG371" s="43">
        <v>6</v>
      </c>
      <c r="AH371" s="44">
        <f t="shared" si="118"/>
        <v>864.96</v>
      </c>
      <c r="AJ371" s="44">
        <f t="shared" si="119"/>
        <v>1297.44</v>
      </c>
    </row>
    <row r="372" spans="1:36" ht="34.200000000000003">
      <c r="A372" s="13" t="s">
        <v>1304</v>
      </c>
      <c r="B372" s="14" t="s">
        <v>688</v>
      </c>
      <c r="C372" s="15" t="s">
        <v>689</v>
      </c>
      <c r="D372" s="14" t="s">
        <v>26</v>
      </c>
      <c r="E372" s="14" t="s">
        <v>22</v>
      </c>
      <c r="F372" s="16">
        <v>16</v>
      </c>
      <c r="G372" s="17">
        <v>127.84</v>
      </c>
      <c r="H372" s="17">
        <f t="shared" si="120"/>
        <v>156.57</v>
      </c>
      <c r="I372" s="17">
        <f t="shared" si="121"/>
        <v>2045.44</v>
      </c>
      <c r="J372" s="18">
        <f t="shared" si="123"/>
        <v>2505.12</v>
      </c>
      <c r="L372" s="44">
        <f t="shared" si="108"/>
        <v>0</v>
      </c>
      <c r="N372" s="44">
        <f t="shared" si="106"/>
        <v>0</v>
      </c>
      <c r="P372" s="44">
        <f t="shared" si="109"/>
        <v>0</v>
      </c>
      <c r="R372" s="44">
        <f t="shared" si="110"/>
        <v>0</v>
      </c>
      <c r="T372" s="44">
        <f t="shared" si="111"/>
        <v>0</v>
      </c>
      <c r="V372" s="44">
        <f t="shared" si="112"/>
        <v>0</v>
      </c>
      <c r="X372" s="44">
        <f t="shared" si="113"/>
        <v>0</v>
      </c>
      <c r="Z372" s="44">
        <f t="shared" si="114"/>
        <v>0</v>
      </c>
      <c r="AB372" s="44">
        <f t="shared" si="115"/>
        <v>0</v>
      </c>
      <c r="AD372" s="44">
        <f t="shared" si="116"/>
        <v>0</v>
      </c>
      <c r="AE372" s="43">
        <v>5</v>
      </c>
      <c r="AF372" s="44">
        <f t="shared" si="117"/>
        <v>782.84999999999991</v>
      </c>
      <c r="AG372" s="43">
        <v>11</v>
      </c>
      <c r="AH372" s="44">
        <f t="shared" si="118"/>
        <v>1722.27</v>
      </c>
      <c r="AJ372" s="44">
        <f t="shared" si="119"/>
        <v>2505.12</v>
      </c>
    </row>
    <row r="373" spans="1:36" ht="22.8">
      <c r="A373" s="13" t="s">
        <v>1305</v>
      </c>
      <c r="B373" s="14" t="s">
        <v>690</v>
      </c>
      <c r="C373" s="15" t="s">
        <v>691</v>
      </c>
      <c r="D373" s="14" t="s">
        <v>26</v>
      </c>
      <c r="E373" s="14" t="s">
        <v>22</v>
      </c>
      <c r="F373" s="16">
        <v>2</v>
      </c>
      <c r="G373" s="17">
        <v>262.92</v>
      </c>
      <c r="H373" s="17">
        <f t="shared" si="120"/>
        <v>322</v>
      </c>
      <c r="I373" s="17">
        <f t="shared" si="121"/>
        <v>525.84</v>
      </c>
      <c r="J373" s="18">
        <f t="shared" si="123"/>
        <v>644</v>
      </c>
      <c r="L373" s="44">
        <f t="shared" si="108"/>
        <v>0</v>
      </c>
      <c r="N373" s="44">
        <f t="shared" si="106"/>
        <v>0</v>
      </c>
      <c r="P373" s="44">
        <f t="shared" si="109"/>
        <v>0</v>
      </c>
      <c r="R373" s="44">
        <f t="shared" si="110"/>
        <v>0</v>
      </c>
      <c r="T373" s="44">
        <f t="shared" si="111"/>
        <v>0</v>
      </c>
      <c r="V373" s="44">
        <f t="shared" si="112"/>
        <v>0</v>
      </c>
      <c r="X373" s="44">
        <f t="shared" si="113"/>
        <v>0</v>
      </c>
      <c r="Z373" s="44">
        <f t="shared" si="114"/>
        <v>0</v>
      </c>
      <c r="AB373" s="44">
        <f t="shared" si="115"/>
        <v>0</v>
      </c>
      <c r="AD373" s="44">
        <f t="shared" si="116"/>
        <v>0</v>
      </c>
      <c r="AE373" s="43">
        <v>1</v>
      </c>
      <c r="AF373" s="44">
        <f t="shared" si="117"/>
        <v>322</v>
      </c>
      <c r="AG373" s="43">
        <v>1</v>
      </c>
      <c r="AH373" s="44">
        <f t="shared" si="118"/>
        <v>322</v>
      </c>
      <c r="AJ373" s="44">
        <f t="shared" si="119"/>
        <v>644</v>
      </c>
    </row>
    <row r="374" spans="1:36" ht="34.200000000000003">
      <c r="A374" s="13" t="s">
        <v>1306</v>
      </c>
      <c r="B374" s="14" t="s">
        <v>692</v>
      </c>
      <c r="C374" s="15" t="s">
        <v>693</v>
      </c>
      <c r="D374" s="14" t="s">
        <v>14</v>
      </c>
      <c r="E374" s="14" t="s">
        <v>22</v>
      </c>
      <c r="F374" s="16">
        <v>7</v>
      </c>
      <c r="G374" s="17">
        <v>51.48</v>
      </c>
      <c r="H374" s="17">
        <f t="shared" si="120"/>
        <v>63.05</v>
      </c>
      <c r="I374" s="17">
        <f t="shared" si="121"/>
        <v>360.35999999999996</v>
      </c>
      <c r="J374" s="18">
        <f t="shared" si="123"/>
        <v>441.35</v>
      </c>
      <c r="L374" s="44">
        <f t="shared" si="108"/>
        <v>0</v>
      </c>
      <c r="N374" s="44">
        <f t="shared" si="106"/>
        <v>0</v>
      </c>
      <c r="P374" s="44">
        <f t="shared" si="109"/>
        <v>0</v>
      </c>
      <c r="R374" s="44">
        <f t="shared" si="110"/>
        <v>0</v>
      </c>
      <c r="T374" s="44">
        <f t="shared" si="111"/>
        <v>0</v>
      </c>
      <c r="V374" s="44">
        <f t="shared" si="112"/>
        <v>0</v>
      </c>
      <c r="X374" s="44">
        <f t="shared" si="113"/>
        <v>0</v>
      </c>
      <c r="Z374" s="44">
        <f t="shared" si="114"/>
        <v>0</v>
      </c>
      <c r="AB374" s="44">
        <f t="shared" si="115"/>
        <v>0</v>
      </c>
      <c r="AD374" s="44">
        <f t="shared" si="116"/>
        <v>0</v>
      </c>
      <c r="AE374" s="43">
        <v>2</v>
      </c>
      <c r="AF374" s="44">
        <f t="shared" si="117"/>
        <v>126.1</v>
      </c>
      <c r="AG374" s="43">
        <v>5</v>
      </c>
      <c r="AH374" s="44">
        <f t="shared" si="118"/>
        <v>315.25</v>
      </c>
      <c r="AJ374" s="44">
        <f t="shared" si="119"/>
        <v>441.35</v>
      </c>
    </row>
    <row r="375" spans="1:36" ht="34.200000000000003">
      <c r="A375" s="13" t="s">
        <v>1307</v>
      </c>
      <c r="B375" s="14" t="s">
        <v>694</v>
      </c>
      <c r="C375" s="15" t="s">
        <v>695</v>
      </c>
      <c r="D375" s="14" t="s">
        <v>26</v>
      </c>
      <c r="E375" s="14" t="s">
        <v>22</v>
      </c>
      <c r="F375" s="16">
        <v>3</v>
      </c>
      <c r="G375" s="17">
        <v>311.89999999999998</v>
      </c>
      <c r="H375" s="17">
        <f t="shared" si="120"/>
        <v>381.98</v>
      </c>
      <c r="I375" s="17">
        <f t="shared" si="121"/>
        <v>935.69999999999993</v>
      </c>
      <c r="J375" s="18">
        <f t="shared" si="123"/>
        <v>1145.94</v>
      </c>
      <c r="L375" s="44">
        <f t="shared" si="108"/>
        <v>0</v>
      </c>
      <c r="N375" s="44">
        <f t="shared" si="106"/>
        <v>0</v>
      </c>
      <c r="P375" s="44">
        <f t="shared" si="109"/>
        <v>0</v>
      </c>
      <c r="R375" s="44">
        <f t="shared" si="110"/>
        <v>0</v>
      </c>
      <c r="T375" s="44">
        <f t="shared" si="111"/>
        <v>0</v>
      </c>
      <c r="V375" s="44">
        <f t="shared" si="112"/>
        <v>0</v>
      </c>
      <c r="X375" s="44">
        <f t="shared" si="113"/>
        <v>0</v>
      </c>
      <c r="Z375" s="44">
        <f t="shared" si="114"/>
        <v>0</v>
      </c>
      <c r="AB375" s="44">
        <f t="shared" si="115"/>
        <v>0</v>
      </c>
      <c r="AD375" s="44">
        <f t="shared" si="116"/>
        <v>0</v>
      </c>
      <c r="AE375" s="43">
        <v>1</v>
      </c>
      <c r="AF375" s="44">
        <f t="shared" si="117"/>
        <v>381.98</v>
      </c>
      <c r="AG375" s="43">
        <v>2</v>
      </c>
      <c r="AH375" s="44">
        <f t="shared" si="118"/>
        <v>763.96</v>
      </c>
      <c r="AJ375" s="44">
        <f t="shared" si="119"/>
        <v>1145.94</v>
      </c>
    </row>
    <row r="376" spans="1:36" ht="22.8">
      <c r="A376" s="13" t="s">
        <v>1308</v>
      </c>
      <c r="B376" s="14" t="s">
        <v>696</v>
      </c>
      <c r="C376" s="15" t="s">
        <v>697</v>
      </c>
      <c r="D376" s="14" t="s">
        <v>26</v>
      </c>
      <c r="E376" s="14" t="s">
        <v>22</v>
      </c>
      <c r="F376" s="16">
        <v>2</v>
      </c>
      <c r="G376" s="17">
        <v>164.29</v>
      </c>
      <c r="H376" s="17">
        <f t="shared" si="120"/>
        <v>201.21</v>
      </c>
      <c r="I376" s="17">
        <f t="shared" si="121"/>
        <v>328.58</v>
      </c>
      <c r="J376" s="18">
        <f t="shared" si="123"/>
        <v>402.42</v>
      </c>
      <c r="L376" s="44">
        <f t="shared" si="108"/>
        <v>0</v>
      </c>
      <c r="N376" s="44">
        <f t="shared" ref="N376:N439" si="124">ROUND((M376*H376),2)</f>
        <v>0</v>
      </c>
      <c r="P376" s="44">
        <f t="shared" si="109"/>
        <v>0</v>
      </c>
      <c r="R376" s="44">
        <f t="shared" si="110"/>
        <v>0</v>
      </c>
      <c r="T376" s="44">
        <f t="shared" si="111"/>
        <v>0</v>
      </c>
      <c r="V376" s="44">
        <f t="shared" si="112"/>
        <v>0</v>
      </c>
      <c r="X376" s="44">
        <f t="shared" si="113"/>
        <v>0</v>
      </c>
      <c r="Z376" s="44">
        <f t="shared" si="114"/>
        <v>0</v>
      </c>
      <c r="AB376" s="44">
        <f t="shared" si="115"/>
        <v>0</v>
      </c>
      <c r="AD376" s="44">
        <f t="shared" si="116"/>
        <v>0</v>
      </c>
      <c r="AE376" s="43">
        <v>1</v>
      </c>
      <c r="AF376" s="44">
        <f t="shared" si="117"/>
        <v>201.21</v>
      </c>
      <c r="AG376" s="43">
        <v>1</v>
      </c>
      <c r="AH376" s="44">
        <f t="shared" si="118"/>
        <v>201.21</v>
      </c>
      <c r="AJ376" s="44">
        <f t="shared" si="119"/>
        <v>402.42</v>
      </c>
    </row>
    <row r="377" spans="1:36" ht="22.8">
      <c r="A377" s="13" t="s">
        <v>1309</v>
      </c>
      <c r="B377" s="14" t="s">
        <v>698</v>
      </c>
      <c r="C377" s="15" t="s">
        <v>699</v>
      </c>
      <c r="D377" s="14" t="s">
        <v>14</v>
      </c>
      <c r="E377" s="14" t="s">
        <v>22</v>
      </c>
      <c r="F377" s="16">
        <v>25</v>
      </c>
      <c r="G377" s="17">
        <v>50.25</v>
      </c>
      <c r="H377" s="17">
        <f t="shared" si="120"/>
        <v>61.54</v>
      </c>
      <c r="I377" s="17">
        <f t="shared" si="121"/>
        <v>1256.25</v>
      </c>
      <c r="J377" s="18">
        <f t="shared" si="123"/>
        <v>1538.5</v>
      </c>
      <c r="L377" s="44">
        <f t="shared" si="108"/>
        <v>0</v>
      </c>
      <c r="N377" s="44">
        <f t="shared" si="124"/>
        <v>0</v>
      </c>
      <c r="P377" s="44">
        <f t="shared" si="109"/>
        <v>0</v>
      </c>
      <c r="R377" s="44">
        <f t="shared" si="110"/>
        <v>0</v>
      </c>
      <c r="T377" s="44">
        <f t="shared" si="111"/>
        <v>0</v>
      </c>
      <c r="V377" s="44">
        <f t="shared" si="112"/>
        <v>0</v>
      </c>
      <c r="X377" s="44">
        <f t="shared" si="113"/>
        <v>0</v>
      </c>
      <c r="Z377" s="44">
        <f t="shared" si="114"/>
        <v>0</v>
      </c>
      <c r="AB377" s="44">
        <f t="shared" si="115"/>
        <v>0</v>
      </c>
      <c r="AD377" s="44">
        <f t="shared" si="116"/>
        <v>0</v>
      </c>
      <c r="AE377" s="43">
        <v>7</v>
      </c>
      <c r="AF377" s="44">
        <f t="shared" si="117"/>
        <v>430.78</v>
      </c>
      <c r="AG377" s="43">
        <v>18</v>
      </c>
      <c r="AH377" s="44">
        <f t="shared" si="118"/>
        <v>1107.72</v>
      </c>
      <c r="AJ377" s="44">
        <f t="shared" si="119"/>
        <v>1538.5</v>
      </c>
    </row>
    <row r="378" spans="1:36" ht="34.200000000000003">
      <c r="A378" s="13" t="s">
        <v>1310</v>
      </c>
      <c r="B378" s="14" t="s">
        <v>700</v>
      </c>
      <c r="C378" s="15" t="s">
        <v>701</v>
      </c>
      <c r="D378" s="14" t="s">
        <v>14</v>
      </c>
      <c r="E378" s="14" t="s">
        <v>22</v>
      </c>
      <c r="F378" s="16">
        <v>8</v>
      </c>
      <c r="G378" s="17">
        <v>125.54</v>
      </c>
      <c r="H378" s="17">
        <f t="shared" si="120"/>
        <v>153.75</v>
      </c>
      <c r="I378" s="17">
        <f t="shared" si="121"/>
        <v>1004.32</v>
      </c>
      <c r="J378" s="18">
        <f t="shared" si="123"/>
        <v>1230</v>
      </c>
      <c r="L378" s="44">
        <f t="shared" si="108"/>
        <v>0</v>
      </c>
      <c r="N378" s="44">
        <f t="shared" si="124"/>
        <v>0</v>
      </c>
      <c r="P378" s="44">
        <f t="shared" si="109"/>
        <v>0</v>
      </c>
      <c r="R378" s="44">
        <f t="shared" si="110"/>
        <v>0</v>
      </c>
      <c r="T378" s="44">
        <f t="shared" si="111"/>
        <v>0</v>
      </c>
      <c r="V378" s="44">
        <f t="shared" si="112"/>
        <v>0</v>
      </c>
      <c r="X378" s="44">
        <f t="shared" si="113"/>
        <v>0</v>
      </c>
      <c r="Z378" s="44">
        <f t="shared" si="114"/>
        <v>0</v>
      </c>
      <c r="AB378" s="44">
        <f t="shared" si="115"/>
        <v>0</v>
      </c>
      <c r="AD378" s="44">
        <f t="shared" si="116"/>
        <v>0</v>
      </c>
      <c r="AE378" s="43">
        <v>2</v>
      </c>
      <c r="AF378" s="44">
        <f t="shared" si="117"/>
        <v>307.5</v>
      </c>
      <c r="AG378" s="43">
        <v>6</v>
      </c>
      <c r="AH378" s="44">
        <f t="shared" si="118"/>
        <v>922.5</v>
      </c>
      <c r="AJ378" s="44">
        <f t="shared" si="119"/>
        <v>1230</v>
      </c>
    </row>
    <row r="379" spans="1:36" ht="34.200000000000003">
      <c r="A379" s="13" t="s">
        <v>1311</v>
      </c>
      <c r="B379" s="14" t="s">
        <v>702</v>
      </c>
      <c r="C379" s="15" t="s">
        <v>703</v>
      </c>
      <c r="D379" s="14" t="s">
        <v>26</v>
      </c>
      <c r="E379" s="14" t="s">
        <v>22</v>
      </c>
      <c r="F379" s="16">
        <v>9</v>
      </c>
      <c r="G379" s="17">
        <v>257.01</v>
      </c>
      <c r="H379" s="17">
        <f t="shared" si="120"/>
        <v>314.76</v>
      </c>
      <c r="I379" s="17">
        <f t="shared" si="121"/>
        <v>2313.09</v>
      </c>
      <c r="J379" s="18">
        <f t="shared" si="123"/>
        <v>2832.84</v>
      </c>
      <c r="L379" s="44">
        <f t="shared" si="108"/>
        <v>0</v>
      </c>
      <c r="N379" s="44">
        <f t="shared" si="124"/>
        <v>0</v>
      </c>
      <c r="P379" s="44">
        <f t="shared" si="109"/>
        <v>0</v>
      </c>
      <c r="R379" s="44">
        <f t="shared" si="110"/>
        <v>0</v>
      </c>
      <c r="T379" s="44">
        <f t="shared" si="111"/>
        <v>0</v>
      </c>
      <c r="V379" s="44">
        <f t="shared" si="112"/>
        <v>0</v>
      </c>
      <c r="X379" s="44">
        <f t="shared" si="113"/>
        <v>0</v>
      </c>
      <c r="Z379" s="44">
        <f t="shared" si="114"/>
        <v>0</v>
      </c>
      <c r="AB379" s="44">
        <f t="shared" si="115"/>
        <v>0</v>
      </c>
      <c r="AD379" s="44">
        <f t="shared" si="116"/>
        <v>0</v>
      </c>
      <c r="AE379" s="43">
        <v>3</v>
      </c>
      <c r="AF379" s="44">
        <f t="shared" si="117"/>
        <v>944.28</v>
      </c>
      <c r="AG379" s="43">
        <v>6</v>
      </c>
      <c r="AH379" s="44">
        <f t="shared" si="118"/>
        <v>1888.56</v>
      </c>
      <c r="AJ379" s="44">
        <f t="shared" si="119"/>
        <v>2832.84</v>
      </c>
    </row>
    <row r="380" spans="1:36" ht="34.200000000000003">
      <c r="A380" s="13" t="s">
        <v>1312</v>
      </c>
      <c r="B380" s="14" t="s">
        <v>704</v>
      </c>
      <c r="C380" s="15" t="s">
        <v>705</v>
      </c>
      <c r="D380" s="14" t="s">
        <v>14</v>
      </c>
      <c r="E380" s="14" t="s">
        <v>22</v>
      </c>
      <c r="F380" s="16">
        <v>5</v>
      </c>
      <c r="G380" s="17">
        <v>331.73</v>
      </c>
      <c r="H380" s="17">
        <f t="shared" si="120"/>
        <v>406.27</v>
      </c>
      <c r="I380" s="17">
        <f t="shared" si="121"/>
        <v>1658.65</v>
      </c>
      <c r="J380" s="18">
        <f t="shared" si="123"/>
        <v>2031.35</v>
      </c>
      <c r="L380" s="44">
        <f t="shared" si="108"/>
        <v>0</v>
      </c>
      <c r="N380" s="44">
        <f t="shared" si="124"/>
        <v>0</v>
      </c>
      <c r="P380" s="44">
        <f t="shared" si="109"/>
        <v>0</v>
      </c>
      <c r="R380" s="44">
        <f t="shared" si="110"/>
        <v>0</v>
      </c>
      <c r="T380" s="44">
        <f t="shared" si="111"/>
        <v>0</v>
      </c>
      <c r="V380" s="44">
        <f t="shared" si="112"/>
        <v>0</v>
      </c>
      <c r="X380" s="44">
        <f t="shared" si="113"/>
        <v>0</v>
      </c>
      <c r="Z380" s="44">
        <f t="shared" si="114"/>
        <v>0</v>
      </c>
      <c r="AB380" s="44">
        <f t="shared" si="115"/>
        <v>0</v>
      </c>
      <c r="AD380" s="44">
        <f t="shared" si="116"/>
        <v>0</v>
      </c>
      <c r="AE380" s="43">
        <v>1</v>
      </c>
      <c r="AF380" s="44">
        <f t="shared" si="117"/>
        <v>406.27</v>
      </c>
      <c r="AG380" s="43">
        <v>4</v>
      </c>
      <c r="AH380" s="44">
        <f t="shared" si="118"/>
        <v>1625.08</v>
      </c>
      <c r="AJ380" s="44">
        <f t="shared" si="119"/>
        <v>2031.35</v>
      </c>
    </row>
    <row r="381" spans="1:36" ht="34.200000000000003">
      <c r="A381" s="13" t="s">
        <v>1313</v>
      </c>
      <c r="B381" s="14" t="s">
        <v>706</v>
      </c>
      <c r="C381" s="15" t="s">
        <v>707</v>
      </c>
      <c r="D381" s="14" t="s">
        <v>14</v>
      </c>
      <c r="E381" s="14" t="s">
        <v>22</v>
      </c>
      <c r="F381" s="16">
        <v>7</v>
      </c>
      <c r="G381" s="17">
        <v>344.12</v>
      </c>
      <c r="H381" s="17">
        <f t="shared" si="120"/>
        <v>421.44</v>
      </c>
      <c r="I381" s="17">
        <f t="shared" si="121"/>
        <v>2408.84</v>
      </c>
      <c r="J381" s="18">
        <f t="shared" si="123"/>
        <v>2950.08</v>
      </c>
      <c r="L381" s="44">
        <f t="shared" si="108"/>
        <v>0</v>
      </c>
      <c r="N381" s="44">
        <f t="shared" si="124"/>
        <v>0</v>
      </c>
      <c r="P381" s="44">
        <f t="shared" si="109"/>
        <v>0</v>
      </c>
      <c r="R381" s="44">
        <f t="shared" si="110"/>
        <v>0</v>
      </c>
      <c r="T381" s="44">
        <f t="shared" si="111"/>
        <v>0</v>
      </c>
      <c r="V381" s="44">
        <f t="shared" si="112"/>
        <v>0</v>
      </c>
      <c r="X381" s="44">
        <f t="shared" si="113"/>
        <v>0</v>
      </c>
      <c r="Z381" s="44">
        <f t="shared" si="114"/>
        <v>0</v>
      </c>
      <c r="AB381" s="44">
        <f t="shared" si="115"/>
        <v>0</v>
      </c>
      <c r="AD381" s="44">
        <f t="shared" si="116"/>
        <v>0</v>
      </c>
      <c r="AE381" s="43">
        <v>2</v>
      </c>
      <c r="AF381" s="44">
        <f t="shared" si="117"/>
        <v>842.88</v>
      </c>
      <c r="AG381" s="43">
        <v>5</v>
      </c>
      <c r="AH381" s="44">
        <f t="shared" si="118"/>
        <v>2107.1999999999998</v>
      </c>
      <c r="AJ381" s="44">
        <f t="shared" si="119"/>
        <v>2950.08</v>
      </c>
    </row>
    <row r="382" spans="1:36" ht="34.200000000000003">
      <c r="A382" s="13" t="s">
        <v>1314</v>
      </c>
      <c r="B382" s="14" t="s">
        <v>708</v>
      </c>
      <c r="C382" s="15" t="s">
        <v>709</v>
      </c>
      <c r="D382" s="14" t="s">
        <v>14</v>
      </c>
      <c r="E382" s="14" t="s">
        <v>22</v>
      </c>
      <c r="F382" s="16">
        <v>1</v>
      </c>
      <c r="G382" s="17">
        <v>1056.31</v>
      </c>
      <c r="H382" s="17">
        <f t="shared" si="120"/>
        <v>1293.6600000000001</v>
      </c>
      <c r="I382" s="17">
        <f t="shared" si="121"/>
        <v>1056.31</v>
      </c>
      <c r="J382" s="18">
        <f t="shared" si="123"/>
        <v>1293.6600000000001</v>
      </c>
      <c r="L382" s="44">
        <f t="shared" si="108"/>
        <v>0</v>
      </c>
      <c r="N382" s="44">
        <f t="shared" si="124"/>
        <v>0</v>
      </c>
      <c r="P382" s="44">
        <f t="shared" si="109"/>
        <v>0</v>
      </c>
      <c r="R382" s="44">
        <f t="shared" si="110"/>
        <v>0</v>
      </c>
      <c r="T382" s="44">
        <f t="shared" si="111"/>
        <v>0</v>
      </c>
      <c r="V382" s="44">
        <f t="shared" si="112"/>
        <v>0</v>
      </c>
      <c r="X382" s="44">
        <f t="shared" si="113"/>
        <v>0</v>
      </c>
      <c r="Z382" s="44">
        <f t="shared" si="114"/>
        <v>0</v>
      </c>
      <c r="AB382" s="44">
        <f t="shared" si="115"/>
        <v>0</v>
      </c>
      <c r="AD382" s="44">
        <f t="shared" si="116"/>
        <v>0</v>
      </c>
      <c r="AF382" s="44">
        <f t="shared" si="117"/>
        <v>0</v>
      </c>
      <c r="AG382" s="43">
        <v>1</v>
      </c>
      <c r="AH382" s="44">
        <f t="shared" si="118"/>
        <v>1293.6600000000001</v>
      </c>
      <c r="AJ382" s="44">
        <f t="shared" si="119"/>
        <v>1293.6600000000001</v>
      </c>
    </row>
    <row r="383" spans="1:36" ht="45.6">
      <c r="A383" s="13" t="s">
        <v>1315</v>
      </c>
      <c r="B383" s="14" t="s">
        <v>710</v>
      </c>
      <c r="C383" s="15" t="s">
        <v>711</v>
      </c>
      <c r="D383" s="14" t="s">
        <v>26</v>
      </c>
      <c r="E383" s="14" t="s">
        <v>22</v>
      </c>
      <c r="F383" s="16">
        <v>13</v>
      </c>
      <c r="G383" s="17">
        <v>453.22</v>
      </c>
      <c r="H383" s="17">
        <f t="shared" si="120"/>
        <v>555.05999999999995</v>
      </c>
      <c r="I383" s="17">
        <f t="shared" si="121"/>
        <v>5891.8600000000006</v>
      </c>
      <c r="J383" s="18">
        <f t="shared" si="123"/>
        <v>7215.78</v>
      </c>
      <c r="L383" s="44">
        <f t="shared" si="108"/>
        <v>0</v>
      </c>
      <c r="N383" s="44">
        <f t="shared" si="124"/>
        <v>0</v>
      </c>
      <c r="P383" s="44">
        <f t="shared" si="109"/>
        <v>0</v>
      </c>
      <c r="R383" s="44">
        <f t="shared" si="110"/>
        <v>0</v>
      </c>
      <c r="T383" s="44">
        <f t="shared" si="111"/>
        <v>0</v>
      </c>
      <c r="V383" s="44">
        <f t="shared" si="112"/>
        <v>0</v>
      </c>
      <c r="X383" s="44">
        <f t="shared" si="113"/>
        <v>0</v>
      </c>
      <c r="Z383" s="44">
        <f t="shared" si="114"/>
        <v>0</v>
      </c>
      <c r="AB383" s="44">
        <f t="shared" si="115"/>
        <v>0</v>
      </c>
      <c r="AD383" s="44">
        <f t="shared" si="116"/>
        <v>0</v>
      </c>
      <c r="AE383" s="43">
        <v>4</v>
      </c>
      <c r="AF383" s="44">
        <f t="shared" si="117"/>
        <v>2220.2399999999998</v>
      </c>
      <c r="AG383" s="43">
        <v>9</v>
      </c>
      <c r="AH383" s="44">
        <f t="shared" si="118"/>
        <v>4995.5399999999991</v>
      </c>
      <c r="AJ383" s="44">
        <f t="shared" si="119"/>
        <v>7215.7799999999988</v>
      </c>
    </row>
    <row r="384" spans="1:36" ht="34.200000000000003">
      <c r="A384" s="13" t="s">
        <v>1316</v>
      </c>
      <c r="B384" s="14" t="s">
        <v>712</v>
      </c>
      <c r="C384" s="15" t="s">
        <v>713</v>
      </c>
      <c r="D384" s="14" t="s">
        <v>26</v>
      </c>
      <c r="E384" s="14" t="s">
        <v>22</v>
      </c>
      <c r="F384" s="16">
        <v>17</v>
      </c>
      <c r="G384" s="17">
        <v>76.05</v>
      </c>
      <c r="H384" s="17">
        <f t="shared" si="120"/>
        <v>93.14</v>
      </c>
      <c r="I384" s="17">
        <f t="shared" si="121"/>
        <v>1292.8499999999999</v>
      </c>
      <c r="J384" s="18">
        <f t="shared" si="123"/>
        <v>1583.38</v>
      </c>
      <c r="L384" s="44">
        <f t="shared" si="108"/>
        <v>0</v>
      </c>
      <c r="N384" s="44">
        <f t="shared" si="124"/>
        <v>0</v>
      </c>
      <c r="P384" s="44">
        <f t="shared" si="109"/>
        <v>0</v>
      </c>
      <c r="R384" s="44">
        <f t="shared" si="110"/>
        <v>0</v>
      </c>
      <c r="T384" s="44">
        <f t="shared" si="111"/>
        <v>0</v>
      </c>
      <c r="V384" s="44">
        <f t="shared" si="112"/>
        <v>0</v>
      </c>
      <c r="X384" s="44">
        <f t="shared" si="113"/>
        <v>0</v>
      </c>
      <c r="Z384" s="44">
        <f t="shared" si="114"/>
        <v>0</v>
      </c>
      <c r="AB384" s="44">
        <f t="shared" si="115"/>
        <v>0</v>
      </c>
      <c r="AD384" s="44">
        <f t="shared" si="116"/>
        <v>0</v>
      </c>
      <c r="AE384" s="43">
        <v>5</v>
      </c>
      <c r="AF384" s="44">
        <f t="shared" si="117"/>
        <v>465.7</v>
      </c>
      <c r="AG384" s="43">
        <v>12</v>
      </c>
      <c r="AH384" s="44">
        <f t="shared" si="118"/>
        <v>1117.68</v>
      </c>
      <c r="AJ384" s="44">
        <f t="shared" si="119"/>
        <v>1583.38</v>
      </c>
    </row>
    <row r="385" spans="1:36" ht="34.200000000000003">
      <c r="A385" s="13" t="s">
        <v>1317</v>
      </c>
      <c r="B385" s="14" t="s">
        <v>714</v>
      </c>
      <c r="C385" s="15" t="s">
        <v>715</v>
      </c>
      <c r="D385" s="14" t="s">
        <v>26</v>
      </c>
      <c r="E385" s="14" t="s">
        <v>22</v>
      </c>
      <c r="F385" s="16">
        <v>9</v>
      </c>
      <c r="G385" s="17">
        <v>76.05</v>
      </c>
      <c r="H385" s="17">
        <f t="shared" si="120"/>
        <v>93.14</v>
      </c>
      <c r="I385" s="17">
        <f t="shared" si="121"/>
        <v>684.44999999999993</v>
      </c>
      <c r="J385" s="18">
        <f t="shared" si="123"/>
        <v>838.26</v>
      </c>
      <c r="L385" s="44">
        <f t="shared" si="108"/>
        <v>0</v>
      </c>
      <c r="N385" s="44">
        <f t="shared" si="124"/>
        <v>0</v>
      </c>
      <c r="P385" s="44">
        <f t="shared" si="109"/>
        <v>0</v>
      </c>
      <c r="R385" s="44">
        <f t="shared" si="110"/>
        <v>0</v>
      </c>
      <c r="T385" s="44">
        <f t="shared" si="111"/>
        <v>0</v>
      </c>
      <c r="V385" s="44">
        <f t="shared" si="112"/>
        <v>0</v>
      </c>
      <c r="X385" s="44">
        <f t="shared" si="113"/>
        <v>0</v>
      </c>
      <c r="Z385" s="44">
        <f t="shared" si="114"/>
        <v>0</v>
      </c>
      <c r="AB385" s="44">
        <f t="shared" si="115"/>
        <v>0</v>
      </c>
      <c r="AD385" s="44">
        <f t="shared" si="116"/>
        <v>0</v>
      </c>
      <c r="AE385" s="43">
        <v>3</v>
      </c>
      <c r="AF385" s="44">
        <f t="shared" si="117"/>
        <v>279.42</v>
      </c>
      <c r="AG385" s="43">
        <v>6</v>
      </c>
      <c r="AH385" s="44">
        <f t="shared" si="118"/>
        <v>558.84</v>
      </c>
      <c r="AJ385" s="44">
        <f t="shared" si="119"/>
        <v>838.26</v>
      </c>
    </row>
    <row r="386" spans="1:36" ht="34.200000000000003">
      <c r="A386" s="13" t="s">
        <v>1318</v>
      </c>
      <c r="B386" s="14" t="s">
        <v>716</v>
      </c>
      <c r="C386" s="15" t="s">
        <v>717</v>
      </c>
      <c r="D386" s="14" t="s">
        <v>14</v>
      </c>
      <c r="E386" s="14" t="s">
        <v>22</v>
      </c>
      <c r="F386" s="16">
        <v>14</v>
      </c>
      <c r="G386" s="17">
        <v>73.67</v>
      </c>
      <c r="H386" s="17">
        <f t="shared" si="120"/>
        <v>90.22</v>
      </c>
      <c r="I386" s="17">
        <f t="shared" si="121"/>
        <v>1031.3800000000001</v>
      </c>
      <c r="J386" s="18">
        <f t="shared" si="123"/>
        <v>1263.08</v>
      </c>
      <c r="L386" s="44">
        <f t="shared" si="108"/>
        <v>0</v>
      </c>
      <c r="N386" s="44">
        <f t="shared" si="124"/>
        <v>0</v>
      </c>
      <c r="P386" s="44">
        <f t="shared" si="109"/>
        <v>0</v>
      </c>
      <c r="R386" s="44">
        <f t="shared" si="110"/>
        <v>0</v>
      </c>
      <c r="T386" s="44">
        <f t="shared" si="111"/>
        <v>0</v>
      </c>
      <c r="V386" s="44">
        <f t="shared" si="112"/>
        <v>0</v>
      </c>
      <c r="X386" s="44">
        <f t="shared" si="113"/>
        <v>0</v>
      </c>
      <c r="Z386" s="44">
        <f t="shared" si="114"/>
        <v>0</v>
      </c>
      <c r="AB386" s="44">
        <f t="shared" si="115"/>
        <v>0</v>
      </c>
      <c r="AD386" s="44">
        <f t="shared" si="116"/>
        <v>0</v>
      </c>
      <c r="AE386" s="43">
        <v>4</v>
      </c>
      <c r="AF386" s="44">
        <f t="shared" si="117"/>
        <v>360.88</v>
      </c>
      <c r="AG386" s="43">
        <v>10</v>
      </c>
      <c r="AH386" s="44">
        <f t="shared" si="118"/>
        <v>902.2</v>
      </c>
      <c r="AJ386" s="44">
        <f t="shared" si="119"/>
        <v>1263.08</v>
      </c>
    </row>
    <row r="387" spans="1:36" ht="45.6">
      <c r="A387" s="13" t="s">
        <v>1319</v>
      </c>
      <c r="B387" s="14" t="s">
        <v>718</v>
      </c>
      <c r="C387" s="15" t="s">
        <v>719</v>
      </c>
      <c r="D387" s="14" t="s">
        <v>26</v>
      </c>
      <c r="E387" s="14" t="s">
        <v>15</v>
      </c>
      <c r="F387" s="16">
        <v>7.5</v>
      </c>
      <c r="G387" s="17">
        <v>592.26</v>
      </c>
      <c r="H387" s="17">
        <f t="shared" si="120"/>
        <v>725.34</v>
      </c>
      <c r="I387" s="17">
        <f t="shared" si="121"/>
        <v>4441.95</v>
      </c>
      <c r="J387" s="18">
        <f t="shared" si="123"/>
        <v>5440.05</v>
      </c>
      <c r="L387" s="44">
        <f t="shared" si="108"/>
        <v>0</v>
      </c>
      <c r="N387" s="44">
        <f t="shared" si="124"/>
        <v>0</v>
      </c>
      <c r="P387" s="44">
        <f t="shared" si="109"/>
        <v>0</v>
      </c>
      <c r="R387" s="44">
        <f t="shared" si="110"/>
        <v>0</v>
      </c>
      <c r="T387" s="44">
        <f t="shared" si="111"/>
        <v>0</v>
      </c>
      <c r="V387" s="44">
        <f t="shared" si="112"/>
        <v>0</v>
      </c>
      <c r="X387" s="44">
        <f t="shared" si="113"/>
        <v>0</v>
      </c>
      <c r="Z387" s="44">
        <f t="shared" si="114"/>
        <v>0</v>
      </c>
      <c r="AB387" s="44">
        <f t="shared" si="115"/>
        <v>0</v>
      </c>
      <c r="AD387" s="44">
        <f t="shared" si="116"/>
        <v>0</v>
      </c>
      <c r="AE387" s="43">
        <v>1.5</v>
      </c>
      <c r="AF387" s="44">
        <f t="shared" si="117"/>
        <v>1088.01</v>
      </c>
      <c r="AG387" s="43">
        <v>6</v>
      </c>
      <c r="AH387" s="44">
        <f t="shared" si="118"/>
        <v>4352.04</v>
      </c>
      <c r="AJ387" s="44">
        <f t="shared" si="119"/>
        <v>5440.05</v>
      </c>
    </row>
    <row r="388" spans="1:36" ht="34.200000000000003">
      <c r="A388" s="13" t="s">
        <v>1320</v>
      </c>
      <c r="B388" s="14" t="s">
        <v>720</v>
      </c>
      <c r="C388" s="15" t="s">
        <v>721</v>
      </c>
      <c r="D388" s="14" t="s">
        <v>26</v>
      </c>
      <c r="E388" s="14" t="s">
        <v>22</v>
      </c>
      <c r="F388" s="16">
        <v>10</v>
      </c>
      <c r="G388" s="17">
        <v>343.22</v>
      </c>
      <c r="H388" s="17">
        <f t="shared" si="120"/>
        <v>420.34</v>
      </c>
      <c r="I388" s="17">
        <f t="shared" si="121"/>
        <v>3432.2000000000003</v>
      </c>
      <c r="J388" s="18">
        <f t="shared" si="123"/>
        <v>4203.3999999999996</v>
      </c>
      <c r="L388" s="44">
        <f t="shared" si="108"/>
        <v>0</v>
      </c>
      <c r="N388" s="44">
        <f t="shared" si="124"/>
        <v>0</v>
      </c>
      <c r="P388" s="44">
        <f t="shared" si="109"/>
        <v>0</v>
      </c>
      <c r="R388" s="44">
        <f t="shared" si="110"/>
        <v>0</v>
      </c>
      <c r="T388" s="44">
        <f t="shared" si="111"/>
        <v>0</v>
      </c>
      <c r="V388" s="44">
        <f t="shared" si="112"/>
        <v>0</v>
      </c>
      <c r="X388" s="44">
        <f t="shared" si="113"/>
        <v>0</v>
      </c>
      <c r="Z388" s="44">
        <f t="shared" si="114"/>
        <v>0</v>
      </c>
      <c r="AB388" s="44">
        <f t="shared" si="115"/>
        <v>0</v>
      </c>
      <c r="AD388" s="44">
        <f t="shared" si="116"/>
        <v>0</v>
      </c>
      <c r="AE388" s="43">
        <v>3</v>
      </c>
      <c r="AF388" s="44">
        <f t="shared" si="117"/>
        <v>1261.02</v>
      </c>
      <c r="AG388" s="43">
        <v>7</v>
      </c>
      <c r="AH388" s="44">
        <f t="shared" si="118"/>
        <v>2942.3799999999997</v>
      </c>
      <c r="AJ388" s="44">
        <f t="shared" si="119"/>
        <v>4203.3999999999996</v>
      </c>
    </row>
    <row r="389" spans="1:36" ht="22.8">
      <c r="A389" s="13" t="s">
        <v>1321</v>
      </c>
      <c r="B389" s="14" t="s">
        <v>722</v>
      </c>
      <c r="C389" s="15" t="s">
        <v>723</v>
      </c>
      <c r="D389" s="14" t="s">
        <v>26</v>
      </c>
      <c r="E389" s="14" t="s">
        <v>22</v>
      </c>
      <c r="F389" s="16">
        <v>107</v>
      </c>
      <c r="G389" s="17">
        <v>47.17</v>
      </c>
      <c r="H389" s="17">
        <f t="shared" si="120"/>
        <v>57.77</v>
      </c>
      <c r="I389" s="17">
        <f t="shared" si="121"/>
        <v>5047.1900000000005</v>
      </c>
      <c r="J389" s="18">
        <f t="shared" si="123"/>
        <v>6181.39</v>
      </c>
      <c r="L389" s="44">
        <f t="shared" si="108"/>
        <v>0</v>
      </c>
      <c r="N389" s="44">
        <f t="shared" si="124"/>
        <v>0</v>
      </c>
      <c r="P389" s="44">
        <f t="shared" si="109"/>
        <v>0</v>
      </c>
      <c r="R389" s="44">
        <f t="shared" si="110"/>
        <v>0</v>
      </c>
      <c r="T389" s="44">
        <f t="shared" si="111"/>
        <v>0</v>
      </c>
      <c r="V389" s="44">
        <f t="shared" si="112"/>
        <v>0</v>
      </c>
      <c r="X389" s="44">
        <f t="shared" si="113"/>
        <v>0</v>
      </c>
      <c r="Z389" s="44">
        <f t="shared" si="114"/>
        <v>0</v>
      </c>
      <c r="AB389" s="44">
        <f t="shared" si="115"/>
        <v>0</v>
      </c>
      <c r="AD389" s="44">
        <f t="shared" si="116"/>
        <v>0</v>
      </c>
      <c r="AE389" s="43">
        <v>31.05</v>
      </c>
      <c r="AF389" s="44">
        <f t="shared" si="117"/>
        <v>1793.7585000000001</v>
      </c>
      <c r="AG389" s="43">
        <v>75.95</v>
      </c>
      <c r="AH389" s="44">
        <f t="shared" si="118"/>
        <v>4387.6315000000004</v>
      </c>
      <c r="AJ389" s="44">
        <f t="shared" si="119"/>
        <v>6181.39</v>
      </c>
    </row>
    <row r="390" spans="1:36" ht="34.200000000000003">
      <c r="A390" s="13" t="s">
        <v>1322</v>
      </c>
      <c r="B390" s="14" t="s">
        <v>724</v>
      </c>
      <c r="C390" s="15" t="s">
        <v>725</v>
      </c>
      <c r="D390" s="14" t="s">
        <v>26</v>
      </c>
      <c r="E390" s="14" t="s">
        <v>30</v>
      </c>
      <c r="F390" s="16">
        <v>9.6999999999999993</v>
      </c>
      <c r="G390" s="17">
        <v>152.19</v>
      </c>
      <c r="H390" s="17">
        <f t="shared" si="120"/>
        <v>186.39</v>
      </c>
      <c r="I390" s="17">
        <f t="shared" si="121"/>
        <v>1476.2429999999999</v>
      </c>
      <c r="J390" s="18">
        <f t="shared" si="123"/>
        <v>1807.98</v>
      </c>
      <c r="L390" s="44">
        <f t="shared" si="108"/>
        <v>0</v>
      </c>
      <c r="N390" s="44">
        <f t="shared" si="124"/>
        <v>0</v>
      </c>
      <c r="P390" s="44">
        <f t="shared" si="109"/>
        <v>0</v>
      </c>
      <c r="R390" s="44">
        <f t="shared" si="110"/>
        <v>0</v>
      </c>
      <c r="T390" s="44">
        <f t="shared" si="111"/>
        <v>0</v>
      </c>
      <c r="V390" s="44">
        <f t="shared" si="112"/>
        <v>0</v>
      </c>
      <c r="X390" s="44">
        <f t="shared" si="113"/>
        <v>0</v>
      </c>
      <c r="Z390" s="44">
        <f t="shared" si="114"/>
        <v>0</v>
      </c>
      <c r="AB390" s="44">
        <f t="shared" si="115"/>
        <v>0</v>
      </c>
      <c r="AD390" s="44">
        <f t="shared" si="116"/>
        <v>0</v>
      </c>
      <c r="AE390" s="43">
        <v>3.7</v>
      </c>
      <c r="AF390" s="44">
        <f t="shared" si="117"/>
        <v>689.64300000000003</v>
      </c>
      <c r="AG390" s="43">
        <v>6</v>
      </c>
      <c r="AH390" s="44">
        <f t="shared" si="118"/>
        <v>1118.3399999999999</v>
      </c>
      <c r="AJ390" s="44">
        <f t="shared" si="119"/>
        <v>1807.9829999999999</v>
      </c>
    </row>
    <row r="391" spans="1:36" s="74" customFormat="1">
      <c r="A391" s="11">
        <v>17</v>
      </c>
      <c r="B391" s="258" t="s">
        <v>726</v>
      </c>
      <c r="C391" s="258"/>
      <c r="D391" s="258"/>
      <c r="E391" s="258"/>
      <c r="F391" s="258"/>
      <c r="G391" s="258"/>
      <c r="H391" s="20"/>
      <c r="I391" s="20"/>
      <c r="J391" s="12">
        <f>SUM(J392:J404)</f>
        <v>5144.5340000000006</v>
      </c>
      <c r="K391" s="72"/>
      <c r="L391" s="73">
        <f>SUM(L392:L404)</f>
        <v>0</v>
      </c>
      <c r="M391" s="72"/>
      <c r="N391" s="73">
        <f>SUM(N392:N404)</f>
        <v>0</v>
      </c>
      <c r="O391" s="72"/>
      <c r="P391" s="73">
        <f>SUM(P392:P404)</f>
        <v>0</v>
      </c>
      <c r="Q391" s="72"/>
      <c r="R391" s="73">
        <f>SUM(R392:R404)</f>
        <v>0</v>
      </c>
      <c r="S391" s="72"/>
      <c r="T391" s="73">
        <f>SUM(T392:T404)</f>
        <v>0</v>
      </c>
      <c r="U391" s="72"/>
      <c r="V391" s="73">
        <f>SUM(V392:V404)</f>
        <v>0</v>
      </c>
      <c r="W391" s="72"/>
      <c r="X391" s="73">
        <f>SUM(X392:X404)</f>
        <v>5144.5340000000006</v>
      </c>
      <c r="Y391" s="72"/>
      <c r="Z391" s="73">
        <f>SUM(Z392:Z404)</f>
        <v>0</v>
      </c>
      <c r="AA391" s="72"/>
      <c r="AB391" s="73">
        <f>SUM(AB392:AB404)</f>
        <v>0</v>
      </c>
      <c r="AC391" s="72"/>
      <c r="AD391" s="73">
        <f>SUM(AD392:AD404)</f>
        <v>0</v>
      </c>
      <c r="AE391" s="72"/>
      <c r="AF391" s="73">
        <f>SUM(AF392:AF404)</f>
        <v>0</v>
      </c>
      <c r="AG391" s="72"/>
      <c r="AH391" s="73">
        <f>SUM(AH392:AH404)</f>
        <v>0</v>
      </c>
      <c r="AJ391" s="73"/>
    </row>
    <row r="392" spans="1:36">
      <c r="A392" s="13" t="s">
        <v>767</v>
      </c>
      <c r="B392" s="14" t="s">
        <v>728</v>
      </c>
      <c r="C392" s="15" t="s">
        <v>729</v>
      </c>
      <c r="D392" s="14" t="s">
        <v>26</v>
      </c>
      <c r="E392" s="14" t="s">
        <v>22</v>
      </c>
      <c r="F392" s="16">
        <v>1</v>
      </c>
      <c r="G392" s="17">
        <v>644.32000000000005</v>
      </c>
      <c r="H392" s="17">
        <f t="shared" si="120"/>
        <v>789.1</v>
      </c>
      <c r="I392" s="17">
        <f t="shared" si="121"/>
        <v>644.32000000000005</v>
      </c>
      <c r="J392" s="18">
        <f>F392*H392</f>
        <v>789.1</v>
      </c>
      <c r="L392" s="44">
        <f t="shared" si="108"/>
        <v>0</v>
      </c>
      <c r="N392" s="44">
        <f t="shared" si="124"/>
        <v>0</v>
      </c>
      <c r="P392" s="44">
        <f t="shared" si="109"/>
        <v>0</v>
      </c>
      <c r="R392" s="44">
        <f t="shared" si="110"/>
        <v>0</v>
      </c>
      <c r="T392" s="44">
        <f t="shared" si="111"/>
        <v>0</v>
      </c>
      <c r="V392" s="44">
        <f t="shared" si="112"/>
        <v>0</v>
      </c>
      <c r="W392" s="43">
        <v>1</v>
      </c>
      <c r="X392" s="44">
        <f t="shared" si="113"/>
        <v>789.1</v>
      </c>
      <c r="Z392" s="44">
        <f t="shared" si="114"/>
        <v>0</v>
      </c>
      <c r="AB392" s="44">
        <f t="shared" si="115"/>
        <v>0</v>
      </c>
      <c r="AD392" s="44">
        <f t="shared" si="116"/>
        <v>0</v>
      </c>
      <c r="AF392" s="44">
        <f t="shared" si="117"/>
        <v>0</v>
      </c>
      <c r="AH392" s="44">
        <f t="shared" si="118"/>
        <v>0</v>
      </c>
      <c r="AJ392" s="44">
        <f t="shared" si="119"/>
        <v>789.1</v>
      </c>
    </row>
    <row r="393" spans="1:36" ht="22.8">
      <c r="A393" s="13" t="s">
        <v>773</v>
      </c>
      <c r="B393" s="14" t="s">
        <v>731</v>
      </c>
      <c r="C393" s="15" t="s">
        <v>732</v>
      </c>
      <c r="D393" s="14" t="s">
        <v>14</v>
      </c>
      <c r="E393" s="14" t="s">
        <v>22</v>
      </c>
      <c r="F393" s="16">
        <v>2</v>
      </c>
      <c r="G393" s="17">
        <v>40.159999999999997</v>
      </c>
      <c r="H393" s="17">
        <f t="shared" si="120"/>
        <v>49.18</v>
      </c>
      <c r="I393" s="17">
        <f t="shared" si="121"/>
        <v>80.319999999999993</v>
      </c>
      <c r="J393" s="18">
        <f t="shared" ref="J393:J404" si="125">F393*H393</f>
        <v>98.36</v>
      </c>
      <c r="L393" s="44">
        <f t="shared" si="108"/>
        <v>0</v>
      </c>
      <c r="N393" s="44">
        <f t="shared" si="124"/>
        <v>0</v>
      </c>
      <c r="P393" s="44">
        <f t="shared" si="109"/>
        <v>0</v>
      </c>
      <c r="R393" s="44">
        <f t="shared" si="110"/>
        <v>0</v>
      </c>
      <c r="T393" s="44">
        <f t="shared" si="111"/>
        <v>0</v>
      </c>
      <c r="V393" s="44">
        <f t="shared" si="112"/>
        <v>0</v>
      </c>
      <c r="W393" s="43">
        <v>2</v>
      </c>
      <c r="X393" s="44">
        <f t="shared" si="113"/>
        <v>98.36</v>
      </c>
      <c r="Z393" s="44">
        <f t="shared" si="114"/>
        <v>0</v>
      </c>
      <c r="AB393" s="44">
        <f t="shared" si="115"/>
        <v>0</v>
      </c>
      <c r="AD393" s="44">
        <f t="shared" si="116"/>
        <v>0</v>
      </c>
      <c r="AF393" s="44">
        <f t="shared" si="117"/>
        <v>0</v>
      </c>
      <c r="AH393" s="44">
        <f t="shared" si="118"/>
        <v>0</v>
      </c>
      <c r="AJ393" s="44">
        <f t="shared" si="119"/>
        <v>98.36</v>
      </c>
    </row>
    <row r="394" spans="1:36" ht="45.6">
      <c r="A394" s="13" t="s">
        <v>779</v>
      </c>
      <c r="B394" s="14" t="s">
        <v>734</v>
      </c>
      <c r="C394" s="15" t="s">
        <v>735</v>
      </c>
      <c r="D394" s="14" t="s">
        <v>14</v>
      </c>
      <c r="E394" s="14" t="s">
        <v>30</v>
      </c>
      <c r="F394" s="16">
        <v>45.8</v>
      </c>
      <c r="G394" s="17">
        <v>44.91</v>
      </c>
      <c r="H394" s="17">
        <f t="shared" si="120"/>
        <v>55</v>
      </c>
      <c r="I394" s="17">
        <f t="shared" si="121"/>
        <v>2056.8779999999997</v>
      </c>
      <c r="J394" s="18">
        <f t="shared" si="125"/>
        <v>2519</v>
      </c>
      <c r="L394" s="44">
        <f t="shared" si="108"/>
        <v>0</v>
      </c>
      <c r="N394" s="44">
        <f t="shared" si="124"/>
        <v>0</v>
      </c>
      <c r="P394" s="44">
        <f t="shared" si="109"/>
        <v>0</v>
      </c>
      <c r="R394" s="44">
        <f t="shared" si="110"/>
        <v>0</v>
      </c>
      <c r="T394" s="44">
        <f t="shared" si="111"/>
        <v>0</v>
      </c>
      <c r="V394" s="44">
        <f t="shared" si="112"/>
        <v>0</v>
      </c>
      <c r="W394" s="43">
        <v>45.8</v>
      </c>
      <c r="X394" s="44">
        <f t="shared" si="113"/>
        <v>2519</v>
      </c>
      <c r="Z394" s="44">
        <f t="shared" si="114"/>
        <v>0</v>
      </c>
      <c r="AB394" s="44">
        <f t="shared" si="115"/>
        <v>0</v>
      </c>
      <c r="AD394" s="44">
        <f t="shared" si="116"/>
        <v>0</v>
      </c>
      <c r="AF394" s="44">
        <f t="shared" si="117"/>
        <v>0</v>
      </c>
      <c r="AH394" s="44">
        <f t="shared" si="118"/>
        <v>0</v>
      </c>
      <c r="AJ394" s="44">
        <f t="shared" si="119"/>
        <v>2519</v>
      </c>
    </row>
    <row r="395" spans="1:36" ht="22.8">
      <c r="A395" s="13" t="s">
        <v>795</v>
      </c>
      <c r="B395" s="14" t="s">
        <v>737</v>
      </c>
      <c r="C395" s="15" t="s">
        <v>738</v>
      </c>
      <c r="D395" s="14" t="s">
        <v>26</v>
      </c>
      <c r="E395" s="14" t="s">
        <v>22</v>
      </c>
      <c r="F395" s="16">
        <v>1</v>
      </c>
      <c r="G395" s="17">
        <v>18.55</v>
      </c>
      <c r="H395" s="17">
        <f t="shared" si="120"/>
        <v>22.72</v>
      </c>
      <c r="I395" s="17">
        <f t="shared" si="121"/>
        <v>18.55</v>
      </c>
      <c r="J395" s="18">
        <f t="shared" si="125"/>
        <v>22.72</v>
      </c>
      <c r="L395" s="44">
        <f t="shared" si="108"/>
        <v>0</v>
      </c>
      <c r="N395" s="44">
        <f t="shared" si="124"/>
        <v>0</v>
      </c>
      <c r="P395" s="44">
        <f t="shared" si="109"/>
        <v>0</v>
      </c>
      <c r="R395" s="44">
        <f t="shared" si="110"/>
        <v>0</v>
      </c>
      <c r="T395" s="44">
        <f t="shared" si="111"/>
        <v>0</v>
      </c>
      <c r="V395" s="44">
        <f t="shared" si="112"/>
        <v>0</v>
      </c>
      <c r="W395" s="43">
        <v>1</v>
      </c>
      <c r="X395" s="44">
        <f t="shared" si="113"/>
        <v>22.72</v>
      </c>
      <c r="Z395" s="44">
        <f t="shared" si="114"/>
        <v>0</v>
      </c>
      <c r="AB395" s="44">
        <f t="shared" si="115"/>
        <v>0</v>
      </c>
      <c r="AD395" s="44">
        <f t="shared" si="116"/>
        <v>0</v>
      </c>
      <c r="AF395" s="44">
        <f t="shared" si="117"/>
        <v>0</v>
      </c>
      <c r="AH395" s="44">
        <f t="shared" si="118"/>
        <v>0</v>
      </c>
      <c r="AJ395" s="44">
        <f t="shared" si="119"/>
        <v>22.72</v>
      </c>
    </row>
    <row r="396" spans="1:36">
      <c r="A396" s="13" t="s">
        <v>808</v>
      </c>
      <c r="B396" s="14" t="s">
        <v>740</v>
      </c>
      <c r="C396" s="15" t="s">
        <v>741</v>
      </c>
      <c r="D396" s="14" t="s">
        <v>26</v>
      </c>
      <c r="E396" s="14" t="s">
        <v>22</v>
      </c>
      <c r="F396" s="16">
        <v>4</v>
      </c>
      <c r="G396" s="17">
        <v>28.83</v>
      </c>
      <c r="H396" s="17">
        <f t="shared" si="120"/>
        <v>35.31</v>
      </c>
      <c r="I396" s="17">
        <f t="shared" si="121"/>
        <v>115.32</v>
      </c>
      <c r="J396" s="18">
        <f t="shared" si="125"/>
        <v>141.24</v>
      </c>
      <c r="L396" s="44">
        <f t="shared" si="108"/>
        <v>0</v>
      </c>
      <c r="N396" s="44">
        <f t="shared" si="124"/>
        <v>0</v>
      </c>
      <c r="P396" s="44">
        <f t="shared" si="109"/>
        <v>0</v>
      </c>
      <c r="R396" s="44">
        <f t="shared" si="110"/>
        <v>0</v>
      </c>
      <c r="T396" s="44">
        <f t="shared" si="111"/>
        <v>0</v>
      </c>
      <c r="V396" s="44">
        <f t="shared" si="112"/>
        <v>0</v>
      </c>
      <c r="W396" s="43">
        <v>4</v>
      </c>
      <c r="X396" s="44">
        <f t="shared" si="113"/>
        <v>141.24</v>
      </c>
      <c r="Z396" s="44">
        <f t="shared" si="114"/>
        <v>0</v>
      </c>
      <c r="AB396" s="44">
        <f t="shared" si="115"/>
        <v>0</v>
      </c>
      <c r="AD396" s="44">
        <f t="shared" si="116"/>
        <v>0</v>
      </c>
      <c r="AF396" s="44">
        <f t="shared" si="117"/>
        <v>0</v>
      </c>
      <c r="AH396" s="44">
        <f t="shared" si="118"/>
        <v>0</v>
      </c>
      <c r="AJ396" s="44">
        <f t="shared" si="119"/>
        <v>141.24</v>
      </c>
    </row>
    <row r="397" spans="1:36" ht="34.200000000000003">
      <c r="A397" s="13" t="s">
        <v>1323</v>
      </c>
      <c r="B397" s="14" t="s">
        <v>743</v>
      </c>
      <c r="C397" s="15" t="s">
        <v>744</v>
      </c>
      <c r="D397" s="14" t="s">
        <v>14</v>
      </c>
      <c r="E397" s="14" t="s">
        <v>22</v>
      </c>
      <c r="F397" s="16">
        <v>2</v>
      </c>
      <c r="G397" s="17">
        <v>44.34</v>
      </c>
      <c r="H397" s="17">
        <f t="shared" si="120"/>
        <v>54.3</v>
      </c>
      <c r="I397" s="17">
        <f t="shared" si="121"/>
        <v>88.68</v>
      </c>
      <c r="J397" s="18">
        <f t="shared" si="125"/>
        <v>108.6</v>
      </c>
      <c r="L397" s="44">
        <f t="shared" si="108"/>
        <v>0</v>
      </c>
      <c r="N397" s="44">
        <f t="shared" si="124"/>
        <v>0</v>
      </c>
      <c r="P397" s="44">
        <f t="shared" si="109"/>
        <v>0</v>
      </c>
      <c r="R397" s="44">
        <f t="shared" si="110"/>
        <v>0</v>
      </c>
      <c r="T397" s="44">
        <f t="shared" si="111"/>
        <v>0</v>
      </c>
      <c r="V397" s="44">
        <f t="shared" si="112"/>
        <v>0</v>
      </c>
      <c r="W397" s="43">
        <v>2</v>
      </c>
      <c r="X397" s="44">
        <f t="shared" si="113"/>
        <v>108.6</v>
      </c>
      <c r="Z397" s="44">
        <f t="shared" si="114"/>
        <v>0</v>
      </c>
      <c r="AB397" s="44">
        <f t="shared" si="115"/>
        <v>0</v>
      </c>
      <c r="AD397" s="44">
        <f t="shared" si="116"/>
        <v>0</v>
      </c>
      <c r="AF397" s="44">
        <f t="shared" si="117"/>
        <v>0</v>
      </c>
      <c r="AH397" s="44">
        <f t="shared" si="118"/>
        <v>0</v>
      </c>
      <c r="AJ397" s="44">
        <f t="shared" si="119"/>
        <v>108.6</v>
      </c>
    </row>
    <row r="398" spans="1:36" ht="34.200000000000003">
      <c r="A398" s="13" t="s">
        <v>1324</v>
      </c>
      <c r="B398" s="14" t="s">
        <v>746</v>
      </c>
      <c r="C398" s="15" t="s">
        <v>747</v>
      </c>
      <c r="D398" s="14" t="s">
        <v>14</v>
      </c>
      <c r="E398" s="14" t="s">
        <v>22</v>
      </c>
      <c r="F398" s="16">
        <v>4</v>
      </c>
      <c r="G398" s="17">
        <v>53.19</v>
      </c>
      <c r="H398" s="17">
        <f t="shared" si="120"/>
        <v>65.14</v>
      </c>
      <c r="I398" s="17">
        <f t="shared" si="121"/>
        <v>212.76</v>
      </c>
      <c r="J398" s="18">
        <f t="shared" si="125"/>
        <v>260.56</v>
      </c>
      <c r="L398" s="44">
        <f t="shared" si="108"/>
        <v>0</v>
      </c>
      <c r="N398" s="44">
        <f t="shared" si="124"/>
        <v>0</v>
      </c>
      <c r="P398" s="44">
        <f t="shared" si="109"/>
        <v>0</v>
      </c>
      <c r="R398" s="44">
        <f t="shared" si="110"/>
        <v>0</v>
      </c>
      <c r="T398" s="44">
        <f t="shared" si="111"/>
        <v>0</v>
      </c>
      <c r="V398" s="44">
        <f t="shared" si="112"/>
        <v>0</v>
      </c>
      <c r="W398" s="43">
        <v>4</v>
      </c>
      <c r="X398" s="44">
        <f t="shared" si="113"/>
        <v>260.56</v>
      </c>
      <c r="Z398" s="44">
        <f t="shared" si="114"/>
        <v>0</v>
      </c>
      <c r="AB398" s="44">
        <f t="shared" si="115"/>
        <v>0</v>
      </c>
      <c r="AD398" s="44">
        <f t="shared" si="116"/>
        <v>0</v>
      </c>
      <c r="AF398" s="44">
        <f t="shared" si="117"/>
        <v>0</v>
      </c>
      <c r="AH398" s="44">
        <f t="shared" si="118"/>
        <v>0</v>
      </c>
      <c r="AJ398" s="44">
        <f t="shared" si="119"/>
        <v>260.56</v>
      </c>
    </row>
    <row r="399" spans="1:36" ht="45.6">
      <c r="A399" s="13" t="s">
        <v>1325</v>
      </c>
      <c r="B399" s="14" t="s">
        <v>749</v>
      </c>
      <c r="C399" s="15" t="s">
        <v>750</v>
      </c>
      <c r="D399" s="14" t="s">
        <v>14</v>
      </c>
      <c r="E399" s="14" t="s">
        <v>22</v>
      </c>
      <c r="F399" s="16">
        <v>1</v>
      </c>
      <c r="G399" s="17">
        <v>55.5</v>
      </c>
      <c r="H399" s="17">
        <f t="shared" si="120"/>
        <v>67.97</v>
      </c>
      <c r="I399" s="17">
        <f t="shared" si="121"/>
        <v>55.5</v>
      </c>
      <c r="J399" s="18">
        <f t="shared" si="125"/>
        <v>67.97</v>
      </c>
      <c r="L399" s="44">
        <f t="shared" si="108"/>
        <v>0</v>
      </c>
      <c r="N399" s="44">
        <f t="shared" si="124"/>
        <v>0</v>
      </c>
      <c r="P399" s="44">
        <f t="shared" si="109"/>
        <v>0</v>
      </c>
      <c r="R399" s="44">
        <f t="shared" si="110"/>
        <v>0</v>
      </c>
      <c r="T399" s="44">
        <f t="shared" si="111"/>
        <v>0</v>
      </c>
      <c r="V399" s="44">
        <f t="shared" si="112"/>
        <v>0</v>
      </c>
      <c r="W399" s="43">
        <v>1</v>
      </c>
      <c r="X399" s="44">
        <f t="shared" si="113"/>
        <v>67.97</v>
      </c>
      <c r="Z399" s="44">
        <f t="shared" si="114"/>
        <v>0</v>
      </c>
      <c r="AB399" s="44">
        <f t="shared" si="115"/>
        <v>0</v>
      </c>
      <c r="AD399" s="44">
        <f t="shared" si="116"/>
        <v>0</v>
      </c>
      <c r="AF399" s="44">
        <f t="shared" si="117"/>
        <v>0</v>
      </c>
      <c r="AH399" s="44">
        <f t="shared" si="118"/>
        <v>0</v>
      </c>
      <c r="AJ399" s="44">
        <f t="shared" si="119"/>
        <v>67.97</v>
      </c>
    </row>
    <row r="400" spans="1:36" ht="45.6">
      <c r="A400" s="13" t="s">
        <v>1326</v>
      </c>
      <c r="B400" s="14" t="s">
        <v>752</v>
      </c>
      <c r="C400" s="15" t="s">
        <v>753</v>
      </c>
      <c r="D400" s="14" t="s">
        <v>14</v>
      </c>
      <c r="E400" s="14" t="s">
        <v>22</v>
      </c>
      <c r="F400" s="16">
        <v>8</v>
      </c>
      <c r="G400" s="17">
        <v>29.4</v>
      </c>
      <c r="H400" s="17">
        <f t="shared" si="120"/>
        <v>36.01</v>
      </c>
      <c r="I400" s="17">
        <f t="shared" si="121"/>
        <v>235.2</v>
      </c>
      <c r="J400" s="18">
        <f t="shared" si="125"/>
        <v>288.08</v>
      </c>
      <c r="L400" s="44">
        <f t="shared" si="108"/>
        <v>0</v>
      </c>
      <c r="N400" s="44">
        <f t="shared" si="124"/>
        <v>0</v>
      </c>
      <c r="P400" s="44">
        <f t="shared" si="109"/>
        <v>0</v>
      </c>
      <c r="R400" s="44">
        <f t="shared" si="110"/>
        <v>0</v>
      </c>
      <c r="T400" s="44">
        <f t="shared" si="111"/>
        <v>0</v>
      </c>
      <c r="V400" s="44">
        <f t="shared" si="112"/>
        <v>0</v>
      </c>
      <c r="W400" s="43">
        <v>8</v>
      </c>
      <c r="X400" s="44">
        <f t="shared" si="113"/>
        <v>288.08</v>
      </c>
      <c r="Z400" s="44">
        <f t="shared" si="114"/>
        <v>0</v>
      </c>
      <c r="AB400" s="44">
        <f t="shared" si="115"/>
        <v>0</v>
      </c>
      <c r="AD400" s="44">
        <f t="shared" si="116"/>
        <v>0</v>
      </c>
      <c r="AF400" s="44">
        <f t="shared" si="117"/>
        <v>0</v>
      </c>
      <c r="AH400" s="44">
        <f t="shared" si="118"/>
        <v>0</v>
      </c>
      <c r="AJ400" s="44">
        <f t="shared" si="119"/>
        <v>288.08</v>
      </c>
    </row>
    <row r="401" spans="1:36" ht="45.6">
      <c r="A401" s="13" t="s">
        <v>1327</v>
      </c>
      <c r="B401" s="14" t="s">
        <v>755</v>
      </c>
      <c r="C401" s="15" t="s">
        <v>756</v>
      </c>
      <c r="D401" s="14" t="s">
        <v>14</v>
      </c>
      <c r="E401" s="14" t="s">
        <v>22</v>
      </c>
      <c r="F401" s="16">
        <v>2</v>
      </c>
      <c r="G401" s="17">
        <v>60.44</v>
      </c>
      <c r="H401" s="17">
        <f t="shared" si="120"/>
        <v>74.02</v>
      </c>
      <c r="I401" s="17">
        <f t="shared" si="121"/>
        <v>120.88</v>
      </c>
      <c r="J401" s="18">
        <f t="shared" si="125"/>
        <v>148.04</v>
      </c>
      <c r="L401" s="44">
        <f t="shared" si="108"/>
        <v>0</v>
      </c>
      <c r="N401" s="44">
        <f t="shared" si="124"/>
        <v>0</v>
      </c>
      <c r="P401" s="44">
        <f t="shared" si="109"/>
        <v>0</v>
      </c>
      <c r="R401" s="44">
        <f t="shared" si="110"/>
        <v>0</v>
      </c>
      <c r="T401" s="44">
        <f t="shared" si="111"/>
        <v>0</v>
      </c>
      <c r="V401" s="44">
        <f t="shared" si="112"/>
        <v>0</v>
      </c>
      <c r="W401" s="43">
        <v>2</v>
      </c>
      <c r="X401" s="44">
        <f t="shared" si="113"/>
        <v>148.04</v>
      </c>
      <c r="Z401" s="44">
        <f t="shared" si="114"/>
        <v>0</v>
      </c>
      <c r="AB401" s="44">
        <f t="shared" si="115"/>
        <v>0</v>
      </c>
      <c r="AD401" s="44">
        <f t="shared" si="116"/>
        <v>0</v>
      </c>
      <c r="AF401" s="44">
        <f t="shared" si="117"/>
        <v>0</v>
      </c>
      <c r="AH401" s="44">
        <f t="shared" si="118"/>
        <v>0</v>
      </c>
      <c r="AJ401" s="44">
        <f t="shared" si="119"/>
        <v>148.04</v>
      </c>
    </row>
    <row r="402" spans="1:36" ht="45.6">
      <c r="A402" s="13" t="s">
        <v>1328</v>
      </c>
      <c r="B402" s="14" t="s">
        <v>758</v>
      </c>
      <c r="C402" s="15" t="s">
        <v>759</v>
      </c>
      <c r="D402" s="14" t="s">
        <v>14</v>
      </c>
      <c r="E402" s="14" t="s">
        <v>22</v>
      </c>
      <c r="F402" s="16">
        <v>6</v>
      </c>
      <c r="G402" s="17">
        <v>60.44</v>
      </c>
      <c r="H402" s="17">
        <f t="shared" si="120"/>
        <v>74.02</v>
      </c>
      <c r="I402" s="17">
        <f t="shared" si="121"/>
        <v>362.64</v>
      </c>
      <c r="J402" s="18">
        <f t="shared" si="125"/>
        <v>444.12</v>
      </c>
      <c r="L402" s="44">
        <f t="shared" si="108"/>
        <v>0</v>
      </c>
      <c r="N402" s="44">
        <f t="shared" si="124"/>
        <v>0</v>
      </c>
      <c r="P402" s="44">
        <f t="shared" si="109"/>
        <v>0</v>
      </c>
      <c r="R402" s="44">
        <f t="shared" si="110"/>
        <v>0</v>
      </c>
      <c r="T402" s="44">
        <f t="shared" si="111"/>
        <v>0</v>
      </c>
      <c r="V402" s="44">
        <f t="shared" si="112"/>
        <v>0</v>
      </c>
      <c r="W402" s="43">
        <v>6</v>
      </c>
      <c r="X402" s="44">
        <f t="shared" si="113"/>
        <v>444.12</v>
      </c>
      <c r="Z402" s="44">
        <f t="shared" si="114"/>
        <v>0</v>
      </c>
      <c r="AB402" s="44">
        <f t="shared" si="115"/>
        <v>0</v>
      </c>
      <c r="AD402" s="44">
        <f t="shared" si="116"/>
        <v>0</v>
      </c>
      <c r="AF402" s="44">
        <f t="shared" si="117"/>
        <v>0</v>
      </c>
      <c r="AH402" s="44">
        <f t="shared" si="118"/>
        <v>0</v>
      </c>
      <c r="AJ402" s="44">
        <f t="shared" si="119"/>
        <v>444.12</v>
      </c>
    </row>
    <row r="403" spans="1:36" ht="45.6">
      <c r="A403" s="13" t="s">
        <v>1329</v>
      </c>
      <c r="B403" s="14" t="s">
        <v>761</v>
      </c>
      <c r="C403" s="15" t="s">
        <v>762</v>
      </c>
      <c r="D403" s="14" t="s">
        <v>14</v>
      </c>
      <c r="E403" s="14" t="s">
        <v>22</v>
      </c>
      <c r="F403" s="16">
        <v>2</v>
      </c>
      <c r="G403" s="17">
        <v>40.07</v>
      </c>
      <c r="H403" s="17">
        <f t="shared" si="120"/>
        <v>49.07</v>
      </c>
      <c r="I403" s="17">
        <f t="shared" si="121"/>
        <v>80.14</v>
      </c>
      <c r="J403" s="18">
        <f t="shared" si="125"/>
        <v>98.14</v>
      </c>
      <c r="L403" s="44">
        <f t="shared" si="108"/>
        <v>0</v>
      </c>
      <c r="N403" s="44">
        <f t="shared" si="124"/>
        <v>0</v>
      </c>
      <c r="P403" s="44">
        <f t="shared" si="109"/>
        <v>0</v>
      </c>
      <c r="R403" s="44">
        <f t="shared" si="110"/>
        <v>0</v>
      </c>
      <c r="T403" s="44">
        <f t="shared" si="111"/>
        <v>0</v>
      </c>
      <c r="V403" s="44">
        <f t="shared" si="112"/>
        <v>0</v>
      </c>
      <c r="W403" s="43">
        <v>2</v>
      </c>
      <c r="X403" s="44">
        <f t="shared" si="113"/>
        <v>98.14</v>
      </c>
      <c r="Z403" s="44">
        <f t="shared" si="114"/>
        <v>0</v>
      </c>
      <c r="AB403" s="44">
        <f t="shared" si="115"/>
        <v>0</v>
      </c>
      <c r="AD403" s="44">
        <f t="shared" si="116"/>
        <v>0</v>
      </c>
      <c r="AF403" s="44">
        <f t="shared" si="117"/>
        <v>0</v>
      </c>
      <c r="AH403" s="44">
        <f t="shared" si="118"/>
        <v>0</v>
      </c>
      <c r="AJ403" s="44">
        <f t="shared" si="119"/>
        <v>98.14</v>
      </c>
    </row>
    <row r="404" spans="1:36" ht="34.200000000000003">
      <c r="A404" s="13" t="s">
        <v>1330</v>
      </c>
      <c r="B404" s="14" t="s">
        <v>764</v>
      </c>
      <c r="C404" s="15" t="s">
        <v>765</v>
      </c>
      <c r="D404" s="14" t="s">
        <v>26</v>
      </c>
      <c r="E404" s="14" t="s">
        <v>15</v>
      </c>
      <c r="F404" s="16">
        <v>0.24</v>
      </c>
      <c r="G404" s="17">
        <v>539.6</v>
      </c>
      <c r="H404" s="17">
        <f t="shared" si="120"/>
        <v>660.85</v>
      </c>
      <c r="I404" s="17">
        <f t="shared" si="121"/>
        <v>129.50399999999999</v>
      </c>
      <c r="J404" s="18">
        <f t="shared" si="125"/>
        <v>158.60400000000001</v>
      </c>
      <c r="L404" s="44">
        <f t="shared" si="108"/>
        <v>0</v>
      </c>
      <c r="N404" s="44">
        <f t="shared" si="124"/>
        <v>0</v>
      </c>
      <c r="P404" s="44">
        <f t="shared" si="109"/>
        <v>0</v>
      </c>
      <c r="R404" s="44">
        <f t="shared" si="110"/>
        <v>0</v>
      </c>
      <c r="T404" s="44">
        <f t="shared" si="111"/>
        <v>0</v>
      </c>
      <c r="V404" s="44">
        <f t="shared" si="112"/>
        <v>0</v>
      </c>
      <c r="W404" s="43">
        <v>0.24</v>
      </c>
      <c r="X404" s="44">
        <f t="shared" si="113"/>
        <v>158.60400000000001</v>
      </c>
      <c r="Z404" s="44">
        <f t="shared" si="114"/>
        <v>0</v>
      </c>
      <c r="AB404" s="44">
        <f t="shared" si="115"/>
        <v>0</v>
      </c>
      <c r="AD404" s="44">
        <f t="shared" si="116"/>
        <v>0</v>
      </c>
      <c r="AF404" s="44">
        <f t="shared" si="117"/>
        <v>0</v>
      </c>
      <c r="AH404" s="44">
        <f t="shared" si="118"/>
        <v>0</v>
      </c>
      <c r="AJ404" s="44">
        <f t="shared" si="119"/>
        <v>158.60400000000001</v>
      </c>
    </row>
    <row r="405" spans="1:36" s="74" customFormat="1">
      <c r="A405" s="11">
        <v>18</v>
      </c>
      <c r="B405" s="258" t="s">
        <v>766</v>
      </c>
      <c r="C405" s="258"/>
      <c r="D405" s="258"/>
      <c r="E405" s="258"/>
      <c r="F405" s="258"/>
      <c r="G405" s="258"/>
      <c r="H405" s="20"/>
      <c r="I405" s="20"/>
      <c r="J405" s="12">
        <f>ROUND((J406+J409+J412+J421+J428),2)</f>
        <v>43778.879999999997</v>
      </c>
      <c r="K405" s="72"/>
      <c r="L405" s="73">
        <f>SUM(L406:L431)</f>
        <v>0</v>
      </c>
      <c r="M405" s="72"/>
      <c r="N405" s="73">
        <f>SUM(N406:N431)</f>
        <v>0</v>
      </c>
      <c r="O405" s="72"/>
      <c r="P405" s="73">
        <f>SUM(P406:P431)</f>
        <v>0</v>
      </c>
      <c r="Q405" s="72"/>
      <c r="R405" s="73">
        <f>SUM(R406:R431)</f>
        <v>0</v>
      </c>
      <c r="S405" s="72"/>
      <c r="T405" s="73">
        <f>SUM(T406:T431)</f>
        <v>0</v>
      </c>
      <c r="U405" s="72"/>
      <c r="V405" s="73">
        <f>SUM(V406:V431)</f>
        <v>0</v>
      </c>
      <c r="W405" s="72"/>
      <c r="X405" s="73">
        <f>SUM(X406:X431)</f>
        <v>11618.519</v>
      </c>
      <c r="Y405" s="72"/>
      <c r="Z405" s="73">
        <f>SUM(Z406:Z431)</f>
        <v>0</v>
      </c>
      <c r="AA405" s="72"/>
      <c r="AB405" s="73">
        <f>SUM(AB406:AB431)</f>
        <v>0</v>
      </c>
      <c r="AC405" s="72"/>
      <c r="AD405" s="73">
        <f>SUM(AD406:AD431)</f>
        <v>0</v>
      </c>
      <c r="AE405" s="72"/>
      <c r="AF405" s="73">
        <f>SUM(AF406:AF431)</f>
        <v>22616.120000000003</v>
      </c>
      <c r="AG405" s="72"/>
      <c r="AH405" s="73">
        <f>SUM(AH406:AH431)</f>
        <v>9544.2400000000016</v>
      </c>
      <c r="AJ405" s="73"/>
    </row>
    <row r="406" spans="1:36">
      <c r="A406" s="22" t="s">
        <v>817</v>
      </c>
      <c r="B406" s="259" t="s">
        <v>768</v>
      </c>
      <c r="C406" s="259"/>
      <c r="D406" s="259"/>
      <c r="E406" s="259"/>
      <c r="F406" s="259"/>
      <c r="G406" s="259"/>
      <c r="H406" s="17"/>
      <c r="I406" s="17"/>
      <c r="J406" s="23">
        <f>J407+J408</f>
        <v>3695.8599999999997</v>
      </c>
      <c r="N406" s="44">
        <f t="shared" si="124"/>
        <v>0</v>
      </c>
      <c r="AJ406" s="44"/>
    </row>
    <row r="407" spans="1:36" ht="34.200000000000003">
      <c r="A407" s="13" t="s">
        <v>819</v>
      </c>
      <c r="B407" s="14" t="s">
        <v>769</v>
      </c>
      <c r="C407" s="15" t="s">
        <v>770</v>
      </c>
      <c r="D407" s="14" t="s">
        <v>14</v>
      </c>
      <c r="E407" s="14" t="s">
        <v>22</v>
      </c>
      <c r="F407" s="16">
        <v>6</v>
      </c>
      <c r="G407" s="17">
        <v>262.47000000000003</v>
      </c>
      <c r="H407" s="17">
        <f t="shared" si="120"/>
        <v>321.45</v>
      </c>
      <c r="I407" s="17">
        <f t="shared" si="121"/>
        <v>1574.8200000000002</v>
      </c>
      <c r="J407" s="18">
        <f>F407*H407</f>
        <v>1928.6999999999998</v>
      </c>
      <c r="L407" s="44">
        <f t="shared" ref="L407:L470" si="126">K407*H407</f>
        <v>0</v>
      </c>
      <c r="N407" s="44">
        <f t="shared" si="124"/>
        <v>0</v>
      </c>
      <c r="P407" s="44">
        <f t="shared" ref="P407:P470" si="127">O407*H407</f>
        <v>0</v>
      </c>
      <c r="R407" s="44">
        <f t="shared" ref="R407:R470" si="128">Q407*H407</f>
        <v>0</v>
      </c>
      <c r="T407" s="44">
        <f t="shared" ref="T407:T470" si="129">S407*H407</f>
        <v>0</v>
      </c>
      <c r="V407" s="44">
        <f t="shared" ref="V407:V470" si="130">U407*H407</f>
        <v>0</v>
      </c>
      <c r="X407" s="44">
        <f t="shared" ref="X407:X470" si="131">W407*H407</f>
        <v>0</v>
      </c>
      <c r="Z407" s="44">
        <f t="shared" ref="Z407:Z470" si="132">Y407*H407</f>
        <v>0</v>
      </c>
      <c r="AB407" s="44">
        <f t="shared" ref="AB407:AB470" si="133">AA407*H407</f>
        <v>0</v>
      </c>
      <c r="AD407" s="44">
        <f t="shared" ref="AD407:AD470" si="134">AC407*H407</f>
        <v>0</v>
      </c>
      <c r="AF407" s="44">
        <f t="shared" ref="AF407:AF470" si="135">AE407*H407</f>
        <v>0</v>
      </c>
      <c r="AG407" s="43">
        <v>6</v>
      </c>
      <c r="AH407" s="44">
        <f t="shared" ref="AH407:AH470" si="136">AG407*H407</f>
        <v>1928.6999999999998</v>
      </c>
      <c r="AJ407" s="44">
        <f t="shared" ref="AJ407:AJ470" si="137">AH407+AF407+AD407+AB407+Z407+X407+V407+T407+R407+P407+N407+L407</f>
        <v>1928.6999999999998</v>
      </c>
    </row>
    <row r="408" spans="1:36" ht="34.200000000000003">
      <c r="A408" s="13" t="s">
        <v>822</v>
      </c>
      <c r="B408" s="14" t="s">
        <v>771</v>
      </c>
      <c r="C408" s="15" t="s">
        <v>772</v>
      </c>
      <c r="D408" s="14" t="s">
        <v>14</v>
      </c>
      <c r="E408" s="14" t="s">
        <v>22</v>
      </c>
      <c r="F408" s="16">
        <v>2</v>
      </c>
      <c r="G408" s="17">
        <v>721.47</v>
      </c>
      <c r="H408" s="17">
        <f t="shared" si="120"/>
        <v>883.58</v>
      </c>
      <c r="I408" s="17">
        <f t="shared" si="121"/>
        <v>1442.94</v>
      </c>
      <c r="J408" s="18">
        <f>F408*H408</f>
        <v>1767.16</v>
      </c>
      <c r="L408" s="44">
        <f t="shared" si="126"/>
        <v>0</v>
      </c>
      <c r="N408" s="44">
        <f t="shared" si="124"/>
        <v>0</v>
      </c>
      <c r="P408" s="44">
        <f t="shared" si="127"/>
        <v>0</v>
      </c>
      <c r="R408" s="44">
        <f t="shared" si="128"/>
        <v>0</v>
      </c>
      <c r="T408" s="44">
        <f t="shared" si="129"/>
        <v>0</v>
      </c>
      <c r="V408" s="44">
        <f t="shared" si="130"/>
        <v>0</v>
      </c>
      <c r="X408" s="44">
        <f t="shared" si="131"/>
        <v>0</v>
      </c>
      <c r="Z408" s="44">
        <f t="shared" si="132"/>
        <v>0</v>
      </c>
      <c r="AB408" s="44">
        <f t="shared" si="133"/>
        <v>0</v>
      </c>
      <c r="AD408" s="44">
        <f t="shared" si="134"/>
        <v>0</v>
      </c>
      <c r="AF408" s="44">
        <f t="shared" si="135"/>
        <v>0</v>
      </c>
      <c r="AG408" s="43">
        <v>2</v>
      </c>
      <c r="AH408" s="44">
        <f t="shared" si="136"/>
        <v>1767.16</v>
      </c>
      <c r="AJ408" s="44">
        <f t="shared" si="137"/>
        <v>1767.16</v>
      </c>
    </row>
    <row r="409" spans="1:36">
      <c r="A409" s="22" t="s">
        <v>829</v>
      </c>
      <c r="B409" s="259" t="s">
        <v>774</v>
      </c>
      <c r="C409" s="259"/>
      <c r="D409" s="259"/>
      <c r="E409" s="259"/>
      <c r="F409" s="259"/>
      <c r="G409" s="259"/>
      <c r="H409" s="17"/>
      <c r="I409" s="17"/>
      <c r="J409" s="23">
        <f>J410+J411</f>
        <v>3675.54</v>
      </c>
      <c r="N409" s="44">
        <f t="shared" si="124"/>
        <v>0</v>
      </c>
      <c r="AJ409" s="44"/>
    </row>
    <row r="410" spans="1:36" ht="57">
      <c r="A410" s="13" t="s">
        <v>831</v>
      </c>
      <c r="B410" s="14" t="s">
        <v>775</v>
      </c>
      <c r="C410" s="15" t="s">
        <v>776</v>
      </c>
      <c r="D410" s="14" t="s">
        <v>14</v>
      </c>
      <c r="E410" s="14" t="s">
        <v>22</v>
      </c>
      <c r="F410" s="16">
        <v>1</v>
      </c>
      <c r="G410" s="17">
        <v>1930.45</v>
      </c>
      <c r="H410" s="17">
        <f t="shared" ref="H410:H473" si="138">ROUND((G410*1.2247),2)</f>
        <v>2364.2199999999998</v>
      </c>
      <c r="I410" s="17">
        <f t="shared" ref="I410:I473" si="139">G410*F410</f>
        <v>1930.45</v>
      </c>
      <c r="J410" s="18">
        <f>F410*H410</f>
        <v>2364.2199999999998</v>
      </c>
      <c r="L410" s="44">
        <f t="shared" si="126"/>
        <v>0</v>
      </c>
      <c r="N410" s="44">
        <f t="shared" si="124"/>
        <v>0</v>
      </c>
      <c r="P410" s="44">
        <f t="shared" si="127"/>
        <v>0</v>
      </c>
      <c r="R410" s="44">
        <f t="shared" si="128"/>
        <v>0</v>
      </c>
      <c r="T410" s="44">
        <f t="shared" si="129"/>
        <v>0</v>
      </c>
      <c r="V410" s="44">
        <f t="shared" si="130"/>
        <v>0</v>
      </c>
      <c r="X410" s="44">
        <f t="shared" si="131"/>
        <v>0</v>
      </c>
      <c r="Z410" s="44">
        <f t="shared" si="132"/>
        <v>0</v>
      </c>
      <c r="AB410" s="44">
        <f t="shared" si="133"/>
        <v>0</v>
      </c>
      <c r="AD410" s="44">
        <f t="shared" si="134"/>
        <v>0</v>
      </c>
      <c r="AF410" s="44">
        <f t="shared" si="135"/>
        <v>0</v>
      </c>
      <c r="AG410" s="43">
        <v>1</v>
      </c>
      <c r="AH410" s="44">
        <f t="shared" si="136"/>
        <v>2364.2199999999998</v>
      </c>
      <c r="AJ410" s="44">
        <f t="shared" si="137"/>
        <v>2364.2199999999998</v>
      </c>
    </row>
    <row r="411" spans="1:36" ht="34.200000000000003">
      <c r="A411" s="13" t="s">
        <v>834</v>
      </c>
      <c r="B411" s="14" t="s">
        <v>777</v>
      </c>
      <c r="C411" s="15" t="s">
        <v>778</v>
      </c>
      <c r="D411" s="14" t="s">
        <v>14</v>
      </c>
      <c r="E411" s="14" t="s">
        <v>22</v>
      </c>
      <c r="F411" s="16">
        <v>1</v>
      </c>
      <c r="G411" s="17">
        <v>1070.73</v>
      </c>
      <c r="H411" s="17">
        <f t="shared" si="138"/>
        <v>1311.32</v>
      </c>
      <c r="I411" s="17">
        <f t="shared" si="139"/>
        <v>1070.73</v>
      </c>
      <c r="J411" s="18">
        <f>F411*H411</f>
        <v>1311.32</v>
      </c>
      <c r="L411" s="44">
        <f t="shared" si="126"/>
        <v>0</v>
      </c>
      <c r="N411" s="44">
        <f t="shared" si="124"/>
        <v>0</v>
      </c>
      <c r="P411" s="44">
        <f t="shared" si="127"/>
        <v>0</v>
      </c>
      <c r="R411" s="44">
        <f t="shared" si="128"/>
        <v>0</v>
      </c>
      <c r="T411" s="44">
        <f t="shared" si="129"/>
        <v>0</v>
      </c>
      <c r="V411" s="44">
        <f t="shared" si="130"/>
        <v>0</v>
      </c>
      <c r="X411" s="44">
        <f t="shared" si="131"/>
        <v>0</v>
      </c>
      <c r="Z411" s="44">
        <f t="shared" si="132"/>
        <v>0</v>
      </c>
      <c r="AB411" s="44">
        <f t="shared" si="133"/>
        <v>0</v>
      </c>
      <c r="AD411" s="44">
        <f t="shared" si="134"/>
        <v>0</v>
      </c>
      <c r="AF411" s="44">
        <f t="shared" si="135"/>
        <v>0</v>
      </c>
      <c r="AG411" s="43">
        <v>1</v>
      </c>
      <c r="AH411" s="44">
        <f t="shared" si="136"/>
        <v>1311.32</v>
      </c>
      <c r="AJ411" s="44">
        <f t="shared" si="137"/>
        <v>1311.32</v>
      </c>
    </row>
    <row r="412" spans="1:36">
      <c r="A412" s="22" t="s">
        <v>861</v>
      </c>
      <c r="B412" s="259" t="s">
        <v>577</v>
      </c>
      <c r="C412" s="259"/>
      <c r="D412" s="259"/>
      <c r="E412" s="259"/>
      <c r="F412" s="259"/>
      <c r="G412" s="259"/>
      <c r="H412" s="17"/>
      <c r="I412" s="17"/>
      <c r="J412" s="23">
        <f>SUM(J413:J420)</f>
        <v>21092.73</v>
      </c>
      <c r="N412" s="44">
        <f t="shared" si="124"/>
        <v>0</v>
      </c>
      <c r="AJ412" s="44"/>
    </row>
    <row r="413" spans="1:36" ht="34.200000000000003">
      <c r="A413" s="13" t="s">
        <v>863</v>
      </c>
      <c r="B413" s="14" t="s">
        <v>537</v>
      </c>
      <c r="C413" s="15" t="s">
        <v>538</v>
      </c>
      <c r="D413" s="14" t="s">
        <v>14</v>
      </c>
      <c r="E413" s="14" t="s">
        <v>22</v>
      </c>
      <c r="F413" s="16">
        <v>5</v>
      </c>
      <c r="G413" s="17">
        <v>248.92</v>
      </c>
      <c r="H413" s="17">
        <f t="shared" si="138"/>
        <v>304.85000000000002</v>
      </c>
      <c r="I413" s="17">
        <f t="shared" si="139"/>
        <v>1244.5999999999999</v>
      </c>
      <c r="J413" s="18">
        <f>F413*H413</f>
        <v>1524.25</v>
      </c>
      <c r="L413" s="44">
        <f t="shared" si="126"/>
        <v>0</v>
      </c>
      <c r="N413" s="44">
        <f t="shared" si="124"/>
        <v>0</v>
      </c>
      <c r="P413" s="44">
        <f t="shared" si="127"/>
        <v>0</v>
      </c>
      <c r="R413" s="44">
        <f t="shared" si="128"/>
        <v>0</v>
      </c>
      <c r="T413" s="44">
        <f t="shared" si="129"/>
        <v>0</v>
      </c>
      <c r="V413" s="44">
        <f t="shared" si="130"/>
        <v>0</v>
      </c>
      <c r="X413" s="44">
        <f t="shared" si="131"/>
        <v>0</v>
      </c>
      <c r="Z413" s="44">
        <f t="shared" si="132"/>
        <v>0</v>
      </c>
      <c r="AB413" s="44">
        <f t="shared" si="133"/>
        <v>0</v>
      </c>
      <c r="AD413" s="44">
        <f t="shared" si="134"/>
        <v>0</v>
      </c>
      <c r="AE413" s="43">
        <v>5</v>
      </c>
      <c r="AF413" s="44">
        <f t="shared" si="135"/>
        <v>1524.25</v>
      </c>
      <c r="AH413" s="44">
        <f t="shared" si="136"/>
        <v>0</v>
      </c>
      <c r="AJ413" s="44">
        <f t="shared" si="137"/>
        <v>1524.25</v>
      </c>
    </row>
    <row r="414" spans="1:36" ht="34.200000000000003">
      <c r="A414" s="13" t="s">
        <v>866</v>
      </c>
      <c r="B414" s="14" t="s">
        <v>780</v>
      </c>
      <c r="C414" s="15" t="s">
        <v>781</v>
      </c>
      <c r="D414" s="14" t="s">
        <v>14</v>
      </c>
      <c r="E414" s="14" t="s">
        <v>22</v>
      </c>
      <c r="F414" s="16">
        <v>3</v>
      </c>
      <c r="G414" s="17">
        <v>716.94</v>
      </c>
      <c r="H414" s="17">
        <f t="shared" si="138"/>
        <v>878.04</v>
      </c>
      <c r="I414" s="17">
        <f t="shared" si="139"/>
        <v>2150.8200000000002</v>
      </c>
      <c r="J414" s="18">
        <f t="shared" ref="J414:J420" si="140">F414*H414</f>
        <v>2634.12</v>
      </c>
      <c r="L414" s="44">
        <f t="shared" si="126"/>
        <v>0</v>
      </c>
      <c r="N414" s="44">
        <f t="shared" si="124"/>
        <v>0</v>
      </c>
      <c r="P414" s="44">
        <f t="shared" si="127"/>
        <v>0</v>
      </c>
      <c r="R414" s="44">
        <f t="shared" si="128"/>
        <v>0</v>
      </c>
      <c r="T414" s="44">
        <f t="shared" si="129"/>
        <v>0</v>
      </c>
      <c r="V414" s="44">
        <f t="shared" si="130"/>
        <v>0</v>
      </c>
      <c r="X414" s="44">
        <f t="shared" si="131"/>
        <v>0</v>
      </c>
      <c r="Z414" s="44">
        <f t="shared" si="132"/>
        <v>0</v>
      </c>
      <c r="AB414" s="44">
        <f t="shared" si="133"/>
        <v>0</v>
      </c>
      <c r="AD414" s="44">
        <f t="shared" si="134"/>
        <v>0</v>
      </c>
      <c r="AE414" s="43">
        <v>3</v>
      </c>
      <c r="AF414" s="44">
        <f t="shared" si="135"/>
        <v>2634.12</v>
      </c>
      <c r="AH414" s="44">
        <f t="shared" si="136"/>
        <v>0</v>
      </c>
      <c r="AJ414" s="44">
        <f t="shared" si="137"/>
        <v>2634.12</v>
      </c>
    </row>
    <row r="415" spans="1:36" ht="34.200000000000003">
      <c r="A415" s="13" t="s">
        <v>869</v>
      </c>
      <c r="B415" s="14" t="s">
        <v>782</v>
      </c>
      <c r="C415" s="15" t="s">
        <v>783</v>
      </c>
      <c r="D415" s="14" t="s">
        <v>14</v>
      </c>
      <c r="E415" s="14" t="s">
        <v>22</v>
      </c>
      <c r="F415" s="16">
        <v>1</v>
      </c>
      <c r="G415" s="17">
        <v>189.81</v>
      </c>
      <c r="H415" s="17">
        <f t="shared" si="138"/>
        <v>232.46</v>
      </c>
      <c r="I415" s="17">
        <f t="shared" si="139"/>
        <v>189.81</v>
      </c>
      <c r="J415" s="18">
        <f t="shared" si="140"/>
        <v>232.46</v>
      </c>
      <c r="L415" s="44">
        <f t="shared" si="126"/>
        <v>0</v>
      </c>
      <c r="N415" s="44">
        <f t="shared" si="124"/>
        <v>0</v>
      </c>
      <c r="P415" s="44">
        <f t="shared" si="127"/>
        <v>0</v>
      </c>
      <c r="R415" s="44">
        <f t="shared" si="128"/>
        <v>0</v>
      </c>
      <c r="T415" s="44">
        <f t="shared" si="129"/>
        <v>0</v>
      </c>
      <c r="V415" s="44">
        <f t="shared" si="130"/>
        <v>0</v>
      </c>
      <c r="X415" s="44">
        <f t="shared" si="131"/>
        <v>0</v>
      </c>
      <c r="Z415" s="44">
        <f t="shared" si="132"/>
        <v>0</v>
      </c>
      <c r="AB415" s="44">
        <f t="shared" si="133"/>
        <v>0</v>
      </c>
      <c r="AD415" s="44">
        <f t="shared" si="134"/>
        <v>0</v>
      </c>
      <c r="AE415" s="43">
        <v>1</v>
      </c>
      <c r="AF415" s="44">
        <f t="shared" si="135"/>
        <v>232.46</v>
      </c>
      <c r="AH415" s="44">
        <f t="shared" si="136"/>
        <v>0</v>
      </c>
      <c r="AJ415" s="44">
        <f t="shared" si="137"/>
        <v>232.46</v>
      </c>
    </row>
    <row r="416" spans="1:36" ht="34.200000000000003">
      <c r="A416" s="13" t="s">
        <v>872</v>
      </c>
      <c r="B416" s="14" t="s">
        <v>784</v>
      </c>
      <c r="C416" s="15" t="s">
        <v>785</v>
      </c>
      <c r="D416" s="14" t="s">
        <v>26</v>
      </c>
      <c r="E416" s="14" t="s">
        <v>22</v>
      </c>
      <c r="F416" s="16">
        <v>1</v>
      </c>
      <c r="G416" s="17">
        <v>3391.01</v>
      </c>
      <c r="H416" s="17">
        <f t="shared" si="138"/>
        <v>4152.97</v>
      </c>
      <c r="I416" s="17">
        <f t="shared" si="139"/>
        <v>3391.01</v>
      </c>
      <c r="J416" s="18">
        <f t="shared" si="140"/>
        <v>4152.97</v>
      </c>
      <c r="L416" s="44">
        <f t="shared" si="126"/>
        <v>0</v>
      </c>
      <c r="N416" s="44">
        <f t="shared" si="124"/>
        <v>0</v>
      </c>
      <c r="P416" s="44">
        <f t="shared" si="127"/>
        <v>0</v>
      </c>
      <c r="R416" s="44">
        <f t="shared" si="128"/>
        <v>0</v>
      </c>
      <c r="T416" s="44">
        <f t="shared" si="129"/>
        <v>0</v>
      </c>
      <c r="V416" s="44">
        <f t="shared" si="130"/>
        <v>0</v>
      </c>
      <c r="X416" s="44">
        <f t="shared" si="131"/>
        <v>0</v>
      </c>
      <c r="Z416" s="44">
        <f t="shared" si="132"/>
        <v>0</v>
      </c>
      <c r="AB416" s="44">
        <f t="shared" si="133"/>
        <v>0</v>
      </c>
      <c r="AD416" s="44">
        <f t="shared" si="134"/>
        <v>0</v>
      </c>
      <c r="AE416" s="43">
        <v>1</v>
      </c>
      <c r="AF416" s="44">
        <f t="shared" si="135"/>
        <v>4152.97</v>
      </c>
      <c r="AH416" s="44">
        <f t="shared" si="136"/>
        <v>0</v>
      </c>
      <c r="AJ416" s="44">
        <f t="shared" si="137"/>
        <v>4152.97</v>
      </c>
    </row>
    <row r="417" spans="1:36">
      <c r="A417" s="13" t="s">
        <v>875</v>
      </c>
      <c r="B417" s="14" t="s">
        <v>786</v>
      </c>
      <c r="C417" s="15" t="s">
        <v>787</v>
      </c>
      <c r="D417" s="14" t="s">
        <v>26</v>
      </c>
      <c r="E417" s="14" t="s">
        <v>22</v>
      </c>
      <c r="F417" s="16">
        <v>1</v>
      </c>
      <c r="G417" s="17">
        <v>521.94000000000005</v>
      </c>
      <c r="H417" s="17">
        <f t="shared" si="138"/>
        <v>639.22</v>
      </c>
      <c r="I417" s="17">
        <f t="shared" si="139"/>
        <v>521.94000000000005</v>
      </c>
      <c r="J417" s="18">
        <f t="shared" si="140"/>
        <v>639.22</v>
      </c>
      <c r="L417" s="44">
        <f t="shared" si="126"/>
        <v>0</v>
      </c>
      <c r="N417" s="44">
        <f t="shared" si="124"/>
        <v>0</v>
      </c>
      <c r="P417" s="44">
        <f t="shared" si="127"/>
        <v>0</v>
      </c>
      <c r="R417" s="44">
        <f t="shared" si="128"/>
        <v>0</v>
      </c>
      <c r="T417" s="44">
        <f t="shared" si="129"/>
        <v>0</v>
      </c>
      <c r="V417" s="44">
        <f t="shared" si="130"/>
        <v>0</v>
      </c>
      <c r="X417" s="44">
        <f t="shared" si="131"/>
        <v>0</v>
      </c>
      <c r="Z417" s="44">
        <f t="shared" si="132"/>
        <v>0</v>
      </c>
      <c r="AB417" s="44">
        <f t="shared" si="133"/>
        <v>0</v>
      </c>
      <c r="AD417" s="44">
        <f t="shared" si="134"/>
        <v>0</v>
      </c>
      <c r="AE417" s="43">
        <v>1</v>
      </c>
      <c r="AF417" s="44">
        <f t="shared" si="135"/>
        <v>639.22</v>
      </c>
      <c r="AH417" s="44">
        <f t="shared" si="136"/>
        <v>0</v>
      </c>
      <c r="AJ417" s="44">
        <f t="shared" si="137"/>
        <v>639.22</v>
      </c>
    </row>
    <row r="418" spans="1:36">
      <c r="A418" s="13" t="s">
        <v>878</v>
      </c>
      <c r="B418" s="14" t="s">
        <v>788</v>
      </c>
      <c r="C418" s="15" t="s">
        <v>789</v>
      </c>
      <c r="D418" s="14" t="s">
        <v>26</v>
      </c>
      <c r="E418" s="14" t="s">
        <v>790</v>
      </c>
      <c r="F418" s="16">
        <v>1</v>
      </c>
      <c r="G418" s="17">
        <v>3413.72</v>
      </c>
      <c r="H418" s="17">
        <f t="shared" si="138"/>
        <v>4180.78</v>
      </c>
      <c r="I418" s="17">
        <f t="shared" si="139"/>
        <v>3413.72</v>
      </c>
      <c r="J418" s="18">
        <f t="shared" si="140"/>
        <v>4180.78</v>
      </c>
      <c r="L418" s="44">
        <f t="shared" si="126"/>
        <v>0</v>
      </c>
      <c r="N418" s="44">
        <f t="shared" si="124"/>
        <v>0</v>
      </c>
      <c r="P418" s="44">
        <f t="shared" si="127"/>
        <v>0</v>
      </c>
      <c r="R418" s="44">
        <f t="shared" si="128"/>
        <v>0</v>
      </c>
      <c r="T418" s="44">
        <f t="shared" si="129"/>
        <v>0</v>
      </c>
      <c r="V418" s="44">
        <f t="shared" si="130"/>
        <v>0</v>
      </c>
      <c r="X418" s="44">
        <f t="shared" si="131"/>
        <v>0</v>
      </c>
      <c r="Z418" s="44">
        <f t="shared" si="132"/>
        <v>0</v>
      </c>
      <c r="AB418" s="44">
        <f t="shared" si="133"/>
        <v>0</v>
      </c>
      <c r="AD418" s="44">
        <f t="shared" si="134"/>
        <v>0</v>
      </c>
      <c r="AE418" s="43">
        <v>1</v>
      </c>
      <c r="AF418" s="44">
        <f t="shared" si="135"/>
        <v>4180.78</v>
      </c>
      <c r="AH418" s="44">
        <f t="shared" si="136"/>
        <v>0</v>
      </c>
      <c r="AJ418" s="44">
        <f t="shared" si="137"/>
        <v>4180.78</v>
      </c>
    </row>
    <row r="419" spans="1:36" ht="34.200000000000003">
      <c r="A419" s="13" t="s">
        <v>881</v>
      </c>
      <c r="B419" s="14" t="s">
        <v>791</v>
      </c>
      <c r="C419" s="15" t="s">
        <v>792</v>
      </c>
      <c r="D419" s="14" t="s">
        <v>14</v>
      </c>
      <c r="E419" s="14" t="s">
        <v>22</v>
      </c>
      <c r="F419" s="16">
        <v>2</v>
      </c>
      <c r="G419" s="17">
        <v>1017.82</v>
      </c>
      <c r="H419" s="17">
        <f t="shared" si="138"/>
        <v>1246.52</v>
      </c>
      <c r="I419" s="17">
        <f t="shared" si="139"/>
        <v>2035.64</v>
      </c>
      <c r="J419" s="18">
        <f t="shared" si="140"/>
        <v>2493.04</v>
      </c>
      <c r="L419" s="44">
        <f t="shared" si="126"/>
        <v>0</v>
      </c>
      <c r="N419" s="44">
        <f t="shared" si="124"/>
        <v>0</v>
      </c>
      <c r="P419" s="44">
        <f t="shared" si="127"/>
        <v>0</v>
      </c>
      <c r="R419" s="44">
        <f t="shared" si="128"/>
        <v>0</v>
      </c>
      <c r="T419" s="44">
        <f t="shared" si="129"/>
        <v>0</v>
      </c>
      <c r="V419" s="44">
        <f t="shared" si="130"/>
        <v>0</v>
      </c>
      <c r="X419" s="44">
        <f t="shared" si="131"/>
        <v>0</v>
      </c>
      <c r="Z419" s="44">
        <f t="shared" si="132"/>
        <v>0</v>
      </c>
      <c r="AB419" s="44">
        <f t="shared" si="133"/>
        <v>0</v>
      </c>
      <c r="AD419" s="44">
        <f t="shared" si="134"/>
        <v>0</v>
      </c>
      <c r="AE419" s="43">
        <v>2</v>
      </c>
      <c r="AF419" s="44">
        <f t="shared" si="135"/>
        <v>2493.04</v>
      </c>
      <c r="AH419" s="44">
        <f t="shared" si="136"/>
        <v>0</v>
      </c>
      <c r="AJ419" s="44">
        <f t="shared" si="137"/>
        <v>2493.04</v>
      </c>
    </row>
    <row r="420" spans="1:36">
      <c r="A420" s="13" t="s">
        <v>884</v>
      </c>
      <c r="B420" s="14" t="s">
        <v>793</v>
      </c>
      <c r="C420" s="15" t="s">
        <v>794</v>
      </c>
      <c r="D420" s="14" t="s">
        <v>26</v>
      </c>
      <c r="E420" s="14" t="s">
        <v>22</v>
      </c>
      <c r="F420" s="16">
        <v>1</v>
      </c>
      <c r="G420" s="17">
        <v>4275.24</v>
      </c>
      <c r="H420" s="17">
        <f t="shared" si="138"/>
        <v>5235.8900000000003</v>
      </c>
      <c r="I420" s="17">
        <f t="shared" si="139"/>
        <v>4275.24</v>
      </c>
      <c r="J420" s="18">
        <f t="shared" si="140"/>
        <v>5235.8900000000003</v>
      </c>
      <c r="L420" s="44">
        <f t="shared" si="126"/>
        <v>0</v>
      </c>
      <c r="N420" s="44">
        <f t="shared" si="124"/>
        <v>0</v>
      </c>
      <c r="P420" s="44">
        <f t="shared" si="127"/>
        <v>0</v>
      </c>
      <c r="R420" s="44">
        <f t="shared" si="128"/>
        <v>0</v>
      </c>
      <c r="T420" s="44">
        <f t="shared" si="129"/>
        <v>0</v>
      </c>
      <c r="V420" s="44">
        <f t="shared" si="130"/>
        <v>0</v>
      </c>
      <c r="X420" s="44">
        <f t="shared" si="131"/>
        <v>0</v>
      </c>
      <c r="Z420" s="44">
        <f t="shared" si="132"/>
        <v>0</v>
      </c>
      <c r="AB420" s="44">
        <f t="shared" si="133"/>
        <v>0</v>
      </c>
      <c r="AD420" s="44">
        <f t="shared" si="134"/>
        <v>0</v>
      </c>
      <c r="AE420" s="43">
        <v>1</v>
      </c>
      <c r="AF420" s="44">
        <f t="shared" si="135"/>
        <v>5235.8900000000003</v>
      </c>
      <c r="AH420" s="44">
        <f t="shared" si="136"/>
        <v>0</v>
      </c>
      <c r="AJ420" s="44">
        <f t="shared" si="137"/>
        <v>5235.8900000000003</v>
      </c>
    </row>
    <row r="421" spans="1:36">
      <c r="A421" s="22" t="s">
        <v>889</v>
      </c>
      <c r="B421" s="259" t="s">
        <v>586</v>
      </c>
      <c r="C421" s="259"/>
      <c r="D421" s="259"/>
      <c r="E421" s="259"/>
      <c r="F421" s="259"/>
      <c r="G421" s="259"/>
      <c r="H421" s="17"/>
      <c r="I421" s="17"/>
      <c r="J421" s="23">
        <f>SUM(J422:J427)</f>
        <v>11618.519</v>
      </c>
      <c r="N421" s="44">
        <f t="shared" si="124"/>
        <v>0</v>
      </c>
      <c r="AJ421" s="44"/>
    </row>
    <row r="422" spans="1:36" ht="45.6">
      <c r="A422" s="13" t="s">
        <v>891</v>
      </c>
      <c r="B422" s="14" t="s">
        <v>796</v>
      </c>
      <c r="C422" s="15" t="s">
        <v>797</v>
      </c>
      <c r="D422" s="14" t="s">
        <v>14</v>
      </c>
      <c r="E422" s="14" t="s">
        <v>22</v>
      </c>
      <c r="F422" s="16">
        <v>7</v>
      </c>
      <c r="G422" s="17">
        <v>135.72999999999999</v>
      </c>
      <c r="H422" s="17">
        <f t="shared" si="138"/>
        <v>166.23</v>
      </c>
      <c r="I422" s="17">
        <f t="shared" si="139"/>
        <v>950.1099999999999</v>
      </c>
      <c r="J422" s="18">
        <f>F422*H422</f>
        <v>1163.6099999999999</v>
      </c>
      <c r="L422" s="44">
        <f t="shared" si="126"/>
        <v>0</v>
      </c>
      <c r="N422" s="44">
        <f t="shared" si="124"/>
        <v>0</v>
      </c>
      <c r="P422" s="44">
        <f t="shared" si="127"/>
        <v>0</v>
      </c>
      <c r="R422" s="44">
        <f t="shared" si="128"/>
        <v>0</v>
      </c>
      <c r="T422" s="44">
        <f t="shared" si="129"/>
        <v>0</v>
      </c>
      <c r="V422" s="44">
        <f t="shared" si="130"/>
        <v>0</v>
      </c>
      <c r="W422" s="43">
        <v>7</v>
      </c>
      <c r="X422" s="44">
        <f t="shared" si="131"/>
        <v>1163.6099999999999</v>
      </c>
      <c r="Z422" s="44">
        <f t="shared" si="132"/>
        <v>0</v>
      </c>
      <c r="AB422" s="44">
        <f t="shared" si="133"/>
        <v>0</v>
      </c>
      <c r="AD422" s="44">
        <f t="shared" si="134"/>
        <v>0</v>
      </c>
      <c r="AF422" s="44">
        <f t="shared" si="135"/>
        <v>0</v>
      </c>
      <c r="AH422" s="44">
        <f t="shared" si="136"/>
        <v>0</v>
      </c>
      <c r="AJ422" s="44">
        <f t="shared" si="137"/>
        <v>1163.6099999999999</v>
      </c>
    </row>
    <row r="423" spans="1:36" ht="57">
      <c r="A423" s="13" t="s">
        <v>894</v>
      </c>
      <c r="B423" s="14" t="s">
        <v>798</v>
      </c>
      <c r="C423" s="15" t="s">
        <v>799</v>
      </c>
      <c r="D423" s="14" t="s">
        <v>14</v>
      </c>
      <c r="E423" s="14" t="s">
        <v>30</v>
      </c>
      <c r="F423" s="16">
        <v>62.15</v>
      </c>
      <c r="G423" s="17">
        <v>113.87</v>
      </c>
      <c r="H423" s="17">
        <f t="shared" si="138"/>
        <v>139.46</v>
      </c>
      <c r="I423" s="17">
        <f t="shared" si="139"/>
        <v>7077.0205000000005</v>
      </c>
      <c r="J423" s="18">
        <f t="shared" ref="J423:J427" si="141">F423*H423</f>
        <v>8667.4390000000003</v>
      </c>
      <c r="L423" s="44">
        <f t="shared" si="126"/>
        <v>0</v>
      </c>
      <c r="N423" s="44">
        <f t="shared" si="124"/>
        <v>0</v>
      </c>
      <c r="P423" s="44">
        <f t="shared" si="127"/>
        <v>0</v>
      </c>
      <c r="R423" s="44">
        <f t="shared" si="128"/>
        <v>0</v>
      </c>
      <c r="T423" s="44">
        <f t="shared" si="129"/>
        <v>0</v>
      </c>
      <c r="V423" s="44">
        <f t="shared" si="130"/>
        <v>0</v>
      </c>
      <c r="W423" s="43">
        <v>62.15</v>
      </c>
      <c r="X423" s="44">
        <f t="shared" si="131"/>
        <v>8667.4390000000003</v>
      </c>
      <c r="Z423" s="44">
        <f t="shared" si="132"/>
        <v>0</v>
      </c>
      <c r="AB423" s="44">
        <f t="shared" si="133"/>
        <v>0</v>
      </c>
      <c r="AD423" s="44">
        <f t="shared" si="134"/>
        <v>0</v>
      </c>
      <c r="AF423" s="44">
        <f t="shared" si="135"/>
        <v>0</v>
      </c>
      <c r="AH423" s="44">
        <f t="shared" si="136"/>
        <v>0</v>
      </c>
      <c r="AJ423" s="44">
        <f t="shared" si="137"/>
        <v>8667.4390000000003</v>
      </c>
    </row>
    <row r="424" spans="1:36">
      <c r="A424" s="13" t="s">
        <v>897</v>
      </c>
      <c r="B424" s="14" t="s">
        <v>800</v>
      </c>
      <c r="C424" s="15" t="s">
        <v>801</v>
      </c>
      <c r="D424" s="14" t="s">
        <v>26</v>
      </c>
      <c r="E424" s="14" t="s">
        <v>22</v>
      </c>
      <c r="F424" s="16">
        <v>1</v>
      </c>
      <c r="G424" s="17">
        <v>183.43</v>
      </c>
      <c r="H424" s="17">
        <f t="shared" si="138"/>
        <v>224.65</v>
      </c>
      <c r="I424" s="17">
        <f t="shared" si="139"/>
        <v>183.43</v>
      </c>
      <c r="J424" s="18">
        <f t="shared" si="141"/>
        <v>224.65</v>
      </c>
      <c r="L424" s="44">
        <f t="shared" si="126"/>
        <v>0</v>
      </c>
      <c r="N424" s="44">
        <f t="shared" si="124"/>
        <v>0</v>
      </c>
      <c r="P424" s="44">
        <f t="shared" si="127"/>
        <v>0</v>
      </c>
      <c r="R424" s="44">
        <f t="shared" si="128"/>
        <v>0</v>
      </c>
      <c r="T424" s="44">
        <f t="shared" si="129"/>
        <v>0</v>
      </c>
      <c r="V424" s="44">
        <f t="shared" si="130"/>
        <v>0</v>
      </c>
      <c r="W424" s="43">
        <v>1</v>
      </c>
      <c r="X424" s="44">
        <f t="shared" si="131"/>
        <v>224.65</v>
      </c>
      <c r="Z424" s="44">
        <f t="shared" si="132"/>
        <v>0</v>
      </c>
      <c r="AB424" s="44">
        <f t="shared" si="133"/>
        <v>0</v>
      </c>
      <c r="AD424" s="44">
        <f t="shared" si="134"/>
        <v>0</v>
      </c>
      <c r="AF424" s="44">
        <f t="shared" si="135"/>
        <v>0</v>
      </c>
      <c r="AH424" s="44">
        <f t="shared" si="136"/>
        <v>0</v>
      </c>
      <c r="AJ424" s="44">
        <f t="shared" si="137"/>
        <v>224.65</v>
      </c>
    </row>
    <row r="425" spans="1:36" ht="45.6">
      <c r="A425" s="13" t="s">
        <v>900</v>
      </c>
      <c r="B425" s="14" t="s">
        <v>802</v>
      </c>
      <c r="C425" s="15" t="s">
        <v>803</v>
      </c>
      <c r="D425" s="14" t="s">
        <v>14</v>
      </c>
      <c r="E425" s="14" t="s">
        <v>22</v>
      </c>
      <c r="F425" s="16">
        <v>1</v>
      </c>
      <c r="G425" s="17">
        <v>146.22</v>
      </c>
      <c r="H425" s="17">
        <f t="shared" si="138"/>
        <v>179.08</v>
      </c>
      <c r="I425" s="17">
        <f t="shared" si="139"/>
        <v>146.22</v>
      </c>
      <c r="J425" s="18">
        <f t="shared" si="141"/>
        <v>179.08</v>
      </c>
      <c r="L425" s="44">
        <f t="shared" si="126"/>
        <v>0</v>
      </c>
      <c r="N425" s="44">
        <f t="shared" si="124"/>
        <v>0</v>
      </c>
      <c r="P425" s="44">
        <f t="shared" si="127"/>
        <v>0</v>
      </c>
      <c r="R425" s="44">
        <f t="shared" si="128"/>
        <v>0</v>
      </c>
      <c r="T425" s="44">
        <f t="shared" si="129"/>
        <v>0</v>
      </c>
      <c r="V425" s="44">
        <f t="shared" si="130"/>
        <v>0</v>
      </c>
      <c r="W425" s="43">
        <v>1</v>
      </c>
      <c r="X425" s="44">
        <f t="shared" si="131"/>
        <v>179.08</v>
      </c>
      <c r="Z425" s="44">
        <f t="shared" si="132"/>
        <v>0</v>
      </c>
      <c r="AB425" s="44">
        <f t="shared" si="133"/>
        <v>0</v>
      </c>
      <c r="AD425" s="44">
        <f t="shared" si="134"/>
        <v>0</v>
      </c>
      <c r="AF425" s="44">
        <f t="shared" si="135"/>
        <v>0</v>
      </c>
      <c r="AH425" s="44">
        <f t="shared" si="136"/>
        <v>0</v>
      </c>
      <c r="AJ425" s="44">
        <f t="shared" si="137"/>
        <v>179.08</v>
      </c>
    </row>
    <row r="426" spans="1:36" ht="45.6">
      <c r="A426" s="13" t="s">
        <v>903</v>
      </c>
      <c r="B426" s="14" t="s">
        <v>804</v>
      </c>
      <c r="C426" s="15" t="s">
        <v>805</v>
      </c>
      <c r="D426" s="14" t="s">
        <v>14</v>
      </c>
      <c r="E426" s="14" t="s">
        <v>22</v>
      </c>
      <c r="F426" s="16">
        <v>2</v>
      </c>
      <c r="G426" s="17">
        <v>89.37</v>
      </c>
      <c r="H426" s="17">
        <f t="shared" si="138"/>
        <v>109.45</v>
      </c>
      <c r="I426" s="17">
        <f t="shared" si="139"/>
        <v>178.74</v>
      </c>
      <c r="J426" s="18">
        <f t="shared" si="141"/>
        <v>218.9</v>
      </c>
      <c r="L426" s="44">
        <f t="shared" si="126"/>
        <v>0</v>
      </c>
      <c r="N426" s="44">
        <f t="shared" si="124"/>
        <v>0</v>
      </c>
      <c r="P426" s="44">
        <f t="shared" si="127"/>
        <v>0</v>
      </c>
      <c r="R426" s="44">
        <f t="shared" si="128"/>
        <v>0</v>
      </c>
      <c r="T426" s="44">
        <f t="shared" si="129"/>
        <v>0</v>
      </c>
      <c r="V426" s="44">
        <f t="shared" si="130"/>
        <v>0</v>
      </c>
      <c r="W426" s="43">
        <v>2</v>
      </c>
      <c r="X426" s="44">
        <f t="shared" si="131"/>
        <v>218.9</v>
      </c>
      <c r="Z426" s="44">
        <f t="shared" si="132"/>
        <v>0</v>
      </c>
      <c r="AB426" s="44">
        <f t="shared" si="133"/>
        <v>0</v>
      </c>
      <c r="AD426" s="44">
        <f t="shared" si="134"/>
        <v>0</v>
      </c>
      <c r="AF426" s="44">
        <f t="shared" si="135"/>
        <v>0</v>
      </c>
      <c r="AH426" s="44">
        <f t="shared" si="136"/>
        <v>0</v>
      </c>
      <c r="AJ426" s="44">
        <f t="shared" si="137"/>
        <v>218.9</v>
      </c>
    </row>
    <row r="427" spans="1:36" ht="45.6">
      <c r="A427" s="13" t="s">
        <v>906</v>
      </c>
      <c r="B427" s="14" t="s">
        <v>806</v>
      </c>
      <c r="C427" s="15" t="s">
        <v>807</v>
      </c>
      <c r="D427" s="14" t="s">
        <v>14</v>
      </c>
      <c r="E427" s="14" t="s">
        <v>22</v>
      </c>
      <c r="F427" s="16">
        <v>4</v>
      </c>
      <c r="G427" s="17">
        <v>237.78</v>
      </c>
      <c r="H427" s="17">
        <f t="shared" si="138"/>
        <v>291.20999999999998</v>
      </c>
      <c r="I427" s="17">
        <f t="shared" si="139"/>
        <v>951.12</v>
      </c>
      <c r="J427" s="18">
        <f t="shared" si="141"/>
        <v>1164.8399999999999</v>
      </c>
      <c r="L427" s="44">
        <f t="shared" si="126"/>
        <v>0</v>
      </c>
      <c r="N427" s="44">
        <f t="shared" si="124"/>
        <v>0</v>
      </c>
      <c r="P427" s="44">
        <f t="shared" si="127"/>
        <v>0</v>
      </c>
      <c r="R427" s="44">
        <f t="shared" si="128"/>
        <v>0</v>
      </c>
      <c r="T427" s="44">
        <f t="shared" si="129"/>
        <v>0</v>
      </c>
      <c r="V427" s="44">
        <f t="shared" si="130"/>
        <v>0</v>
      </c>
      <c r="W427" s="43">
        <v>4</v>
      </c>
      <c r="X427" s="44">
        <f t="shared" si="131"/>
        <v>1164.8399999999999</v>
      </c>
      <c r="Z427" s="44">
        <f t="shared" si="132"/>
        <v>0</v>
      </c>
      <c r="AB427" s="44">
        <f t="shared" si="133"/>
        <v>0</v>
      </c>
      <c r="AD427" s="44">
        <f t="shared" si="134"/>
        <v>0</v>
      </c>
      <c r="AF427" s="44">
        <f t="shared" si="135"/>
        <v>0</v>
      </c>
      <c r="AH427" s="44">
        <f t="shared" si="136"/>
        <v>0</v>
      </c>
      <c r="AJ427" s="44">
        <f t="shared" si="137"/>
        <v>1164.8399999999999</v>
      </c>
    </row>
    <row r="428" spans="1:36">
      <c r="A428" s="22" t="s">
        <v>919</v>
      </c>
      <c r="B428" s="259" t="s">
        <v>809</v>
      </c>
      <c r="C428" s="259"/>
      <c r="D428" s="259"/>
      <c r="E428" s="259"/>
      <c r="F428" s="259"/>
      <c r="G428" s="259"/>
      <c r="H428" s="17"/>
      <c r="I428" s="17"/>
      <c r="J428" s="23">
        <f>J429+J430+J431</f>
        <v>3696.2299999999996</v>
      </c>
      <c r="N428" s="44">
        <f t="shared" si="124"/>
        <v>0</v>
      </c>
      <c r="AJ428" s="44"/>
    </row>
    <row r="429" spans="1:36" ht="34.200000000000003">
      <c r="A429" s="13" t="s">
        <v>921</v>
      </c>
      <c r="B429" s="14" t="s">
        <v>810</v>
      </c>
      <c r="C429" s="15" t="s">
        <v>811</v>
      </c>
      <c r="D429" s="14" t="s">
        <v>14</v>
      </c>
      <c r="E429" s="14" t="s">
        <v>22</v>
      </c>
      <c r="F429" s="16">
        <v>36</v>
      </c>
      <c r="G429" s="17">
        <v>20.14</v>
      </c>
      <c r="H429" s="17">
        <f t="shared" si="138"/>
        <v>24.67</v>
      </c>
      <c r="I429" s="17">
        <f t="shared" si="139"/>
        <v>725.04</v>
      </c>
      <c r="J429" s="18">
        <f>F429*H429</f>
        <v>888.12000000000012</v>
      </c>
      <c r="L429" s="44">
        <f t="shared" si="126"/>
        <v>0</v>
      </c>
      <c r="N429" s="44">
        <f t="shared" si="124"/>
        <v>0</v>
      </c>
      <c r="P429" s="44">
        <f t="shared" si="127"/>
        <v>0</v>
      </c>
      <c r="R429" s="44">
        <f t="shared" si="128"/>
        <v>0</v>
      </c>
      <c r="T429" s="44">
        <f t="shared" si="129"/>
        <v>0</v>
      </c>
      <c r="V429" s="44">
        <f t="shared" si="130"/>
        <v>0</v>
      </c>
      <c r="X429" s="44">
        <f t="shared" si="131"/>
        <v>0</v>
      </c>
      <c r="Z429" s="44">
        <f t="shared" si="132"/>
        <v>0</v>
      </c>
      <c r="AB429" s="44">
        <f t="shared" si="133"/>
        <v>0</v>
      </c>
      <c r="AD429" s="44">
        <f t="shared" si="134"/>
        <v>0</v>
      </c>
      <c r="AE429" s="43">
        <v>18</v>
      </c>
      <c r="AF429" s="44">
        <f t="shared" si="135"/>
        <v>444.06000000000006</v>
      </c>
      <c r="AG429" s="43">
        <v>18</v>
      </c>
      <c r="AH429" s="44">
        <f t="shared" si="136"/>
        <v>444.06000000000006</v>
      </c>
      <c r="AJ429" s="44">
        <f t="shared" si="137"/>
        <v>888.12000000000012</v>
      </c>
    </row>
    <row r="430" spans="1:36" ht="22.8">
      <c r="A430" s="13" t="s">
        <v>924</v>
      </c>
      <c r="B430" s="14" t="s">
        <v>812</v>
      </c>
      <c r="C430" s="15" t="s">
        <v>813</v>
      </c>
      <c r="D430" s="14" t="s">
        <v>26</v>
      </c>
      <c r="E430" s="14" t="s">
        <v>22</v>
      </c>
      <c r="F430" s="16">
        <v>34</v>
      </c>
      <c r="G430" s="17">
        <v>51.84</v>
      </c>
      <c r="H430" s="17">
        <f t="shared" si="138"/>
        <v>63.49</v>
      </c>
      <c r="I430" s="17">
        <f t="shared" si="139"/>
        <v>1762.5600000000002</v>
      </c>
      <c r="J430" s="18">
        <f t="shared" ref="J430:J431" si="142">F430*H430</f>
        <v>2158.66</v>
      </c>
      <c r="L430" s="44">
        <f t="shared" si="126"/>
        <v>0</v>
      </c>
      <c r="N430" s="44">
        <f t="shared" si="124"/>
        <v>0</v>
      </c>
      <c r="P430" s="44">
        <f t="shared" si="127"/>
        <v>0</v>
      </c>
      <c r="R430" s="44">
        <f t="shared" si="128"/>
        <v>0</v>
      </c>
      <c r="T430" s="44">
        <f t="shared" si="129"/>
        <v>0</v>
      </c>
      <c r="V430" s="44">
        <f t="shared" si="130"/>
        <v>0</v>
      </c>
      <c r="X430" s="44">
        <f t="shared" si="131"/>
        <v>0</v>
      </c>
      <c r="Z430" s="44">
        <f t="shared" si="132"/>
        <v>0</v>
      </c>
      <c r="AB430" s="44">
        <f t="shared" si="133"/>
        <v>0</v>
      </c>
      <c r="AD430" s="44">
        <f t="shared" si="134"/>
        <v>0</v>
      </c>
      <c r="AE430" s="43">
        <v>17</v>
      </c>
      <c r="AF430" s="44">
        <f t="shared" si="135"/>
        <v>1079.33</v>
      </c>
      <c r="AG430" s="43">
        <v>17</v>
      </c>
      <c r="AH430" s="44">
        <f t="shared" si="136"/>
        <v>1079.33</v>
      </c>
      <c r="AJ430" s="44">
        <f t="shared" si="137"/>
        <v>2158.66</v>
      </c>
    </row>
    <row r="431" spans="1:36" ht="34.200000000000003">
      <c r="A431" s="13" t="s">
        <v>1331</v>
      </c>
      <c r="B431" s="14" t="s">
        <v>814</v>
      </c>
      <c r="C431" s="15" t="s">
        <v>815</v>
      </c>
      <c r="D431" s="14" t="s">
        <v>14</v>
      </c>
      <c r="E431" s="14" t="s">
        <v>15</v>
      </c>
      <c r="F431" s="16">
        <v>5</v>
      </c>
      <c r="G431" s="17">
        <v>106.06</v>
      </c>
      <c r="H431" s="17">
        <f t="shared" si="138"/>
        <v>129.88999999999999</v>
      </c>
      <c r="I431" s="17">
        <f t="shared" si="139"/>
        <v>530.29999999999995</v>
      </c>
      <c r="J431" s="18">
        <f t="shared" si="142"/>
        <v>649.44999999999993</v>
      </c>
      <c r="L431" s="44">
        <f t="shared" si="126"/>
        <v>0</v>
      </c>
      <c r="N431" s="44">
        <f t="shared" si="124"/>
        <v>0</v>
      </c>
      <c r="P431" s="44">
        <f t="shared" si="127"/>
        <v>0</v>
      </c>
      <c r="R431" s="44">
        <f t="shared" si="128"/>
        <v>0</v>
      </c>
      <c r="T431" s="44">
        <f t="shared" si="129"/>
        <v>0</v>
      </c>
      <c r="V431" s="44">
        <f t="shared" si="130"/>
        <v>0</v>
      </c>
      <c r="X431" s="44">
        <f t="shared" si="131"/>
        <v>0</v>
      </c>
      <c r="Z431" s="44">
        <f t="shared" si="132"/>
        <v>0</v>
      </c>
      <c r="AB431" s="44">
        <f t="shared" si="133"/>
        <v>0</v>
      </c>
      <c r="AD431" s="44">
        <f t="shared" si="134"/>
        <v>0</v>
      </c>
      <c r="AF431" s="44">
        <f t="shared" si="135"/>
        <v>0</v>
      </c>
      <c r="AG431" s="43">
        <v>5</v>
      </c>
      <c r="AH431" s="44">
        <f t="shared" si="136"/>
        <v>649.44999999999993</v>
      </c>
      <c r="AJ431" s="44">
        <f t="shared" si="137"/>
        <v>649.44999999999993</v>
      </c>
    </row>
    <row r="432" spans="1:36" s="74" customFormat="1">
      <c r="A432" s="11">
        <v>19</v>
      </c>
      <c r="B432" s="258" t="s">
        <v>816</v>
      </c>
      <c r="C432" s="258"/>
      <c r="D432" s="258"/>
      <c r="E432" s="258"/>
      <c r="F432" s="258"/>
      <c r="G432" s="258"/>
      <c r="H432" s="20"/>
      <c r="I432" s="20"/>
      <c r="J432" s="12">
        <f>ROUND((J433+J438+J453+J463+J475+J478),2)</f>
        <v>320687.23</v>
      </c>
      <c r="K432" s="72"/>
      <c r="L432" s="73">
        <f>SUM(L433:L492)</f>
        <v>0</v>
      </c>
      <c r="M432" s="72"/>
      <c r="N432" s="73">
        <f>SUM(N433:N492)</f>
        <v>0</v>
      </c>
      <c r="O432" s="72"/>
      <c r="P432" s="73">
        <f>SUM(P433:P492)</f>
        <v>0</v>
      </c>
      <c r="Q432" s="72"/>
      <c r="R432" s="73">
        <f>SUM(R433:R492)</f>
        <v>0</v>
      </c>
      <c r="S432" s="72"/>
      <c r="T432" s="73">
        <f>SUM(T433:T492)</f>
        <v>0</v>
      </c>
      <c r="U432" s="72"/>
      <c r="V432" s="73">
        <f>SUM(V433:V492)</f>
        <v>0</v>
      </c>
      <c r="W432" s="72"/>
      <c r="X432" s="73">
        <f>SUM(X433:X492)</f>
        <v>58117.241999999998</v>
      </c>
      <c r="Y432" s="72"/>
      <c r="Z432" s="73">
        <f>SUM(Z433:Z492)</f>
        <v>0</v>
      </c>
      <c r="AA432" s="72"/>
      <c r="AB432" s="73">
        <f>SUM(AB433:AB492)</f>
        <v>0</v>
      </c>
      <c r="AC432" s="72"/>
      <c r="AD432" s="73">
        <f>SUM(AD433:AD492)</f>
        <v>0</v>
      </c>
      <c r="AE432" s="72"/>
      <c r="AF432" s="73">
        <f>SUM(AF433:AF492)</f>
        <v>262569.98499999999</v>
      </c>
      <c r="AG432" s="72"/>
      <c r="AH432" s="73">
        <f>SUM(AH433:AH492)</f>
        <v>0</v>
      </c>
      <c r="AJ432" s="73"/>
    </row>
    <row r="433" spans="1:36">
      <c r="A433" s="22" t="s">
        <v>957</v>
      </c>
      <c r="B433" s="259" t="s">
        <v>818</v>
      </c>
      <c r="C433" s="259"/>
      <c r="D433" s="259"/>
      <c r="E433" s="259"/>
      <c r="F433" s="259"/>
      <c r="G433" s="259"/>
      <c r="H433" s="17"/>
      <c r="I433" s="17"/>
      <c r="J433" s="23">
        <f>ROUND((SUM(J434:J437)),2)</f>
        <v>4203.46</v>
      </c>
      <c r="N433" s="44">
        <f t="shared" si="124"/>
        <v>0</v>
      </c>
      <c r="AJ433" s="44"/>
    </row>
    <row r="434" spans="1:36" ht="57">
      <c r="A434" s="13" t="s">
        <v>959</v>
      </c>
      <c r="B434" s="14" t="s">
        <v>820</v>
      </c>
      <c r="C434" s="15" t="s">
        <v>821</v>
      </c>
      <c r="D434" s="14" t="s">
        <v>14</v>
      </c>
      <c r="E434" s="14" t="s">
        <v>22</v>
      </c>
      <c r="F434" s="16">
        <v>1</v>
      </c>
      <c r="G434" s="17">
        <v>425.88</v>
      </c>
      <c r="H434" s="17">
        <f t="shared" si="138"/>
        <v>521.58000000000004</v>
      </c>
      <c r="I434" s="17">
        <f t="shared" si="139"/>
        <v>425.88</v>
      </c>
      <c r="J434" s="18">
        <f>F434*H434</f>
        <v>521.58000000000004</v>
      </c>
      <c r="L434" s="44">
        <f t="shared" si="126"/>
        <v>0</v>
      </c>
      <c r="N434" s="44">
        <f t="shared" si="124"/>
        <v>0</v>
      </c>
      <c r="P434" s="44">
        <f t="shared" si="127"/>
        <v>0</v>
      </c>
      <c r="R434" s="44">
        <f t="shared" si="128"/>
        <v>0</v>
      </c>
      <c r="T434" s="44">
        <f t="shared" si="129"/>
        <v>0</v>
      </c>
      <c r="V434" s="44">
        <f t="shared" si="130"/>
        <v>0</v>
      </c>
      <c r="W434" s="43">
        <v>1</v>
      </c>
      <c r="X434" s="44">
        <f t="shared" si="131"/>
        <v>521.58000000000004</v>
      </c>
      <c r="Z434" s="44">
        <f t="shared" si="132"/>
        <v>0</v>
      </c>
      <c r="AB434" s="44">
        <f t="shared" si="133"/>
        <v>0</v>
      </c>
      <c r="AD434" s="44">
        <f t="shared" si="134"/>
        <v>0</v>
      </c>
      <c r="AF434" s="44">
        <f t="shared" si="135"/>
        <v>0</v>
      </c>
      <c r="AH434" s="44">
        <f t="shared" si="136"/>
        <v>0</v>
      </c>
      <c r="AJ434" s="44">
        <f t="shared" si="137"/>
        <v>521.58000000000004</v>
      </c>
    </row>
    <row r="435" spans="1:36" ht="57">
      <c r="A435" s="13" t="s">
        <v>962</v>
      </c>
      <c r="B435" s="14" t="s">
        <v>823</v>
      </c>
      <c r="C435" s="15" t="s">
        <v>824</v>
      </c>
      <c r="D435" s="14" t="s">
        <v>14</v>
      </c>
      <c r="E435" s="14" t="s">
        <v>22</v>
      </c>
      <c r="F435" s="16">
        <v>2</v>
      </c>
      <c r="G435" s="17">
        <v>564.4</v>
      </c>
      <c r="H435" s="17">
        <f t="shared" si="138"/>
        <v>691.22</v>
      </c>
      <c r="I435" s="17">
        <f t="shared" si="139"/>
        <v>1128.8</v>
      </c>
      <c r="J435" s="18">
        <f t="shared" ref="J435:J437" si="143">F435*H435</f>
        <v>1382.44</v>
      </c>
      <c r="L435" s="44">
        <f t="shared" si="126"/>
        <v>0</v>
      </c>
      <c r="N435" s="44">
        <f t="shared" si="124"/>
        <v>0</v>
      </c>
      <c r="P435" s="44">
        <f t="shared" si="127"/>
        <v>0</v>
      </c>
      <c r="R435" s="44">
        <f t="shared" si="128"/>
        <v>0</v>
      </c>
      <c r="T435" s="44">
        <f t="shared" si="129"/>
        <v>0</v>
      </c>
      <c r="V435" s="44">
        <f t="shared" si="130"/>
        <v>0</v>
      </c>
      <c r="W435" s="43">
        <v>2</v>
      </c>
      <c r="X435" s="44">
        <f t="shared" si="131"/>
        <v>1382.44</v>
      </c>
      <c r="Z435" s="44">
        <f t="shared" si="132"/>
        <v>0</v>
      </c>
      <c r="AB435" s="44">
        <f t="shared" si="133"/>
        <v>0</v>
      </c>
      <c r="AD435" s="44">
        <f t="shared" si="134"/>
        <v>0</v>
      </c>
      <c r="AF435" s="44">
        <f t="shared" si="135"/>
        <v>0</v>
      </c>
      <c r="AH435" s="44">
        <f t="shared" si="136"/>
        <v>0</v>
      </c>
      <c r="AJ435" s="44">
        <f t="shared" si="137"/>
        <v>1382.44</v>
      </c>
    </row>
    <row r="436" spans="1:36" ht="57">
      <c r="A436" s="13" t="s">
        <v>965</v>
      </c>
      <c r="B436" s="14" t="s">
        <v>825</v>
      </c>
      <c r="C436" s="15" t="s">
        <v>826</v>
      </c>
      <c r="D436" s="14" t="s">
        <v>14</v>
      </c>
      <c r="E436" s="14" t="s">
        <v>22</v>
      </c>
      <c r="F436" s="16">
        <v>3</v>
      </c>
      <c r="G436" s="17">
        <v>587.02</v>
      </c>
      <c r="H436" s="17">
        <f t="shared" si="138"/>
        <v>718.92</v>
      </c>
      <c r="I436" s="17">
        <f t="shared" si="139"/>
        <v>1761.06</v>
      </c>
      <c r="J436" s="18">
        <f t="shared" si="143"/>
        <v>2156.7599999999998</v>
      </c>
      <c r="L436" s="44">
        <f t="shared" si="126"/>
        <v>0</v>
      </c>
      <c r="N436" s="44">
        <f t="shared" si="124"/>
        <v>0</v>
      </c>
      <c r="P436" s="44">
        <f t="shared" si="127"/>
        <v>0</v>
      </c>
      <c r="R436" s="44">
        <f t="shared" si="128"/>
        <v>0</v>
      </c>
      <c r="T436" s="44">
        <f t="shared" si="129"/>
        <v>0</v>
      </c>
      <c r="V436" s="44">
        <f t="shared" si="130"/>
        <v>0</v>
      </c>
      <c r="W436" s="43">
        <v>3</v>
      </c>
      <c r="X436" s="44">
        <f t="shared" si="131"/>
        <v>2156.7599999999998</v>
      </c>
      <c r="Z436" s="44">
        <f t="shared" si="132"/>
        <v>0</v>
      </c>
      <c r="AB436" s="44">
        <f t="shared" si="133"/>
        <v>0</v>
      </c>
      <c r="AD436" s="44">
        <f t="shared" si="134"/>
        <v>0</v>
      </c>
      <c r="AF436" s="44">
        <f t="shared" si="135"/>
        <v>0</v>
      </c>
      <c r="AH436" s="44">
        <f t="shared" si="136"/>
        <v>0</v>
      </c>
      <c r="AJ436" s="44">
        <f t="shared" si="137"/>
        <v>2156.7599999999998</v>
      </c>
    </row>
    <row r="437" spans="1:36" ht="34.200000000000003">
      <c r="A437" s="13" t="s">
        <v>968</v>
      </c>
      <c r="B437" s="14" t="s">
        <v>827</v>
      </c>
      <c r="C437" s="15" t="s">
        <v>828</v>
      </c>
      <c r="D437" s="14" t="s">
        <v>14</v>
      </c>
      <c r="E437" s="14" t="s">
        <v>22</v>
      </c>
      <c r="F437" s="16">
        <v>1</v>
      </c>
      <c r="G437" s="17">
        <v>116.5</v>
      </c>
      <c r="H437" s="17">
        <f t="shared" si="138"/>
        <v>142.68</v>
      </c>
      <c r="I437" s="17">
        <f t="shared" si="139"/>
        <v>116.5</v>
      </c>
      <c r="J437" s="18">
        <f t="shared" si="143"/>
        <v>142.68</v>
      </c>
      <c r="L437" s="44">
        <f t="shared" si="126"/>
        <v>0</v>
      </c>
      <c r="N437" s="44">
        <f t="shared" si="124"/>
        <v>0</v>
      </c>
      <c r="P437" s="44">
        <f t="shared" si="127"/>
        <v>0</v>
      </c>
      <c r="R437" s="44">
        <f t="shared" si="128"/>
        <v>0</v>
      </c>
      <c r="T437" s="44">
        <f t="shared" si="129"/>
        <v>0</v>
      </c>
      <c r="V437" s="44">
        <f t="shared" si="130"/>
        <v>0</v>
      </c>
      <c r="W437" s="43">
        <v>1</v>
      </c>
      <c r="X437" s="44">
        <f t="shared" si="131"/>
        <v>142.68</v>
      </c>
      <c r="Z437" s="44">
        <f t="shared" si="132"/>
        <v>0</v>
      </c>
      <c r="AB437" s="44">
        <f t="shared" si="133"/>
        <v>0</v>
      </c>
      <c r="AD437" s="44">
        <f t="shared" si="134"/>
        <v>0</v>
      </c>
      <c r="AF437" s="44">
        <f t="shared" si="135"/>
        <v>0</v>
      </c>
      <c r="AH437" s="44">
        <f t="shared" si="136"/>
        <v>0</v>
      </c>
      <c r="AJ437" s="44">
        <f t="shared" si="137"/>
        <v>142.68</v>
      </c>
    </row>
    <row r="438" spans="1:36">
      <c r="A438" s="22" t="s">
        <v>973</v>
      </c>
      <c r="B438" s="259" t="s">
        <v>830</v>
      </c>
      <c r="C438" s="259"/>
      <c r="D438" s="259"/>
      <c r="E438" s="259"/>
      <c r="F438" s="259"/>
      <c r="G438" s="259"/>
      <c r="H438" s="17"/>
      <c r="I438" s="17"/>
      <c r="J438" s="23">
        <f>ROUND((SUM(J439:J452)),2)</f>
        <v>14686.36</v>
      </c>
      <c r="N438" s="44">
        <f t="shared" si="124"/>
        <v>0</v>
      </c>
      <c r="AJ438" s="44"/>
    </row>
    <row r="439" spans="1:36" ht="34.200000000000003">
      <c r="A439" s="13" t="s">
        <v>975</v>
      </c>
      <c r="B439" s="14" t="s">
        <v>832</v>
      </c>
      <c r="C439" s="15" t="s">
        <v>833</v>
      </c>
      <c r="D439" s="14" t="s">
        <v>14</v>
      </c>
      <c r="E439" s="14" t="s">
        <v>22</v>
      </c>
      <c r="F439" s="16">
        <v>57</v>
      </c>
      <c r="G439" s="17">
        <v>11.97</v>
      </c>
      <c r="H439" s="17">
        <f t="shared" si="138"/>
        <v>14.66</v>
      </c>
      <c r="I439" s="17">
        <f t="shared" si="139"/>
        <v>682.29000000000008</v>
      </c>
      <c r="J439" s="18">
        <f>F439*H439</f>
        <v>835.62</v>
      </c>
      <c r="L439" s="44">
        <f t="shared" si="126"/>
        <v>0</v>
      </c>
      <c r="N439" s="44">
        <f t="shared" si="124"/>
        <v>0</v>
      </c>
      <c r="P439" s="44">
        <f t="shared" si="127"/>
        <v>0</v>
      </c>
      <c r="R439" s="44">
        <f t="shared" si="128"/>
        <v>0</v>
      </c>
      <c r="T439" s="44">
        <f t="shared" si="129"/>
        <v>0</v>
      </c>
      <c r="V439" s="44">
        <f t="shared" si="130"/>
        <v>0</v>
      </c>
      <c r="W439" s="43">
        <v>57</v>
      </c>
      <c r="X439" s="44">
        <f t="shared" si="131"/>
        <v>835.62</v>
      </c>
      <c r="Z439" s="44">
        <f t="shared" si="132"/>
        <v>0</v>
      </c>
      <c r="AB439" s="44">
        <f t="shared" si="133"/>
        <v>0</v>
      </c>
      <c r="AD439" s="44">
        <f t="shared" si="134"/>
        <v>0</v>
      </c>
      <c r="AF439" s="44">
        <f t="shared" si="135"/>
        <v>0</v>
      </c>
      <c r="AH439" s="44">
        <f t="shared" si="136"/>
        <v>0</v>
      </c>
      <c r="AJ439" s="44">
        <f t="shared" si="137"/>
        <v>835.62</v>
      </c>
    </row>
    <row r="440" spans="1:36" ht="34.200000000000003">
      <c r="A440" s="13" t="s">
        <v>978</v>
      </c>
      <c r="B440" s="14" t="s">
        <v>835</v>
      </c>
      <c r="C440" s="15" t="s">
        <v>836</v>
      </c>
      <c r="D440" s="14" t="s">
        <v>14</v>
      </c>
      <c r="E440" s="14" t="s">
        <v>22</v>
      </c>
      <c r="F440" s="16">
        <v>8</v>
      </c>
      <c r="G440" s="17">
        <v>11.97</v>
      </c>
      <c r="H440" s="17">
        <f t="shared" si="138"/>
        <v>14.66</v>
      </c>
      <c r="I440" s="17">
        <f t="shared" si="139"/>
        <v>95.76</v>
      </c>
      <c r="J440" s="18">
        <f t="shared" ref="J440:J452" si="144">F440*H440</f>
        <v>117.28</v>
      </c>
      <c r="L440" s="44">
        <f t="shared" si="126"/>
        <v>0</v>
      </c>
      <c r="N440" s="44">
        <f t="shared" ref="N440:N503" si="145">ROUND((M440*H440),2)</f>
        <v>0</v>
      </c>
      <c r="P440" s="44">
        <f t="shared" si="127"/>
        <v>0</v>
      </c>
      <c r="R440" s="44">
        <f t="shared" si="128"/>
        <v>0</v>
      </c>
      <c r="T440" s="44">
        <f t="shared" si="129"/>
        <v>0</v>
      </c>
      <c r="V440" s="44">
        <f t="shared" si="130"/>
        <v>0</v>
      </c>
      <c r="W440" s="43">
        <v>8</v>
      </c>
      <c r="X440" s="44">
        <f t="shared" si="131"/>
        <v>117.28</v>
      </c>
      <c r="Z440" s="44">
        <f t="shared" si="132"/>
        <v>0</v>
      </c>
      <c r="AB440" s="44">
        <f t="shared" si="133"/>
        <v>0</v>
      </c>
      <c r="AD440" s="44">
        <f t="shared" si="134"/>
        <v>0</v>
      </c>
      <c r="AF440" s="44">
        <f t="shared" si="135"/>
        <v>0</v>
      </c>
      <c r="AH440" s="44">
        <f t="shared" si="136"/>
        <v>0</v>
      </c>
      <c r="AJ440" s="44">
        <f t="shared" si="137"/>
        <v>117.28</v>
      </c>
    </row>
    <row r="441" spans="1:36" ht="34.200000000000003">
      <c r="A441" s="13" t="s">
        <v>981</v>
      </c>
      <c r="B441" s="14" t="s">
        <v>837</v>
      </c>
      <c r="C441" s="15" t="s">
        <v>838</v>
      </c>
      <c r="D441" s="14" t="s">
        <v>14</v>
      </c>
      <c r="E441" s="14" t="s">
        <v>22</v>
      </c>
      <c r="F441" s="16">
        <v>4</v>
      </c>
      <c r="G441" s="17">
        <v>13.19</v>
      </c>
      <c r="H441" s="17">
        <f t="shared" si="138"/>
        <v>16.149999999999999</v>
      </c>
      <c r="I441" s="17">
        <f t="shared" si="139"/>
        <v>52.76</v>
      </c>
      <c r="J441" s="18">
        <f t="shared" si="144"/>
        <v>64.599999999999994</v>
      </c>
      <c r="L441" s="44">
        <f t="shared" si="126"/>
        <v>0</v>
      </c>
      <c r="N441" s="44">
        <f t="shared" si="145"/>
        <v>0</v>
      </c>
      <c r="P441" s="44">
        <f t="shared" si="127"/>
        <v>0</v>
      </c>
      <c r="R441" s="44">
        <f t="shared" si="128"/>
        <v>0</v>
      </c>
      <c r="T441" s="44">
        <f t="shared" si="129"/>
        <v>0</v>
      </c>
      <c r="V441" s="44">
        <f t="shared" si="130"/>
        <v>0</v>
      </c>
      <c r="W441" s="43">
        <v>4</v>
      </c>
      <c r="X441" s="44">
        <f t="shared" si="131"/>
        <v>64.599999999999994</v>
      </c>
      <c r="Z441" s="44">
        <f t="shared" si="132"/>
        <v>0</v>
      </c>
      <c r="AB441" s="44">
        <f t="shared" si="133"/>
        <v>0</v>
      </c>
      <c r="AD441" s="44">
        <f t="shared" si="134"/>
        <v>0</v>
      </c>
      <c r="AF441" s="44">
        <f t="shared" si="135"/>
        <v>0</v>
      </c>
      <c r="AH441" s="44">
        <f t="shared" si="136"/>
        <v>0</v>
      </c>
      <c r="AJ441" s="44">
        <f t="shared" si="137"/>
        <v>64.599999999999994</v>
      </c>
    </row>
    <row r="442" spans="1:36" ht="34.200000000000003">
      <c r="A442" s="13" t="s">
        <v>984</v>
      </c>
      <c r="B442" s="14" t="s">
        <v>839</v>
      </c>
      <c r="C442" s="15" t="s">
        <v>840</v>
      </c>
      <c r="D442" s="14" t="s">
        <v>14</v>
      </c>
      <c r="E442" s="14" t="s">
        <v>22</v>
      </c>
      <c r="F442" s="16">
        <v>18</v>
      </c>
      <c r="G442" s="17">
        <v>56.74</v>
      </c>
      <c r="H442" s="17">
        <f t="shared" si="138"/>
        <v>69.489999999999995</v>
      </c>
      <c r="I442" s="17">
        <f t="shared" si="139"/>
        <v>1021.32</v>
      </c>
      <c r="J442" s="18">
        <f t="shared" si="144"/>
        <v>1250.82</v>
      </c>
      <c r="L442" s="44">
        <f t="shared" si="126"/>
        <v>0</v>
      </c>
      <c r="N442" s="44">
        <f t="shared" si="145"/>
        <v>0</v>
      </c>
      <c r="P442" s="44">
        <f t="shared" si="127"/>
        <v>0</v>
      </c>
      <c r="R442" s="44">
        <f t="shared" si="128"/>
        <v>0</v>
      </c>
      <c r="T442" s="44">
        <f t="shared" si="129"/>
        <v>0</v>
      </c>
      <c r="V442" s="44">
        <f t="shared" si="130"/>
        <v>0</v>
      </c>
      <c r="W442" s="43">
        <v>18</v>
      </c>
      <c r="X442" s="44">
        <f t="shared" si="131"/>
        <v>1250.82</v>
      </c>
      <c r="Z442" s="44">
        <f t="shared" si="132"/>
        <v>0</v>
      </c>
      <c r="AB442" s="44">
        <f t="shared" si="133"/>
        <v>0</v>
      </c>
      <c r="AD442" s="44">
        <f t="shared" si="134"/>
        <v>0</v>
      </c>
      <c r="AF442" s="44">
        <f t="shared" si="135"/>
        <v>0</v>
      </c>
      <c r="AH442" s="44">
        <f t="shared" si="136"/>
        <v>0</v>
      </c>
      <c r="AJ442" s="44">
        <f t="shared" si="137"/>
        <v>1250.82</v>
      </c>
    </row>
    <row r="443" spans="1:36" ht="34.200000000000003">
      <c r="A443" s="13" t="s">
        <v>1332</v>
      </c>
      <c r="B443" s="14" t="s">
        <v>841</v>
      </c>
      <c r="C443" s="15" t="s">
        <v>842</v>
      </c>
      <c r="D443" s="14" t="s">
        <v>14</v>
      </c>
      <c r="E443" s="14" t="s">
        <v>22</v>
      </c>
      <c r="F443" s="16">
        <v>4</v>
      </c>
      <c r="G443" s="17">
        <v>63.59</v>
      </c>
      <c r="H443" s="17">
        <f t="shared" si="138"/>
        <v>77.88</v>
      </c>
      <c r="I443" s="17">
        <f t="shared" si="139"/>
        <v>254.36</v>
      </c>
      <c r="J443" s="18">
        <f t="shared" si="144"/>
        <v>311.52</v>
      </c>
      <c r="L443" s="44">
        <f t="shared" si="126"/>
        <v>0</v>
      </c>
      <c r="N443" s="44">
        <f t="shared" si="145"/>
        <v>0</v>
      </c>
      <c r="P443" s="44">
        <f t="shared" si="127"/>
        <v>0</v>
      </c>
      <c r="R443" s="44">
        <f t="shared" si="128"/>
        <v>0</v>
      </c>
      <c r="T443" s="44">
        <f t="shared" si="129"/>
        <v>0</v>
      </c>
      <c r="V443" s="44">
        <f t="shared" si="130"/>
        <v>0</v>
      </c>
      <c r="W443" s="43">
        <v>4</v>
      </c>
      <c r="X443" s="44">
        <f t="shared" si="131"/>
        <v>311.52</v>
      </c>
      <c r="Z443" s="44">
        <f t="shared" si="132"/>
        <v>0</v>
      </c>
      <c r="AB443" s="44">
        <f t="shared" si="133"/>
        <v>0</v>
      </c>
      <c r="AD443" s="44">
        <f t="shared" si="134"/>
        <v>0</v>
      </c>
      <c r="AF443" s="44">
        <f t="shared" si="135"/>
        <v>0</v>
      </c>
      <c r="AH443" s="44">
        <f t="shared" si="136"/>
        <v>0</v>
      </c>
      <c r="AJ443" s="44">
        <f t="shared" si="137"/>
        <v>311.52</v>
      </c>
    </row>
    <row r="444" spans="1:36" ht="34.200000000000003">
      <c r="A444" s="13" t="s">
        <v>1333</v>
      </c>
      <c r="B444" s="14" t="s">
        <v>843</v>
      </c>
      <c r="C444" s="15" t="s">
        <v>844</v>
      </c>
      <c r="D444" s="14" t="s">
        <v>14</v>
      </c>
      <c r="E444" s="14" t="s">
        <v>22</v>
      </c>
      <c r="F444" s="16">
        <v>1</v>
      </c>
      <c r="G444" s="17">
        <v>69.53</v>
      </c>
      <c r="H444" s="17">
        <f t="shared" si="138"/>
        <v>85.15</v>
      </c>
      <c r="I444" s="17">
        <f t="shared" si="139"/>
        <v>69.53</v>
      </c>
      <c r="J444" s="18">
        <f t="shared" si="144"/>
        <v>85.15</v>
      </c>
      <c r="L444" s="44">
        <f t="shared" si="126"/>
        <v>0</v>
      </c>
      <c r="N444" s="44">
        <f t="shared" si="145"/>
        <v>0</v>
      </c>
      <c r="P444" s="44">
        <f t="shared" si="127"/>
        <v>0</v>
      </c>
      <c r="R444" s="44">
        <f t="shared" si="128"/>
        <v>0</v>
      </c>
      <c r="T444" s="44">
        <f t="shared" si="129"/>
        <v>0</v>
      </c>
      <c r="V444" s="44">
        <f t="shared" si="130"/>
        <v>0</v>
      </c>
      <c r="W444" s="43">
        <v>1</v>
      </c>
      <c r="X444" s="44">
        <f t="shared" si="131"/>
        <v>85.15</v>
      </c>
      <c r="Z444" s="44">
        <f t="shared" si="132"/>
        <v>0</v>
      </c>
      <c r="AB444" s="44">
        <f t="shared" si="133"/>
        <v>0</v>
      </c>
      <c r="AD444" s="44">
        <f t="shared" si="134"/>
        <v>0</v>
      </c>
      <c r="AF444" s="44">
        <f t="shared" si="135"/>
        <v>0</v>
      </c>
      <c r="AH444" s="44">
        <f t="shared" si="136"/>
        <v>0</v>
      </c>
      <c r="AJ444" s="44">
        <f t="shared" si="137"/>
        <v>85.15</v>
      </c>
    </row>
    <row r="445" spans="1:36" ht="34.200000000000003">
      <c r="A445" s="13" t="s">
        <v>1334</v>
      </c>
      <c r="B445" s="14" t="s">
        <v>845</v>
      </c>
      <c r="C445" s="15" t="s">
        <v>846</v>
      </c>
      <c r="D445" s="14" t="s">
        <v>14</v>
      </c>
      <c r="E445" s="14" t="s">
        <v>22</v>
      </c>
      <c r="F445" s="16">
        <v>2</v>
      </c>
      <c r="G445" s="17">
        <v>76.39</v>
      </c>
      <c r="H445" s="17">
        <f t="shared" si="138"/>
        <v>93.55</v>
      </c>
      <c r="I445" s="17">
        <f t="shared" si="139"/>
        <v>152.78</v>
      </c>
      <c r="J445" s="18">
        <f t="shared" si="144"/>
        <v>187.1</v>
      </c>
      <c r="L445" s="44">
        <f t="shared" si="126"/>
        <v>0</v>
      </c>
      <c r="N445" s="44">
        <f t="shared" si="145"/>
        <v>0</v>
      </c>
      <c r="P445" s="44">
        <f t="shared" si="127"/>
        <v>0</v>
      </c>
      <c r="R445" s="44">
        <f t="shared" si="128"/>
        <v>0</v>
      </c>
      <c r="T445" s="44">
        <f t="shared" si="129"/>
        <v>0</v>
      </c>
      <c r="V445" s="44">
        <f t="shared" si="130"/>
        <v>0</v>
      </c>
      <c r="W445" s="43">
        <v>2</v>
      </c>
      <c r="X445" s="44">
        <f t="shared" si="131"/>
        <v>187.1</v>
      </c>
      <c r="Z445" s="44">
        <f t="shared" si="132"/>
        <v>0</v>
      </c>
      <c r="AB445" s="44">
        <f t="shared" si="133"/>
        <v>0</v>
      </c>
      <c r="AD445" s="44">
        <f t="shared" si="134"/>
        <v>0</v>
      </c>
      <c r="AF445" s="44">
        <f t="shared" si="135"/>
        <v>0</v>
      </c>
      <c r="AH445" s="44">
        <f t="shared" si="136"/>
        <v>0</v>
      </c>
      <c r="AJ445" s="44">
        <f t="shared" si="137"/>
        <v>187.1</v>
      </c>
    </row>
    <row r="446" spans="1:36" ht="34.200000000000003">
      <c r="A446" s="13" t="s">
        <v>1335</v>
      </c>
      <c r="B446" s="14" t="s">
        <v>847</v>
      </c>
      <c r="C446" s="15" t="s">
        <v>848</v>
      </c>
      <c r="D446" s="14" t="s">
        <v>14</v>
      </c>
      <c r="E446" s="14" t="s">
        <v>22</v>
      </c>
      <c r="F446" s="16">
        <v>2</v>
      </c>
      <c r="G446" s="17">
        <v>105.29</v>
      </c>
      <c r="H446" s="17">
        <f t="shared" si="138"/>
        <v>128.94999999999999</v>
      </c>
      <c r="I446" s="17">
        <f t="shared" si="139"/>
        <v>210.58</v>
      </c>
      <c r="J446" s="18">
        <f t="shared" si="144"/>
        <v>257.89999999999998</v>
      </c>
      <c r="L446" s="44">
        <f t="shared" si="126"/>
        <v>0</v>
      </c>
      <c r="N446" s="44">
        <f t="shared" si="145"/>
        <v>0</v>
      </c>
      <c r="P446" s="44">
        <f t="shared" si="127"/>
        <v>0</v>
      </c>
      <c r="R446" s="44">
        <f t="shared" si="128"/>
        <v>0</v>
      </c>
      <c r="T446" s="44">
        <f t="shared" si="129"/>
        <v>0</v>
      </c>
      <c r="V446" s="44">
        <f t="shared" si="130"/>
        <v>0</v>
      </c>
      <c r="W446" s="43">
        <v>2</v>
      </c>
      <c r="X446" s="44">
        <f t="shared" si="131"/>
        <v>257.89999999999998</v>
      </c>
      <c r="Z446" s="44">
        <f t="shared" si="132"/>
        <v>0</v>
      </c>
      <c r="AB446" s="44">
        <f t="shared" si="133"/>
        <v>0</v>
      </c>
      <c r="AD446" s="44">
        <f t="shared" si="134"/>
        <v>0</v>
      </c>
      <c r="AF446" s="44">
        <f t="shared" si="135"/>
        <v>0</v>
      </c>
      <c r="AH446" s="44">
        <f t="shared" si="136"/>
        <v>0</v>
      </c>
      <c r="AJ446" s="44">
        <f t="shared" si="137"/>
        <v>257.89999999999998</v>
      </c>
    </row>
    <row r="447" spans="1:36" ht="34.200000000000003">
      <c r="A447" s="13" t="s">
        <v>1336</v>
      </c>
      <c r="B447" s="14" t="s">
        <v>849</v>
      </c>
      <c r="C447" s="15" t="s">
        <v>850</v>
      </c>
      <c r="D447" s="14" t="s">
        <v>14</v>
      </c>
      <c r="E447" s="14" t="s">
        <v>22</v>
      </c>
      <c r="F447" s="16">
        <v>8</v>
      </c>
      <c r="G447" s="17">
        <v>165.84</v>
      </c>
      <c r="H447" s="17">
        <f t="shared" si="138"/>
        <v>203.1</v>
      </c>
      <c r="I447" s="17">
        <f t="shared" si="139"/>
        <v>1326.72</v>
      </c>
      <c r="J447" s="18">
        <f t="shared" si="144"/>
        <v>1624.8</v>
      </c>
      <c r="L447" s="44">
        <f t="shared" si="126"/>
        <v>0</v>
      </c>
      <c r="N447" s="44">
        <f t="shared" si="145"/>
        <v>0</v>
      </c>
      <c r="P447" s="44">
        <f t="shared" si="127"/>
        <v>0</v>
      </c>
      <c r="R447" s="44">
        <f t="shared" si="128"/>
        <v>0</v>
      </c>
      <c r="T447" s="44">
        <f t="shared" si="129"/>
        <v>0</v>
      </c>
      <c r="V447" s="44">
        <f t="shared" si="130"/>
        <v>0</v>
      </c>
      <c r="W447" s="43">
        <v>8</v>
      </c>
      <c r="X447" s="44">
        <f t="shared" si="131"/>
        <v>1624.8</v>
      </c>
      <c r="Z447" s="44">
        <f t="shared" si="132"/>
        <v>0</v>
      </c>
      <c r="AB447" s="44">
        <f t="shared" si="133"/>
        <v>0</v>
      </c>
      <c r="AD447" s="44">
        <f t="shared" si="134"/>
        <v>0</v>
      </c>
      <c r="AF447" s="44">
        <f t="shared" si="135"/>
        <v>0</v>
      </c>
      <c r="AH447" s="44">
        <f t="shared" si="136"/>
        <v>0</v>
      </c>
      <c r="AJ447" s="44">
        <f t="shared" si="137"/>
        <v>1624.8</v>
      </c>
    </row>
    <row r="448" spans="1:36" ht="34.200000000000003">
      <c r="A448" s="13" t="s">
        <v>1337</v>
      </c>
      <c r="B448" s="14" t="s">
        <v>851</v>
      </c>
      <c r="C448" s="15" t="s">
        <v>852</v>
      </c>
      <c r="D448" s="14" t="s">
        <v>14</v>
      </c>
      <c r="E448" s="14" t="s">
        <v>22</v>
      </c>
      <c r="F448" s="16">
        <v>2</v>
      </c>
      <c r="G448" s="17">
        <v>1274.1600000000001</v>
      </c>
      <c r="H448" s="17">
        <f t="shared" si="138"/>
        <v>1560.46</v>
      </c>
      <c r="I448" s="17">
        <f t="shared" si="139"/>
        <v>2548.3200000000002</v>
      </c>
      <c r="J448" s="18">
        <f t="shared" si="144"/>
        <v>3120.92</v>
      </c>
      <c r="L448" s="44">
        <f t="shared" si="126"/>
        <v>0</v>
      </c>
      <c r="N448" s="44">
        <f t="shared" si="145"/>
        <v>0</v>
      </c>
      <c r="P448" s="44">
        <f t="shared" si="127"/>
        <v>0</v>
      </c>
      <c r="R448" s="44">
        <f t="shared" si="128"/>
        <v>0</v>
      </c>
      <c r="T448" s="44">
        <f t="shared" si="129"/>
        <v>0</v>
      </c>
      <c r="V448" s="44">
        <f t="shared" si="130"/>
        <v>0</v>
      </c>
      <c r="W448" s="43">
        <v>2</v>
      </c>
      <c r="X448" s="44">
        <f t="shared" si="131"/>
        <v>3120.92</v>
      </c>
      <c r="Z448" s="44">
        <f t="shared" si="132"/>
        <v>0</v>
      </c>
      <c r="AB448" s="44">
        <f t="shared" si="133"/>
        <v>0</v>
      </c>
      <c r="AD448" s="44">
        <f t="shared" si="134"/>
        <v>0</v>
      </c>
      <c r="AF448" s="44">
        <f t="shared" si="135"/>
        <v>0</v>
      </c>
      <c r="AH448" s="44">
        <f t="shared" si="136"/>
        <v>0</v>
      </c>
      <c r="AJ448" s="44">
        <f t="shared" si="137"/>
        <v>3120.92</v>
      </c>
    </row>
    <row r="449" spans="1:36" ht="22.8">
      <c r="A449" s="13" t="s">
        <v>1338</v>
      </c>
      <c r="B449" s="14" t="s">
        <v>853</v>
      </c>
      <c r="C449" s="15" t="s">
        <v>854</v>
      </c>
      <c r="D449" s="14" t="s">
        <v>26</v>
      </c>
      <c r="E449" s="14" t="s">
        <v>22</v>
      </c>
      <c r="F449" s="16">
        <v>1</v>
      </c>
      <c r="G449" s="17">
        <v>150.46</v>
      </c>
      <c r="H449" s="17">
        <f t="shared" si="138"/>
        <v>184.27</v>
      </c>
      <c r="I449" s="17">
        <f t="shared" si="139"/>
        <v>150.46</v>
      </c>
      <c r="J449" s="18">
        <f t="shared" si="144"/>
        <v>184.27</v>
      </c>
      <c r="L449" s="44">
        <f t="shared" si="126"/>
        <v>0</v>
      </c>
      <c r="N449" s="44">
        <f t="shared" si="145"/>
        <v>0</v>
      </c>
      <c r="P449" s="44">
        <f t="shared" si="127"/>
        <v>0</v>
      </c>
      <c r="R449" s="44">
        <f t="shared" si="128"/>
        <v>0</v>
      </c>
      <c r="T449" s="44">
        <f t="shared" si="129"/>
        <v>0</v>
      </c>
      <c r="V449" s="44">
        <f t="shared" si="130"/>
        <v>0</v>
      </c>
      <c r="W449" s="43">
        <v>1</v>
      </c>
      <c r="X449" s="44">
        <f t="shared" si="131"/>
        <v>184.27</v>
      </c>
      <c r="Z449" s="44">
        <f t="shared" si="132"/>
        <v>0</v>
      </c>
      <c r="AB449" s="44">
        <f t="shared" si="133"/>
        <v>0</v>
      </c>
      <c r="AD449" s="44">
        <f t="shared" si="134"/>
        <v>0</v>
      </c>
      <c r="AF449" s="44">
        <f t="shared" si="135"/>
        <v>0</v>
      </c>
      <c r="AH449" s="44">
        <f t="shared" si="136"/>
        <v>0</v>
      </c>
      <c r="AJ449" s="44">
        <f t="shared" si="137"/>
        <v>184.27</v>
      </c>
    </row>
    <row r="450" spans="1:36" ht="22.8">
      <c r="A450" s="13" t="s">
        <v>1339</v>
      </c>
      <c r="B450" s="14" t="s">
        <v>855</v>
      </c>
      <c r="C450" s="15" t="s">
        <v>856</v>
      </c>
      <c r="D450" s="14" t="s">
        <v>26</v>
      </c>
      <c r="E450" s="14" t="s">
        <v>22</v>
      </c>
      <c r="F450" s="16">
        <v>5</v>
      </c>
      <c r="G450" s="17">
        <v>274.60000000000002</v>
      </c>
      <c r="H450" s="17">
        <f t="shared" si="138"/>
        <v>336.3</v>
      </c>
      <c r="I450" s="17">
        <f t="shared" si="139"/>
        <v>1373</v>
      </c>
      <c r="J450" s="18">
        <f t="shared" si="144"/>
        <v>1681.5</v>
      </c>
      <c r="L450" s="44">
        <f t="shared" si="126"/>
        <v>0</v>
      </c>
      <c r="N450" s="44">
        <f t="shared" si="145"/>
        <v>0</v>
      </c>
      <c r="P450" s="44">
        <f t="shared" si="127"/>
        <v>0</v>
      </c>
      <c r="R450" s="44">
        <f t="shared" si="128"/>
        <v>0</v>
      </c>
      <c r="T450" s="44">
        <f t="shared" si="129"/>
        <v>0</v>
      </c>
      <c r="V450" s="44">
        <f t="shared" si="130"/>
        <v>0</v>
      </c>
      <c r="W450" s="43">
        <v>5</v>
      </c>
      <c r="X450" s="44">
        <f t="shared" si="131"/>
        <v>1681.5</v>
      </c>
      <c r="Z450" s="44">
        <f t="shared" si="132"/>
        <v>0</v>
      </c>
      <c r="AB450" s="44">
        <f t="shared" si="133"/>
        <v>0</v>
      </c>
      <c r="AD450" s="44">
        <f t="shared" si="134"/>
        <v>0</v>
      </c>
      <c r="AF450" s="44">
        <f t="shared" si="135"/>
        <v>0</v>
      </c>
      <c r="AH450" s="44">
        <f t="shared" si="136"/>
        <v>0</v>
      </c>
      <c r="AJ450" s="44">
        <f t="shared" si="137"/>
        <v>1681.5</v>
      </c>
    </row>
    <row r="451" spans="1:36">
      <c r="A451" s="13" t="s">
        <v>1340</v>
      </c>
      <c r="B451" s="14" t="s">
        <v>857</v>
      </c>
      <c r="C451" s="15" t="s">
        <v>858</v>
      </c>
      <c r="D451" s="14" t="s">
        <v>26</v>
      </c>
      <c r="E451" s="14" t="s">
        <v>22</v>
      </c>
      <c r="F451" s="16">
        <v>24</v>
      </c>
      <c r="G451" s="17">
        <v>109.43</v>
      </c>
      <c r="H451" s="17">
        <f t="shared" si="138"/>
        <v>134.02000000000001</v>
      </c>
      <c r="I451" s="17">
        <f t="shared" si="139"/>
        <v>2626.32</v>
      </c>
      <c r="J451" s="18">
        <f t="shared" si="144"/>
        <v>3216.4800000000005</v>
      </c>
      <c r="L451" s="44">
        <f t="shared" si="126"/>
        <v>0</v>
      </c>
      <c r="N451" s="44">
        <f t="shared" si="145"/>
        <v>0</v>
      </c>
      <c r="P451" s="44">
        <f t="shared" si="127"/>
        <v>0</v>
      </c>
      <c r="R451" s="44">
        <f t="shared" si="128"/>
        <v>0</v>
      </c>
      <c r="T451" s="44">
        <f t="shared" si="129"/>
        <v>0</v>
      </c>
      <c r="V451" s="44">
        <f t="shared" si="130"/>
        <v>0</v>
      </c>
      <c r="W451" s="43">
        <v>24</v>
      </c>
      <c r="X451" s="44">
        <f t="shared" si="131"/>
        <v>3216.4800000000005</v>
      </c>
      <c r="Z451" s="44">
        <f t="shared" si="132"/>
        <v>0</v>
      </c>
      <c r="AB451" s="44">
        <f t="shared" si="133"/>
        <v>0</v>
      </c>
      <c r="AD451" s="44">
        <f t="shared" si="134"/>
        <v>0</v>
      </c>
      <c r="AF451" s="44">
        <f t="shared" si="135"/>
        <v>0</v>
      </c>
      <c r="AH451" s="44">
        <f t="shared" si="136"/>
        <v>0</v>
      </c>
      <c r="AJ451" s="44">
        <f t="shared" si="137"/>
        <v>3216.4800000000005</v>
      </c>
    </row>
    <row r="452" spans="1:36">
      <c r="A452" s="13" t="s">
        <v>1341</v>
      </c>
      <c r="B452" s="14" t="s">
        <v>859</v>
      </c>
      <c r="C452" s="15" t="s">
        <v>860</v>
      </c>
      <c r="D452" s="14" t="s">
        <v>26</v>
      </c>
      <c r="E452" s="14" t="s">
        <v>22</v>
      </c>
      <c r="F452" s="16">
        <v>8</v>
      </c>
      <c r="G452" s="17">
        <v>178.45</v>
      </c>
      <c r="H452" s="17">
        <f t="shared" si="138"/>
        <v>218.55</v>
      </c>
      <c r="I452" s="17">
        <f t="shared" si="139"/>
        <v>1427.6</v>
      </c>
      <c r="J452" s="18">
        <f t="shared" si="144"/>
        <v>1748.4</v>
      </c>
      <c r="L452" s="44">
        <f t="shared" si="126"/>
        <v>0</v>
      </c>
      <c r="N452" s="44">
        <f t="shared" si="145"/>
        <v>0</v>
      </c>
      <c r="P452" s="44">
        <f t="shared" si="127"/>
        <v>0</v>
      </c>
      <c r="R452" s="44">
        <f t="shared" si="128"/>
        <v>0</v>
      </c>
      <c r="T452" s="44">
        <f t="shared" si="129"/>
        <v>0</v>
      </c>
      <c r="V452" s="44">
        <f t="shared" si="130"/>
        <v>0</v>
      </c>
      <c r="W452" s="43">
        <v>8</v>
      </c>
      <c r="X452" s="44">
        <f t="shared" si="131"/>
        <v>1748.4</v>
      </c>
      <c r="Z452" s="44">
        <f t="shared" si="132"/>
        <v>0</v>
      </c>
      <c r="AB452" s="44">
        <f t="shared" si="133"/>
        <v>0</v>
      </c>
      <c r="AD452" s="44">
        <f t="shared" si="134"/>
        <v>0</v>
      </c>
      <c r="AF452" s="44">
        <f t="shared" si="135"/>
        <v>0</v>
      </c>
      <c r="AH452" s="44">
        <f t="shared" si="136"/>
        <v>0</v>
      </c>
      <c r="AJ452" s="44">
        <f t="shared" si="137"/>
        <v>1748.4</v>
      </c>
    </row>
    <row r="453" spans="1:36">
      <c r="A453" s="22" t="s">
        <v>1342</v>
      </c>
      <c r="B453" s="259" t="s">
        <v>862</v>
      </c>
      <c r="C453" s="259"/>
      <c r="D453" s="259"/>
      <c r="E453" s="259"/>
      <c r="F453" s="259"/>
      <c r="G453" s="259"/>
      <c r="H453" s="17"/>
      <c r="I453" s="17"/>
      <c r="J453" s="23">
        <f>ROUND((SUM(J454:J462)),2)</f>
        <v>39227.42</v>
      </c>
      <c r="N453" s="44">
        <f t="shared" si="145"/>
        <v>0</v>
      </c>
      <c r="AJ453" s="44"/>
    </row>
    <row r="454" spans="1:36" ht="45.6">
      <c r="A454" s="13" t="s">
        <v>1343</v>
      </c>
      <c r="B454" s="14" t="s">
        <v>864</v>
      </c>
      <c r="C454" s="15" t="s">
        <v>865</v>
      </c>
      <c r="D454" s="14" t="s">
        <v>14</v>
      </c>
      <c r="E454" s="14" t="s">
        <v>30</v>
      </c>
      <c r="F454" s="16">
        <v>408.3</v>
      </c>
      <c r="G454" s="17">
        <v>22.76</v>
      </c>
      <c r="H454" s="17">
        <f t="shared" si="138"/>
        <v>27.87</v>
      </c>
      <c r="I454" s="17">
        <f t="shared" si="139"/>
        <v>9292.9080000000013</v>
      </c>
      <c r="J454" s="18">
        <f>F454*H454</f>
        <v>11379.321</v>
      </c>
      <c r="L454" s="44">
        <f t="shared" si="126"/>
        <v>0</v>
      </c>
      <c r="N454" s="44">
        <f t="shared" si="145"/>
        <v>0</v>
      </c>
      <c r="P454" s="44">
        <f t="shared" si="127"/>
        <v>0</v>
      </c>
      <c r="R454" s="44">
        <f t="shared" si="128"/>
        <v>0</v>
      </c>
      <c r="T454" s="44">
        <f t="shared" si="129"/>
        <v>0</v>
      </c>
      <c r="V454" s="44">
        <f t="shared" si="130"/>
        <v>0</v>
      </c>
      <c r="W454" s="43">
        <v>408.3</v>
      </c>
      <c r="X454" s="44">
        <f t="shared" si="131"/>
        <v>11379.321</v>
      </c>
      <c r="Z454" s="44">
        <f t="shared" si="132"/>
        <v>0</v>
      </c>
      <c r="AB454" s="44">
        <f t="shared" si="133"/>
        <v>0</v>
      </c>
      <c r="AD454" s="44">
        <f t="shared" si="134"/>
        <v>0</v>
      </c>
      <c r="AF454" s="44">
        <f t="shared" si="135"/>
        <v>0</v>
      </c>
      <c r="AH454" s="44">
        <f t="shared" si="136"/>
        <v>0</v>
      </c>
      <c r="AJ454" s="44">
        <f t="shared" si="137"/>
        <v>11379.321</v>
      </c>
    </row>
    <row r="455" spans="1:36" ht="45.6">
      <c r="A455" s="13" t="s">
        <v>1344</v>
      </c>
      <c r="B455" s="14" t="s">
        <v>867</v>
      </c>
      <c r="C455" s="15" t="s">
        <v>868</v>
      </c>
      <c r="D455" s="14" t="s">
        <v>14</v>
      </c>
      <c r="E455" s="14" t="s">
        <v>30</v>
      </c>
      <c r="F455" s="16">
        <v>174.4</v>
      </c>
      <c r="G455" s="17">
        <v>25.63</v>
      </c>
      <c r="H455" s="17">
        <f t="shared" si="138"/>
        <v>31.39</v>
      </c>
      <c r="I455" s="17">
        <f t="shared" si="139"/>
        <v>4469.8720000000003</v>
      </c>
      <c r="J455" s="18">
        <f t="shared" ref="J455:J462" si="146">F455*H455</f>
        <v>5474.4160000000002</v>
      </c>
      <c r="L455" s="44">
        <f t="shared" si="126"/>
        <v>0</v>
      </c>
      <c r="N455" s="44">
        <f t="shared" si="145"/>
        <v>0</v>
      </c>
      <c r="P455" s="44">
        <f t="shared" si="127"/>
        <v>0</v>
      </c>
      <c r="R455" s="44">
        <f t="shared" si="128"/>
        <v>0</v>
      </c>
      <c r="T455" s="44">
        <f t="shared" si="129"/>
        <v>0</v>
      </c>
      <c r="V455" s="44">
        <f t="shared" si="130"/>
        <v>0</v>
      </c>
      <c r="W455" s="43">
        <v>174.4</v>
      </c>
      <c r="X455" s="44">
        <f t="shared" si="131"/>
        <v>5474.4160000000002</v>
      </c>
      <c r="Z455" s="44">
        <f t="shared" si="132"/>
        <v>0</v>
      </c>
      <c r="AB455" s="44">
        <f t="shared" si="133"/>
        <v>0</v>
      </c>
      <c r="AD455" s="44">
        <f t="shared" si="134"/>
        <v>0</v>
      </c>
      <c r="AF455" s="44">
        <f t="shared" si="135"/>
        <v>0</v>
      </c>
      <c r="AH455" s="44">
        <f t="shared" si="136"/>
        <v>0</v>
      </c>
      <c r="AJ455" s="44">
        <f t="shared" si="137"/>
        <v>5474.4160000000002</v>
      </c>
    </row>
    <row r="456" spans="1:36" ht="45.6">
      <c r="A456" s="13" t="s">
        <v>1345</v>
      </c>
      <c r="B456" s="14" t="s">
        <v>870</v>
      </c>
      <c r="C456" s="15" t="s">
        <v>871</v>
      </c>
      <c r="D456" s="14" t="s">
        <v>14</v>
      </c>
      <c r="E456" s="14" t="s">
        <v>30</v>
      </c>
      <c r="F456" s="16">
        <v>334.9</v>
      </c>
      <c r="G456" s="17">
        <v>19.670000000000002</v>
      </c>
      <c r="H456" s="17">
        <f t="shared" si="138"/>
        <v>24.09</v>
      </c>
      <c r="I456" s="17">
        <f t="shared" si="139"/>
        <v>6587.4830000000002</v>
      </c>
      <c r="J456" s="18">
        <f t="shared" si="146"/>
        <v>8067.7409999999991</v>
      </c>
      <c r="L456" s="44">
        <f t="shared" si="126"/>
        <v>0</v>
      </c>
      <c r="N456" s="44">
        <f t="shared" si="145"/>
        <v>0</v>
      </c>
      <c r="P456" s="44">
        <f t="shared" si="127"/>
        <v>0</v>
      </c>
      <c r="R456" s="44">
        <f t="shared" si="128"/>
        <v>0</v>
      </c>
      <c r="T456" s="44">
        <f t="shared" si="129"/>
        <v>0</v>
      </c>
      <c r="V456" s="44">
        <f t="shared" si="130"/>
        <v>0</v>
      </c>
      <c r="W456" s="43">
        <v>334.9</v>
      </c>
      <c r="X456" s="44">
        <f t="shared" si="131"/>
        <v>8067.7409999999991</v>
      </c>
      <c r="Z456" s="44">
        <f t="shared" si="132"/>
        <v>0</v>
      </c>
      <c r="AB456" s="44">
        <f t="shared" si="133"/>
        <v>0</v>
      </c>
      <c r="AD456" s="44">
        <f t="shared" si="134"/>
        <v>0</v>
      </c>
      <c r="AF456" s="44">
        <f t="shared" si="135"/>
        <v>0</v>
      </c>
      <c r="AH456" s="44">
        <f t="shared" si="136"/>
        <v>0</v>
      </c>
      <c r="AJ456" s="44">
        <f t="shared" si="137"/>
        <v>8067.7409999999991</v>
      </c>
    </row>
    <row r="457" spans="1:36" ht="45.6">
      <c r="A457" s="13" t="s">
        <v>1346</v>
      </c>
      <c r="B457" s="14" t="s">
        <v>873</v>
      </c>
      <c r="C457" s="15" t="s">
        <v>874</v>
      </c>
      <c r="D457" s="14" t="s">
        <v>14</v>
      </c>
      <c r="E457" s="14" t="s">
        <v>30</v>
      </c>
      <c r="F457" s="16">
        <v>10.199999999999999</v>
      </c>
      <c r="G457" s="17">
        <v>27.86</v>
      </c>
      <c r="H457" s="17">
        <f t="shared" si="138"/>
        <v>34.119999999999997</v>
      </c>
      <c r="I457" s="17">
        <f t="shared" si="139"/>
        <v>284.17199999999997</v>
      </c>
      <c r="J457" s="18">
        <f t="shared" si="146"/>
        <v>348.02399999999994</v>
      </c>
      <c r="L457" s="44">
        <f t="shared" si="126"/>
        <v>0</v>
      </c>
      <c r="N457" s="44">
        <f t="shared" si="145"/>
        <v>0</v>
      </c>
      <c r="P457" s="44">
        <f t="shared" si="127"/>
        <v>0</v>
      </c>
      <c r="R457" s="44">
        <f t="shared" si="128"/>
        <v>0</v>
      </c>
      <c r="T457" s="44">
        <f t="shared" si="129"/>
        <v>0</v>
      </c>
      <c r="V457" s="44">
        <f t="shared" si="130"/>
        <v>0</v>
      </c>
      <c r="W457" s="43">
        <v>10.199999999999999</v>
      </c>
      <c r="X457" s="44">
        <f t="shared" si="131"/>
        <v>348.02399999999994</v>
      </c>
      <c r="Z457" s="44">
        <f t="shared" si="132"/>
        <v>0</v>
      </c>
      <c r="AB457" s="44">
        <f t="shared" si="133"/>
        <v>0</v>
      </c>
      <c r="AD457" s="44">
        <f t="shared" si="134"/>
        <v>0</v>
      </c>
      <c r="AF457" s="44">
        <f t="shared" si="135"/>
        <v>0</v>
      </c>
      <c r="AH457" s="44">
        <f t="shared" si="136"/>
        <v>0</v>
      </c>
      <c r="AJ457" s="44">
        <f t="shared" si="137"/>
        <v>348.02399999999994</v>
      </c>
    </row>
    <row r="458" spans="1:36" ht="45.6">
      <c r="A458" s="13" t="s">
        <v>1347</v>
      </c>
      <c r="B458" s="14" t="s">
        <v>876</v>
      </c>
      <c r="C458" s="15" t="s">
        <v>877</v>
      </c>
      <c r="D458" s="14" t="s">
        <v>14</v>
      </c>
      <c r="E458" s="14" t="s">
        <v>30</v>
      </c>
      <c r="F458" s="16">
        <v>40</v>
      </c>
      <c r="G458" s="17">
        <v>45.83</v>
      </c>
      <c r="H458" s="17">
        <f t="shared" si="138"/>
        <v>56.13</v>
      </c>
      <c r="I458" s="17">
        <f t="shared" si="139"/>
        <v>1833.1999999999998</v>
      </c>
      <c r="J458" s="18">
        <f t="shared" si="146"/>
        <v>2245.2000000000003</v>
      </c>
      <c r="L458" s="44">
        <f t="shared" si="126"/>
        <v>0</v>
      </c>
      <c r="N458" s="44">
        <f t="shared" si="145"/>
        <v>0</v>
      </c>
      <c r="P458" s="44">
        <f t="shared" si="127"/>
        <v>0</v>
      </c>
      <c r="R458" s="44">
        <f t="shared" si="128"/>
        <v>0</v>
      </c>
      <c r="T458" s="44">
        <f t="shared" si="129"/>
        <v>0</v>
      </c>
      <c r="V458" s="44">
        <f t="shared" si="130"/>
        <v>0</v>
      </c>
      <c r="W458" s="43">
        <v>40</v>
      </c>
      <c r="X458" s="44">
        <f t="shared" si="131"/>
        <v>2245.2000000000003</v>
      </c>
      <c r="Z458" s="44">
        <f t="shared" si="132"/>
        <v>0</v>
      </c>
      <c r="AB458" s="44">
        <f t="shared" si="133"/>
        <v>0</v>
      </c>
      <c r="AD458" s="44">
        <f t="shared" si="134"/>
        <v>0</v>
      </c>
      <c r="AF458" s="44">
        <f t="shared" si="135"/>
        <v>0</v>
      </c>
      <c r="AH458" s="44">
        <f t="shared" si="136"/>
        <v>0</v>
      </c>
      <c r="AJ458" s="44">
        <f t="shared" si="137"/>
        <v>2245.2000000000003</v>
      </c>
    </row>
    <row r="459" spans="1:36" ht="34.200000000000003">
      <c r="A459" s="13" t="s">
        <v>1348</v>
      </c>
      <c r="B459" s="14" t="s">
        <v>879</v>
      </c>
      <c r="C459" s="15" t="s">
        <v>880</v>
      </c>
      <c r="D459" s="14" t="s">
        <v>26</v>
      </c>
      <c r="E459" s="14" t="s">
        <v>30</v>
      </c>
      <c r="F459" s="16">
        <v>29.8</v>
      </c>
      <c r="G459" s="17">
        <v>34.25</v>
      </c>
      <c r="H459" s="17">
        <f t="shared" si="138"/>
        <v>41.95</v>
      </c>
      <c r="I459" s="17">
        <f t="shared" si="139"/>
        <v>1020.65</v>
      </c>
      <c r="J459" s="18">
        <f t="shared" si="146"/>
        <v>1250.1100000000001</v>
      </c>
      <c r="L459" s="44">
        <f t="shared" si="126"/>
        <v>0</v>
      </c>
      <c r="N459" s="44">
        <f t="shared" si="145"/>
        <v>0</v>
      </c>
      <c r="P459" s="44">
        <f t="shared" si="127"/>
        <v>0</v>
      </c>
      <c r="R459" s="44">
        <f t="shared" si="128"/>
        <v>0</v>
      </c>
      <c r="T459" s="44">
        <f t="shared" si="129"/>
        <v>0</v>
      </c>
      <c r="V459" s="44">
        <f t="shared" si="130"/>
        <v>0</v>
      </c>
      <c r="W459" s="43">
        <v>29.8</v>
      </c>
      <c r="X459" s="44">
        <f t="shared" si="131"/>
        <v>1250.1100000000001</v>
      </c>
      <c r="Z459" s="44">
        <f t="shared" si="132"/>
        <v>0</v>
      </c>
      <c r="AB459" s="44">
        <f t="shared" si="133"/>
        <v>0</v>
      </c>
      <c r="AD459" s="44">
        <f t="shared" si="134"/>
        <v>0</v>
      </c>
      <c r="AF459" s="44">
        <f t="shared" si="135"/>
        <v>0</v>
      </c>
      <c r="AH459" s="44">
        <f t="shared" si="136"/>
        <v>0</v>
      </c>
      <c r="AJ459" s="44">
        <f t="shared" si="137"/>
        <v>1250.1100000000001</v>
      </c>
    </row>
    <row r="460" spans="1:36" ht="45.6">
      <c r="A460" s="13" t="s">
        <v>1349</v>
      </c>
      <c r="B460" s="14" t="s">
        <v>882</v>
      </c>
      <c r="C460" s="15" t="s">
        <v>883</v>
      </c>
      <c r="D460" s="14" t="s">
        <v>14</v>
      </c>
      <c r="E460" s="14" t="s">
        <v>22</v>
      </c>
      <c r="F460" s="16">
        <v>11</v>
      </c>
      <c r="G460" s="17">
        <v>190.67</v>
      </c>
      <c r="H460" s="17">
        <f t="shared" si="138"/>
        <v>233.51</v>
      </c>
      <c r="I460" s="17">
        <f t="shared" si="139"/>
        <v>2097.37</v>
      </c>
      <c r="J460" s="18">
        <f t="shared" si="146"/>
        <v>2568.6099999999997</v>
      </c>
      <c r="L460" s="44">
        <f t="shared" si="126"/>
        <v>0</v>
      </c>
      <c r="N460" s="44">
        <f t="shared" si="145"/>
        <v>0</v>
      </c>
      <c r="P460" s="44">
        <f t="shared" si="127"/>
        <v>0</v>
      </c>
      <c r="R460" s="44">
        <f t="shared" si="128"/>
        <v>0</v>
      </c>
      <c r="T460" s="44">
        <f t="shared" si="129"/>
        <v>0</v>
      </c>
      <c r="V460" s="44">
        <f t="shared" si="130"/>
        <v>0</v>
      </c>
      <c r="W460" s="43">
        <v>11</v>
      </c>
      <c r="X460" s="44">
        <f t="shared" si="131"/>
        <v>2568.6099999999997</v>
      </c>
      <c r="Z460" s="44">
        <f t="shared" si="132"/>
        <v>0</v>
      </c>
      <c r="AB460" s="44">
        <f t="shared" si="133"/>
        <v>0</v>
      </c>
      <c r="AD460" s="44">
        <f t="shared" si="134"/>
        <v>0</v>
      </c>
      <c r="AF460" s="44">
        <f t="shared" si="135"/>
        <v>0</v>
      </c>
      <c r="AH460" s="44">
        <f t="shared" si="136"/>
        <v>0</v>
      </c>
      <c r="AJ460" s="44">
        <f t="shared" si="137"/>
        <v>2568.6099999999997</v>
      </c>
    </row>
    <row r="461" spans="1:36" ht="34.200000000000003">
      <c r="A461" s="13" t="s">
        <v>1350</v>
      </c>
      <c r="B461" s="14" t="s">
        <v>885</v>
      </c>
      <c r="C461" s="15" t="s">
        <v>886</v>
      </c>
      <c r="D461" s="14" t="s">
        <v>14</v>
      </c>
      <c r="E461" s="14" t="s">
        <v>22</v>
      </c>
      <c r="F461" s="16">
        <v>100</v>
      </c>
      <c r="G461" s="17">
        <v>21.01</v>
      </c>
      <c r="H461" s="17">
        <f t="shared" si="138"/>
        <v>25.73</v>
      </c>
      <c r="I461" s="17">
        <f t="shared" si="139"/>
        <v>2101</v>
      </c>
      <c r="J461" s="18">
        <f t="shared" si="146"/>
        <v>2573</v>
      </c>
      <c r="L461" s="44">
        <f t="shared" si="126"/>
        <v>0</v>
      </c>
      <c r="N461" s="44">
        <f t="shared" si="145"/>
        <v>0</v>
      </c>
      <c r="P461" s="44">
        <f t="shared" si="127"/>
        <v>0</v>
      </c>
      <c r="R461" s="44">
        <f t="shared" si="128"/>
        <v>0</v>
      </c>
      <c r="T461" s="44">
        <f t="shared" si="129"/>
        <v>0</v>
      </c>
      <c r="V461" s="44">
        <f t="shared" si="130"/>
        <v>0</v>
      </c>
      <c r="W461" s="43">
        <v>100</v>
      </c>
      <c r="X461" s="44">
        <f t="shared" si="131"/>
        <v>2573</v>
      </c>
      <c r="Z461" s="44">
        <f t="shared" si="132"/>
        <v>0</v>
      </c>
      <c r="AB461" s="44">
        <f t="shared" si="133"/>
        <v>0</v>
      </c>
      <c r="AD461" s="44">
        <f t="shared" si="134"/>
        <v>0</v>
      </c>
      <c r="AF461" s="44">
        <f t="shared" si="135"/>
        <v>0</v>
      </c>
      <c r="AH461" s="44">
        <f t="shared" si="136"/>
        <v>0</v>
      </c>
      <c r="AJ461" s="44">
        <f t="shared" si="137"/>
        <v>2573</v>
      </c>
    </row>
    <row r="462" spans="1:36" ht="34.200000000000003">
      <c r="A462" s="13" t="s">
        <v>1351</v>
      </c>
      <c r="B462" s="14" t="s">
        <v>887</v>
      </c>
      <c r="C462" s="15" t="s">
        <v>888</v>
      </c>
      <c r="D462" s="14" t="s">
        <v>14</v>
      </c>
      <c r="E462" s="14" t="s">
        <v>22</v>
      </c>
      <c r="F462" s="16">
        <v>170</v>
      </c>
      <c r="G462" s="17">
        <v>25.56</v>
      </c>
      <c r="H462" s="17">
        <f t="shared" si="138"/>
        <v>31.3</v>
      </c>
      <c r="I462" s="17">
        <f t="shared" si="139"/>
        <v>4345.2</v>
      </c>
      <c r="J462" s="18">
        <f t="shared" si="146"/>
        <v>5321</v>
      </c>
      <c r="L462" s="44">
        <f t="shared" si="126"/>
        <v>0</v>
      </c>
      <c r="N462" s="44">
        <f t="shared" si="145"/>
        <v>0</v>
      </c>
      <c r="P462" s="44">
        <f t="shared" si="127"/>
        <v>0</v>
      </c>
      <c r="R462" s="44">
        <f t="shared" si="128"/>
        <v>0</v>
      </c>
      <c r="T462" s="44">
        <f t="shared" si="129"/>
        <v>0</v>
      </c>
      <c r="V462" s="44">
        <f t="shared" si="130"/>
        <v>0</v>
      </c>
      <c r="W462" s="43">
        <v>170</v>
      </c>
      <c r="X462" s="44">
        <f t="shared" si="131"/>
        <v>5321</v>
      </c>
      <c r="Z462" s="44">
        <f t="shared" si="132"/>
        <v>0</v>
      </c>
      <c r="AB462" s="44">
        <f t="shared" si="133"/>
        <v>0</v>
      </c>
      <c r="AD462" s="44">
        <f t="shared" si="134"/>
        <v>0</v>
      </c>
      <c r="AF462" s="44">
        <f t="shared" si="135"/>
        <v>0</v>
      </c>
      <c r="AH462" s="44">
        <f t="shared" si="136"/>
        <v>0</v>
      </c>
      <c r="AJ462" s="44">
        <f t="shared" si="137"/>
        <v>5321</v>
      </c>
    </row>
    <row r="463" spans="1:36">
      <c r="A463" s="22" t="s">
        <v>1352</v>
      </c>
      <c r="B463" s="259" t="s">
        <v>890</v>
      </c>
      <c r="C463" s="259"/>
      <c r="D463" s="259"/>
      <c r="E463" s="259"/>
      <c r="F463" s="259"/>
      <c r="G463" s="259"/>
      <c r="H463" s="17"/>
      <c r="I463" s="17"/>
      <c r="J463" s="23">
        <v>200046.35</v>
      </c>
      <c r="N463" s="44">
        <f t="shared" si="145"/>
        <v>0</v>
      </c>
      <c r="AJ463" s="44"/>
    </row>
    <row r="464" spans="1:36" ht="45.6">
      <c r="A464" s="13" t="s">
        <v>1353</v>
      </c>
      <c r="B464" s="14" t="s">
        <v>892</v>
      </c>
      <c r="C464" s="15" t="s">
        <v>893</v>
      </c>
      <c r="D464" s="14" t="s">
        <v>14</v>
      </c>
      <c r="E464" s="14" t="s">
        <v>30</v>
      </c>
      <c r="F464" s="16">
        <v>2858</v>
      </c>
      <c r="G464" s="17">
        <v>5.34</v>
      </c>
      <c r="H464" s="17">
        <f t="shared" si="138"/>
        <v>6.54</v>
      </c>
      <c r="I464" s="17">
        <f t="shared" si="139"/>
        <v>15261.72</v>
      </c>
      <c r="J464" s="18">
        <f>F464*H464</f>
        <v>18691.32</v>
      </c>
      <c r="L464" s="44">
        <f t="shared" si="126"/>
        <v>0</v>
      </c>
      <c r="N464" s="44">
        <f t="shared" si="145"/>
        <v>0</v>
      </c>
      <c r="P464" s="44">
        <f t="shared" si="127"/>
        <v>0</v>
      </c>
      <c r="R464" s="44">
        <f t="shared" si="128"/>
        <v>0</v>
      </c>
      <c r="T464" s="44">
        <f t="shared" si="129"/>
        <v>0</v>
      </c>
      <c r="V464" s="44">
        <f t="shared" si="130"/>
        <v>0</v>
      </c>
      <c r="X464" s="44">
        <f t="shared" si="131"/>
        <v>0</v>
      </c>
      <c r="Z464" s="44">
        <f t="shared" si="132"/>
        <v>0</v>
      </c>
      <c r="AB464" s="44">
        <f t="shared" si="133"/>
        <v>0</v>
      </c>
      <c r="AD464" s="44">
        <f t="shared" si="134"/>
        <v>0</v>
      </c>
      <c r="AE464" s="43">
        <v>2858</v>
      </c>
      <c r="AF464" s="44">
        <f t="shared" si="135"/>
        <v>18691.32</v>
      </c>
      <c r="AH464" s="44">
        <f t="shared" si="136"/>
        <v>0</v>
      </c>
      <c r="AJ464" s="44">
        <f t="shared" si="137"/>
        <v>18691.32</v>
      </c>
    </row>
    <row r="465" spans="1:36" ht="34.200000000000003">
      <c r="A465" s="13" t="s">
        <v>1354</v>
      </c>
      <c r="B465" s="14" t="s">
        <v>895</v>
      </c>
      <c r="C465" s="15" t="s">
        <v>896</v>
      </c>
      <c r="D465" s="14" t="s">
        <v>14</v>
      </c>
      <c r="E465" s="14" t="s">
        <v>30</v>
      </c>
      <c r="F465" s="16">
        <v>2309.3000000000002</v>
      </c>
      <c r="G465" s="17">
        <v>8.11</v>
      </c>
      <c r="H465" s="17">
        <f t="shared" si="138"/>
        <v>9.93</v>
      </c>
      <c r="I465" s="17">
        <f t="shared" si="139"/>
        <v>18728.422999999999</v>
      </c>
      <c r="J465" s="18">
        <f t="shared" ref="J465:J474" si="147">F465*H465</f>
        <v>22931.349000000002</v>
      </c>
      <c r="L465" s="44">
        <f t="shared" si="126"/>
        <v>0</v>
      </c>
      <c r="N465" s="44">
        <f t="shared" si="145"/>
        <v>0</v>
      </c>
      <c r="P465" s="44">
        <f t="shared" si="127"/>
        <v>0</v>
      </c>
      <c r="R465" s="44">
        <f t="shared" si="128"/>
        <v>0</v>
      </c>
      <c r="T465" s="44">
        <f t="shared" si="129"/>
        <v>0</v>
      </c>
      <c r="V465" s="44">
        <f t="shared" si="130"/>
        <v>0</v>
      </c>
      <c r="X465" s="44">
        <f t="shared" si="131"/>
        <v>0</v>
      </c>
      <c r="Z465" s="44">
        <f t="shared" si="132"/>
        <v>0</v>
      </c>
      <c r="AB465" s="44">
        <f t="shared" si="133"/>
        <v>0</v>
      </c>
      <c r="AD465" s="44">
        <f t="shared" si="134"/>
        <v>0</v>
      </c>
      <c r="AE465" s="43">
        <v>2309.3000000000002</v>
      </c>
      <c r="AF465" s="44">
        <f t="shared" si="135"/>
        <v>22931.349000000002</v>
      </c>
      <c r="AH465" s="44">
        <f t="shared" si="136"/>
        <v>0</v>
      </c>
      <c r="AJ465" s="44">
        <f t="shared" si="137"/>
        <v>22931.349000000002</v>
      </c>
    </row>
    <row r="466" spans="1:36" ht="34.200000000000003">
      <c r="A466" s="13" t="s">
        <v>1355</v>
      </c>
      <c r="B466" s="14" t="s">
        <v>898</v>
      </c>
      <c r="C466" s="15" t="s">
        <v>899</v>
      </c>
      <c r="D466" s="14" t="s">
        <v>14</v>
      </c>
      <c r="E466" s="14" t="s">
        <v>30</v>
      </c>
      <c r="F466" s="16">
        <v>2412.1</v>
      </c>
      <c r="G466" s="17">
        <v>11.22</v>
      </c>
      <c r="H466" s="17">
        <f t="shared" si="138"/>
        <v>13.74</v>
      </c>
      <c r="I466" s="17">
        <f t="shared" si="139"/>
        <v>27063.761999999999</v>
      </c>
      <c r="J466" s="18">
        <f t="shared" si="147"/>
        <v>33142.254000000001</v>
      </c>
      <c r="L466" s="44">
        <f t="shared" si="126"/>
        <v>0</v>
      </c>
      <c r="N466" s="44">
        <f t="shared" si="145"/>
        <v>0</v>
      </c>
      <c r="P466" s="44">
        <f t="shared" si="127"/>
        <v>0</v>
      </c>
      <c r="R466" s="44">
        <f t="shared" si="128"/>
        <v>0</v>
      </c>
      <c r="T466" s="44">
        <f t="shared" si="129"/>
        <v>0</v>
      </c>
      <c r="V466" s="44">
        <f t="shared" si="130"/>
        <v>0</v>
      </c>
      <c r="X466" s="44">
        <f t="shared" si="131"/>
        <v>0</v>
      </c>
      <c r="Z466" s="44">
        <f t="shared" si="132"/>
        <v>0</v>
      </c>
      <c r="AB466" s="44">
        <f t="shared" si="133"/>
        <v>0</v>
      </c>
      <c r="AD466" s="44">
        <f t="shared" si="134"/>
        <v>0</v>
      </c>
      <c r="AE466" s="43">
        <v>2412.1</v>
      </c>
      <c r="AF466" s="44">
        <f t="shared" si="135"/>
        <v>33142.254000000001</v>
      </c>
      <c r="AH466" s="44">
        <f t="shared" si="136"/>
        <v>0</v>
      </c>
      <c r="AJ466" s="44">
        <f t="shared" si="137"/>
        <v>33142.254000000001</v>
      </c>
    </row>
    <row r="467" spans="1:36" ht="45.6">
      <c r="A467" s="13" t="s">
        <v>1356</v>
      </c>
      <c r="B467" s="14" t="s">
        <v>901</v>
      </c>
      <c r="C467" s="15" t="s">
        <v>902</v>
      </c>
      <c r="D467" s="14" t="s">
        <v>14</v>
      </c>
      <c r="E467" s="14" t="s">
        <v>30</v>
      </c>
      <c r="F467" s="16">
        <v>143.6</v>
      </c>
      <c r="G467" s="17">
        <v>19.7</v>
      </c>
      <c r="H467" s="17">
        <f t="shared" si="138"/>
        <v>24.13</v>
      </c>
      <c r="I467" s="17">
        <f t="shared" si="139"/>
        <v>2828.9199999999996</v>
      </c>
      <c r="J467" s="18">
        <f t="shared" si="147"/>
        <v>3465.0679999999998</v>
      </c>
      <c r="L467" s="44">
        <f t="shared" si="126"/>
        <v>0</v>
      </c>
      <c r="N467" s="44">
        <f t="shared" si="145"/>
        <v>0</v>
      </c>
      <c r="P467" s="44">
        <f t="shared" si="127"/>
        <v>0</v>
      </c>
      <c r="R467" s="44">
        <f t="shared" si="128"/>
        <v>0</v>
      </c>
      <c r="T467" s="44">
        <f t="shared" si="129"/>
        <v>0</v>
      </c>
      <c r="V467" s="44">
        <f t="shared" si="130"/>
        <v>0</v>
      </c>
      <c r="X467" s="44">
        <f t="shared" si="131"/>
        <v>0</v>
      </c>
      <c r="Z467" s="44">
        <f t="shared" si="132"/>
        <v>0</v>
      </c>
      <c r="AB467" s="44">
        <f t="shared" si="133"/>
        <v>0</v>
      </c>
      <c r="AD467" s="44">
        <f t="shared" si="134"/>
        <v>0</v>
      </c>
      <c r="AE467" s="43">
        <v>143.6</v>
      </c>
      <c r="AF467" s="44">
        <f t="shared" si="135"/>
        <v>3465.0679999999998</v>
      </c>
      <c r="AH467" s="44">
        <f t="shared" si="136"/>
        <v>0</v>
      </c>
      <c r="AJ467" s="44">
        <f t="shared" si="137"/>
        <v>3465.0679999999998</v>
      </c>
    </row>
    <row r="468" spans="1:36" ht="45.6">
      <c r="A468" s="13" t="s">
        <v>1357</v>
      </c>
      <c r="B468" s="14" t="s">
        <v>904</v>
      </c>
      <c r="C468" s="15" t="s">
        <v>905</v>
      </c>
      <c r="D468" s="14" t="s">
        <v>14</v>
      </c>
      <c r="E468" s="14" t="s">
        <v>30</v>
      </c>
      <c r="F468" s="16">
        <v>25.1</v>
      </c>
      <c r="G468" s="17">
        <v>28.55</v>
      </c>
      <c r="H468" s="17">
        <f t="shared" si="138"/>
        <v>34.97</v>
      </c>
      <c r="I468" s="17">
        <f t="shared" si="139"/>
        <v>716.60500000000002</v>
      </c>
      <c r="J468" s="18">
        <f t="shared" si="147"/>
        <v>877.74700000000007</v>
      </c>
      <c r="L468" s="44">
        <f t="shared" si="126"/>
        <v>0</v>
      </c>
      <c r="N468" s="44">
        <f t="shared" si="145"/>
        <v>0</v>
      </c>
      <c r="P468" s="44">
        <f t="shared" si="127"/>
        <v>0</v>
      </c>
      <c r="R468" s="44">
        <f t="shared" si="128"/>
        <v>0</v>
      </c>
      <c r="T468" s="44">
        <f t="shared" si="129"/>
        <v>0</v>
      </c>
      <c r="V468" s="44">
        <f t="shared" si="130"/>
        <v>0</v>
      </c>
      <c r="X468" s="44">
        <f t="shared" si="131"/>
        <v>0</v>
      </c>
      <c r="Z468" s="44">
        <f t="shared" si="132"/>
        <v>0</v>
      </c>
      <c r="AB468" s="44">
        <f t="shared" si="133"/>
        <v>0</v>
      </c>
      <c r="AD468" s="44">
        <f t="shared" si="134"/>
        <v>0</v>
      </c>
      <c r="AE468" s="43">
        <v>25.1</v>
      </c>
      <c r="AF468" s="44">
        <f t="shared" si="135"/>
        <v>877.74700000000007</v>
      </c>
      <c r="AH468" s="44">
        <f t="shared" si="136"/>
        <v>0</v>
      </c>
      <c r="AJ468" s="44">
        <f t="shared" si="137"/>
        <v>877.74700000000007</v>
      </c>
    </row>
    <row r="469" spans="1:36" ht="45.6">
      <c r="A469" s="13" t="s">
        <v>1358</v>
      </c>
      <c r="B469" s="14" t="s">
        <v>907</v>
      </c>
      <c r="C469" s="15" t="s">
        <v>908</v>
      </c>
      <c r="D469" s="14" t="s">
        <v>14</v>
      </c>
      <c r="E469" s="14" t="s">
        <v>30</v>
      </c>
      <c r="F469" s="16">
        <v>47.9</v>
      </c>
      <c r="G469" s="17">
        <v>31.06</v>
      </c>
      <c r="H469" s="17">
        <f t="shared" si="138"/>
        <v>38.04</v>
      </c>
      <c r="I469" s="17">
        <f t="shared" si="139"/>
        <v>1487.7739999999999</v>
      </c>
      <c r="J469" s="18">
        <f t="shared" si="147"/>
        <v>1822.116</v>
      </c>
      <c r="L469" s="44">
        <f t="shared" si="126"/>
        <v>0</v>
      </c>
      <c r="N469" s="44">
        <f t="shared" si="145"/>
        <v>0</v>
      </c>
      <c r="P469" s="44">
        <f t="shared" si="127"/>
        <v>0</v>
      </c>
      <c r="R469" s="44">
        <f t="shared" si="128"/>
        <v>0</v>
      </c>
      <c r="T469" s="44">
        <f t="shared" si="129"/>
        <v>0</v>
      </c>
      <c r="V469" s="44">
        <f t="shared" si="130"/>
        <v>0</v>
      </c>
      <c r="X469" s="44">
        <f t="shared" si="131"/>
        <v>0</v>
      </c>
      <c r="Z469" s="44">
        <f t="shared" si="132"/>
        <v>0</v>
      </c>
      <c r="AB469" s="44">
        <f t="shared" si="133"/>
        <v>0</v>
      </c>
      <c r="AD469" s="44">
        <f t="shared" si="134"/>
        <v>0</v>
      </c>
      <c r="AE469" s="43">
        <v>47.9</v>
      </c>
      <c r="AF469" s="44">
        <f t="shared" si="135"/>
        <v>1822.116</v>
      </c>
      <c r="AH469" s="44">
        <f t="shared" si="136"/>
        <v>0</v>
      </c>
      <c r="AJ469" s="44">
        <f t="shared" si="137"/>
        <v>1822.116</v>
      </c>
    </row>
    <row r="470" spans="1:36" ht="45.6">
      <c r="A470" s="13" t="s">
        <v>1359</v>
      </c>
      <c r="B470" s="14" t="s">
        <v>909</v>
      </c>
      <c r="C470" s="15" t="s">
        <v>910</v>
      </c>
      <c r="D470" s="14" t="s">
        <v>14</v>
      </c>
      <c r="E470" s="14" t="s">
        <v>30</v>
      </c>
      <c r="F470" s="16">
        <v>38.9</v>
      </c>
      <c r="G470" s="17">
        <v>42.58</v>
      </c>
      <c r="H470" s="17">
        <f t="shared" si="138"/>
        <v>52.15</v>
      </c>
      <c r="I470" s="17">
        <f t="shared" si="139"/>
        <v>1656.3619999999999</v>
      </c>
      <c r="J470" s="18">
        <f t="shared" si="147"/>
        <v>2028.6349999999998</v>
      </c>
      <c r="L470" s="44">
        <f t="shared" si="126"/>
        <v>0</v>
      </c>
      <c r="N470" s="44">
        <f t="shared" si="145"/>
        <v>0</v>
      </c>
      <c r="P470" s="44">
        <f t="shared" si="127"/>
        <v>0</v>
      </c>
      <c r="R470" s="44">
        <f t="shared" si="128"/>
        <v>0</v>
      </c>
      <c r="T470" s="44">
        <f t="shared" si="129"/>
        <v>0</v>
      </c>
      <c r="V470" s="44">
        <f t="shared" si="130"/>
        <v>0</v>
      </c>
      <c r="X470" s="44">
        <f t="shared" si="131"/>
        <v>0</v>
      </c>
      <c r="Z470" s="44">
        <f t="shared" si="132"/>
        <v>0</v>
      </c>
      <c r="AB470" s="44">
        <f t="shared" si="133"/>
        <v>0</v>
      </c>
      <c r="AD470" s="44">
        <f t="shared" si="134"/>
        <v>0</v>
      </c>
      <c r="AE470" s="43">
        <v>38.9</v>
      </c>
      <c r="AF470" s="44">
        <f t="shared" si="135"/>
        <v>2028.6349999999998</v>
      </c>
      <c r="AH470" s="44">
        <f t="shared" si="136"/>
        <v>0</v>
      </c>
      <c r="AJ470" s="44">
        <f t="shared" si="137"/>
        <v>2028.6349999999998</v>
      </c>
    </row>
    <row r="471" spans="1:36" ht="45.6">
      <c r="A471" s="13" t="s">
        <v>1360</v>
      </c>
      <c r="B471" s="14" t="s">
        <v>911</v>
      </c>
      <c r="C471" s="15" t="s">
        <v>912</v>
      </c>
      <c r="D471" s="14" t="s">
        <v>14</v>
      </c>
      <c r="E471" s="14" t="s">
        <v>30</v>
      </c>
      <c r="F471" s="16">
        <v>191.4</v>
      </c>
      <c r="G471" s="17">
        <v>61.36</v>
      </c>
      <c r="H471" s="17">
        <f t="shared" si="138"/>
        <v>75.150000000000006</v>
      </c>
      <c r="I471" s="17">
        <f t="shared" si="139"/>
        <v>11744.304</v>
      </c>
      <c r="J471" s="18">
        <f t="shared" si="147"/>
        <v>14383.710000000001</v>
      </c>
      <c r="L471" s="44">
        <f t="shared" ref="L471:L533" si="148">K471*H471</f>
        <v>0</v>
      </c>
      <c r="N471" s="44">
        <f t="shared" si="145"/>
        <v>0</v>
      </c>
      <c r="P471" s="44">
        <f t="shared" ref="P471:P533" si="149">O471*H471</f>
        <v>0</v>
      </c>
      <c r="R471" s="44">
        <f t="shared" ref="R471:R533" si="150">Q471*H471</f>
        <v>0</v>
      </c>
      <c r="T471" s="44">
        <f t="shared" ref="T471:T533" si="151">S471*H471</f>
        <v>0</v>
      </c>
      <c r="V471" s="44">
        <f t="shared" ref="V471:V533" si="152">U471*H471</f>
        <v>0</v>
      </c>
      <c r="X471" s="44">
        <f t="shared" ref="X471:X533" si="153">W471*H471</f>
        <v>0</v>
      </c>
      <c r="Z471" s="44">
        <f t="shared" ref="Z471:Z533" si="154">Y471*H471</f>
        <v>0</v>
      </c>
      <c r="AB471" s="44">
        <f t="shared" ref="AB471:AB533" si="155">AA471*H471</f>
        <v>0</v>
      </c>
      <c r="AD471" s="44">
        <f t="shared" ref="AD471:AD533" si="156">AC471*H471</f>
        <v>0</v>
      </c>
      <c r="AE471" s="43">
        <v>191.4</v>
      </c>
      <c r="AF471" s="44">
        <f t="shared" ref="AF471:AF533" si="157">AE471*H471</f>
        <v>14383.710000000001</v>
      </c>
      <c r="AH471" s="44">
        <f t="shared" ref="AH471:AH533" si="158">AG471*H471</f>
        <v>0</v>
      </c>
      <c r="AJ471" s="44">
        <f t="shared" ref="AJ471:AJ533" si="159">AH471+AF471+AD471+AB471+Z471+X471+V471+T471+R471+P471+N471+L471</f>
        <v>14383.710000000001</v>
      </c>
    </row>
    <row r="472" spans="1:36" ht="45.6">
      <c r="A472" s="13" t="s">
        <v>1361</v>
      </c>
      <c r="B472" s="14" t="s">
        <v>913</v>
      </c>
      <c r="C472" s="15" t="s">
        <v>914</v>
      </c>
      <c r="D472" s="14" t="s">
        <v>14</v>
      </c>
      <c r="E472" s="14" t="s">
        <v>30</v>
      </c>
      <c r="F472" s="16">
        <v>187.2</v>
      </c>
      <c r="G472" s="17">
        <v>84.6</v>
      </c>
      <c r="H472" s="17">
        <f t="shared" si="138"/>
        <v>103.61</v>
      </c>
      <c r="I472" s="17">
        <f t="shared" si="139"/>
        <v>15837.119999999997</v>
      </c>
      <c r="J472" s="18">
        <f t="shared" si="147"/>
        <v>19395.791999999998</v>
      </c>
      <c r="L472" s="44">
        <f t="shared" si="148"/>
        <v>0</v>
      </c>
      <c r="N472" s="44">
        <f t="shared" si="145"/>
        <v>0</v>
      </c>
      <c r="P472" s="44">
        <f t="shared" si="149"/>
        <v>0</v>
      </c>
      <c r="R472" s="44">
        <f t="shared" si="150"/>
        <v>0</v>
      </c>
      <c r="T472" s="44">
        <f t="shared" si="151"/>
        <v>0</v>
      </c>
      <c r="V472" s="44">
        <f t="shared" si="152"/>
        <v>0</v>
      </c>
      <c r="X472" s="44">
        <f t="shared" si="153"/>
        <v>0</v>
      </c>
      <c r="Z472" s="44">
        <f t="shared" si="154"/>
        <v>0</v>
      </c>
      <c r="AB472" s="44">
        <f t="shared" si="155"/>
        <v>0</v>
      </c>
      <c r="AD472" s="44">
        <f t="shared" si="156"/>
        <v>0</v>
      </c>
      <c r="AE472" s="43">
        <v>187.2</v>
      </c>
      <c r="AF472" s="44">
        <f t="shared" si="157"/>
        <v>19395.791999999998</v>
      </c>
      <c r="AH472" s="44">
        <f t="shared" si="158"/>
        <v>0</v>
      </c>
      <c r="AJ472" s="44">
        <f t="shared" si="159"/>
        <v>19395.791999999998</v>
      </c>
    </row>
    <row r="473" spans="1:36" ht="45.6">
      <c r="A473" s="13" t="s">
        <v>1362</v>
      </c>
      <c r="B473" s="14" t="s">
        <v>915</v>
      </c>
      <c r="C473" s="15" t="s">
        <v>916</v>
      </c>
      <c r="D473" s="14" t="s">
        <v>14</v>
      </c>
      <c r="E473" s="14" t="s">
        <v>30</v>
      </c>
      <c r="F473" s="16">
        <v>167.8</v>
      </c>
      <c r="G473" s="17">
        <v>141.55000000000001</v>
      </c>
      <c r="H473" s="17">
        <f t="shared" si="138"/>
        <v>173.36</v>
      </c>
      <c r="I473" s="17">
        <f t="shared" si="139"/>
        <v>23752.090000000004</v>
      </c>
      <c r="J473" s="18">
        <f t="shared" si="147"/>
        <v>29089.808000000005</v>
      </c>
      <c r="L473" s="44">
        <f t="shared" si="148"/>
        <v>0</v>
      </c>
      <c r="N473" s="44">
        <f t="shared" si="145"/>
        <v>0</v>
      </c>
      <c r="P473" s="44">
        <f t="shared" si="149"/>
        <v>0</v>
      </c>
      <c r="R473" s="44">
        <f t="shared" si="150"/>
        <v>0</v>
      </c>
      <c r="T473" s="44">
        <f t="shared" si="151"/>
        <v>0</v>
      </c>
      <c r="V473" s="44">
        <f t="shared" si="152"/>
        <v>0</v>
      </c>
      <c r="X473" s="44">
        <f t="shared" si="153"/>
        <v>0</v>
      </c>
      <c r="Z473" s="44">
        <f t="shared" si="154"/>
        <v>0</v>
      </c>
      <c r="AB473" s="44">
        <f t="shared" si="155"/>
        <v>0</v>
      </c>
      <c r="AD473" s="44">
        <f t="shared" si="156"/>
        <v>0</v>
      </c>
      <c r="AE473" s="43">
        <v>167.8</v>
      </c>
      <c r="AF473" s="44">
        <f t="shared" si="157"/>
        <v>29089.808000000005</v>
      </c>
      <c r="AH473" s="44">
        <f t="shared" si="158"/>
        <v>0</v>
      </c>
      <c r="AJ473" s="44">
        <f t="shared" si="159"/>
        <v>29089.808000000005</v>
      </c>
    </row>
    <row r="474" spans="1:36" ht="45.6">
      <c r="A474" s="13" t="s">
        <v>1363</v>
      </c>
      <c r="B474" s="14" t="s">
        <v>917</v>
      </c>
      <c r="C474" s="15" t="s">
        <v>918</v>
      </c>
      <c r="D474" s="14" t="s">
        <v>14</v>
      </c>
      <c r="E474" s="14" t="s">
        <v>30</v>
      </c>
      <c r="F474" s="16">
        <v>159.80000000000001</v>
      </c>
      <c r="G474" s="17">
        <v>277.04000000000002</v>
      </c>
      <c r="H474" s="17">
        <f t="shared" ref="H474:H537" si="160">ROUND((G474*1.2247),2)</f>
        <v>339.29</v>
      </c>
      <c r="I474" s="17">
        <f t="shared" ref="I474:I537" si="161">G474*F474</f>
        <v>44270.992000000006</v>
      </c>
      <c r="J474" s="18">
        <f t="shared" si="147"/>
        <v>54218.542000000009</v>
      </c>
      <c r="L474" s="44">
        <f t="shared" si="148"/>
        <v>0</v>
      </c>
      <c r="N474" s="44">
        <f t="shared" si="145"/>
        <v>0</v>
      </c>
      <c r="P474" s="44">
        <f t="shared" si="149"/>
        <v>0</v>
      </c>
      <c r="R474" s="44">
        <f t="shared" si="150"/>
        <v>0</v>
      </c>
      <c r="T474" s="44">
        <f t="shared" si="151"/>
        <v>0</v>
      </c>
      <c r="V474" s="44">
        <f t="shared" si="152"/>
        <v>0</v>
      </c>
      <c r="X474" s="44">
        <f t="shared" si="153"/>
        <v>0</v>
      </c>
      <c r="Z474" s="44">
        <f t="shared" si="154"/>
        <v>0</v>
      </c>
      <c r="AB474" s="44">
        <f t="shared" si="155"/>
        <v>0</v>
      </c>
      <c r="AD474" s="44">
        <f t="shared" si="156"/>
        <v>0</v>
      </c>
      <c r="AE474" s="43">
        <v>159.80000000000001</v>
      </c>
      <c r="AF474" s="44">
        <f t="shared" si="157"/>
        <v>54218.542000000009</v>
      </c>
      <c r="AH474" s="44">
        <f t="shared" si="158"/>
        <v>0</v>
      </c>
      <c r="AJ474" s="44">
        <f t="shared" si="159"/>
        <v>54218.542000000009</v>
      </c>
    </row>
    <row r="475" spans="1:36">
      <c r="A475" s="22" t="s">
        <v>1364</v>
      </c>
      <c r="B475" s="259" t="s">
        <v>920</v>
      </c>
      <c r="C475" s="259"/>
      <c r="D475" s="259"/>
      <c r="E475" s="259"/>
      <c r="F475" s="259"/>
      <c r="G475" s="259"/>
      <c r="H475" s="17"/>
      <c r="I475" s="17"/>
      <c r="J475" s="23">
        <f>ROUND((J476+J477),2)</f>
        <v>22196.78</v>
      </c>
      <c r="N475" s="44">
        <f t="shared" si="145"/>
        <v>0</v>
      </c>
      <c r="AJ475" s="44"/>
    </row>
    <row r="476" spans="1:36" ht="45.6">
      <c r="A476" s="13" t="s">
        <v>1365</v>
      </c>
      <c r="B476" s="14" t="s">
        <v>922</v>
      </c>
      <c r="C476" s="15" t="s">
        <v>923</v>
      </c>
      <c r="D476" s="14" t="s">
        <v>26</v>
      </c>
      <c r="E476" s="14" t="s">
        <v>30</v>
      </c>
      <c r="F476" s="16">
        <v>75.2</v>
      </c>
      <c r="G476" s="17">
        <v>215.77</v>
      </c>
      <c r="H476" s="17">
        <f t="shared" si="160"/>
        <v>264.25</v>
      </c>
      <c r="I476" s="17">
        <f t="shared" si="161"/>
        <v>16225.904000000002</v>
      </c>
      <c r="J476" s="18">
        <f>F476*H476</f>
        <v>19871.600000000002</v>
      </c>
      <c r="L476" s="44">
        <f t="shared" si="148"/>
        <v>0</v>
      </c>
      <c r="N476" s="44">
        <f t="shared" si="145"/>
        <v>0</v>
      </c>
      <c r="P476" s="44">
        <f t="shared" si="149"/>
        <v>0</v>
      </c>
      <c r="R476" s="44">
        <f t="shared" si="150"/>
        <v>0</v>
      </c>
      <c r="T476" s="44">
        <f t="shared" si="151"/>
        <v>0</v>
      </c>
      <c r="V476" s="44">
        <f t="shared" si="152"/>
        <v>0</v>
      </c>
      <c r="X476" s="44">
        <f t="shared" si="153"/>
        <v>0</v>
      </c>
      <c r="Z476" s="44">
        <f t="shared" si="154"/>
        <v>0</v>
      </c>
      <c r="AB476" s="44">
        <f t="shared" si="155"/>
        <v>0</v>
      </c>
      <c r="AD476" s="44">
        <f t="shared" si="156"/>
        <v>0</v>
      </c>
      <c r="AE476" s="43">
        <v>75.2</v>
      </c>
      <c r="AF476" s="44">
        <f t="shared" si="157"/>
        <v>19871.600000000002</v>
      </c>
      <c r="AH476" s="44">
        <f t="shared" si="158"/>
        <v>0</v>
      </c>
      <c r="AJ476" s="44">
        <f t="shared" si="159"/>
        <v>19871.600000000002</v>
      </c>
    </row>
    <row r="477" spans="1:36" ht="45.6">
      <c r="A477" s="13" t="s">
        <v>1366</v>
      </c>
      <c r="B477" s="14" t="s">
        <v>925</v>
      </c>
      <c r="C477" s="15" t="s">
        <v>926</v>
      </c>
      <c r="D477" s="14" t="s">
        <v>14</v>
      </c>
      <c r="E477" s="14" t="s">
        <v>30</v>
      </c>
      <c r="F477" s="16">
        <v>75.2</v>
      </c>
      <c r="G477" s="17">
        <v>25.25</v>
      </c>
      <c r="H477" s="17">
        <f t="shared" si="160"/>
        <v>30.92</v>
      </c>
      <c r="I477" s="17">
        <f t="shared" si="161"/>
        <v>1898.8000000000002</v>
      </c>
      <c r="J477" s="18">
        <f>F477*H477</f>
        <v>2325.1840000000002</v>
      </c>
      <c r="L477" s="44">
        <f t="shared" si="148"/>
        <v>0</v>
      </c>
      <c r="N477" s="44">
        <f t="shared" si="145"/>
        <v>0</v>
      </c>
      <c r="P477" s="44">
        <f t="shared" si="149"/>
        <v>0</v>
      </c>
      <c r="R477" s="44">
        <f t="shared" si="150"/>
        <v>0</v>
      </c>
      <c r="T477" s="44">
        <f t="shared" si="151"/>
        <v>0</v>
      </c>
      <c r="V477" s="44">
        <f t="shared" si="152"/>
        <v>0</v>
      </c>
      <c r="X477" s="44">
        <f t="shared" si="153"/>
        <v>0</v>
      </c>
      <c r="Z477" s="44">
        <f t="shared" si="154"/>
        <v>0</v>
      </c>
      <c r="AB477" s="44">
        <f t="shared" si="155"/>
        <v>0</v>
      </c>
      <c r="AD477" s="44">
        <f t="shared" si="156"/>
        <v>0</v>
      </c>
      <c r="AE477" s="43">
        <v>75.2</v>
      </c>
      <c r="AF477" s="44">
        <f t="shared" si="157"/>
        <v>2325.1840000000002</v>
      </c>
      <c r="AH477" s="44">
        <f t="shared" si="158"/>
        <v>0</v>
      </c>
      <c r="AJ477" s="44">
        <f t="shared" si="159"/>
        <v>2325.1840000000002</v>
      </c>
    </row>
    <row r="478" spans="1:36">
      <c r="A478" s="22" t="s">
        <v>1367</v>
      </c>
      <c r="B478" s="259" t="s">
        <v>927</v>
      </c>
      <c r="C478" s="259"/>
      <c r="D478" s="259"/>
      <c r="E478" s="259"/>
      <c r="F478" s="259"/>
      <c r="G478" s="259"/>
      <c r="H478" s="17"/>
      <c r="I478" s="17"/>
      <c r="J478" s="23">
        <f>ROUND((SUM(J479:J492)),2)</f>
        <v>40326.86</v>
      </c>
      <c r="N478" s="44">
        <f t="shared" si="145"/>
        <v>0</v>
      </c>
      <c r="AJ478" s="44"/>
    </row>
    <row r="479" spans="1:36" ht="34.200000000000003">
      <c r="A479" s="13" t="s">
        <v>1368</v>
      </c>
      <c r="B479" s="14" t="s">
        <v>928</v>
      </c>
      <c r="C479" s="15" t="s">
        <v>929</v>
      </c>
      <c r="D479" s="14" t="s">
        <v>14</v>
      </c>
      <c r="E479" s="14" t="s">
        <v>22</v>
      </c>
      <c r="F479" s="16">
        <v>95</v>
      </c>
      <c r="G479" s="17">
        <v>42.56</v>
      </c>
      <c r="H479" s="17">
        <f t="shared" si="160"/>
        <v>52.12</v>
      </c>
      <c r="I479" s="17">
        <f t="shared" si="161"/>
        <v>4043.2000000000003</v>
      </c>
      <c r="J479" s="18">
        <f>F479*H479</f>
        <v>4951.3999999999996</v>
      </c>
      <c r="L479" s="44">
        <f t="shared" si="148"/>
        <v>0</v>
      </c>
      <c r="N479" s="44">
        <f t="shared" si="145"/>
        <v>0</v>
      </c>
      <c r="P479" s="44">
        <f t="shared" si="149"/>
        <v>0</v>
      </c>
      <c r="R479" s="44">
        <f t="shared" si="150"/>
        <v>0</v>
      </c>
      <c r="T479" s="44">
        <f t="shared" si="151"/>
        <v>0</v>
      </c>
      <c r="V479" s="44">
        <f t="shared" si="152"/>
        <v>0</v>
      </c>
      <c r="X479" s="44">
        <f t="shared" si="153"/>
        <v>0</v>
      </c>
      <c r="Z479" s="44">
        <f t="shared" si="154"/>
        <v>0</v>
      </c>
      <c r="AB479" s="44">
        <f t="shared" si="155"/>
        <v>0</v>
      </c>
      <c r="AD479" s="44">
        <f t="shared" si="156"/>
        <v>0</v>
      </c>
      <c r="AE479" s="43">
        <v>95</v>
      </c>
      <c r="AF479" s="44">
        <f t="shared" si="157"/>
        <v>4951.3999999999996</v>
      </c>
      <c r="AH479" s="44">
        <f t="shared" si="158"/>
        <v>0</v>
      </c>
      <c r="AJ479" s="44">
        <f t="shared" si="159"/>
        <v>4951.3999999999996</v>
      </c>
    </row>
    <row r="480" spans="1:36" ht="34.200000000000003">
      <c r="A480" s="13" t="s">
        <v>1369</v>
      </c>
      <c r="B480" s="14" t="s">
        <v>930</v>
      </c>
      <c r="C480" s="15" t="s">
        <v>931</v>
      </c>
      <c r="D480" s="14" t="s">
        <v>14</v>
      </c>
      <c r="E480" s="14" t="s">
        <v>22</v>
      </c>
      <c r="F480" s="16">
        <v>23</v>
      </c>
      <c r="G480" s="17">
        <v>44.93</v>
      </c>
      <c r="H480" s="17">
        <f t="shared" si="160"/>
        <v>55.03</v>
      </c>
      <c r="I480" s="17">
        <f t="shared" si="161"/>
        <v>1033.3900000000001</v>
      </c>
      <c r="J480" s="18">
        <f t="shared" ref="J480:J492" si="162">F480*H480</f>
        <v>1265.69</v>
      </c>
      <c r="L480" s="44">
        <f t="shared" si="148"/>
        <v>0</v>
      </c>
      <c r="N480" s="44">
        <f t="shared" si="145"/>
        <v>0</v>
      </c>
      <c r="P480" s="44">
        <f t="shared" si="149"/>
        <v>0</v>
      </c>
      <c r="R480" s="44">
        <f t="shared" si="150"/>
        <v>0</v>
      </c>
      <c r="T480" s="44">
        <f t="shared" si="151"/>
        <v>0</v>
      </c>
      <c r="V480" s="44">
        <f t="shared" si="152"/>
        <v>0</v>
      </c>
      <c r="X480" s="44">
        <f t="shared" si="153"/>
        <v>0</v>
      </c>
      <c r="Z480" s="44">
        <f t="shared" si="154"/>
        <v>0</v>
      </c>
      <c r="AB480" s="44">
        <f t="shared" si="155"/>
        <v>0</v>
      </c>
      <c r="AD480" s="44">
        <f t="shared" si="156"/>
        <v>0</v>
      </c>
      <c r="AE480" s="43">
        <v>23</v>
      </c>
      <c r="AF480" s="44">
        <f t="shared" si="157"/>
        <v>1265.69</v>
      </c>
      <c r="AH480" s="44">
        <f t="shared" si="158"/>
        <v>0</v>
      </c>
      <c r="AJ480" s="44">
        <f t="shared" si="159"/>
        <v>1265.69</v>
      </c>
    </row>
    <row r="481" spans="1:36" ht="45.6">
      <c r="A481" s="13" t="s">
        <v>1370</v>
      </c>
      <c r="B481" s="14" t="s">
        <v>932</v>
      </c>
      <c r="C481" s="15" t="s">
        <v>933</v>
      </c>
      <c r="D481" s="14" t="s">
        <v>14</v>
      </c>
      <c r="E481" s="14" t="s">
        <v>22</v>
      </c>
      <c r="F481" s="16">
        <v>34</v>
      </c>
      <c r="G481" s="17">
        <v>78.42</v>
      </c>
      <c r="H481" s="17">
        <f t="shared" si="160"/>
        <v>96.04</v>
      </c>
      <c r="I481" s="17">
        <f t="shared" si="161"/>
        <v>2666.28</v>
      </c>
      <c r="J481" s="18">
        <f t="shared" si="162"/>
        <v>3265.36</v>
      </c>
      <c r="L481" s="44">
        <f t="shared" si="148"/>
        <v>0</v>
      </c>
      <c r="N481" s="44">
        <f t="shared" si="145"/>
        <v>0</v>
      </c>
      <c r="P481" s="44">
        <f t="shared" si="149"/>
        <v>0</v>
      </c>
      <c r="R481" s="44">
        <f t="shared" si="150"/>
        <v>0</v>
      </c>
      <c r="T481" s="44">
        <f t="shared" si="151"/>
        <v>0</v>
      </c>
      <c r="V481" s="44">
        <f t="shared" si="152"/>
        <v>0</v>
      </c>
      <c r="X481" s="44">
        <f t="shared" si="153"/>
        <v>0</v>
      </c>
      <c r="Z481" s="44">
        <f t="shared" si="154"/>
        <v>0</v>
      </c>
      <c r="AB481" s="44">
        <f t="shared" si="155"/>
        <v>0</v>
      </c>
      <c r="AD481" s="44">
        <f t="shared" si="156"/>
        <v>0</v>
      </c>
      <c r="AE481" s="43">
        <v>34</v>
      </c>
      <c r="AF481" s="44">
        <f t="shared" si="157"/>
        <v>3265.36</v>
      </c>
      <c r="AH481" s="44">
        <f t="shared" si="158"/>
        <v>0</v>
      </c>
      <c r="AJ481" s="44">
        <f t="shared" si="159"/>
        <v>3265.36</v>
      </c>
    </row>
    <row r="482" spans="1:36" ht="34.200000000000003">
      <c r="A482" s="13" t="s">
        <v>1371</v>
      </c>
      <c r="B482" s="14" t="s">
        <v>934</v>
      </c>
      <c r="C482" s="15" t="s">
        <v>935</v>
      </c>
      <c r="D482" s="14" t="s">
        <v>14</v>
      </c>
      <c r="E482" s="14" t="s">
        <v>22</v>
      </c>
      <c r="F482" s="16">
        <v>3</v>
      </c>
      <c r="G482" s="17">
        <v>49.73</v>
      </c>
      <c r="H482" s="17">
        <f t="shared" si="160"/>
        <v>60.9</v>
      </c>
      <c r="I482" s="17">
        <f t="shared" si="161"/>
        <v>149.19</v>
      </c>
      <c r="J482" s="18">
        <f t="shared" si="162"/>
        <v>182.7</v>
      </c>
      <c r="L482" s="44">
        <f t="shared" si="148"/>
        <v>0</v>
      </c>
      <c r="N482" s="44">
        <f t="shared" si="145"/>
        <v>0</v>
      </c>
      <c r="P482" s="44">
        <f t="shared" si="149"/>
        <v>0</v>
      </c>
      <c r="R482" s="44">
        <f t="shared" si="150"/>
        <v>0</v>
      </c>
      <c r="T482" s="44">
        <f t="shared" si="151"/>
        <v>0</v>
      </c>
      <c r="V482" s="44">
        <f t="shared" si="152"/>
        <v>0</v>
      </c>
      <c r="X482" s="44">
        <f t="shared" si="153"/>
        <v>0</v>
      </c>
      <c r="Z482" s="44">
        <f t="shared" si="154"/>
        <v>0</v>
      </c>
      <c r="AB482" s="44">
        <f t="shared" si="155"/>
        <v>0</v>
      </c>
      <c r="AD482" s="44">
        <f t="shared" si="156"/>
        <v>0</v>
      </c>
      <c r="AE482" s="43">
        <v>3</v>
      </c>
      <c r="AF482" s="44">
        <f t="shared" si="157"/>
        <v>182.7</v>
      </c>
      <c r="AH482" s="44">
        <f t="shared" si="158"/>
        <v>0</v>
      </c>
      <c r="AJ482" s="44">
        <f t="shared" si="159"/>
        <v>182.7</v>
      </c>
    </row>
    <row r="483" spans="1:36" ht="45.6">
      <c r="A483" s="13" t="s">
        <v>1372</v>
      </c>
      <c r="B483" s="14" t="s">
        <v>936</v>
      </c>
      <c r="C483" s="15" t="s">
        <v>937</v>
      </c>
      <c r="D483" s="14" t="s">
        <v>14</v>
      </c>
      <c r="E483" s="14" t="s">
        <v>22</v>
      </c>
      <c r="F483" s="16">
        <v>2</v>
      </c>
      <c r="G483" s="17">
        <v>108.26</v>
      </c>
      <c r="H483" s="17">
        <f t="shared" si="160"/>
        <v>132.59</v>
      </c>
      <c r="I483" s="17">
        <f t="shared" si="161"/>
        <v>216.52</v>
      </c>
      <c r="J483" s="18">
        <f t="shared" si="162"/>
        <v>265.18</v>
      </c>
      <c r="L483" s="44">
        <f t="shared" si="148"/>
        <v>0</v>
      </c>
      <c r="N483" s="44">
        <f t="shared" si="145"/>
        <v>0</v>
      </c>
      <c r="P483" s="44">
        <f t="shared" si="149"/>
        <v>0</v>
      </c>
      <c r="R483" s="44">
        <f t="shared" si="150"/>
        <v>0</v>
      </c>
      <c r="T483" s="44">
        <f t="shared" si="151"/>
        <v>0</v>
      </c>
      <c r="V483" s="44">
        <f t="shared" si="152"/>
        <v>0</v>
      </c>
      <c r="X483" s="44">
        <f t="shared" si="153"/>
        <v>0</v>
      </c>
      <c r="Z483" s="44">
        <f t="shared" si="154"/>
        <v>0</v>
      </c>
      <c r="AB483" s="44">
        <f t="shared" si="155"/>
        <v>0</v>
      </c>
      <c r="AD483" s="44">
        <f t="shared" si="156"/>
        <v>0</v>
      </c>
      <c r="AE483" s="43">
        <v>2</v>
      </c>
      <c r="AF483" s="44">
        <f t="shared" si="157"/>
        <v>265.18</v>
      </c>
      <c r="AH483" s="44">
        <f t="shared" si="158"/>
        <v>0</v>
      </c>
      <c r="AJ483" s="44">
        <f t="shared" si="159"/>
        <v>265.18</v>
      </c>
    </row>
    <row r="484" spans="1:36" ht="34.200000000000003">
      <c r="A484" s="13" t="s">
        <v>1373</v>
      </c>
      <c r="B484" s="14" t="s">
        <v>938</v>
      </c>
      <c r="C484" s="15" t="s">
        <v>939</v>
      </c>
      <c r="D484" s="14" t="s">
        <v>14</v>
      </c>
      <c r="E484" s="14" t="s">
        <v>22</v>
      </c>
      <c r="F484" s="16">
        <v>1</v>
      </c>
      <c r="G484" s="17">
        <v>82.6</v>
      </c>
      <c r="H484" s="17">
        <f t="shared" si="160"/>
        <v>101.16</v>
      </c>
      <c r="I484" s="17">
        <f t="shared" si="161"/>
        <v>82.6</v>
      </c>
      <c r="J484" s="18">
        <f t="shared" si="162"/>
        <v>101.16</v>
      </c>
      <c r="L484" s="44">
        <f t="shared" si="148"/>
        <v>0</v>
      </c>
      <c r="N484" s="44">
        <f t="shared" si="145"/>
        <v>0</v>
      </c>
      <c r="P484" s="44">
        <f t="shared" si="149"/>
        <v>0</v>
      </c>
      <c r="R484" s="44">
        <f t="shared" si="150"/>
        <v>0</v>
      </c>
      <c r="T484" s="44">
        <f t="shared" si="151"/>
        <v>0</v>
      </c>
      <c r="V484" s="44">
        <f t="shared" si="152"/>
        <v>0</v>
      </c>
      <c r="X484" s="44">
        <f t="shared" si="153"/>
        <v>0</v>
      </c>
      <c r="Z484" s="44">
        <f t="shared" si="154"/>
        <v>0</v>
      </c>
      <c r="AB484" s="44">
        <f t="shared" si="155"/>
        <v>0</v>
      </c>
      <c r="AD484" s="44">
        <f t="shared" si="156"/>
        <v>0</v>
      </c>
      <c r="AE484" s="43">
        <v>1</v>
      </c>
      <c r="AF484" s="44">
        <f t="shared" si="157"/>
        <v>101.16</v>
      </c>
      <c r="AH484" s="44">
        <f t="shared" si="158"/>
        <v>0</v>
      </c>
      <c r="AJ484" s="44">
        <f t="shared" si="159"/>
        <v>101.16</v>
      </c>
    </row>
    <row r="485" spans="1:36" ht="22.8">
      <c r="A485" s="13" t="s">
        <v>1374</v>
      </c>
      <c r="B485" s="14" t="s">
        <v>940</v>
      </c>
      <c r="C485" s="15" t="s">
        <v>941</v>
      </c>
      <c r="D485" s="14" t="s">
        <v>26</v>
      </c>
      <c r="E485" s="14" t="s">
        <v>22</v>
      </c>
      <c r="F485" s="16">
        <v>10</v>
      </c>
      <c r="G485" s="17">
        <v>17.55</v>
      </c>
      <c r="H485" s="17">
        <f t="shared" si="160"/>
        <v>21.49</v>
      </c>
      <c r="I485" s="17">
        <f t="shared" si="161"/>
        <v>175.5</v>
      </c>
      <c r="J485" s="18">
        <f t="shared" si="162"/>
        <v>214.89999999999998</v>
      </c>
      <c r="L485" s="44">
        <f t="shared" si="148"/>
        <v>0</v>
      </c>
      <c r="N485" s="44">
        <f t="shared" si="145"/>
        <v>0</v>
      </c>
      <c r="P485" s="44">
        <f t="shared" si="149"/>
        <v>0</v>
      </c>
      <c r="R485" s="44">
        <f t="shared" si="150"/>
        <v>0</v>
      </c>
      <c r="T485" s="44">
        <f t="shared" si="151"/>
        <v>0</v>
      </c>
      <c r="V485" s="44">
        <f t="shared" si="152"/>
        <v>0</v>
      </c>
      <c r="X485" s="44">
        <f t="shared" si="153"/>
        <v>0</v>
      </c>
      <c r="Z485" s="44">
        <f t="shared" si="154"/>
        <v>0</v>
      </c>
      <c r="AB485" s="44">
        <f t="shared" si="155"/>
        <v>0</v>
      </c>
      <c r="AD485" s="44">
        <f t="shared" si="156"/>
        <v>0</v>
      </c>
      <c r="AE485" s="43">
        <v>10</v>
      </c>
      <c r="AF485" s="44">
        <f t="shared" si="157"/>
        <v>214.89999999999998</v>
      </c>
      <c r="AH485" s="44">
        <f t="shared" si="158"/>
        <v>0</v>
      </c>
      <c r="AJ485" s="44">
        <f t="shared" si="159"/>
        <v>214.89999999999998</v>
      </c>
    </row>
    <row r="486" spans="1:36" ht="34.200000000000003">
      <c r="A486" s="13" t="s">
        <v>1375</v>
      </c>
      <c r="B486" s="14" t="s">
        <v>942</v>
      </c>
      <c r="C486" s="15" t="s">
        <v>943</v>
      </c>
      <c r="D486" s="14" t="s">
        <v>14</v>
      </c>
      <c r="E486" s="14" t="s">
        <v>22</v>
      </c>
      <c r="F486" s="16">
        <v>8</v>
      </c>
      <c r="G486" s="17">
        <v>109.77</v>
      </c>
      <c r="H486" s="17">
        <f t="shared" si="160"/>
        <v>134.44</v>
      </c>
      <c r="I486" s="17">
        <f t="shared" si="161"/>
        <v>878.16</v>
      </c>
      <c r="J486" s="18">
        <f t="shared" si="162"/>
        <v>1075.52</v>
      </c>
      <c r="L486" s="44">
        <f t="shared" si="148"/>
        <v>0</v>
      </c>
      <c r="N486" s="44">
        <f t="shared" si="145"/>
        <v>0</v>
      </c>
      <c r="P486" s="44">
        <f t="shared" si="149"/>
        <v>0</v>
      </c>
      <c r="R486" s="44">
        <f t="shared" si="150"/>
        <v>0</v>
      </c>
      <c r="T486" s="44">
        <f t="shared" si="151"/>
        <v>0</v>
      </c>
      <c r="V486" s="44">
        <f t="shared" si="152"/>
        <v>0</v>
      </c>
      <c r="X486" s="44">
        <f t="shared" si="153"/>
        <v>0</v>
      </c>
      <c r="Z486" s="44">
        <f t="shared" si="154"/>
        <v>0</v>
      </c>
      <c r="AB486" s="44">
        <f t="shared" si="155"/>
        <v>0</v>
      </c>
      <c r="AD486" s="44">
        <f t="shared" si="156"/>
        <v>0</v>
      </c>
      <c r="AE486" s="43">
        <v>8</v>
      </c>
      <c r="AF486" s="44">
        <f t="shared" si="157"/>
        <v>1075.52</v>
      </c>
      <c r="AH486" s="44">
        <f t="shared" si="158"/>
        <v>0</v>
      </c>
      <c r="AJ486" s="44">
        <f t="shared" si="159"/>
        <v>1075.52</v>
      </c>
    </row>
    <row r="487" spans="1:36" ht="34.200000000000003">
      <c r="A487" s="13" t="s">
        <v>1376</v>
      </c>
      <c r="B487" s="14" t="s">
        <v>944</v>
      </c>
      <c r="C487" s="15" t="s">
        <v>945</v>
      </c>
      <c r="D487" s="14" t="s">
        <v>14</v>
      </c>
      <c r="E487" s="14" t="s">
        <v>22</v>
      </c>
      <c r="F487" s="16">
        <v>1</v>
      </c>
      <c r="G487" s="17">
        <v>489.12</v>
      </c>
      <c r="H487" s="17">
        <f t="shared" si="160"/>
        <v>599.03</v>
      </c>
      <c r="I487" s="17">
        <f t="shared" si="161"/>
        <v>489.12</v>
      </c>
      <c r="J487" s="18">
        <f t="shared" si="162"/>
        <v>599.03</v>
      </c>
      <c r="L487" s="44">
        <f t="shared" si="148"/>
        <v>0</v>
      </c>
      <c r="N487" s="44">
        <f t="shared" si="145"/>
        <v>0</v>
      </c>
      <c r="P487" s="44">
        <f t="shared" si="149"/>
        <v>0</v>
      </c>
      <c r="R487" s="44">
        <f t="shared" si="150"/>
        <v>0</v>
      </c>
      <c r="T487" s="44">
        <f t="shared" si="151"/>
        <v>0</v>
      </c>
      <c r="V487" s="44">
        <f t="shared" si="152"/>
        <v>0</v>
      </c>
      <c r="X487" s="44">
        <f t="shared" si="153"/>
        <v>0</v>
      </c>
      <c r="Z487" s="44">
        <f t="shared" si="154"/>
        <v>0</v>
      </c>
      <c r="AB487" s="44">
        <f t="shared" si="155"/>
        <v>0</v>
      </c>
      <c r="AD487" s="44">
        <f t="shared" si="156"/>
        <v>0</v>
      </c>
      <c r="AE487" s="43">
        <v>1</v>
      </c>
      <c r="AF487" s="44">
        <f t="shared" si="157"/>
        <v>599.03</v>
      </c>
      <c r="AH487" s="44">
        <f t="shared" si="158"/>
        <v>0</v>
      </c>
      <c r="AJ487" s="44">
        <f t="shared" si="159"/>
        <v>599.03</v>
      </c>
    </row>
    <row r="488" spans="1:36" ht="45.6">
      <c r="A488" s="13" t="s">
        <v>1377</v>
      </c>
      <c r="B488" s="14" t="s">
        <v>946</v>
      </c>
      <c r="C488" s="15" t="s">
        <v>947</v>
      </c>
      <c r="D488" s="14" t="s">
        <v>14</v>
      </c>
      <c r="E488" s="14" t="s">
        <v>22</v>
      </c>
      <c r="F488" s="16">
        <v>4</v>
      </c>
      <c r="G488" s="17">
        <v>377.1</v>
      </c>
      <c r="H488" s="17">
        <f t="shared" si="160"/>
        <v>461.83</v>
      </c>
      <c r="I488" s="17">
        <f t="shared" si="161"/>
        <v>1508.4</v>
      </c>
      <c r="J488" s="18">
        <f t="shared" si="162"/>
        <v>1847.32</v>
      </c>
      <c r="L488" s="44">
        <f t="shared" si="148"/>
        <v>0</v>
      </c>
      <c r="N488" s="44">
        <f t="shared" si="145"/>
        <v>0</v>
      </c>
      <c r="P488" s="44">
        <f t="shared" si="149"/>
        <v>0</v>
      </c>
      <c r="R488" s="44">
        <f t="shared" si="150"/>
        <v>0</v>
      </c>
      <c r="T488" s="44">
        <f t="shared" si="151"/>
        <v>0</v>
      </c>
      <c r="V488" s="44">
        <f t="shared" si="152"/>
        <v>0</v>
      </c>
      <c r="X488" s="44">
        <f t="shared" si="153"/>
        <v>0</v>
      </c>
      <c r="Z488" s="44">
        <f t="shared" si="154"/>
        <v>0</v>
      </c>
      <c r="AB488" s="44">
        <f t="shared" si="155"/>
        <v>0</v>
      </c>
      <c r="AD488" s="44">
        <f t="shared" si="156"/>
        <v>0</v>
      </c>
      <c r="AE488" s="43">
        <v>4</v>
      </c>
      <c r="AF488" s="44">
        <f t="shared" si="157"/>
        <v>1847.32</v>
      </c>
      <c r="AH488" s="44">
        <f t="shared" si="158"/>
        <v>0</v>
      </c>
      <c r="AJ488" s="44">
        <f t="shared" si="159"/>
        <v>1847.32</v>
      </c>
    </row>
    <row r="489" spans="1:36" ht="22.8">
      <c r="A489" s="13" t="s">
        <v>1378</v>
      </c>
      <c r="B489" s="14" t="s">
        <v>946</v>
      </c>
      <c r="C489" s="15" t="s">
        <v>948</v>
      </c>
      <c r="D489" s="14" t="s">
        <v>14</v>
      </c>
      <c r="E489" s="14" t="s">
        <v>22</v>
      </c>
      <c r="F489" s="16">
        <v>9</v>
      </c>
      <c r="G489" s="17">
        <v>48.79</v>
      </c>
      <c r="H489" s="17">
        <f t="shared" si="160"/>
        <v>59.75</v>
      </c>
      <c r="I489" s="17">
        <f t="shared" si="161"/>
        <v>439.11</v>
      </c>
      <c r="J489" s="18">
        <f t="shared" si="162"/>
        <v>537.75</v>
      </c>
      <c r="L489" s="44">
        <f t="shared" si="148"/>
        <v>0</v>
      </c>
      <c r="N489" s="44">
        <f t="shared" si="145"/>
        <v>0</v>
      </c>
      <c r="P489" s="44">
        <f t="shared" si="149"/>
        <v>0</v>
      </c>
      <c r="R489" s="44">
        <f t="shared" si="150"/>
        <v>0</v>
      </c>
      <c r="T489" s="44">
        <f t="shared" si="151"/>
        <v>0</v>
      </c>
      <c r="V489" s="44">
        <f t="shared" si="152"/>
        <v>0</v>
      </c>
      <c r="X489" s="44">
        <f t="shared" si="153"/>
        <v>0</v>
      </c>
      <c r="Z489" s="44">
        <f t="shared" si="154"/>
        <v>0</v>
      </c>
      <c r="AB489" s="44">
        <f t="shared" si="155"/>
        <v>0</v>
      </c>
      <c r="AD489" s="44">
        <f t="shared" si="156"/>
        <v>0</v>
      </c>
      <c r="AE489" s="43">
        <v>9</v>
      </c>
      <c r="AF489" s="44">
        <f t="shared" si="157"/>
        <v>537.75</v>
      </c>
      <c r="AH489" s="44">
        <f t="shared" si="158"/>
        <v>0</v>
      </c>
      <c r="AJ489" s="44">
        <f t="shared" si="159"/>
        <v>537.75</v>
      </c>
    </row>
    <row r="490" spans="1:36" ht="34.200000000000003">
      <c r="A490" s="13" t="s">
        <v>1379</v>
      </c>
      <c r="B490" s="14" t="s">
        <v>949</v>
      </c>
      <c r="C490" s="15" t="s">
        <v>950</v>
      </c>
      <c r="D490" s="14" t="s">
        <v>26</v>
      </c>
      <c r="E490" s="14" t="s">
        <v>22</v>
      </c>
      <c r="F490" s="16">
        <v>81</v>
      </c>
      <c r="G490" s="17">
        <v>217.04</v>
      </c>
      <c r="H490" s="17">
        <f t="shared" si="160"/>
        <v>265.81</v>
      </c>
      <c r="I490" s="17">
        <f t="shared" si="161"/>
        <v>17580.239999999998</v>
      </c>
      <c r="J490" s="18">
        <f t="shared" si="162"/>
        <v>21530.61</v>
      </c>
      <c r="L490" s="44">
        <f t="shared" si="148"/>
        <v>0</v>
      </c>
      <c r="N490" s="44">
        <f t="shared" si="145"/>
        <v>0</v>
      </c>
      <c r="P490" s="44">
        <f t="shared" si="149"/>
        <v>0</v>
      </c>
      <c r="R490" s="44">
        <f t="shared" si="150"/>
        <v>0</v>
      </c>
      <c r="T490" s="44">
        <f t="shared" si="151"/>
        <v>0</v>
      </c>
      <c r="V490" s="44">
        <f t="shared" si="152"/>
        <v>0</v>
      </c>
      <c r="X490" s="44">
        <f t="shared" si="153"/>
        <v>0</v>
      </c>
      <c r="Z490" s="44">
        <f t="shared" si="154"/>
        <v>0</v>
      </c>
      <c r="AB490" s="44">
        <f t="shared" si="155"/>
        <v>0</v>
      </c>
      <c r="AD490" s="44">
        <f t="shared" si="156"/>
        <v>0</v>
      </c>
      <c r="AE490" s="43">
        <v>81</v>
      </c>
      <c r="AF490" s="44">
        <f t="shared" si="157"/>
        <v>21530.61</v>
      </c>
      <c r="AH490" s="44">
        <f t="shared" si="158"/>
        <v>0</v>
      </c>
      <c r="AJ490" s="44">
        <f t="shared" si="159"/>
        <v>21530.61</v>
      </c>
    </row>
    <row r="491" spans="1:36" ht="34.200000000000003">
      <c r="A491" s="13" t="s">
        <v>1380</v>
      </c>
      <c r="B491" s="14" t="s">
        <v>951</v>
      </c>
      <c r="C491" s="15" t="s">
        <v>952</v>
      </c>
      <c r="D491" s="14" t="s">
        <v>26</v>
      </c>
      <c r="E491" s="14" t="s">
        <v>22</v>
      </c>
      <c r="F491" s="16">
        <v>11</v>
      </c>
      <c r="G491" s="17">
        <v>121.5</v>
      </c>
      <c r="H491" s="17">
        <f t="shared" si="160"/>
        <v>148.80000000000001</v>
      </c>
      <c r="I491" s="17">
        <f t="shared" si="161"/>
        <v>1336.5</v>
      </c>
      <c r="J491" s="18">
        <f t="shared" si="162"/>
        <v>1636.8000000000002</v>
      </c>
      <c r="L491" s="44">
        <f t="shared" si="148"/>
        <v>0</v>
      </c>
      <c r="N491" s="44">
        <f t="shared" si="145"/>
        <v>0</v>
      </c>
      <c r="P491" s="44">
        <f t="shared" si="149"/>
        <v>0</v>
      </c>
      <c r="R491" s="44">
        <f t="shared" si="150"/>
        <v>0</v>
      </c>
      <c r="T491" s="44">
        <f t="shared" si="151"/>
        <v>0</v>
      </c>
      <c r="V491" s="44">
        <f t="shared" si="152"/>
        <v>0</v>
      </c>
      <c r="X491" s="44">
        <f t="shared" si="153"/>
        <v>0</v>
      </c>
      <c r="Z491" s="44">
        <f t="shared" si="154"/>
        <v>0</v>
      </c>
      <c r="AB491" s="44">
        <f t="shared" si="155"/>
        <v>0</v>
      </c>
      <c r="AD491" s="44">
        <f t="shared" si="156"/>
        <v>0</v>
      </c>
      <c r="AE491" s="43">
        <v>11</v>
      </c>
      <c r="AF491" s="44">
        <f t="shared" si="157"/>
        <v>1636.8000000000002</v>
      </c>
      <c r="AH491" s="44">
        <f t="shared" si="158"/>
        <v>0</v>
      </c>
      <c r="AJ491" s="44">
        <f t="shared" si="159"/>
        <v>1636.8000000000002</v>
      </c>
    </row>
    <row r="492" spans="1:36" ht="34.200000000000003">
      <c r="A492" s="13" t="s">
        <v>1381</v>
      </c>
      <c r="B492" s="14" t="s">
        <v>953</v>
      </c>
      <c r="C492" s="15" t="s">
        <v>954</v>
      </c>
      <c r="D492" s="14" t="s">
        <v>955</v>
      </c>
      <c r="E492" s="14" t="s">
        <v>22</v>
      </c>
      <c r="F492" s="16">
        <v>8</v>
      </c>
      <c r="G492" s="17">
        <v>291.24</v>
      </c>
      <c r="H492" s="17">
        <f t="shared" si="160"/>
        <v>356.68</v>
      </c>
      <c r="I492" s="17">
        <f t="shared" si="161"/>
        <v>2329.92</v>
      </c>
      <c r="J492" s="18">
        <f t="shared" si="162"/>
        <v>2853.44</v>
      </c>
      <c r="L492" s="44">
        <f t="shared" si="148"/>
        <v>0</v>
      </c>
      <c r="N492" s="44">
        <f t="shared" si="145"/>
        <v>0</v>
      </c>
      <c r="P492" s="44">
        <f t="shared" si="149"/>
        <v>0</v>
      </c>
      <c r="R492" s="44">
        <f t="shared" si="150"/>
        <v>0</v>
      </c>
      <c r="T492" s="44">
        <f t="shared" si="151"/>
        <v>0</v>
      </c>
      <c r="V492" s="44">
        <f t="shared" si="152"/>
        <v>0</v>
      </c>
      <c r="X492" s="44">
        <f t="shared" si="153"/>
        <v>0</v>
      </c>
      <c r="Z492" s="44">
        <f t="shared" si="154"/>
        <v>0</v>
      </c>
      <c r="AB492" s="44">
        <f t="shared" si="155"/>
        <v>0</v>
      </c>
      <c r="AD492" s="44">
        <f t="shared" si="156"/>
        <v>0</v>
      </c>
      <c r="AE492" s="43">
        <v>8</v>
      </c>
      <c r="AF492" s="44">
        <f t="shared" si="157"/>
        <v>2853.44</v>
      </c>
      <c r="AH492" s="44">
        <f t="shared" si="158"/>
        <v>0</v>
      </c>
      <c r="AJ492" s="44">
        <f t="shared" si="159"/>
        <v>2853.44</v>
      </c>
    </row>
    <row r="493" spans="1:36" s="74" customFormat="1">
      <c r="A493" s="11">
        <v>20</v>
      </c>
      <c r="B493" s="258" t="s">
        <v>956</v>
      </c>
      <c r="C493" s="258"/>
      <c r="D493" s="258"/>
      <c r="E493" s="258"/>
      <c r="F493" s="258"/>
      <c r="G493" s="258"/>
      <c r="H493" s="20"/>
      <c r="I493" s="20"/>
      <c r="J493" s="12">
        <f>ROUND((J494+J500),2)</f>
        <v>16829.04</v>
      </c>
      <c r="K493" s="72"/>
      <c r="L493" s="73">
        <f>SUM(L494:L504)</f>
        <v>0</v>
      </c>
      <c r="M493" s="72"/>
      <c r="N493" s="73">
        <f>SUM(N494:N504)</f>
        <v>0</v>
      </c>
      <c r="O493" s="72"/>
      <c r="P493" s="73">
        <f>SUM(P494:P504)</f>
        <v>0</v>
      </c>
      <c r="Q493" s="72"/>
      <c r="R493" s="73">
        <f>SUM(R494:R504)</f>
        <v>0</v>
      </c>
      <c r="S493" s="72"/>
      <c r="T493" s="73">
        <f>SUM(T494:T504)</f>
        <v>0</v>
      </c>
      <c r="U493" s="72"/>
      <c r="V493" s="73">
        <f>SUM(V494:V504)</f>
        <v>0</v>
      </c>
      <c r="W493" s="72"/>
      <c r="X493" s="73">
        <f>SUM(X494:X504)</f>
        <v>0</v>
      </c>
      <c r="Y493" s="72"/>
      <c r="Z493" s="73">
        <f>SUM(Z494:Z504)</f>
        <v>0</v>
      </c>
      <c r="AA493" s="72"/>
      <c r="AB493" s="73">
        <f>SUM(AB494:AB504)</f>
        <v>0</v>
      </c>
      <c r="AC493" s="72"/>
      <c r="AD493" s="73">
        <f>SUM(AD494:AD504)</f>
        <v>0</v>
      </c>
      <c r="AE493" s="72"/>
      <c r="AF493" s="73">
        <f>SUM(AF494:AF504)</f>
        <v>0</v>
      </c>
      <c r="AG493" s="72"/>
      <c r="AH493" s="73">
        <f>SUM(AH494:AH504)+0.01</f>
        <v>16829.038999999997</v>
      </c>
      <c r="AJ493" s="73"/>
    </row>
    <row r="494" spans="1:36">
      <c r="A494" s="22" t="s">
        <v>988</v>
      </c>
      <c r="B494" s="259" t="s">
        <v>958</v>
      </c>
      <c r="C494" s="259"/>
      <c r="D494" s="259"/>
      <c r="E494" s="259"/>
      <c r="F494" s="259"/>
      <c r="G494" s="259"/>
      <c r="H494" s="17"/>
      <c r="I494" s="17"/>
      <c r="J494" s="23">
        <f>ROUND((SUM(J495:J499)),2)</f>
        <v>13326.57</v>
      </c>
      <c r="N494" s="44">
        <f t="shared" si="145"/>
        <v>0</v>
      </c>
      <c r="AJ494" s="44"/>
    </row>
    <row r="495" spans="1:36" ht="45.6">
      <c r="A495" s="13" t="s">
        <v>990</v>
      </c>
      <c r="B495" s="14" t="s">
        <v>960</v>
      </c>
      <c r="C495" s="15" t="s">
        <v>961</v>
      </c>
      <c r="D495" s="14" t="s">
        <v>14</v>
      </c>
      <c r="E495" s="14" t="s">
        <v>30</v>
      </c>
      <c r="F495" s="16">
        <v>22.6</v>
      </c>
      <c r="G495" s="17">
        <v>5.9</v>
      </c>
      <c r="H495" s="17">
        <f t="shared" si="160"/>
        <v>7.23</v>
      </c>
      <c r="I495" s="17">
        <f t="shared" si="161"/>
        <v>133.34</v>
      </c>
      <c r="J495" s="18">
        <f>ROUND((F495*H495),2)</f>
        <v>163.4</v>
      </c>
      <c r="L495" s="44">
        <f t="shared" si="148"/>
        <v>0</v>
      </c>
      <c r="N495" s="44">
        <f t="shared" si="145"/>
        <v>0</v>
      </c>
      <c r="P495" s="44">
        <f t="shared" si="149"/>
        <v>0</v>
      </c>
      <c r="R495" s="44">
        <f t="shared" si="150"/>
        <v>0</v>
      </c>
      <c r="T495" s="44">
        <f t="shared" si="151"/>
        <v>0</v>
      </c>
      <c r="V495" s="44">
        <f t="shared" si="152"/>
        <v>0</v>
      </c>
      <c r="X495" s="44">
        <f t="shared" si="153"/>
        <v>0</v>
      </c>
      <c r="Z495" s="44">
        <f t="shared" si="154"/>
        <v>0</v>
      </c>
      <c r="AB495" s="44">
        <f t="shared" si="155"/>
        <v>0</v>
      </c>
      <c r="AD495" s="44">
        <f t="shared" si="156"/>
        <v>0</v>
      </c>
      <c r="AF495" s="44">
        <f t="shared" si="157"/>
        <v>0</v>
      </c>
      <c r="AG495" s="43">
        <v>22.6</v>
      </c>
      <c r="AH495" s="44">
        <f t="shared" si="158"/>
        <v>163.39800000000002</v>
      </c>
      <c r="AJ495" s="44">
        <f t="shared" si="159"/>
        <v>163.39800000000002</v>
      </c>
    </row>
    <row r="496" spans="1:36" ht="34.200000000000003">
      <c r="A496" s="13" t="s">
        <v>993</v>
      </c>
      <c r="B496" s="14" t="s">
        <v>963</v>
      </c>
      <c r="C496" s="15" t="s">
        <v>964</v>
      </c>
      <c r="D496" s="14" t="s">
        <v>14</v>
      </c>
      <c r="E496" s="14" t="s">
        <v>30</v>
      </c>
      <c r="F496" s="16">
        <v>132.4</v>
      </c>
      <c r="G496" s="17">
        <v>8.59</v>
      </c>
      <c r="H496" s="17">
        <f t="shared" si="160"/>
        <v>10.52</v>
      </c>
      <c r="I496" s="17">
        <f t="shared" si="161"/>
        <v>1137.316</v>
      </c>
      <c r="J496" s="18">
        <f t="shared" ref="J496:J499" si="163">ROUND((F496*H496),2)</f>
        <v>1392.85</v>
      </c>
      <c r="L496" s="44">
        <f t="shared" si="148"/>
        <v>0</v>
      </c>
      <c r="N496" s="44">
        <f t="shared" si="145"/>
        <v>0</v>
      </c>
      <c r="P496" s="44">
        <f t="shared" si="149"/>
        <v>0</v>
      </c>
      <c r="R496" s="44">
        <f t="shared" si="150"/>
        <v>0</v>
      </c>
      <c r="T496" s="44">
        <f t="shared" si="151"/>
        <v>0</v>
      </c>
      <c r="V496" s="44">
        <f t="shared" si="152"/>
        <v>0</v>
      </c>
      <c r="X496" s="44">
        <f t="shared" si="153"/>
        <v>0</v>
      </c>
      <c r="Z496" s="44">
        <f t="shared" si="154"/>
        <v>0</v>
      </c>
      <c r="AB496" s="44">
        <f t="shared" si="155"/>
        <v>0</v>
      </c>
      <c r="AD496" s="44">
        <f t="shared" si="156"/>
        <v>0</v>
      </c>
      <c r="AF496" s="44">
        <f t="shared" si="157"/>
        <v>0</v>
      </c>
      <c r="AG496" s="43">
        <v>132.4</v>
      </c>
      <c r="AH496" s="44">
        <f t="shared" si="158"/>
        <v>1392.848</v>
      </c>
      <c r="AJ496" s="44">
        <f t="shared" si="159"/>
        <v>1392.848</v>
      </c>
    </row>
    <row r="497" spans="1:36" ht="45.6">
      <c r="A497" s="13" t="s">
        <v>996</v>
      </c>
      <c r="B497" s="14" t="s">
        <v>966</v>
      </c>
      <c r="C497" s="15" t="s">
        <v>967</v>
      </c>
      <c r="D497" s="14" t="s">
        <v>14</v>
      </c>
      <c r="E497" s="14" t="s">
        <v>30</v>
      </c>
      <c r="F497" s="16">
        <v>16.899999999999999</v>
      </c>
      <c r="G497" s="17">
        <v>28.23</v>
      </c>
      <c r="H497" s="17">
        <f t="shared" si="160"/>
        <v>34.57</v>
      </c>
      <c r="I497" s="17">
        <f t="shared" si="161"/>
        <v>477.08699999999999</v>
      </c>
      <c r="J497" s="18">
        <f t="shared" si="163"/>
        <v>584.23</v>
      </c>
      <c r="L497" s="44">
        <f t="shared" si="148"/>
        <v>0</v>
      </c>
      <c r="N497" s="44">
        <f t="shared" si="145"/>
        <v>0</v>
      </c>
      <c r="P497" s="44">
        <f t="shared" si="149"/>
        <v>0</v>
      </c>
      <c r="R497" s="44">
        <f t="shared" si="150"/>
        <v>0</v>
      </c>
      <c r="T497" s="44">
        <f t="shared" si="151"/>
        <v>0</v>
      </c>
      <c r="V497" s="44">
        <f t="shared" si="152"/>
        <v>0</v>
      </c>
      <c r="X497" s="44">
        <f t="shared" si="153"/>
        <v>0</v>
      </c>
      <c r="Z497" s="44">
        <f t="shared" si="154"/>
        <v>0</v>
      </c>
      <c r="AB497" s="44">
        <f t="shared" si="155"/>
        <v>0</v>
      </c>
      <c r="AD497" s="44">
        <f t="shared" si="156"/>
        <v>0</v>
      </c>
      <c r="AF497" s="44">
        <f t="shared" si="157"/>
        <v>0</v>
      </c>
      <c r="AG497" s="43">
        <v>16.899999999999999</v>
      </c>
      <c r="AH497" s="44">
        <f t="shared" si="158"/>
        <v>584.23299999999995</v>
      </c>
      <c r="AJ497" s="44">
        <f t="shared" si="159"/>
        <v>584.23299999999995</v>
      </c>
    </row>
    <row r="498" spans="1:36" ht="45.6">
      <c r="A498" s="13" t="s">
        <v>999</v>
      </c>
      <c r="B498" s="14" t="s">
        <v>969</v>
      </c>
      <c r="C498" s="15" t="s">
        <v>970</v>
      </c>
      <c r="D498" s="14" t="s">
        <v>14</v>
      </c>
      <c r="E498" s="14" t="s">
        <v>30</v>
      </c>
      <c r="F498" s="16">
        <v>154.9</v>
      </c>
      <c r="G498" s="17">
        <v>45.93</v>
      </c>
      <c r="H498" s="17">
        <f t="shared" si="160"/>
        <v>56.25</v>
      </c>
      <c r="I498" s="17">
        <f t="shared" si="161"/>
        <v>7114.5569999999998</v>
      </c>
      <c r="J498" s="18">
        <f t="shared" si="163"/>
        <v>8713.1299999999992</v>
      </c>
      <c r="L498" s="44">
        <f t="shared" si="148"/>
        <v>0</v>
      </c>
      <c r="N498" s="44">
        <f t="shared" si="145"/>
        <v>0</v>
      </c>
      <c r="P498" s="44">
        <f t="shared" si="149"/>
        <v>0</v>
      </c>
      <c r="R498" s="44">
        <f t="shared" si="150"/>
        <v>0</v>
      </c>
      <c r="T498" s="44">
        <f t="shared" si="151"/>
        <v>0</v>
      </c>
      <c r="V498" s="44">
        <f t="shared" si="152"/>
        <v>0</v>
      </c>
      <c r="X498" s="44">
        <f t="shared" si="153"/>
        <v>0</v>
      </c>
      <c r="Z498" s="44">
        <f t="shared" si="154"/>
        <v>0</v>
      </c>
      <c r="AB498" s="44">
        <f t="shared" si="155"/>
        <v>0</v>
      </c>
      <c r="AD498" s="44">
        <f t="shared" si="156"/>
        <v>0</v>
      </c>
      <c r="AF498" s="44">
        <f t="shared" si="157"/>
        <v>0</v>
      </c>
      <c r="AG498" s="43">
        <v>154.9</v>
      </c>
      <c r="AH498" s="44">
        <f t="shared" si="158"/>
        <v>8713.125</v>
      </c>
      <c r="AJ498" s="44">
        <f t="shared" si="159"/>
        <v>8713.125</v>
      </c>
    </row>
    <row r="499" spans="1:36" ht="45.6">
      <c r="A499" s="13" t="s">
        <v>1002</v>
      </c>
      <c r="B499" s="14" t="s">
        <v>971</v>
      </c>
      <c r="C499" s="15" t="s">
        <v>972</v>
      </c>
      <c r="D499" s="14" t="s">
        <v>14</v>
      </c>
      <c r="E499" s="14" t="s">
        <v>22</v>
      </c>
      <c r="F499" s="16">
        <v>138</v>
      </c>
      <c r="G499" s="17">
        <v>14.63</v>
      </c>
      <c r="H499" s="17">
        <f t="shared" si="160"/>
        <v>17.920000000000002</v>
      </c>
      <c r="I499" s="17">
        <f t="shared" si="161"/>
        <v>2018.94</v>
      </c>
      <c r="J499" s="18">
        <f t="shared" si="163"/>
        <v>2472.96</v>
      </c>
      <c r="L499" s="44">
        <f t="shared" si="148"/>
        <v>0</v>
      </c>
      <c r="N499" s="44">
        <f t="shared" si="145"/>
        <v>0</v>
      </c>
      <c r="P499" s="44">
        <f t="shared" si="149"/>
        <v>0</v>
      </c>
      <c r="R499" s="44">
        <f t="shared" si="150"/>
        <v>0</v>
      </c>
      <c r="T499" s="44">
        <f t="shared" si="151"/>
        <v>0</v>
      </c>
      <c r="V499" s="44">
        <f t="shared" si="152"/>
        <v>0</v>
      </c>
      <c r="X499" s="44">
        <f t="shared" si="153"/>
        <v>0</v>
      </c>
      <c r="Z499" s="44">
        <f t="shared" si="154"/>
        <v>0</v>
      </c>
      <c r="AB499" s="44">
        <f t="shared" si="155"/>
        <v>0</v>
      </c>
      <c r="AD499" s="44">
        <f t="shared" si="156"/>
        <v>0</v>
      </c>
      <c r="AF499" s="44">
        <f t="shared" si="157"/>
        <v>0</v>
      </c>
      <c r="AG499" s="43">
        <v>138</v>
      </c>
      <c r="AH499" s="44">
        <f t="shared" si="158"/>
        <v>2472.96</v>
      </c>
      <c r="AJ499" s="44">
        <f t="shared" si="159"/>
        <v>2472.96</v>
      </c>
    </row>
    <row r="500" spans="1:36">
      <c r="A500" s="22" t="s">
        <v>1009</v>
      </c>
      <c r="B500" s="259" t="s">
        <v>974</v>
      </c>
      <c r="C500" s="259"/>
      <c r="D500" s="259"/>
      <c r="E500" s="259"/>
      <c r="F500" s="259"/>
      <c r="G500" s="259"/>
      <c r="H500" s="17"/>
      <c r="I500" s="17"/>
      <c r="J500" s="23">
        <f>SUM(J501:J504)</f>
        <v>3502.4649999999997</v>
      </c>
      <c r="N500" s="44">
        <f t="shared" si="145"/>
        <v>0</v>
      </c>
      <c r="AJ500" s="44"/>
    </row>
    <row r="501" spans="1:36" ht="34.200000000000003">
      <c r="A501" s="13" t="s">
        <v>1011</v>
      </c>
      <c r="B501" s="14" t="s">
        <v>976</v>
      </c>
      <c r="C501" s="15" t="s">
        <v>977</v>
      </c>
      <c r="D501" s="14" t="s">
        <v>14</v>
      </c>
      <c r="E501" s="14" t="s">
        <v>30</v>
      </c>
      <c r="F501" s="16">
        <v>63.9</v>
      </c>
      <c r="G501" s="17">
        <v>33.93</v>
      </c>
      <c r="H501" s="17">
        <f t="shared" si="160"/>
        <v>41.55</v>
      </c>
      <c r="I501" s="17">
        <f t="shared" si="161"/>
        <v>2168.127</v>
      </c>
      <c r="J501" s="18">
        <f>F501*H501</f>
        <v>2655.0449999999996</v>
      </c>
      <c r="L501" s="44">
        <f t="shared" si="148"/>
        <v>0</v>
      </c>
      <c r="N501" s="44">
        <f t="shared" si="145"/>
        <v>0</v>
      </c>
      <c r="P501" s="44">
        <f t="shared" si="149"/>
        <v>0</v>
      </c>
      <c r="R501" s="44">
        <f t="shared" si="150"/>
        <v>0</v>
      </c>
      <c r="T501" s="44">
        <f t="shared" si="151"/>
        <v>0</v>
      </c>
      <c r="V501" s="44">
        <f t="shared" si="152"/>
        <v>0</v>
      </c>
      <c r="X501" s="44">
        <f t="shared" si="153"/>
        <v>0</v>
      </c>
      <c r="Z501" s="44">
        <f t="shared" si="154"/>
        <v>0</v>
      </c>
      <c r="AB501" s="44">
        <f t="shared" si="155"/>
        <v>0</v>
      </c>
      <c r="AD501" s="44">
        <f t="shared" si="156"/>
        <v>0</v>
      </c>
      <c r="AF501" s="44">
        <f t="shared" si="157"/>
        <v>0</v>
      </c>
      <c r="AG501" s="43">
        <v>63.9</v>
      </c>
      <c r="AH501" s="44">
        <f t="shared" si="158"/>
        <v>2655.0449999999996</v>
      </c>
      <c r="AJ501" s="44">
        <f t="shared" si="159"/>
        <v>2655.0449999999996</v>
      </c>
    </row>
    <row r="502" spans="1:36" ht="34.200000000000003">
      <c r="A502" s="13" t="s">
        <v>1012</v>
      </c>
      <c r="B502" s="14" t="s">
        <v>979</v>
      </c>
      <c r="C502" s="15" t="s">
        <v>980</v>
      </c>
      <c r="D502" s="14" t="s">
        <v>14</v>
      </c>
      <c r="E502" s="14" t="s">
        <v>22</v>
      </c>
      <c r="F502" s="16">
        <v>12</v>
      </c>
      <c r="G502" s="17">
        <v>22.92</v>
      </c>
      <c r="H502" s="17">
        <f t="shared" si="160"/>
        <v>28.07</v>
      </c>
      <c r="I502" s="17">
        <f t="shared" si="161"/>
        <v>275.04000000000002</v>
      </c>
      <c r="J502" s="18">
        <f t="shared" ref="J502:J504" si="164">F502*H502</f>
        <v>336.84000000000003</v>
      </c>
      <c r="L502" s="44">
        <f t="shared" si="148"/>
        <v>0</v>
      </c>
      <c r="N502" s="44">
        <f t="shared" si="145"/>
        <v>0</v>
      </c>
      <c r="P502" s="44">
        <f t="shared" si="149"/>
        <v>0</v>
      </c>
      <c r="R502" s="44">
        <f t="shared" si="150"/>
        <v>0</v>
      </c>
      <c r="T502" s="44">
        <f t="shared" si="151"/>
        <v>0</v>
      </c>
      <c r="V502" s="44">
        <f t="shared" si="152"/>
        <v>0</v>
      </c>
      <c r="X502" s="44">
        <f t="shared" si="153"/>
        <v>0</v>
      </c>
      <c r="Z502" s="44">
        <f t="shared" si="154"/>
        <v>0</v>
      </c>
      <c r="AB502" s="44">
        <f t="shared" si="155"/>
        <v>0</v>
      </c>
      <c r="AD502" s="44">
        <f t="shared" si="156"/>
        <v>0</v>
      </c>
      <c r="AF502" s="44">
        <f t="shared" si="157"/>
        <v>0</v>
      </c>
      <c r="AG502" s="43">
        <v>12</v>
      </c>
      <c r="AH502" s="44">
        <f t="shared" si="158"/>
        <v>336.84000000000003</v>
      </c>
      <c r="AJ502" s="44">
        <f t="shared" si="159"/>
        <v>336.84000000000003</v>
      </c>
    </row>
    <row r="503" spans="1:36" ht="34.200000000000003">
      <c r="A503" s="13" t="s">
        <v>1382</v>
      </c>
      <c r="B503" s="14" t="s">
        <v>982</v>
      </c>
      <c r="C503" s="15" t="s">
        <v>983</v>
      </c>
      <c r="D503" s="14" t="s">
        <v>14</v>
      </c>
      <c r="E503" s="14" t="s">
        <v>22</v>
      </c>
      <c r="F503" s="16">
        <v>14</v>
      </c>
      <c r="G503" s="17">
        <v>22.85</v>
      </c>
      <c r="H503" s="17">
        <f t="shared" si="160"/>
        <v>27.98</v>
      </c>
      <c r="I503" s="17">
        <f t="shared" si="161"/>
        <v>319.90000000000003</v>
      </c>
      <c r="J503" s="18">
        <f t="shared" si="164"/>
        <v>391.72</v>
      </c>
      <c r="L503" s="44">
        <f t="shared" si="148"/>
        <v>0</v>
      </c>
      <c r="N503" s="44">
        <f t="shared" si="145"/>
        <v>0</v>
      </c>
      <c r="P503" s="44">
        <f t="shared" si="149"/>
        <v>0</v>
      </c>
      <c r="R503" s="44">
        <f t="shared" si="150"/>
        <v>0</v>
      </c>
      <c r="T503" s="44">
        <f t="shared" si="151"/>
        <v>0</v>
      </c>
      <c r="V503" s="44">
        <f t="shared" si="152"/>
        <v>0</v>
      </c>
      <c r="X503" s="44">
        <f t="shared" si="153"/>
        <v>0</v>
      </c>
      <c r="Z503" s="44">
        <f t="shared" si="154"/>
        <v>0</v>
      </c>
      <c r="AB503" s="44">
        <f t="shared" si="155"/>
        <v>0</v>
      </c>
      <c r="AD503" s="44">
        <f t="shared" si="156"/>
        <v>0</v>
      </c>
      <c r="AF503" s="44">
        <f t="shared" si="157"/>
        <v>0</v>
      </c>
      <c r="AG503" s="43">
        <v>14</v>
      </c>
      <c r="AH503" s="44">
        <f t="shared" si="158"/>
        <v>391.72</v>
      </c>
      <c r="AJ503" s="44">
        <f t="shared" si="159"/>
        <v>391.72</v>
      </c>
    </row>
    <row r="504" spans="1:36" ht="34.200000000000003">
      <c r="A504" s="13" t="s">
        <v>1383</v>
      </c>
      <c r="B504" s="14" t="s">
        <v>985</v>
      </c>
      <c r="C504" s="15" t="s">
        <v>986</v>
      </c>
      <c r="D504" s="14" t="s">
        <v>14</v>
      </c>
      <c r="E504" s="14" t="s">
        <v>22</v>
      </c>
      <c r="F504" s="16">
        <v>3</v>
      </c>
      <c r="G504" s="17">
        <v>32.35</v>
      </c>
      <c r="H504" s="17">
        <f t="shared" si="160"/>
        <v>39.619999999999997</v>
      </c>
      <c r="I504" s="17">
        <f t="shared" si="161"/>
        <v>97.050000000000011</v>
      </c>
      <c r="J504" s="18">
        <f t="shared" si="164"/>
        <v>118.85999999999999</v>
      </c>
      <c r="L504" s="44">
        <f t="shared" si="148"/>
        <v>0</v>
      </c>
      <c r="N504" s="44">
        <f t="shared" ref="N504:N562" si="165">ROUND((M504*H504),2)</f>
        <v>0</v>
      </c>
      <c r="P504" s="44">
        <f t="shared" si="149"/>
        <v>0</v>
      </c>
      <c r="R504" s="44">
        <f t="shared" si="150"/>
        <v>0</v>
      </c>
      <c r="T504" s="44">
        <f t="shared" si="151"/>
        <v>0</v>
      </c>
      <c r="V504" s="44">
        <f t="shared" si="152"/>
        <v>0</v>
      </c>
      <c r="X504" s="44">
        <f t="shared" si="153"/>
        <v>0</v>
      </c>
      <c r="Z504" s="44">
        <f t="shared" si="154"/>
        <v>0</v>
      </c>
      <c r="AB504" s="44">
        <f t="shared" si="155"/>
        <v>0</v>
      </c>
      <c r="AD504" s="44">
        <f t="shared" si="156"/>
        <v>0</v>
      </c>
      <c r="AF504" s="44">
        <f t="shared" si="157"/>
        <v>0</v>
      </c>
      <c r="AG504" s="43">
        <v>3</v>
      </c>
      <c r="AH504" s="44">
        <f t="shared" si="158"/>
        <v>118.85999999999999</v>
      </c>
      <c r="AJ504" s="44">
        <f t="shared" si="159"/>
        <v>118.85999999999999</v>
      </c>
    </row>
    <row r="505" spans="1:36" s="74" customFormat="1">
      <c r="A505" s="11">
        <v>21</v>
      </c>
      <c r="B505" s="258" t="s">
        <v>987</v>
      </c>
      <c r="C505" s="258"/>
      <c r="D505" s="258"/>
      <c r="E505" s="258"/>
      <c r="F505" s="258"/>
      <c r="G505" s="258"/>
      <c r="H505" s="20"/>
      <c r="I505" s="20"/>
      <c r="J505" s="12">
        <f>J506+J514+J517+J521+J528</f>
        <v>41104.0285</v>
      </c>
      <c r="K505" s="72"/>
      <c r="L505" s="73">
        <f>SUM(L506:L530)</f>
        <v>0</v>
      </c>
      <c r="M505" s="72"/>
      <c r="N505" s="73">
        <f>SUM(N506:N530)</f>
        <v>0</v>
      </c>
      <c r="O505" s="72"/>
      <c r="P505" s="73">
        <f>SUM(P506:P530)</f>
        <v>0</v>
      </c>
      <c r="Q505" s="72"/>
      <c r="R505" s="73">
        <f>SUM(R506:R530)</f>
        <v>0</v>
      </c>
      <c r="S505" s="72"/>
      <c r="T505" s="73">
        <f>SUM(T506:T530)</f>
        <v>0</v>
      </c>
      <c r="U505" s="72"/>
      <c r="V505" s="73">
        <f>SUM(V506:V530)</f>
        <v>0</v>
      </c>
      <c r="W505" s="72"/>
      <c r="X505" s="73">
        <f>SUM(X506:X530)</f>
        <v>0</v>
      </c>
      <c r="Y505" s="72"/>
      <c r="Z505" s="73">
        <f>SUM(Z506:Z530)</f>
        <v>0</v>
      </c>
      <c r="AA505" s="72"/>
      <c r="AB505" s="73">
        <f>SUM(AB506:AB530)</f>
        <v>0</v>
      </c>
      <c r="AC505" s="72"/>
      <c r="AD505" s="73">
        <f>SUM(AD506:AD530)</f>
        <v>41104.0285</v>
      </c>
      <c r="AE505" s="72"/>
      <c r="AF505" s="73">
        <f>SUM(AF506:AF530)</f>
        <v>0</v>
      </c>
      <c r="AG505" s="72"/>
      <c r="AH505" s="73">
        <f>SUM(AH506:AH530)</f>
        <v>0</v>
      </c>
      <c r="AJ505" s="73"/>
    </row>
    <row r="506" spans="1:36">
      <c r="A506" s="22" t="s">
        <v>1039</v>
      </c>
      <c r="B506" s="259" t="s">
        <v>989</v>
      </c>
      <c r="C506" s="259"/>
      <c r="D506" s="259"/>
      <c r="E506" s="259"/>
      <c r="F506" s="259"/>
      <c r="G506" s="259"/>
      <c r="H506" s="17"/>
      <c r="I506" s="17"/>
      <c r="J506" s="23">
        <f>SUM(J507:J513)</f>
        <v>14608.280000000002</v>
      </c>
      <c r="N506" s="44">
        <f t="shared" si="165"/>
        <v>0</v>
      </c>
      <c r="AJ506" s="44"/>
    </row>
    <row r="507" spans="1:36" ht="22.8">
      <c r="A507" s="13" t="s">
        <v>1384</v>
      </c>
      <c r="B507" s="14" t="s">
        <v>991</v>
      </c>
      <c r="C507" s="15" t="s">
        <v>992</v>
      </c>
      <c r="D507" s="14" t="s">
        <v>14</v>
      </c>
      <c r="E507" s="14" t="s">
        <v>22</v>
      </c>
      <c r="F507" s="16">
        <v>3</v>
      </c>
      <c r="G507" s="17">
        <v>1275.52</v>
      </c>
      <c r="H507" s="17">
        <f t="shared" si="160"/>
        <v>1562.13</v>
      </c>
      <c r="I507" s="17">
        <f t="shared" si="161"/>
        <v>3826.56</v>
      </c>
      <c r="J507" s="18">
        <f>F507*H507</f>
        <v>4686.3900000000003</v>
      </c>
      <c r="L507" s="44">
        <f t="shared" si="148"/>
        <v>0</v>
      </c>
      <c r="N507" s="44">
        <f t="shared" si="165"/>
        <v>0</v>
      </c>
      <c r="P507" s="44">
        <f t="shared" si="149"/>
        <v>0</v>
      </c>
      <c r="R507" s="44">
        <f t="shared" si="150"/>
        <v>0</v>
      </c>
      <c r="T507" s="44">
        <f t="shared" si="151"/>
        <v>0</v>
      </c>
      <c r="V507" s="44">
        <f t="shared" si="152"/>
        <v>0</v>
      </c>
      <c r="X507" s="44">
        <f t="shared" si="153"/>
        <v>0</v>
      </c>
      <c r="Z507" s="44">
        <f t="shared" si="154"/>
        <v>0</v>
      </c>
      <c r="AB507" s="44">
        <f t="shared" si="155"/>
        <v>0</v>
      </c>
      <c r="AC507" s="43">
        <v>3</v>
      </c>
      <c r="AD507" s="44">
        <f t="shared" si="156"/>
        <v>4686.3900000000003</v>
      </c>
      <c r="AF507" s="44">
        <f t="shared" si="157"/>
        <v>0</v>
      </c>
      <c r="AH507" s="44">
        <f t="shared" si="158"/>
        <v>0</v>
      </c>
      <c r="AJ507" s="44">
        <f t="shared" si="159"/>
        <v>4686.3900000000003</v>
      </c>
    </row>
    <row r="508" spans="1:36" ht="22.8">
      <c r="A508" s="13" t="s">
        <v>1385</v>
      </c>
      <c r="B508" s="14" t="s">
        <v>994</v>
      </c>
      <c r="C508" s="15" t="s">
        <v>995</v>
      </c>
      <c r="D508" s="14" t="s">
        <v>26</v>
      </c>
      <c r="E508" s="14" t="s">
        <v>22</v>
      </c>
      <c r="F508" s="16">
        <v>1</v>
      </c>
      <c r="G508" s="17">
        <v>2008.48</v>
      </c>
      <c r="H508" s="17">
        <f t="shared" si="160"/>
        <v>2459.79</v>
      </c>
      <c r="I508" s="17">
        <f t="shared" si="161"/>
        <v>2008.48</v>
      </c>
      <c r="J508" s="18">
        <f t="shared" ref="J508:J513" si="166">F508*H508</f>
        <v>2459.79</v>
      </c>
      <c r="L508" s="44">
        <f t="shared" si="148"/>
        <v>0</v>
      </c>
      <c r="N508" s="44">
        <f t="shared" si="165"/>
        <v>0</v>
      </c>
      <c r="P508" s="44">
        <f t="shared" si="149"/>
        <v>0</v>
      </c>
      <c r="R508" s="44">
        <f t="shared" si="150"/>
        <v>0</v>
      </c>
      <c r="T508" s="44">
        <f t="shared" si="151"/>
        <v>0</v>
      </c>
      <c r="V508" s="44">
        <f t="shared" si="152"/>
        <v>0</v>
      </c>
      <c r="X508" s="44">
        <f t="shared" si="153"/>
        <v>0</v>
      </c>
      <c r="Z508" s="44">
        <f t="shared" si="154"/>
        <v>0</v>
      </c>
      <c r="AB508" s="44">
        <f t="shared" si="155"/>
        <v>0</v>
      </c>
      <c r="AC508" s="43">
        <v>1</v>
      </c>
      <c r="AD508" s="44">
        <f t="shared" si="156"/>
        <v>2459.79</v>
      </c>
      <c r="AF508" s="44">
        <f t="shared" si="157"/>
        <v>0</v>
      </c>
      <c r="AH508" s="44">
        <f t="shared" si="158"/>
        <v>0</v>
      </c>
      <c r="AJ508" s="44">
        <f t="shared" si="159"/>
        <v>2459.79</v>
      </c>
    </row>
    <row r="509" spans="1:36">
      <c r="A509" s="13" t="s">
        <v>1386</v>
      </c>
      <c r="B509" s="14" t="s">
        <v>997</v>
      </c>
      <c r="C509" s="15" t="s">
        <v>998</v>
      </c>
      <c r="D509" s="14" t="s">
        <v>26</v>
      </c>
      <c r="E509" s="14" t="s">
        <v>22</v>
      </c>
      <c r="F509" s="16">
        <v>19</v>
      </c>
      <c r="G509" s="17">
        <v>69.91</v>
      </c>
      <c r="H509" s="17">
        <f t="shared" si="160"/>
        <v>85.62</v>
      </c>
      <c r="I509" s="17">
        <f t="shared" si="161"/>
        <v>1328.29</v>
      </c>
      <c r="J509" s="18">
        <f t="shared" si="166"/>
        <v>1626.7800000000002</v>
      </c>
      <c r="L509" s="44">
        <f t="shared" si="148"/>
        <v>0</v>
      </c>
      <c r="N509" s="44">
        <f t="shared" si="165"/>
        <v>0</v>
      </c>
      <c r="P509" s="44">
        <f t="shared" si="149"/>
        <v>0</v>
      </c>
      <c r="R509" s="44">
        <f t="shared" si="150"/>
        <v>0</v>
      </c>
      <c r="T509" s="44">
        <f t="shared" si="151"/>
        <v>0</v>
      </c>
      <c r="V509" s="44">
        <f t="shared" si="152"/>
        <v>0</v>
      </c>
      <c r="X509" s="44">
        <f t="shared" si="153"/>
        <v>0</v>
      </c>
      <c r="Z509" s="44">
        <f t="shared" si="154"/>
        <v>0</v>
      </c>
      <c r="AB509" s="44">
        <f t="shared" si="155"/>
        <v>0</v>
      </c>
      <c r="AC509" s="43">
        <v>19</v>
      </c>
      <c r="AD509" s="44">
        <f t="shared" si="156"/>
        <v>1626.7800000000002</v>
      </c>
      <c r="AF509" s="44">
        <f t="shared" si="157"/>
        <v>0</v>
      </c>
      <c r="AH509" s="44">
        <f t="shared" si="158"/>
        <v>0</v>
      </c>
      <c r="AJ509" s="44">
        <f t="shared" si="159"/>
        <v>1626.7800000000002</v>
      </c>
    </row>
    <row r="510" spans="1:36">
      <c r="A510" s="13" t="s">
        <v>1387</v>
      </c>
      <c r="B510" s="14" t="s">
        <v>1000</v>
      </c>
      <c r="C510" s="15" t="s">
        <v>1001</v>
      </c>
      <c r="D510" s="14" t="s">
        <v>26</v>
      </c>
      <c r="E510" s="14" t="s">
        <v>790</v>
      </c>
      <c r="F510" s="16">
        <v>3</v>
      </c>
      <c r="G510" s="17">
        <v>33.17</v>
      </c>
      <c r="H510" s="17">
        <f t="shared" si="160"/>
        <v>40.619999999999997</v>
      </c>
      <c r="I510" s="17">
        <f t="shared" si="161"/>
        <v>99.51</v>
      </c>
      <c r="J510" s="18">
        <f t="shared" si="166"/>
        <v>121.85999999999999</v>
      </c>
      <c r="L510" s="44">
        <f t="shared" si="148"/>
        <v>0</v>
      </c>
      <c r="N510" s="44">
        <f t="shared" si="165"/>
        <v>0</v>
      </c>
      <c r="P510" s="44">
        <f t="shared" si="149"/>
        <v>0</v>
      </c>
      <c r="R510" s="44">
        <f t="shared" si="150"/>
        <v>0</v>
      </c>
      <c r="T510" s="44">
        <f t="shared" si="151"/>
        <v>0</v>
      </c>
      <c r="V510" s="44">
        <f t="shared" si="152"/>
        <v>0</v>
      </c>
      <c r="X510" s="44">
        <f t="shared" si="153"/>
        <v>0</v>
      </c>
      <c r="Z510" s="44">
        <f t="shared" si="154"/>
        <v>0</v>
      </c>
      <c r="AB510" s="44">
        <f t="shared" si="155"/>
        <v>0</v>
      </c>
      <c r="AC510" s="43">
        <v>3</v>
      </c>
      <c r="AD510" s="44">
        <f t="shared" si="156"/>
        <v>121.85999999999999</v>
      </c>
      <c r="AF510" s="44">
        <f t="shared" si="157"/>
        <v>0</v>
      </c>
      <c r="AH510" s="44">
        <f t="shared" si="158"/>
        <v>0</v>
      </c>
      <c r="AJ510" s="44">
        <f t="shared" si="159"/>
        <v>121.85999999999999</v>
      </c>
    </row>
    <row r="511" spans="1:36">
      <c r="A511" s="13" t="s">
        <v>1388</v>
      </c>
      <c r="B511" s="14" t="s">
        <v>1003</v>
      </c>
      <c r="C511" s="15" t="s">
        <v>1004</v>
      </c>
      <c r="D511" s="14" t="s">
        <v>26</v>
      </c>
      <c r="E511" s="14" t="s">
        <v>22</v>
      </c>
      <c r="F511" s="16">
        <v>2</v>
      </c>
      <c r="G511" s="17">
        <v>209.44</v>
      </c>
      <c r="H511" s="17">
        <f t="shared" si="160"/>
        <v>256.5</v>
      </c>
      <c r="I511" s="17">
        <f t="shared" si="161"/>
        <v>418.88</v>
      </c>
      <c r="J511" s="18">
        <f t="shared" si="166"/>
        <v>513</v>
      </c>
      <c r="L511" s="44">
        <f t="shared" si="148"/>
        <v>0</v>
      </c>
      <c r="N511" s="44">
        <f t="shared" si="165"/>
        <v>0</v>
      </c>
      <c r="P511" s="44">
        <f t="shared" si="149"/>
        <v>0</v>
      </c>
      <c r="R511" s="44">
        <f t="shared" si="150"/>
        <v>0</v>
      </c>
      <c r="T511" s="44">
        <f t="shared" si="151"/>
        <v>0</v>
      </c>
      <c r="V511" s="44">
        <f t="shared" si="152"/>
        <v>0</v>
      </c>
      <c r="X511" s="44">
        <f t="shared" si="153"/>
        <v>0</v>
      </c>
      <c r="Z511" s="44">
        <f t="shared" si="154"/>
        <v>0</v>
      </c>
      <c r="AB511" s="44">
        <f t="shared" si="155"/>
        <v>0</v>
      </c>
      <c r="AC511" s="43">
        <v>2</v>
      </c>
      <c r="AD511" s="44">
        <f t="shared" si="156"/>
        <v>513</v>
      </c>
      <c r="AF511" s="44">
        <f t="shared" si="157"/>
        <v>0</v>
      </c>
      <c r="AH511" s="44">
        <f t="shared" si="158"/>
        <v>0</v>
      </c>
      <c r="AJ511" s="44">
        <f t="shared" si="159"/>
        <v>513</v>
      </c>
    </row>
    <row r="512" spans="1:36" ht="22.8">
      <c r="A512" s="13" t="s">
        <v>1389</v>
      </c>
      <c r="B512" s="14" t="s">
        <v>1005</v>
      </c>
      <c r="C512" s="15" t="s">
        <v>1006</v>
      </c>
      <c r="D512" s="14" t="s">
        <v>14</v>
      </c>
      <c r="E512" s="14" t="s">
        <v>22</v>
      </c>
      <c r="F512" s="16">
        <v>3</v>
      </c>
      <c r="G512" s="17">
        <v>1362.08</v>
      </c>
      <c r="H512" s="17">
        <f t="shared" si="160"/>
        <v>1668.14</v>
      </c>
      <c r="I512" s="17">
        <f t="shared" si="161"/>
        <v>4086.24</v>
      </c>
      <c r="J512" s="18">
        <f t="shared" si="166"/>
        <v>5004.42</v>
      </c>
      <c r="L512" s="44">
        <f t="shared" si="148"/>
        <v>0</v>
      </c>
      <c r="N512" s="44">
        <f t="shared" si="165"/>
        <v>0</v>
      </c>
      <c r="P512" s="44">
        <f t="shared" si="149"/>
        <v>0</v>
      </c>
      <c r="R512" s="44">
        <f t="shared" si="150"/>
        <v>0</v>
      </c>
      <c r="T512" s="44">
        <f t="shared" si="151"/>
        <v>0</v>
      </c>
      <c r="V512" s="44">
        <f t="shared" si="152"/>
        <v>0</v>
      </c>
      <c r="X512" s="44">
        <f t="shared" si="153"/>
        <v>0</v>
      </c>
      <c r="Z512" s="44">
        <f t="shared" si="154"/>
        <v>0</v>
      </c>
      <c r="AB512" s="44">
        <f t="shared" si="155"/>
        <v>0</v>
      </c>
      <c r="AC512" s="43">
        <v>3</v>
      </c>
      <c r="AD512" s="44">
        <f t="shared" si="156"/>
        <v>5004.42</v>
      </c>
      <c r="AF512" s="44">
        <f t="shared" si="157"/>
        <v>0</v>
      </c>
      <c r="AH512" s="44">
        <f t="shared" si="158"/>
        <v>0</v>
      </c>
      <c r="AJ512" s="44">
        <f t="shared" si="159"/>
        <v>5004.42</v>
      </c>
    </row>
    <row r="513" spans="1:36">
      <c r="A513" s="13" t="s">
        <v>1390</v>
      </c>
      <c r="B513" s="14" t="s">
        <v>1007</v>
      </c>
      <c r="C513" s="15" t="s">
        <v>1008</v>
      </c>
      <c r="D513" s="14" t="s">
        <v>26</v>
      </c>
      <c r="E513" s="14" t="s">
        <v>22</v>
      </c>
      <c r="F513" s="16">
        <v>4</v>
      </c>
      <c r="G513" s="17">
        <v>40.020000000000003</v>
      </c>
      <c r="H513" s="17">
        <f t="shared" si="160"/>
        <v>49.01</v>
      </c>
      <c r="I513" s="17">
        <f t="shared" si="161"/>
        <v>160.08000000000001</v>
      </c>
      <c r="J513" s="18">
        <f t="shared" si="166"/>
        <v>196.04</v>
      </c>
      <c r="L513" s="44">
        <f t="shared" si="148"/>
        <v>0</v>
      </c>
      <c r="N513" s="44">
        <f t="shared" si="165"/>
        <v>0</v>
      </c>
      <c r="P513" s="44">
        <f t="shared" si="149"/>
        <v>0</v>
      </c>
      <c r="R513" s="44">
        <f t="shared" si="150"/>
        <v>0</v>
      </c>
      <c r="T513" s="44">
        <f t="shared" si="151"/>
        <v>0</v>
      </c>
      <c r="V513" s="44">
        <f t="shared" si="152"/>
        <v>0</v>
      </c>
      <c r="X513" s="44">
        <f t="shared" si="153"/>
        <v>0</v>
      </c>
      <c r="Z513" s="44">
        <f t="shared" si="154"/>
        <v>0</v>
      </c>
      <c r="AB513" s="44">
        <f t="shared" si="155"/>
        <v>0</v>
      </c>
      <c r="AC513" s="43">
        <v>4</v>
      </c>
      <c r="AD513" s="44">
        <f t="shared" si="156"/>
        <v>196.04</v>
      </c>
      <c r="AF513" s="44">
        <f t="shared" si="157"/>
        <v>0</v>
      </c>
      <c r="AH513" s="44">
        <f t="shared" si="158"/>
        <v>0</v>
      </c>
      <c r="AJ513" s="44">
        <f t="shared" si="159"/>
        <v>196.04</v>
      </c>
    </row>
    <row r="514" spans="1:36">
      <c r="A514" s="22" t="s">
        <v>1042</v>
      </c>
      <c r="B514" s="259" t="s">
        <v>1010</v>
      </c>
      <c r="C514" s="259"/>
      <c r="D514" s="259"/>
      <c r="E514" s="259"/>
      <c r="F514" s="259"/>
      <c r="G514" s="259"/>
      <c r="H514" s="17"/>
      <c r="I514" s="17"/>
      <c r="J514" s="23">
        <f>J515+J516</f>
        <v>1779.1399999999999</v>
      </c>
      <c r="N514" s="44">
        <f t="shared" si="165"/>
        <v>0</v>
      </c>
      <c r="AJ514" s="44"/>
    </row>
    <row r="515" spans="1:36" ht="45.6">
      <c r="A515" s="13" t="s">
        <v>1391</v>
      </c>
      <c r="B515" s="14" t="s">
        <v>882</v>
      </c>
      <c r="C515" s="15" t="s">
        <v>883</v>
      </c>
      <c r="D515" s="14" t="s">
        <v>14</v>
      </c>
      <c r="E515" s="14" t="s">
        <v>22</v>
      </c>
      <c r="F515" s="16">
        <v>4</v>
      </c>
      <c r="G515" s="17">
        <v>190.67</v>
      </c>
      <c r="H515" s="17">
        <f t="shared" si="160"/>
        <v>233.51</v>
      </c>
      <c r="I515" s="17">
        <f t="shared" si="161"/>
        <v>762.68</v>
      </c>
      <c r="J515" s="18">
        <f>F515*H515</f>
        <v>934.04</v>
      </c>
      <c r="L515" s="44">
        <f t="shared" si="148"/>
        <v>0</v>
      </c>
      <c r="N515" s="44">
        <f t="shared" si="165"/>
        <v>0</v>
      </c>
      <c r="P515" s="44">
        <f t="shared" si="149"/>
        <v>0</v>
      </c>
      <c r="R515" s="44">
        <f t="shared" si="150"/>
        <v>0</v>
      </c>
      <c r="T515" s="44">
        <f t="shared" si="151"/>
        <v>0</v>
      </c>
      <c r="V515" s="44">
        <f t="shared" si="152"/>
        <v>0</v>
      </c>
      <c r="X515" s="44">
        <f t="shared" si="153"/>
        <v>0</v>
      </c>
      <c r="Z515" s="44">
        <f t="shared" si="154"/>
        <v>0</v>
      </c>
      <c r="AB515" s="44">
        <f t="shared" si="155"/>
        <v>0</v>
      </c>
      <c r="AC515" s="43">
        <v>4</v>
      </c>
      <c r="AD515" s="44">
        <f t="shared" si="156"/>
        <v>934.04</v>
      </c>
      <c r="AF515" s="44">
        <f t="shared" si="157"/>
        <v>0</v>
      </c>
      <c r="AH515" s="44">
        <f t="shared" si="158"/>
        <v>0</v>
      </c>
      <c r="AJ515" s="44">
        <f t="shared" si="159"/>
        <v>934.04</v>
      </c>
    </row>
    <row r="516" spans="1:36" ht="34.200000000000003">
      <c r="A516" s="13" t="s">
        <v>1392</v>
      </c>
      <c r="B516" s="14" t="s">
        <v>887</v>
      </c>
      <c r="C516" s="15" t="s">
        <v>888</v>
      </c>
      <c r="D516" s="14" t="s">
        <v>14</v>
      </c>
      <c r="E516" s="14" t="s">
        <v>22</v>
      </c>
      <c r="F516" s="16">
        <v>27</v>
      </c>
      <c r="G516" s="17">
        <v>25.56</v>
      </c>
      <c r="H516" s="17">
        <f t="shared" si="160"/>
        <v>31.3</v>
      </c>
      <c r="I516" s="17">
        <f t="shared" si="161"/>
        <v>690.12</v>
      </c>
      <c r="J516" s="18">
        <f>F516*H516</f>
        <v>845.1</v>
      </c>
      <c r="L516" s="44">
        <f t="shared" si="148"/>
        <v>0</v>
      </c>
      <c r="N516" s="44">
        <f t="shared" si="165"/>
        <v>0</v>
      </c>
      <c r="P516" s="44">
        <f t="shared" si="149"/>
        <v>0</v>
      </c>
      <c r="R516" s="44">
        <f t="shared" si="150"/>
        <v>0</v>
      </c>
      <c r="T516" s="44">
        <f t="shared" si="151"/>
        <v>0</v>
      </c>
      <c r="V516" s="44">
        <f t="shared" si="152"/>
        <v>0</v>
      </c>
      <c r="X516" s="44">
        <f t="shared" si="153"/>
        <v>0</v>
      </c>
      <c r="Z516" s="44">
        <f t="shared" si="154"/>
        <v>0</v>
      </c>
      <c r="AB516" s="44">
        <f t="shared" si="155"/>
        <v>0</v>
      </c>
      <c r="AC516" s="43">
        <v>27</v>
      </c>
      <c r="AD516" s="44">
        <f t="shared" si="156"/>
        <v>845.1</v>
      </c>
      <c r="AF516" s="44">
        <f t="shared" si="157"/>
        <v>0</v>
      </c>
      <c r="AH516" s="44">
        <f t="shared" si="158"/>
        <v>0</v>
      </c>
      <c r="AJ516" s="44">
        <f t="shared" si="159"/>
        <v>845.1</v>
      </c>
    </row>
    <row r="517" spans="1:36">
      <c r="A517" s="22" t="s">
        <v>1393</v>
      </c>
      <c r="B517" s="259" t="s">
        <v>1013</v>
      </c>
      <c r="C517" s="259"/>
      <c r="D517" s="259"/>
      <c r="E517" s="259"/>
      <c r="F517" s="259"/>
      <c r="G517" s="259"/>
      <c r="H517" s="17"/>
      <c r="I517" s="17"/>
      <c r="J517" s="23">
        <f>J518+J519+J520</f>
        <v>2198.46</v>
      </c>
      <c r="N517" s="44">
        <f t="shared" si="165"/>
        <v>0</v>
      </c>
      <c r="AJ517" s="44"/>
    </row>
    <row r="518" spans="1:36" ht="22.8">
      <c r="A518" s="13" t="s">
        <v>1394</v>
      </c>
      <c r="B518" s="14" t="s">
        <v>1014</v>
      </c>
      <c r="C518" s="15" t="s">
        <v>1015</v>
      </c>
      <c r="D518" s="14" t="s">
        <v>14</v>
      </c>
      <c r="E518" s="14" t="s">
        <v>22</v>
      </c>
      <c r="F518" s="16">
        <v>19</v>
      </c>
      <c r="G518" s="17">
        <v>69.34</v>
      </c>
      <c r="H518" s="17">
        <f t="shared" si="160"/>
        <v>84.92</v>
      </c>
      <c r="I518" s="17">
        <f t="shared" si="161"/>
        <v>1317.46</v>
      </c>
      <c r="J518" s="18">
        <f>F518*H518</f>
        <v>1613.48</v>
      </c>
      <c r="L518" s="44">
        <f t="shared" si="148"/>
        <v>0</v>
      </c>
      <c r="N518" s="44">
        <f t="shared" si="165"/>
        <v>0</v>
      </c>
      <c r="P518" s="44">
        <f t="shared" si="149"/>
        <v>0</v>
      </c>
      <c r="R518" s="44">
        <f t="shared" si="150"/>
        <v>0</v>
      </c>
      <c r="T518" s="44">
        <f t="shared" si="151"/>
        <v>0</v>
      </c>
      <c r="V518" s="44">
        <f t="shared" si="152"/>
        <v>0</v>
      </c>
      <c r="X518" s="44">
        <f t="shared" si="153"/>
        <v>0</v>
      </c>
      <c r="Z518" s="44">
        <f t="shared" si="154"/>
        <v>0</v>
      </c>
      <c r="AB518" s="44">
        <f t="shared" si="155"/>
        <v>0</v>
      </c>
      <c r="AC518" s="43">
        <v>19</v>
      </c>
      <c r="AD518" s="44">
        <f t="shared" si="156"/>
        <v>1613.48</v>
      </c>
      <c r="AF518" s="44">
        <f t="shared" si="157"/>
        <v>0</v>
      </c>
      <c r="AH518" s="44">
        <f t="shared" si="158"/>
        <v>0</v>
      </c>
      <c r="AJ518" s="44">
        <f t="shared" si="159"/>
        <v>1613.48</v>
      </c>
    </row>
    <row r="519" spans="1:36" ht="22.8">
      <c r="A519" s="13" t="s">
        <v>1395</v>
      </c>
      <c r="B519" s="14" t="s">
        <v>1016</v>
      </c>
      <c r="C519" s="15" t="s">
        <v>1017</v>
      </c>
      <c r="D519" s="14" t="s">
        <v>26</v>
      </c>
      <c r="E519" s="14" t="s">
        <v>22</v>
      </c>
      <c r="F519" s="16">
        <v>8</v>
      </c>
      <c r="G519" s="17">
        <v>33.24</v>
      </c>
      <c r="H519" s="17">
        <f t="shared" si="160"/>
        <v>40.71</v>
      </c>
      <c r="I519" s="17">
        <f t="shared" si="161"/>
        <v>265.92</v>
      </c>
      <c r="J519" s="18">
        <f t="shared" ref="J519:J520" si="167">F519*H519</f>
        <v>325.68</v>
      </c>
      <c r="L519" s="44">
        <f t="shared" si="148"/>
        <v>0</v>
      </c>
      <c r="N519" s="44">
        <f t="shared" si="165"/>
        <v>0</v>
      </c>
      <c r="P519" s="44">
        <f t="shared" si="149"/>
        <v>0</v>
      </c>
      <c r="R519" s="44">
        <f t="shared" si="150"/>
        <v>0</v>
      </c>
      <c r="T519" s="44">
        <f t="shared" si="151"/>
        <v>0</v>
      </c>
      <c r="V519" s="44">
        <f t="shared" si="152"/>
        <v>0</v>
      </c>
      <c r="X519" s="44">
        <f t="shared" si="153"/>
        <v>0</v>
      </c>
      <c r="Z519" s="44">
        <f t="shared" si="154"/>
        <v>0</v>
      </c>
      <c r="AB519" s="44">
        <f t="shared" si="155"/>
        <v>0</v>
      </c>
      <c r="AC519" s="43">
        <v>8</v>
      </c>
      <c r="AD519" s="44">
        <f t="shared" si="156"/>
        <v>325.68</v>
      </c>
      <c r="AF519" s="44">
        <f t="shared" si="157"/>
        <v>0</v>
      </c>
      <c r="AH519" s="44">
        <f t="shared" si="158"/>
        <v>0</v>
      </c>
      <c r="AJ519" s="44">
        <f t="shared" si="159"/>
        <v>325.68</v>
      </c>
    </row>
    <row r="520" spans="1:36">
      <c r="A520" s="13" t="s">
        <v>1396</v>
      </c>
      <c r="B520" s="14" t="s">
        <v>1018</v>
      </c>
      <c r="C520" s="15" t="s">
        <v>1019</v>
      </c>
      <c r="D520" s="14" t="s">
        <v>26</v>
      </c>
      <c r="E520" s="14" t="s">
        <v>22</v>
      </c>
      <c r="F520" s="16">
        <v>10</v>
      </c>
      <c r="G520" s="17">
        <v>21.17</v>
      </c>
      <c r="H520" s="17">
        <f t="shared" si="160"/>
        <v>25.93</v>
      </c>
      <c r="I520" s="17">
        <f t="shared" si="161"/>
        <v>211.70000000000002</v>
      </c>
      <c r="J520" s="18">
        <f t="shared" si="167"/>
        <v>259.3</v>
      </c>
      <c r="L520" s="44">
        <f t="shared" si="148"/>
        <v>0</v>
      </c>
      <c r="N520" s="44">
        <f t="shared" si="165"/>
        <v>0</v>
      </c>
      <c r="P520" s="44">
        <f t="shared" si="149"/>
        <v>0</v>
      </c>
      <c r="R520" s="44">
        <f t="shared" si="150"/>
        <v>0</v>
      </c>
      <c r="T520" s="44">
        <f t="shared" si="151"/>
        <v>0</v>
      </c>
      <c r="V520" s="44">
        <f t="shared" si="152"/>
        <v>0</v>
      </c>
      <c r="X520" s="44">
        <f t="shared" si="153"/>
        <v>0</v>
      </c>
      <c r="Z520" s="44">
        <f t="shared" si="154"/>
        <v>0</v>
      </c>
      <c r="AB520" s="44">
        <f t="shared" si="155"/>
        <v>0</v>
      </c>
      <c r="AC520" s="43">
        <v>10</v>
      </c>
      <c r="AD520" s="44">
        <f t="shared" si="156"/>
        <v>259.3</v>
      </c>
      <c r="AF520" s="44">
        <f t="shared" si="157"/>
        <v>0</v>
      </c>
      <c r="AH520" s="44">
        <f t="shared" si="158"/>
        <v>0</v>
      </c>
      <c r="AJ520" s="44">
        <f t="shared" si="159"/>
        <v>259.3</v>
      </c>
    </row>
    <row r="521" spans="1:36">
      <c r="A521" s="22" t="s">
        <v>1397</v>
      </c>
      <c r="B521" s="259" t="s">
        <v>1020</v>
      </c>
      <c r="C521" s="259"/>
      <c r="D521" s="259"/>
      <c r="E521" s="259"/>
      <c r="F521" s="259"/>
      <c r="G521" s="259"/>
      <c r="H521" s="17"/>
      <c r="I521" s="17"/>
      <c r="J521" s="23">
        <f>SUM(J522:J527)</f>
        <v>14282.5285</v>
      </c>
      <c r="N521" s="44">
        <f t="shared" si="165"/>
        <v>0</v>
      </c>
      <c r="AJ521" s="44"/>
    </row>
    <row r="522" spans="1:36" ht="45.6">
      <c r="A522" s="13" t="s">
        <v>1398</v>
      </c>
      <c r="B522" s="14" t="s">
        <v>1021</v>
      </c>
      <c r="C522" s="15" t="s">
        <v>1022</v>
      </c>
      <c r="D522" s="14" t="s">
        <v>14</v>
      </c>
      <c r="E522" s="14" t="s">
        <v>30</v>
      </c>
      <c r="F522" s="16">
        <v>51.65</v>
      </c>
      <c r="G522" s="17">
        <v>120.83</v>
      </c>
      <c r="H522" s="17">
        <f t="shared" si="160"/>
        <v>147.97999999999999</v>
      </c>
      <c r="I522" s="17">
        <f t="shared" si="161"/>
        <v>6240.8694999999998</v>
      </c>
      <c r="J522" s="18">
        <f>F522*H522</f>
        <v>7643.1669999999995</v>
      </c>
      <c r="L522" s="44">
        <f t="shared" si="148"/>
        <v>0</v>
      </c>
      <c r="N522" s="44">
        <f t="shared" si="165"/>
        <v>0</v>
      </c>
      <c r="P522" s="44">
        <f t="shared" si="149"/>
        <v>0</v>
      </c>
      <c r="R522" s="44">
        <f t="shared" si="150"/>
        <v>0</v>
      </c>
      <c r="T522" s="44">
        <f t="shared" si="151"/>
        <v>0</v>
      </c>
      <c r="V522" s="44">
        <f t="shared" si="152"/>
        <v>0</v>
      </c>
      <c r="X522" s="44">
        <f t="shared" si="153"/>
        <v>0</v>
      </c>
      <c r="Z522" s="44">
        <f t="shared" si="154"/>
        <v>0</v>
      </c>
      <c r="AB522" s="44">
        <f t="shared" si="155"/>
        <v>0</v>
      </c>
      <c r="AC522" s="43">
        <v>51.65</v>
      </c>
      <c r="AD522" s="44">
        <f t="shared" si="156"/>
        <v>7643.1669999999995</v>
      </c>
      <c r="AF522" s="44">
        <f t="shared" si="157"/>
        <v>0</v>
      </c>
      <c r="AH522" s="44">
        <f t="shared" si="158"/>
        <v>0</v>
      </c>
      <c r="AJ522" s="44">
        <f t="shared" si="159"/>
        <v>7643.1669999999995</v>
      </c>
    </row>
    <row r="523" spans="1:36" ht="45.6">
      <c r="A523" s="13" t="s">
        <v>1399</v>
      </c>
      <c r="B523" s="14" t="s">
        <v>1023</v>
      </c>
      <c r="C523" s="15" t="s">
        <v>1024</v>
      </c>
      <c r="D523" s="14" t="s">
        <v>14</v>
      </c>
      <c r="E523" s="14" t="s">
        <v>30</v>
      </c>
      <c r="F523" s="16">
        <v>15.2</v>
      </c>
      <c r="G523" s="17">
        <v>28.67</v>
      </c>
      <c r="H523" s="17">
        <f t="shared" si="160"/>
        <v>35.11</v>
      </c>
      <c r="I523" s="17">
        <f t="shared" si="161"/>
        <v>435.78399999999999</v>
      </c>
      <c r="J523" s="18">
        <f t="shared" ref="J523:J527" si="168">F523*H523</f>
        <v>533.67199999999991</v>
      </c>
      <c r="L523" s="44">
        <f t="shared" si="148"/>
        <v>0</v>
      </c>
      <c r="N523" s="44">
        <f t="shared" si="165"/>
        <v>0</v>
      </c>
      <c r="P523" s="44">
        <f t="shared" si="149"/>
        <v>0</v>
      </c>
      <c r="R523" s="44">
        <f t="shared" si="150"/>
        <v>0</v>
      </c>
      <c r="T523" s="44">
        <f t="shared" si="151"/>
        <v>0</v>
      </c>
      <c r="V523" s="44">
        <f t="shared" si="152"/>
        <v>0</v>
      </c>
      <c r="X523" s="44">
        <f t="shared" si="153"/>
        <v>0</v>
      </c>
      <c r="Z523" s="44">
        <f t="shared" si="154"/>
        <v>0</v>
      </c>
      <c r="AB523" s="44">
        <f t="shared" si="155"/>
        <v>0</v>
      </c>
      <c r="AC523" s="43">
        <v>15.2</v>
      </c>
      <c r="AD523" s="44">
        <f t="shared" si="156"/>
        <v>533.67199999999991</v>
      </c>
      <c r="AF523" s="44">
        <f t="shared" si="157"/>
        <v>0</v>
      </c>
      <c r="AH523" s="44">
        <f t="shared" si="158"/>
        <v>0</v>
      </c>
      <c r="AJ523" s="44">
        <f t="shared" si="159"/>
        <v>533.67199999999991</v>
      </c>
    </row>
    <row r="524" spans="1:36" ht="45.6">
      <c r="A524" s="13" t="s">
        <v>1400</v>
      </c>
      <c r="B524" s="14" t="s">
        <v>1025</v>
      </c>
      <c r="C524" s="15" t="s">
        <v>1026</v>
      </c>
      <c r="D524" s="14" t="s">
        <v>14</v>
      </c>
      <c r="E524" s="14" t="s">
        <v>30</v>
      </c>
      <c r="F524" s="16">
        <v>112.05</v>
      </c>
      <c r="G524" s="17">
        <v>24.06</v>
      </c>
      <c r="H524" s="17">
        <f t="shared" si="160"/>
        <v>29.47</v>
      </c>
      <c r="I524" s="17">
        <f t="shared" si="161"/>
        <v>2695.9229999999998</v>
      </c>
      <c r="J524" s="18">
        <f t="shared" si="168"/>
        <v>3302.1134999999999</v>
      </c>
      <c r="L524" s="44">
        <f t="shared" si="148"/>
        <v>0</v>
      </c>
      <c r="N524" s="44">
        <f t="shared" si="165"/>
        <v>0</v>
      </c>
      <c r="P524" s="44">
        <f t="shared" si="149"/>
        <v>0</v>
      </c>
      <c r="R524" s="44">
        <f t="shared" si="150"/>
        <v>0</v>
      </c>
      <c r="T524" s="44">
        <f t="shared" si="151"/>
        <v>0</v>
      </c>
      <c r="V524" s="44">
        <f t="shared" si="152"/>
        <v>0</v>
      </c>
      <c r="X524" s="44">
        <f t="shared" si="153"/>
        <v>0</v>
      </c>
      <c r="Z524" s="44">
        <f t="shared" si="154"/>
        <v>0</v>
      </c>
      <c r="AB524" s="44">
        <f t="shared" si="155"/>
        <v>0</v>
      </c>
      <c r="AC524" s="43">
        <v>112.05</v>
      </c>
      <c r="AD524" s="44">
        <f t="shared" si="156"/>
        <v>3302.1134999999999</v>
      </c>
      <c r="AF524" s="44">
        <f t="shared" si="157"/>
        <v>0</v>
      </c>
      <c r="AH524" s="44">
        <f t="shared" si="158"/>
        <v>0</v>
      </c>
      <c r="AJ524" s="44">
        <f t="shared" si="159"/>
        <v>3302.1134999999999</v>
      </c>
    </row>
    <row r="525" spans="1:36" ht="45.6">
      <c r="A525" s="13" t="s">
        <v>1401</v>
      </c>
      <c r="B525" s="14" t="s">
        <v>1027</v>
      </c>
      <c r="C525" s="15" t="s">
        <v>1028</v>
      </c>
      <c r="D525" s="14" t="s">
        <v>14</v>
      </c>
      <c r="E525" s="14" t="s">
        <v>30</v>
      </c>
      <c r="F525" s="16">
        <v>4.8</v>
      </c>
      <c r="G525" s="17">
        <v>21.9</v>
      </c>
      <c r="H525" s="17">
        <f t="shared" si="160"/>
        <v>26.82</v>
      </c>
      <c r="I525" s="17">
        <f t="shared" si="161"/>
        <v>105.11999999999999</v>
      </c>
      <c r="J525" s="18">
        <f t="shared" si="168"/>
        <v>128.73599999999999</v>
      </c>
      <c r="L525" s="44">
        <f t="shared" si="148"/>
        <v>0</v>
      </c>
      <c r="N525" s="44">
        <f t="shared" si="165"/>
        <v>0</v>
      </c>
      <c r="P525" s="44">
        <f t="shared" si="149"/>
        <v>0</v>
      </c>
      <c r="R525" s="44">
        <f t="shared" si="150"/>
        <v>0</v>
      </c>
      <c r="T525" s="44">
        <f t="shared" si="151"/>
        <v>0</v>
      </c>
      <c r="V525" s="44">
        <f t="shared" si="152"/>
        <v>0</v>
      </c>
      <c r="X525" s="44">
        <f t="shared" si="153"/>
        <v>0</v>
      </c>
      <c r="Z525" s="44">
        <f t="shared" si="154"/>
        <v>0</v>
      </c>
      <c r="AB525" s="44">
        <f t="shared" si="155"/>
        <v>0</v>
      </c>
      <c r="AC525" s="43">
        <v>4.8</v>
      </c>
      <c r="AD525" s="44">
        <f t="shared" si="156"/>
        <v>128.73599999999999</v>
      </c>
      <c r="AF525" s="44">
        <f t="shared" si="157"/>
        <v>0</v>
      </c>
      <c r="AH525" s="44">
        <f t="shared" si="158"/>
        <v>0</v>
      </c>
      <c r="AJ525" s="44">
        <f t="shared" si="159"/>
        <v>128.73599999999999</v>
      </c>
    </row>
    <row r="526" spans="1:36" ht="22.8">
      <c r="A526" s="13" t="s">
        <v>1402</v>
      </c>
      <c r="B526" s="14" t="s">
        <v>1029</v>
      </c>
      <c r="C526" s="15" t="s">
        <v>1030</v>
      </c>
      <c r="D526" s="14" t="s">
        <v>26</v>
      </c>
      <c r="E526" s="14" t="s">
        <v>5</v>
      </c>
      <c r="F526" s="16">
        <v>4</v>
      </c>
      <c r="G526" s="17">
        <v>18.670000000000002</v>
      </c>
      <c r="H526" s="17">
        <f t="shared" si="160"/>
        <v>22.87</v>
      </c>
      <c r="I526" s="17">
        <f t="shared" si="161"/>
        <v>74.680000000000007</v>
      </c>
      <c r="J526" s="18">
        <f t="shared" si="168"/>
        <v>91.48</v>
      </c>
      <c r="L526" s="44">
        <f t="shared" si="148"/>
        <v>0</v>
      </c>
      <c r="N526" s="44">
        <f t="shared" si="165"/>
        <v>0</v>
      </c>
      <c r="P526" s="44">
        <f t="shared" si="149"/>
        <v>0</v>
      </c>
      <c r="R526" s="44">
        <f t="shared" si="150"/>
        <v>0</v>
      </c>
      <c r="T526" s="44">
        <f t="shared" si="151"/>
        <v>0</v>
      </c>
      <c r="V526" s="44">
        <f t="shared" si="152"/>
        <v>0</v>
      </c>
      <c r="X526" s="44">
        <f t="shared" si="153"/>
        <v>0</v>
      </c>
      <c r="Z526" s="44">
        <f t="shared" si="154"/>
        <v>0</v>
      </c>
      <c r="AB526" s="44">
        <f t="shared" si="155"/>
        <v>0</v>
      </c>
      <c r="AC526" s="43">
        <v>4</v>
      </c>
      <c r="AD526" s="44">
        <f t="shared" si="156"/>
        <v>91.48</v>
      </c>
      <c r="AF526" s="44">
        <f t="shared" si="157"/>
        <v>0</v>
      </c>
      <c r="AH526" s="44">
        <f t="shared" si="158"/>
        <v>0</v>
      </c>
      <c r="AJ526" s="44">
        <f t="shared" si="159"/>
        <v>91.48</v>
      </c>
    </row>
    <row r="527" spans="1:36" ht="34.200000000000003">
      <c r="A527" s="13" t="s">
        <v>1403</v>
      </c>
      <c r="B527" s="14" t="s">
        <v>1031</v>
      </c>
      <c r="C527" s="15" t="s">
        <v>1032</v>
      </c>
      <c r="D527" s="14" t="s">
        <v>26</v>
      </c>
      <c r="E527" s="14" t="s">
        <v>30</v>
      </c>
      <c r="F527" s="16">
        <v>55.2</v>
      </c>
      <c r="G527" s="17">
        <v>38.21</v>
      </c>
      <c r="H527" s="17">
        <f t="shared" si="160"/>
        <v>46.8</v>
      </c>
      <c r="I527" s="17">
        <f t="shared" si="161"/>
        <v>2109.192</v>
      </c>
      <c r="J527" s="18">
        <f t="shared" si="168"/>
        <v>2583.36</v>
      </c>
      <c r="L527" s="44">
        <f t="shared" si="148"/>
        <v>0</v>
      </c>
      <c r="N527" s="44">
        <f t="shared" si="165"/>
        <v>0</v>
      </c>
      <c r="P527" s="44">
        <f t="shared" si="149"/>
        <v>0</v>
      </c>
      <c r="R527" s="44">
        <f t="shared" si="150"/>
        <v>0</v>
      </c>
      <c r="T527" s="44">
        <f t="shared" si="151"/>
        <v>0</v>
      </c>
      <c r="V527" s="44">
        <f t="shared" si="152"/>
        <v>0</v>
      </c>
      <c r="X527" s="44">
        <f t="shared" si="153"/>
        <v>0</v>
      </c>
      <c r="Z527" s="44">
        <f t="shared" si="154"/>
        <v>0</v>
      </c>
      <c r="AB527" s="44">
        <f t="shared" si="155"/>
        <v>0</v>
      </c>
      <c r="AC527" s="43">
        <v>55.2</v>
      </c>
      <c r="AD527" s="44">
        <f t="shared" si="156"/>
        <v>2583.36</v>
      </c>
      <c r="AF527" s="44">
        <f t="shared" si="157"/>
        <v>0</v>
      </c>
      <c r="AH527" s="44">
        <f t="shared" si="158"/>
        <v>0</v>
      </c>
      <c r="AJ527" s="44">
        <f t="shared" si="159"/>
        <v>2583.36</v>
      </c>
    </row>
    <row r="528" spans="1:36">
      <c r="A528" s="22" t="s">
        <v>1404</v>
      </c>
      <c r="B528" s="259" t="s">
        <v>1033</v>
      </c>
      <c r="C528" s="259"/>
      <c r="D528" s="259"/>
      <c r="E528" s="259"/>
      <c r="F528" s="259"/>
      <c r="G528" s="259"/>
      <c r="H528" s="17"/>
      <c r="I528" s="17"/>
      <c r="J528" s="23">
        <f>J529+J530</f>
        <v>8235.619999999999</v>
      </c>
      <c r="N528" s="44">
        <f t="shared" si="165"/>
        <v>0</v>
      </c>
      <c r="AJ528" s="44"/>
    </row>
    <row r="529" spans="1:36" ht="34.200000000000003">
      <c r="A529" s="13" t="s">
        <v>1405</v>
      </c>
      <c r="B529" s="14" t="s">
        <v>1034</v>
      </c>
      <c r="C529" s="15" t="s">
        <v>1035</v>
      </c>
      <c r="D529" s="14" t="s">
        <v>14</v>
      </c>
      <c r="E529" s="14" t="s">
        <v>30</v>
      </c>
      <c r="F529" s="16">
        <v>579</v>
      </c>
      <c r="G529" s="17">
        <v>9.9</v>
      </c>
      <c r="H529" s="17">
        <f t="shared" si="160"/>
        <v>12.12</v>
      </c>
      <c r="I529" s="17">
        <f t="shared" si="161"/>
        <v>5732.1</v>
      </c>
      <c r="J529" s="18">
        <f>F529*H529</f>
        <v>7017.48</v>
      </c>
      <c r="L529" s="44">
        <f t="shared" si="148"/>
        <v>0</v>
      </c>
      <c r="N529" s="44">
        <f t="shared" si="165"/>
        <v>0</v>
      </c>
      <c r="P529" s="44">
        <f t="shared" si="149"/>
        <v>0</v>
      </c>
      <c r="R529" s="44">
        <f t="shared" si="150"/>
        <v>0</v>
      </c>
      <c r="T529" s="44">
        <f t="shared" si="151"/>
        <v>0</v>
      </c>
      <c r="V529" s="44">
        <f t="shared" si="152"/>
        <v>0</v>
      </c>
      <c r="X529" s="44">
        <f t="shared" si="153"/>
        <v>0</v>
      </c>
      <c r="Z529" s="44">
        <f t="shared" si="154"/>
        <v>0</v>
      </c>
      <c r="AB529" s="44">
        <f t="shared" si="155"/>
        <v>0</v>
      </c>
      <c r="AC529" s="43">
        <v>579</v>
      </c>
      <c r="AD529" s="44">
        <f t="shared" si="156"/>
        <v>7017.48</v>
      </c>
      <c r="AF529" s="44">
        <f t="shared" si="157"/>
        <v>0</v>
      </c>
      <c r="AH529" s="44">
        <f t="shared" si="158"/>
        <v>0</v>
      </c>
      <c r="AJ529" s="44">
        <f t="shared" si="159"/>
        <v>7017.48</v>
      </c>
    </row>
    <row r="530" spans="1:36" ht="22.8">
      <c r="A530" s="13" t="s">
        <v>1406</v>
      </c>
      <c r="B530" s="14" t="s">
        <v>1036</v>
      </c>
      <c r="C530" s="15" t="s">
        <v>1037</v>
      </c>
      <c r="D530" s="14" t="s">
        <v>14</v>
      </c>
      <c r="E530" s="14" t="s">
        <v>30</v>
      </c>
      <c r="F530" s="16">
        <v>113</v>
      </c>
      <c r="G530" s="17">
        <v>8.8000000000000007</v>
      </c>
      <c r="H530" s="17">
        <f t="shared" si="160"/>
        <v>10.78</v>
      </c>
      <c r="I530" s="17">
        <f t="shared" si="161"/>
        <v>994.40000000000009</v>
      </c>
      <c r="J530" s="18">
        <f>F530*H530</f>
        <v>1218.1399999999999</v>
      </c>
      <c r="L530" s="44">
        <f t="shared" si="148"/>
        <v>0</v>
      </c>
      <c r="N530" s="44">
        <f t="shared" si="165"/>
        <v>0</v>
      </c>
      <c r="P530" s="44">
        <f t="shared" si="149"/>
        <v>0</v>
      </c>
      <c r="R530" s="44">
        <f t="shared" si="150"/>
        <v>0</v>
      </c>
      <c r="T530" s="44">
        <f t="shared" si="151"/>
        <v>0</v>
      </c>
      <c r="V530" s="44">
        <f t="shared" si="152"/>
        <v>0</v>
      </c>
      <c r="X530" s="44">
        <f t="shared" si="153"/>
        <v>0</v>
      </c>
      <c r="Z530" s="44">
        <f t="shared" si="154"/>
        <v>0</v>
      </c>
      <c r="AB530" s="44">
        <f t="shared" si="155"/>
        <v>0</v>
      </c>
      <c r="AC530" s="43">
        <v>113</v>
      </c>
      <c r="AD530" s="44">
        <f t="shared" si="156"/>
        <v>1218.1399999999999</v>
      </c>
      <c r="AF530" s="44">
        <f t="shared" si="157"/>
        <v>0</v>
      </c>
      <c r="AH530" s="44">
        <f t="shared" si="158"/>
        <v>0</v>
      </c>
      <c r="AJ530" s="44">
        <f t="shared" si="159"/>
        <v>1218.1399999999999</v>
      </c>
    </row>
    <row r="531" spans="1:36" s="74" customFormat="1">
      <c r="A531" s="11">
        <v>22</v>
      </c>
      <c r="B531" s="258" t="s">
        <v>1038</v>
      </c>
      <c r="C531" s="258"/>
      <c r="D531" s="258"/>
      <c r="E531" s="258"/>
      <c r="F531" s="258"/>
      <c r="G531" s="258"/>
      <c r="H531" s="20"/>
      <c r="I531" s="20"/>
      <c r="J531" s="12">
        <f>SUM(J532:J533)</f>
        <v>11550.77</v>
      </c>
      <c r="K531" s="72"/>
      <c r="L531" s="73">
        <f>SUM(L532:L533)</f>
        <v>0</v>
      </c>
      <c r="M531" s="72"/>
      <c r="N531" s="73">
        <f>SUM(N532:N533)</f>
        <v>0</v>
      </c>
      <c r="O531" s="72"/>
      <c r="P531" s="73">
        <f>SUM(P532:P533)</f>
        <v>0</v>
      </c>
      <c r="Q531" s="72"/>
      <c r="R531" s="73">
        <f>SUM(R532:R533)</f>
        <v>0</v>
      </c>
      <c r="S531" s="72"/>
      <c r="T531" s="73">
        <f>SUM(T532:T533)</f>
        <v>0</v>
      </c>
      <c r="U531" s="72"/>
      <c r="V531" s="73">
        <f>SUM(V532:V533)</f>
        <v>0</v>
      </c>
      <c r="W531" s="72"/>
      <c r="X531" s="73">
        <f>SUM(X532:X533)</f>
        <v>0</v>
      </c>
      <c r="Y531" s="72"/>
      <c r="Z531" s="73">
        <f>SUM(Z532:Z533)</f>
        <v>0</v>
      </c>
      <c r="AA531" s="72"/>
      <c r="AB531" s="73">
        <f>SUM(AB532:AB533)</f>
        <v>0</v>
      </c>
      <c r="AC531" s="72"/>
      <c r="AD531" s="73">
        <f>SUM(AD532:AD533)</f>
        <v>0</v>
      </c>
      <c r="AE531" s="72"/>
      <c r="AF531" s="73">
        <f>SUM(AF532:AF533)</f>
        <v>0</v>
      </c>
      <c r="AG531" s="72"/>
      <c r="AH531" s="73">
        <f>SUM(AH532:AH533)</f>
        <v>11550.77</v>
      </c>
      <c r="AJ531" s="73"/>
    </row>
    <row r="532" spans="1:36">
      <c r="A532" s="13" t="s">
        <v>1046</v>
      </c>
      <c r="B532" s="14" t="s">
        <v>1040</v>
      </c>
      <c r="C532" s="15" t="s">
        <v>1041</v>
      </c>
      <c r="D532" s="14" t="s">
        <v>26</v>
      </c>
      <c r="E532" s="14" t="s">
        <v>30</v>
      </c>
      <c r="F532" s="16">
        <v>4</v>
      </c>
      <c r="G532" s="17">
        <v>119.98</v>
      </c>
      <c r="H532" s="17">
        <f t="shared" si="160"/>
        <v>146.94</v>
      </c>
      <c r="I532" s="17">
        <f t="shared" si="161"/>
        <v>479.92</v>
      </c>
      <c r="J532" s="18">
        <f>F532*H532</f>
        <v>587.76</v>
      </c>
      <c r="L532" s="44">
        <f t="shared" si="148"/>
        <v>0</v>
      </c>
      <c r="N532" s="44">
        <f t="shared" si="165"/>
        <v>0</v>
      </c>
      <c r="P532" s="44">
        <f t="shared" si="149"/>
        <v>0</v>
      </c>
      <c r="R532" s="44">
        <f t="shared" si="150"/>
        <v>0</v>
      </c>
      <c r="T532" s="44">
        <f t="shared" si="151"/>
        <v>0</v>
      </c>
      <c r="V532" s="44">
        <f t="shared" si="152"/>
        <v>0</v>
      </c>
      <c r="X532" s="44">
        <f t="shared" si="153"/>
        <v>0</v>
      </c>
      <c r="Z532" s="44">
        <f t="shared" si="154"/>
        <v>0</v>
      </c>
      <c r="AB532" s="44">
        <f t="shared" si="155"/>
        <v>0</v>
      </c>
      <c r="AD532" s="44">
        <f t="shared" si="156"/>
        <v>0</v>
      </c>
      <c r="AF532" s="44">
        <f t="shared" si="157"/>
        <v>0</v>
      </c>
      <c r="AG532" s="43">
        <v>4</v>
      </c>
      <c r="AH532" s="44">
        <f t="shared" si="158"/>
        <v>587.76</v>
      </c>
      <c r="AJ532" s="44">
        <f t="shared" si="159"/>
        <v>587.76</v>
      </c>
    </row>
    <row r="533" spans="1:36" ht="22.8">
      <c r="A533" s="13" t="s">
        <v>1049</v>
      </c>
      <c r="B533" s="14" t="s">
        <v>1043</v>
      </c>
      <c r="C533" s="15" t="s">
        <v>1044</v>
      </c>
      <c r="D533" s="14" t="s">
        <v>26</v>
      </c>
      <c r="E533" s="14" t="s">
        <v>22</v>
      </c>
      <c r="F533" s="16">
        <v>1</v>
      </c>
      <c r="G533" s="17">
        <v>8951.59</v>
      </c>
      <c r="H533" s="17">
        <f t="shared" si="160"/>
        <v>10963.01</v>
      </c>
      <c r="I533" s="17">
        <f t="shared" si="161"/>
        <v>8951.59</v>
      </c>
      <c r="J533" s="18">
        <f>F533*H533</f>
        <v>10963.01</v>
      </c>
      <c r="L533" s="44">
        <f t="shared" si="148"/>
        <v>0</v>
      </c>
      <c r="N533" s="44">
        <f t="shared" si="165"/>
        <v>0</v>
      </c>
      <c r="P533" s="44">
        <f t="shared" si="149"/>
        <v>0</v>
      </c>
      <c r="R533" s="44">
        <f t="shared" si="150"/>
        <v>0</v>
      </c>
      <c r="T533" s="44">
        <f t="shared" si="151"/>
        <v>0</v>
      </c>
      <c r="V533" s="44">
        <f t="shared" si="152"/>
        <v>0</v>
      </c>
      <c r="X533" s="44">
        <f t="shared" si="153"/>
        <v>0</v>
      </c>
      <c r="Z533" s="44">
        <f t="shared" si="154"/>
        <v>0</v>
      </c>
      <c r="AB533" s="44">
        <f t="shared" si="155"/>
        <v>0</v>
      </c>
      <c r="AD533" s="44">
        <f t="shared" si="156"/>
        <v>0</v>
      </c>
      <c r="AF533" s="44">
        <f t="shared" si="157"/>
        <v>0</v>
      </c>
      <c r="AG533" s="43">
        <v>1</v>
      </c>
      <c r="AH533" s="44">
        <f t="shared" si="158"/>
        <v>10963.01</v>
      </c>
      <c r="AJ533" s="44">
        <f t="shared" si="159"/>
        <v>10963.01</v>
      </c>
    </row>
    <row r="534" spans="1:36" s="74" customFormat="1">
      <c r="A534" s="11">
        <v>23</v>
      </c>
      <c r="B534" s="258" t="s">
        <v>1045</v>
      </c>
      <c r="C534" s="258"/>
      <c r="D534" s="258"/>
      <c r="E534" s="258"/>
      <c r="F534" s="258"/>
      <c r="G534" s="258"/>
      <c r="H534" s="20"/>
      <c r="I534" s="20"/>
      <c r="J534" s="12">
        <f>SUM(J535:J549)</f>
        <v>62630.433399999994</v>
      </c>
      <c r="K534" s="72"/>
      <c r="L534" s="73">
        <f>SUM(L535:L549)</f>
        <v>0</v>
      </c>
      <c r="M534" s="72"/>
      <c r="N534" s="73">
        <f>SUM(N535:N549)</f>
        <v>0</v>
      </c>
      <c r="O534" s="72"/>
      <c r="P534" s="73">
        <f>SUM(P535:P549)</f>
        <v>0</v>
      </c>
      <c r="Q534" s="72"/>
      <c r="R534" s="73">
        <f>SUM(R535:R549)</f>
        <v>0</v>
      </c>
      <c r="S534" s="72"/>
      <c r="T534" s="73">
        <f>SUM(T535:T549)</f>
        <v>0</v>
      </c>
      <c r="U534" s="72"/>
      <c r="V534" s="73">
        <f>SUM(V535:V549)</f>
        <v>0</v>
      </c>
      <c r="W534" s="72"/>
      <c r="X534" s="73">
        <f>SUM(X535:X549)</f>
        <v>0</v>
      </c>
      <c r="Y534" s="72"/>
      <c r="Z534" s="73">
        <f>SUM(Z535:Z549)</f>
        <v>0</v>
      </c>
      <c r="AA534" s="72"/>
      <c r="AB534" s="73">
        <f>SUM(AB535:AB549)</f>
        <v>0</v>
      </c>
      <c r="AC534" s="72"/>
      <c r="AD534" s="73">
        <f>SUM(AD535:AD549)</f>
        <v>62630.433399999994</v>
      </c>
      <c r="AE534" s="72"/>
      <c r="AF534" s="73">
        <f>SUM(AF535:AF549)</f>
        <v>0</v>
      </c>
      <c r="AG534" s="72"/>
      <c r="AH534" s="73">
        <f>SUM(AH535:AH549)</f>
        <v>0</v>
      </c>
      <c r="AJ534" s="73"/>
    </row>
    <row r="535" spans="1:36" ht="22.8">
      <c r="A535" s="13" t="s">
        <v>1077</v>
      </c>
      <c r="B535" s="14" t="s">
        <v>1047</v>
      </c>
      <c r="C535" s="15" t="s">
        <v>1048</v>
      </c>
      <c r="D535" s="14" t="s">
        <v>14</v>
      </c>
      <c r="E535" s="14" t="s">
        <v>22</v>
      </c>
      <c r="F535" s="16">
        <v>1</v>
      </c>
      <c r="G535" s="17">
        <v>150.63999999999999</v>
      </c>
      <c r="H535" s="17">
        <f t="shared" si="160"/>
        <v>184.49</v>
      </c>
      <c r="I535" s="17">
        <f t="shared" si="161"/>
        <v>150.63999999999999</v>
      </c>
      <c r="J535" s="18">
        <f>F535*H535</f>
        <v>184.49</v>
      </c>
      <c r="L535" s="44">
        <f t="shared" ref="L535:L562" si="169">K535*H535</f>
        <v>0</v>
      </c>
      <c r="N535" s="44">
        <f t="shared" si="165"/>
        <v>0</v>
      </c>
      <c r="P535" s="44">
        <f t="shared" ref="P535:P562" si="170">O535*H535</f>
        <v>0</v>
      </c>
      <c r="R535" s="44">
        <f t="shared" ref="R535:R562" si="171">Q535*H535</f>
        <v>0</v>
      </c>
      <c r="T535" s="44">
        <f t="shared" ref="T535:T562" si="172">S535*H535</f>
        <v>0</v>
      </c>
      <c r="V535" s="44">
        <f t="shared" ref="V535:V562" si="173">U535*H535</f>
        <v>0</v>
      </c>
      <c r="X535" s="44">
        <f t="shared" ref="X535:X562" si="174">W535*H535</f>
        <v>0</v>
      </c>
      <c r="Z535" s="44">
        <f t="shared" ref="Z535:Z562" si="175">Y535*H535</f>
        <v>0</v>
      </c>
      <c r="AB535" s="44">
        <f t="shared" ref="AB535:AB562" si="176">AA535*H535</f>
        <v>0</v>
      </c>
      <c r="AC535" s="43">
        <v>1</v>
      </c>
      <c r="AD535" s="44">
        <f t="shared" ref="AD535:AD562" si="177">AC535*H535</f>
        <v>184.49</v>
      </c>
      <c r="AF535" s="44">
        <f t="shared" ref="AF535:AF562" si="178">AE535*H535</f>
        <v>0</v>
      </c>
      <c r="AH535" s="44">
        <f t="shared" ref="AH535:AH562" si="179">AG535*H535</f>
        <v>0</v>
      </c>
      <c r="AJ535" s="44">
        <f t="shared" ref="AJ535:AJ562" si="180">AH535+AF535+AD535+AB535+Z535+X535+V535+T535+R535+P535+N535+L535</f>
        <v>184.49</v>
      </c>
    </row>
    <row r="536" spans="1:36" ht="22.8">
      <c r="A536" s="13" t="s">
        <v>1080</v>
      </c>
      <c r="B536" s="14" t="s">
        <v>1050</v>
      </c>
      <c r="C536" s="15" t="s">
        <v>1051</v>
      </c>
      <c r="D536" s="14" t="s">
        <v>14</v>
      </c>
      <c r="E536" s="14" t="s">
        <v>69</v>
      </c>
      <c r="F536" s="16">
        <v>45</v>
      </c>
      <c r="G536" s="17">
        <v>10.74</v>
      </c>
      <c r="H536" s="17">
        <f t="shared" si="160"/>
        <v>13.15</v>
      </c>
      <c r="I536" s="17">
        <f t="shared" si="161"/>
        <v>483.3</v>
      </c>
      <c r="J536" s="18">
        <f t="shared" ref="J536:J549" si="181">F536*H536</f>
        <v>591.75</v>
      </c>
      <c r="L536" s="44">
        <f t="shared" si="169"/>
        <v>0</v>
      </c>
      <c r="N536" s="44">
        <f t="shared" si="165"/>
        <v>0</v>
      </c>
      <c r="P536" s="44">
        <f t="shared" si="170"/>
        <v>0</v>
      </c>
      <c r="R536" s="44">
        <f t="shared" si="171"/>
        <v>0</v>
      </c>
      <c r="T536" s="44">
        <f t="shared" si="172"/>
        <v>0</v>
      </c>
      <c r="V536" s="44">
        <f t="shared" si="173"/>
        <v>0</v>
      </c>
      <c r="X536" s="44">
        <f t="shared" si="174"/>
        <v>0</v>
      </c>
      <c r="Z536" s="44">
        <f t="shared" si="175"/>
        <v>0</v>
      </c>
      <c r="AB536" s="44">
        <f t="shared" si="176"/>
        <v>0</v>
      </c>
      <c r="AC536" s="43">
        <v>45</v>
      </c>
      <c r="AD536" s="44">
        <f t="shared" si="177"/>
        <v>591.75</v>
      </c>
      <c r="AF536" s="44">
        <f t="shared" si="178"/>
        <v>0</v>
      </c>
      <c r="AH536" s="44">
        <f t="shared" si="179"/>
        <v>0</v>
      </c>
      <c r="AJ536" s="44">
        <f t="shared" si="180"/>
        <v>591.75</v>
      </c>
    </row>
    <row r="537" spans="1:36" ht="34.200000000000003">
      <c r="A537" s="13" t="s">
        <v>1083</v>
      </c>
      <c r="B537" s="14" t="s">
        <v>1052</v>
      </c>
      <c r="C537" s="15" t="s">
        <v>1053</v>
      </c>
      <c r="D537" s="14" t="s">
        <v>14</v>
      </c>
      <c r="E537" s="14" t="s">
        <v>22</v>
      </c>
      <c r="F537" s="16">
        <v>11</v>
      </c>
      <c r="G537" s="17">
        <v>29.78</v>
      </c>
      <c r="H537" s="17">
        <f t="shared" si="160"/>
        <v>36.47</v>
      </c>
      <c r="I537" s="17">
        <f t="shared" si="161"/>
        <v>327.58000000000004</v>
      </c>
      <c r="J537" s="18">
        <f t="shared" si="181"/>
        <v>401.16999999999996</v>
      </c>
      <c r="L537" s="44">
        <f t="shared" si="169"/>
        <v>0</v>
      </c>
      <c r="N537" s="44">
        <f t="shared" si="165"/>
        <v>0</v>
      </c>
      <c r="P537" s="44">
        <f t="shared" si="170"/>
        <v>0</v>
      </c>
      <c r="R537" s="44">
        <f t="shared" si="171"/>
        <v>0</v>
      </c>
      <c r="T537" s="44">
        <f t="shared" si="172"/>
        <v>0</v>
      </c>
      <c r="V537" s="44">
        <f t="shared" si="173"/>
        <v>0</v>
      </c>
      <c r="X537" s="44">
        <f t="shared" si="174"/>
        <v>0</v>
      </c>
      <c r="Z537" s="44">
        <f t="shared" si="175"/>
        <v>0</v>
      </c>
      <c r="AB537" s="44">
        <f t="shared" si="176"/>
        <v>0</v>
      </c>
      <c r="AC537" s="43">
        <v>11</v>
      </c>
      <c r="AD537" s="44">
        <f t="shared" si="177"/>
        <v>401.16999999999996</v>
      </c>
      <c r="AF537" s="44">
        <f t="shared" si="178"/>
        <v>0</v>
      </c>
      <c r="AH537" s="44">
        <f t="shared" si="179"/>
        <v>0</v>
      </c>
      <c r="AJ537" s="44">
        <f t="shared" si="180"/>
        <v>401.16999999999996</v>
      </c>
    </row>
    <row r="538" spans="1:36" ht="34.200000000000003">
      <c r="A538" s="13" t="s">
        <v>1086</v>
      </c>
      <c r="B538" s="14" t="s">
        <v>1054</v>
      </c>
      <c r="C538" s="15" t="s">
        <v>1055</v>
      </c>
      <c r="D538" s="14" t="s">
        <v>14</v>
      </c>
      <c r="E538" s="14" t="s">
        <v>22</v>
      </c>
      <c r="F538" s="16">
        <v>4</v>
      </c>
      <c r="G538" s="17">
        <v>32.79</v>
      </c>
      <c r="H538" s="17">
        <f t="shared" ref="H538:H562" si="182">ROUND((G538*1.2247),2)</f>
        <v>40.159999999999997</v>
      </c>
      <c r="I538" s="17">
        <f t="shared" ref="I538:I562" si="183">G538*F538</f>
        <v>131.16</v>
      </c>
      <c r="J538" s="18">
        <f t="shared" si="181"/>
        <v>160.63999999999999</v>
      </c>
      <c r="L538" s="44">
        <f t="shared" si="169"/>
        <v>0</v>
      </c>
      <c r="N538" s="44">
        <f t="shared" si="165"/>
        <v>0</v>
      </c>
      <c r="P538" s="44">
        <f t="shared" si="170"/>
        <v>0</v>
      </c>
      <c r="R538" s="44">
        <f t="shared" si="171"/>
        <v>0</v>
      </c>
      <c r="T538" s="44">
        <f t="shared" si="172"/>
        <v>0</v>
      </c>
      <c r="V538" s="44">
        <f t="shared" si="173"/>
        <v>0</v>
      </c>
      <c r="X538" s="44">
        <f t="shared" si="174"/>
        <v>0</v>
      </c>
      <c r="Z538" s="44">
        <f t="shared" si="175"/>
        <v>0</v>
      </c>
      <c r="AB538" s="44">
        <f t="shared" si="176"/>
        <v>0</v>
      </c>
      <c r="AC538" s="43">
        <v>4</v>
      </c>
      <c r="AD538" s="44">
        <f t="shared" si="177"/>
        <v>160.63999999999999</v>
      </c>
      <c r="AF538" s="44">
        <f t="shared" si="178"/>
        <v>0</v>
      </c>
      <c r="AH538" s="44">
        <f t="shared" si="179"/>
        <v>0</v>
      </c>
      <c r="AJ538" s="44">
        <f t="shared" si="180"/>
        <v>160.63999999999999</v>
      </c>
    </row>
    <row r="539" spans="1:36" ht="22.8">
      <c r="A539" s="13" t="s">
        <v>1089</v>
      </c>
      <c r="B539" s="14" t="s">
        <v>1056</v>
      </c>
      <c r="C539" s="15" t="s">
        <v>1057</v>
      </c>
      <c r="D539" s="14" t="s">
        <v>26</v>
      </c>
      <c r="E539" s="14" t="s">
        <v>22</v>
      </c>
      <c r="F539" s="16">
        <v>1</v>
      </c>
      <c r="G539" s="17">
        <v>405.02</v>
      </c>
      <c r="H539" s="17">
        <f t="shared" si="182"/>
        <v>496.03</v>
      </c>
      <c r="I539" s="17">
        <f t="shared" si="183"/>
        <v>405.02</v>
      </c>
      <c r="J539" s="18">
        <f t="shared" si="181"/>
        <v>496.03</v>
      </c>
      <c r="L539" s="44">
        <f t="shared" si="169"/>
        <v>0</v>
      </c>
      <c r="N539" s="44">
        <f t="shared" si="165"/>
        <v>0</v>
      </c>
      <c r="P539" s="44">
        <f t="shared" si="170"/>
        <v>0</v>
      </c>
      <c r="R539" s="44">
        <f t="shared" si="171"/>
        <v>0</v>
      </c>
      <c r="T539" s="44">
        <f t="shared" si="172"/>
        <v>0</v>
      </c>
      <c r="V539" s="44">
        <f t="shared" si="173"/>
        <v>0</v>
      </c>
      <c r="X539" s="44">
        <f t="shared" si="174"/>
        <v>0</v>
      </c>
      <c r="Z539" s="44">
        <f t="shared" si="175"/>
        <v>0</v>
      </c>
      <c r="AB539" s="44">
        <f t="shared" si="176"/>
        <v>0</v>
      </c>
      <c r="AC539" s="43">
        <v>1</v>
      </c>
      <c r="AD539" s="44">
        <f t="shared" si="177"/>
        <v>496.03</v>
      </c>
      <c r="AF539" s="44">
        <f t="shared" si="178"/>
        <v>0</v>
      </c>
      <c r="AH539" s="44">
        <f t="shared" si="179"/>
        <v>0</v>
      </c>
      <c r="AJ539" s="44">
        <f t="shared" si="180"/>
        <v>496.03</v>
      </c>
    </row>
    <row r="540" spans="1:36" ht="45.6">
      <c r="A540" s="13" t="s">
        <v>1092</v>
      </c>
      <c r="B540" s="14" t="s">
        <v>1058</v>
      </c>
      <c r="C540" s="15" t="s">
        <v>1059</v>
      </c>
      <c r="D540" s="14" t="s">
        <v>14</v>
      </c>
      <c r="E540" s="14" t="s">
        <v>22</v>
      </c>
      <c r="F540" s="16">
        <v>33</v>
      </c>
      <c r="G540" s="17">
        <v>34.46</v>
      </c>
      <c r="H540" s="17">
        <f t="shared" si="182"/>
        <v>42.2</v>
      </c>
      <c r="I540" s="17">
        <f t="shared" si="183"/>
        <v>1137.18</v>
      </c>
      <c r="J540" s="18">
        <f t="shared" si="181"/>
        <v>1392.6000000000001</v>
      </c>
      <c r="L540" s="44">
        <f t="shared" si="169"/>
        <v>0</v>
      </c>
      <c r="N540" s="44">
        <f t="shared" si="165"/>
        <v>0</v>
      </c>
      <c r="P540" s="44">
        <f t="shared" si="170"/>
        <v>0</v>
      </c>
      <c r="R540" s="44">
        <f t="shared" si="171"/>
        <v>0</v>
      </c>
      <c r="T540" s="44">
        <f t="shared" si="172"/>
        <v>0</v>
      </c>
      <c r="V540" s="44">
        <f t="shared" si="173"/>
        <v>0</v>
      </c>
      <c r="X540" s="44">
        <f t="shared" si="174"/>
        <v>0</v>
      </c>
      <c r="Z540" s="44">
        <f t="shared" si="175"/>
        <v>0</v>
      </c>
      <c r="AB540" s="44">
        <f t="shared" si="176"/>
        <v>0</v>
      </c>
      <c r="AC540" s="43">
        <v>33</v>
      </c>
      <c r="AD540" s="44">
        <f t="shared" si="177"/>
        <v>1392.6000000000001</v>
      </c>
      <c r="AF540" s="44">
        <f t="shared" si="178"/>
        <v>0</v>
      </c>
      <c r="AH540" s="44">
        <f t="shared" si="179"/>
        <v>0</v>
      </c>
      <c r="AJ540" s="44">
        <f t="shared" si="180"/>
        <v>1392.6000000000001</v>
      </c>
    </row>
    <row r="541" spans="1:36" ht="22.8">
      <c r="A541" s="13" t="s">
        <v>1095</v>
      </c>
      <c r="B541" s="14" t="s">
        <v>1060</v>
      </c>
      <c r="C541" s="15" t="s">
        <v>1061</v>
      </c>
      <c r="D541" s="14" t="s">
        <v>26</v>
      </c>
      <c r="E541" s="14" t="s">
        <v>22</v>
      </c>
      <c r="F541" s="16">
        <v>1</v>
      </c>
      <c r="G541" s="17">
        <v>316.3</v>
      </c>
      <c r="H541" s="17">
        <f t="shared" si="182"/>
        <v>387.37</v>
      </c>
      <c r="I541" s="17">
        <f t="shared" si="183"/>
        <v>316.3</v>
      </c>
      <c r="J541" s="18">
        <f t="shared" si="181"/>
        <v>387.37</v>
      </c>
      <c r="L541" s="44">
        <f t="shared" si="169"/>
        <v>0</v>
      </c>
      <c r="N541" s="44">
        <f t="shared" si="165"/>
        <v>0</v>
      </c>
      <c r="P541" s="44">
        <f t="shared" si="170"/>
        <v>0</v>
      </c>
      <c r="R541" s="44">
        <f t="shared" si="171"/>
        <v>0</v>
      </c>
      <c r="T541" s="44">
        <f t="shared" si="172"/>
        <v>0</v>
      </c>
      <c r="V541" s="44">
        <f t="shared" si="173"/>
        <v>0</v>
      </c>
      <c r="X541" s="44">
        <f t="shared" si="174"/>
        <v>0</v>
      </c>
      <c r="Z541" s="44">
        <f t="shared" si="175"/>
        <v>0</v>
      </c>
      <c r="AB541" s="44">
        <f t="shared" si="176"/>
        <v>0</v>
      </c>
      <c r="AC541" s="43">
        <v>1</v>
      </c>
      <c r="AD541" s="44">
        <f t="shared" si="177"/>
        <v>387.37</v>
      </c>
      <c r="AF541" s="44">
        <f t="shared" si="178"/>
        <v>0</v>
      </c>
      <c r="AH541" s="44">
        <f t="shared" si="179"/>
        <v>0</v>
      </c>
      <c r="AJ541" s="44">
        <f t="shared" si="180"/>
        <v>387.37</v>
      </c>
    </row>
    <row r="542" spans="1:36">
      <c r="A542" s="13" t="s">
        <v>1098</v>
      </c>
      <c r="B542" s="14" t="s">
        <v>1062</v>
      </c>
      <c r="C542" s="15" t="s">
        <v>1063</v>
      </c>
      <c r="D542" s="14" t="s">
        <v>14</v>
      </c>
      <c r="E542" s="14" t="s">
        <v>51</v>
      </c>
      <c r="F542" s="16">
        <v>26.18</v>
      </c>
      <c r="G542" s="17">
        <v>123.22</v>
      </c>
      <c r="H542" s="17">
        <f t="shared" si="182"/>
        <v>150.91</v>
      </c>
      <c r="I542" s="17">
        <f t="shared" si="183"/>
        <v>3225.8995999999997</v>
      </c>
      <c r="J542" s="18">
        <f t="shared" si="181"/>
        <v>3950.8237999999997</v>
      </c>
      <c r="L542" s="44">
        <f t="shared" si="169"/>
        <v>0</v>
      </c>
      <c r="N542" s="44">
        <f t="shared" si="165"/>
        <v>0</v>
      </c>
      <c r="P542" s="44">
        <f t="shared" si="170"/>
        <v>0</v>
      </c>
      <c r="R542" s="44">
        <f t="shared" si="171"/>
        <v>0</v>
      </c>
      <c r="T542" s="44">
        <f t="shared" si="172"/>
        <v>0</v>
      </c>
      <c r="V542" s="44">
        <f t="shared" si="173"/>
        <v>0</v>
      </c>
      <c r="X542" s="44">
        <f t="shared" si="174"/>
        <v>0</v>
      </c>
      <c r="Z542" s="44">
        <f t="shared" si="175"/>
        <v>0</v>
      </c>
      <c r="AB542" s="44">
        <f t="shared" si="176"/>
        <v>0</v>
      </c>
      <c r="AC542" s="43">
        <v>26.18</v>
      </c>
      <c r="AD542" s="44">
        <f t="shared" si="177"/>
        <v>3950.8237999999997</v>
      </c>
      <c r="AF542" s="44">
        <f t="shared" si="178"/>
        <v>0</v>
      </c>
      <c r="AH542" s="44">
        <f t="shared" si="179"/>
        <v>0</v>
      </c>
      <c r="AJ542" s="44">
        <f t="shared" si="180"/>
        <v>3950.8237999999997</v>
      </c>
    </row>
    <row r="543" spans="1:36" ht="34.200000000000003">
      <c r="A543" s="13" t="s">
        <v>1101</v>
      </c>
      <c r="B543" s="14" t="s">
        <v>1064</v>
      </c>
      <c r="C543" s="15" t="s">
        <v>1065</v>
      </c>
      <c r="D543" s="14" t="s">
        <v>14</v>
      </c>
      <c r="E543" s="14" t="s">
        <v>51</v>
      </c>
      <c r="F543" s="16">
        <v>26.18</v>
      </c>
      <c r="G543" s="17">
        <v>35.700000000000003</v>
      </c>
      <c r="H543" s="17">
        <f t="shared" si="182"/>
        <v>43.72</v>
      </c>
      <c r="I543" s="17">
        <f t="shared" si="183"/>
        <v>934.62600000000009</v>
      </c>
      <c r="J543" s="18">
        <f t="shared" si="181"/>
        <v>1144.5896</v>
      </c>
      <c r="L543" s="44">
        <f t="shared" si="169"/>
        <v>0</v>
      </c>
      <c r="N543" s="44">
        <f t="shared" si="165"/>
        <v>0</v>
      </c>
      <c r="P543" s="44">
        <f t="shared" si="170"/>
        <v>0</v>
      </c>
      <c r="R543" s="44">
        <f t="shared" si="171"/>
        <v>0</v>
      </c>
      <c r="T543" s="44">
        <f t="shared" si="172"/>
        <v>0</v>
      </c>
      <c r="V543" s="44">
        <f t="shared" si="173"/>
        <v>0</v>
      </c>
      <c r="X543" s="44">
        <f t="shared" si="174"/>
        <v>0</v>
      </c>
      <c r="Z543" s="44">
        <f t="shared" si="175"/>
        <v>0</v>
      </c>
      <c r="AB543" s="44">
        <f t="shared" si="176"/>
        <v>0</v>
      </c>
      <c r="AC543" s="43">
        <v>26.18</v>
      </c>
      <c r="AD543" s="44">
        <f t="shared" si="177"/>
        <v>1144.5896</v>
      </c>
      <c r="AF543" s="44">
        <f t="shared" si="178"/>
        <v>0</v>
      </c>
      <c r="AH543" s="44">
        <f t="shared" si="179"/>
        <v>0</v>
      </c>
      <c r="AJ543" s="44">
        <f t="shared" si="180"/>
        <v>1144.5896</v>
      </c>
    </row>
    <row r="544" spans="1:36" ht="34.200000000000003">
      <c r="A544" s="13" t="s">
        <v>1407</v>
      </c>
      <c r="B544" s="14" t="s">
        <v>1066</v>
      </c>
      <c r="C544" s="15" t="s">
        <v>1067</v>
      </c>
      <c r="D544" s="14" t="s">
        <v>14</v>
      </c>
      <c r="E544" s="14" t="s">
        <v>22</v>
      </c>
      <c r="F544" s="16">
        <v>11</v>
      </c>
      <c r="G544" s="17">
        <v>90.09</v>
      </c>
      <c r="H544" s="17">
        <f t="shared" si="182"/>
        <v>110.33</v>
      </c>
      <c r="I544" s="17">
        <f t="shared" si="183"/>
        <v>990.99</v>
      </c>
      <c r="J544" s="18">
        <f t="shared" si="181"/>
        <v>1213.6299999999999</v>
      </c>
      <c r="L544" s="44">
        <f t="shared" si="169"/>
        <v>0</v>
      </c>
      <c r="N544" s="44">
        <f t="shared" si="165"/>
        <v>0</v>
      </c>
      <c r="P544" s="44">
        <f t="shared" si="170"/>
        <v>0</v>
      </c>
      <c r="R544" s="44">
        <f t="shared" si="171"/>
        <v>0</v>
      </c>
      <c r="T544" s="44">
        <f t="shared" si="172"/>
        <v>0</v>
      </c>
      <c r="V544" s="44">
        <f t="shared" si="173"/>
        <v>0</v>
      </c>
      <c r="X544" s="44">
        <f t="shared" si="174"/>
        <v>0</v>
      </c>
      <c r="Z544" s="44">
        <f t="shared" si="175"/>
        <v>0</v>
      </c>
      <c r="AB544" s="44">
        <f t="shared" si="176"/>
        <v>0</v>
      </c>
      <c r="AC544" s="43">
        <v>11</v>
      </c>
      <c r="AD544" s="44">
        <f t="shared" si="177"/>
        <v>1213.6299999999999</v>
      </c>
      <c r="AF544" s="44">
        <f t="shared" si="178"/>
        <v>0</v>
      </c>
      <c r="AH544" s="44">
        <f t="shared" si="179"/>
        <v>0</v>
      </c>
      <c r="AJ544" s="44">
        <f t="shared" si="180"/>
        <v>1213.6299999999999</v>
      </c>
    </row>
    <row r="545" spans="1:36" ht="34.200000000000003">
      <c r="A545" s="13" t="s">
        <v>1408</v>
      </c>
      <c r="B545" s="14" t="s">
        <v>1068</v>
      </c>
      <c r="C545" s="15" t="s">
        <v>1069</v>
      </c>
      <c r="D545" s="14" t="s">
        <v>14</v>
      </c>
      <c r="E545" s="14" t="s">
        <v>30</v>
      </c>
      <c r="F545" s="16">
        <v>287</v>
      </c>
      <c r="G545" s="17">
        <v>84.41</v>
      </c>
      <c r="H545" s="17">
        <f t="shared" si="182"/>
        <v>103.38</v>
      </c>
      <c r="I545" s="17">
        <f t="shared" si="183"/>
        <v>24225.67</v>
      </c>
      <c r="J545" s="18">
        <f t="shared" si="181"/>
        <v>29670.059999999998</v>
      </c>
      <c r="L545" s="44">
        <f t="shared" si="169"/>
        <v>0</v>
      </c>
      <c r="N545" s="44">
        <f t="shared" si="165"/>
        <v>0</v>
      </c>
      <c r="P545" s="44">
        <f t="shared" si="170"/>
        <v>0</v>
      </c>
      <c r="R545" s="44">
        <f t="shared" si="171"/>
        <v>0</v>
      </c>
      <c r="T545" s="44">
        <f t="shared" si="172"/>
        <v>0</v>
      </c>
      <c r="V545" s="44">
        <f t="shared" si="173"/>
        <v>0</v>
      </c>
      <c r="X545" s="44">
        <f t="shared" si="174"/>
        <v>0</v>
      </c>
      <c r="Z545" s="44">
        <f t="shared" si="175"/>
        <v>0</v>
      </c>
      <c r="AB545" s="44">
        <f t="shared" si="176"/>
        <v>0</v>
      </c>
      <c r="AC545" s="43">
        <v>287</v>
      </c>
      <c r="AD545" s="44">
        <f t="shared" si="177"/>
        <v>29670.059999999998</v>
      </c>
      <c r="AF545" s="44">
        <f t="shared" si="178"/>
        <v>0</v>
      </c>
      <c r="AH545" s="44">
        <f t="shared" si="179"/>
        <v>0</v>
      </c>
      <c r="AJ545" s="44">
        <f t="shared" si="180"/>
        <v>29670.059999999998</v>
      </c>
    </row>
    <row r="546" spans="1:36" ht="22.8">
      <c r="A546" s="13" t="s">
        <v>1409</v>
      </c>
      <c r="B546" s="14" t="s">
        <v>1070</v>
      </c>
      <c r="C546" s="15" t="s">
        <v>1071</v>
      </c>
      <c r="D546" s="14" t="s">
        <v>14</v>
      </c>
      <c r="E546" s="14" t="s">
        <v>30</v>
      </c>
      <c r="F546" s="16">
        <v>174.5</v>
      </c>
      <c r="G546" s="17">
        <v>62.14</v>
      </c>
      <c r="H546" s="17">
        <f t="shared" si="182"/>
        <v>76.099999999999994</v>
      </c>
      <c r="I546" s="17">
        <f t="shared" si="183"/>
        <v>10843.43</v>
      </c>
      <c r="J546" s="18">
        <f t="shared" si="181"/>
        <v>13279.449999999999</v>
      </c>
      <c r="L546" s="44">
        <f t="shared" si="169"/>
        <v>0</v>
      </c>
      <c r="N546" s="44">
        <f t="shared" si="165"/>
        <v>0</v>
      </c>
      <c r="P546" s="44">
        <f t="shared" si="170"/>
        <v>0</v>
      </c>
      <c r="R546" s="44">
        <f t="shared" si="171"/>
        <v>0</v>
      </c>
      <c r="T546" s="44">
        <f t="shared" si="172"/>
        <v>0</v>
      </c>
      <c r="V546" s="44">
        <f t="shared" si="173"/>
        <v>0</v>
      </c>
      <c r="X546" s="44">
        <f t="shared" si="174"/>
        <v>0</v>
      </c>
      <c r="Z546" s="44">
        <f t="shared" si="175"/>
        <v>0</v>
      </c>
      <c r="AB546" s="44">
        <f t="shared" si="176"/>
        <v>0</v>
      </c>
      <c r="AC546" s="43">
        <v>174.5</v>
      </c>
      <c r="AD546" s="44">
        <f t="shared" si="177"/>
        <v>13279.449999999999</v>
      </c>
      <c r="AF546" s="44">
        <f t="shared" si="178"/>
        <v>0</v>
      </c>
      <c r="AH546" s="44">
        <f t="shared" si="179"/>
        <v>0</v>
      </c>
      <c r="AJ546" s="44">
        <f t="shared" si="180"/>
        <v>13279.449999999999</v>
      </c>
    </row>
    <row r="547" spans="1:36" ht="34.200000000000003">
      <c r="A547" s="13" t="s">
        <v>1410</v>
      </c>
      <c r="B547" s="14" t="s">
        <v>1072</v>
      </c>
      <c r="C547" s="15" t="s">
        <v>1073</v>
      </c>
      <c r="D547" s="14" t="s">
        <v>14</v>
      </c>
      <c r="E547" s="14" t="s">
        <v>22</v>
      </c>
      <c r="F547" s="16">
        <v>11</v>
      </c>
      <c r="G547" s="17">
        <v>57.76</v>
      </c>
      <c r="H547" s="17">
        <f t="shared" si="182"/>
        <v>70.739999999999995</v>
      </c>
      <c r="I547" s="17">
        <f t="shared" si="183"/>
        <v>635.36</v>
      </c>
      <c r="J547" s="18">
        <f t="shared" si="181"/>
        <v>778.14</v>
      </c>
      <c r="L547" s="44">
        <f t="shared" si="169"/>
        <v>0</v>
      </c>
      <c r="N547" s="44">
        <f t="shared" si="165"/>
        <v>0</v>
      </c>
      <c r="P547" s="44">
        <f t="shared" si="170"/>
        <v>0</v>
      </c>
      <c r="R547" s="44">
        <f t="shared" si="171"/>
        <v>0</v>
      </c>
      <c r="T547" s="44">
        <f t="shared" si="172"/>
        <v>0</v>
      </c>
      <c r="V547" s="44">
        <f t="shared" si="173"/>
        <v>0</v>
      </c>
      <c r="X547" s="44">
        <f t="shared" si="174"/>
        <v>0</v>
      </c>
      <c r="Z547" s="44">
        <f t="shared" si="175"/>
        <v>0</v>
      </c>
      <c r="AB547" s="44">
        <f t="shared" si="176"/>
        <v>0</v>
      </c>
      <c r="AC547" s="43">
        <v>11</v>
      </c>
      <c r="AD547" s="44">
        <f t="shared" si="177"/>
        <v>778.14</v>
      </c>
      <c r="AF547" s="44">
        <f t="shared" si="178"/>
        <v>0</v>
      </c>
      <c r="AH547" s="44">
        <f t="shared" si="179"/>
        <v>0</v>
      </c>
      <c r="AJ547" s="44">
        <f t="shared" si="180"/>
        <v>778.14</v>
      </c>
    </row>
    <row r="548" spans="1:36">
      <c r="A548" s="13" t="s">
        <v>1411</v>
      </c>
      <c r="B548" s="14" t="s">
        <v>1018</v>
      </c>
      <c r="C548" s="15" t="s">
        <v>1019</v>
      </c>
      <c r="D548" s="14" t="s">
        <v>26</v>
      </c>
      <c r="E548" s="14" t="s">
        <v>22</v>
      </c>
      <c r="F548" s="16">
        <v>251</v>
      </c>
      <c r="G548" s="17">
        <v>21.17</v>
      </c>
      <c r="H548" s="17">
        <f t="shared" si="182"/>
        <v>25.93</v>
      </c>
      <c r="I548" s="17">
        <f t="shared" si="183"/>
        <v>5313.67</v>
      </c>
      <c r="J548" s="18">
        <f t="shared" si="181"/>
        <v>6508.43</v>
      </c>
      <c r="L548" s="44">
        <f t="shared" si="169"/>
        <v>0</v>
      </c>
      <c r="N548" s="44">
        <f t="shared" si="165"/>
        <v>0</v>
      </c>
      <c r="P548" s="44">
        <f t="shared" si="170"/>
        <v>0</v>
      </c>
      <c r="R548" s="44">
        <f t="shared" si="171"/>
        <v>0</v>
      </c>
      <c r="T548" s="44">
        <f t="shared" si="172"/>
        <v>0</v>
      </c>
      <c r="V548" s="44">
        <f t="shared" si="173"/>
        <v>0</v>
      </c>
      <c r="X548" s="44">
        <f t="shared" si="174"/>
        <v>0</v>
      </c>
      <c r="Z548" s="44">
        <f t="shared" si="175"/>
        <v>0</v>
      </c>
      <c r="AB548" s="44">
        <f t="shared" si="176"/>
        <v>0</v>
      </c>
      <c r="AC548" s="43">
        <v>251</v>
      </c>
      <c r="AD548" s="44">
        <f t="shared" si="177"/>
        <v>6508.43</v>
      </c>
      <c r="AF548" s="44">
        <f t="shared" si="178"/>
        <v>0</v>
      </c>
      <c r="AH548" s="44">
        <f t="shared" si="179"/>
        <v>0</v>
      </c>
      <c r="AJ548" s="44">
        <f t="shared" si="180"/>
        <v>6508.43</v>
      </c>
    </row>
    <row r="549" spans="1:36" ht="22.8">
      <c r="A549" s="13" t="s">
        <v>1412</v>
      </c>
      <c r="B549" s="14" t="s">
        <v>1074</v>
      </c>
      <c r="C549" s="15" t="s">
        <v>1075</v>
      </c>
      <c r="D549" s="14" t="s">
        <v>26</v>
      </c>
      <c r="E549" s="14" t="s">
        <v>22</v>
      </c>
      <c r="F549" s="16">
        <v>22</v>
      </c>
      <c r="G549" s="17">
        <v>91.72</v>
      </c>
      <c r="H549" s="17">
        <f t="shared" si="182"/>
        <v>112.33</v>
      </c>
      <c r="I549" s="17">
        <f t="shared" si="183"/>
        <v>2017.84</v>
      </c>
      <c r="J549" s="18">
        <f t="shared" si="181"/>
        <v>2471.2599999999998</v>
      </c>
      <c r="L549" s="44">
        <f t="shared" si="169"/>
        <v>0</v>
      </c>
      <c r="N549" s="44">
        <f t="shared" si="165"/>
        <v>0</v>
      </c>
      <c r="P549" s="44">
        <f t="shared" si="170"/>
        <v>0</v>
      </c>
      <c r="R549" s="44">
        <f t="shared" si="171"/>
        <v>0</v>
      </c>
      <c r="T549" s="44">
        <f t="shared" si="172"/>
        <v>0</v>
      </c>
      <c r="V549" s="44">
        <f t="shared" si="173"/>
        <v>0</v>
      </c>
      <c r="X549" s="44">
        <f t="shared" si="174"/>
        <v>0</v>
      </c>
      <c r="Z549" s="44">
        <f t="shared" si="175"/>
        <v>0</v>
      </c>
      <c r="AB549" s="44">
        <f t="shared" si="176"/>
        <v>0</v>
      </c>
      <c r="AC549" s="43">
        <v>22</v>
      </c>
      <c r="AD549" s="44">
        <f t="shared" si="177"/>
        <v>2471.2599999999998</v>
      </c>
      <c r="AF549" s="44">
        <f t="shared" si="178"/>
        <v>0</v>
      </c>
      <c r="AH549" s="44">
        <f t="shared" si="179"/>
        <v>0</v>
      </c>
      <c r="AJ549" s="44">
        <f t="shared" si="180"/>
        <v>2471.2599999999998</v>
      </c>
    </row>
    <row r="550" spans="1:36" s="74" customFormat="1">
      <c r="A550" s="11">
        <v>24</v>
      </c>
      <c r="B550" s="258" t="s">
        <v>1076</v>
      </c>
      <c r="C550" s="258"/>
      <c r="D550" s="258"/>
      <c r="E550" s="258"/>
      <c r="F550" s="258"/>
      <c r="G550" s="258"/>
      <c r="H550" s="20"/>
      <c r="I550" s="20"/>
      <c r="J550" s="12">
        <f>SUM(J551:J559)</f>
        <v>111756.5343</v>
      </c>
      <c r="K550" s="72"/>
      <c r="L550" s="73">
        <f>SUM(L551:L559)</f>
        <v>0</v>
      </c>
      <c r="M550" s="72"/>
      <c r="N550" s="73">
        <f>SUM(N551:N559)</f>
        <v>0</v>
      </c>
      <c r="O550" s="72"/>
      <c r="P550" s="73">
        <f>SUM(P551:P559)</f>
        <v>0</v>
      </c>
      <c r="Q550" s="72"/>
      <c r="R550" s="73">
        <f>SUM(R551:R559)</f>
        <v>0</v>
      </c>
      <c r="S550" s="72"/>
      <c r="T550" s="73">
        <f>SUM(T551:T559)</f>
        <v>0</v>
      </c>
      <c r="U550" s="72"/>
      <c r="V550" s="73">
        <f>SUM(V551:V559)</f>
        <v>0</v>
      </c>
      <c r="W550" s="72"/>
      <c r="X550" s="73">
        <f>SUM(X551:X559)</f>
        <v>0</v>
      </c>
      <c r="Y550" s="72"/>
      <c r="Z550" s="73">
        <f>SUM(Z551:Z559)</f>
        <v>0</v>
      </c>
      <c r="AA550" s="72"/>
      <c r="AB550" s="73">
        <f>SUM(AB551:AB559)</f>
        <v>0</v>
      </c>
      <c r="AC550" s="72"/>
      <c r="AD550" s="73">
        <f>SUM(AD551:AD559)</f>
        <v>0</v>
      </c>
      <c r="AE550" s="72"/>
      <c r="AF550" s="73">
        <f>SUM(AF551:AF559)</f>
        <v>111756.5343</v>
      </c>
      <c r="AG550" s="72"/>
      <c r="AH550" s="73">
        <f>SUM(AH551:AH559)</f>
        <v>0</v>
      </c>
      <c r="AJ550" s="73"/>
    </row>
    <row r="551" spans="1:36" ht="22.8">
      <c r="A551" s="13" t="s">
        <v>1105</v>
      </c>
      <c r="B551" s="14" t="s">
        <v>1078</v>
      </c>
      <c r="C551" s="15" t="s">
        <v>1079</v>
      </c>
      <c r="D551" s="14" t="s">
        <v>26</v>
      </c>
      <c r="E551" s="14" t="s">
        <v>22</v>
      </c>
      <c r="F551" s="16">
        <v>1</v>
      </c>
      <c r="G551" s="17">
        <v>2982.29</v>
      </c>
      <c r="H551" s="17">
        <f t="shared" si="182"/>
        <v>3652.41</v>
      </c>
      <c r="I551" s="17">
        <f t="shared" si="183"/>
        <v>2982.29</v>
      </c>
      <c r="J551" s="18">
        <f>F551*H551</f>
        <v>3652.41</v>
      </c>
      <c r="L551" s="44">
        <f t="shared" si="169"/>
        <v>0</v>
      </c>
      <c r="N551" s="44">
        <f t="shared" si="165"/>
        <v>0</v>
      </c>
      <c r="P551" s="44">
        <f t="shared" si="170"/>
        <v>0</v>
      </c>
      <c r="R551" s="44">
        <f t="shared" si="171"/>
        <v>0</v>
      </c>
      <c r="T551" s="44">
        <f t="shared" si="172"/>
        <v>0</v>
      </c>
      <c r="V551" s="44">
        <f t="shared" si="173"/>
        <v>0</v>
      </c>
      <c r="X551" s="44">
        <f t="shared" si="174"/>
        <v>0</v>
      </c>
      <c r="Z551" s="44">
        <f t="shared" si="175"/>
        <v>0</v>
      </c>
      <c r="AB551" s="44">
        <f t="shared" si="176"/>
        <v>0</v>
      </c>
      <c r="AD551" s="44">
        <f t="shared" si="177"/>
        <v>0</v>
      </c>
      <c r="AE551" s="43">
        <v>1</v>
      </c>
      <c r="AF551" s="44">
        <f t="shared" si="178"/>
        <v>3652.41</v>
      </c>
      <c r="AH551" s="44">
        <f t="shared" si="179"/>
        <v>0</v>
      </c>
      <c r="AJ551" s="44">
        <f t="shared" si="180"/>
        <v>3652.41</v>
      </c>
    </row>
    <row r="552" spans="1:36" ht="34.200000000000003">
      <c r="A552" s="13" t="s">
        <v>1108</v>
      </c>
      <c r="B552" s="14" t="s">
        <v>1081</v>
      </c>
      <c r="C552" s="15" t="s">
        <v>1082</v>
      </c>
      <c r="D552" s="14" t="s">
        <v>26</v>
      </c>
      <c r="E552" s="14" t="s">
        <v>15</v>
      </c>
      <c r="F552" s="16">
        <v>42.96</v>
      </c>
      <c r="G552" s="17">
        <v>781.22</v>
      </c>
      <c r="H552" s="17">
        <f t="shared" si="182"/>
        <v>956.76</v>
      </c>
      <c r="I552" s="17">
        <f t="shared" si="183"/>
        <v>33561.211200000005</v>
      </c>
      <c r="J552" s="18">
        <f t="shared" ref="J552:J559" si="184">F552*H552</f>
        <v>41102.409599999999</v>
      </c>
      <c r="L552" s="44">
        <f t="shared" si="169"/>
        <v>0</v>
      </c>
      <c r="N552" s="44">
        <f t="shared" si="165"/>
        <v>0</v>
      </c>
      <c r="P552" s="44">
        <f t="shared" si="170"/>
        <v>0</v>
      </c>
      <c r="R552" s="44">
        <f t="shared" si="171"/>
        <v>0</v>
      </c>
      <c r="T552" s="44">
        <f t="shared" si="172"/>
        <v>0</v>
      </c>
      <c r="V552" s="44">
        <f t="shared" si="173"/>
        <v>0</v>
      </c>
      <c r="X552" s="44">
        <f t="shared" si="174"/>
        <v>0</v>
      </c>
      <c r="Z552" s="44">
        <f t="shared" si="175"/>
        <v>0</v>
      </c>
      <c r="AB552" s="44">
        <f t="shared" si="176"/>
        <v>0</v>
      </c>
      <c r="AD552" s="44">
        <f t="shared" si="177"/>
        <v>0</v>
      </c>
      <c r="AE552" s="43">
        <v>42.96</v>
      </c>
      <c r="AF552" s="44">
        <f t="shared" si="178"/>
        <v>41102.409599999999</v>
      </c>
      <c r="AH552" s="44">
        <f t="shared" si="179"/>
        <v>0</v>
      </c>
      <c r="AJ552" s="44">
        <f t="shared" si="180"/>
        <v>41102.409599999999</v>
      </c>
    </row>
    <row r="553" spans="1:36" ht="34.200000000000003">
      <c r="A553" s="13" t="s">
        <v>1413</v>
      </c>
      <c r="B553" s="14" t="s">
        <v>1084</v>
      </c>
      <c r="C553" s="15" t="s">
        <v>1085</v>
      </c>
      <c r="D553" s="14" t="s">
        <v>26</v>
      </c>
      <c r="E553" s="14" t="s">
        <v>15</v>
      </c>
      <c r="F553" s="16">
        <v>26.89</v>
      </c>
      <c r="G553" s="17">
        <v>906.61</v>
      </c>
      <c r="H553" s="17">
        <f t="shared" si="182"/>
        <v>1110.33</v>
      </c>
      <c r="I553" s="17">
        <f t="shared" si="183"/>
        <v>24378.742900000001</v>
      </c>
      <c r="J553" s="18">
        <f t="shared" si="184"/>
        <v>29856.773699999998</v>
      </c>
      <c r="L553" s="44">
        <f t="shared" si="169"/>
        <v>0</v>
      </c>
      <c r="N553" s="44">
        <f t="shared" si="165"/>
        <v>0</v>
      </c>
      <c r="P553" s="44">
        <f t="shared" si="170"/>
        <v>0</v>
      </c>
      <c r="R553" s="44">
        <f t="shared" si="171"/>
        <v>0</v>
      </c>
      <c r="T553" s="44">
        <f t="shared" si="172"/>
        <v>0</v>
      </c>
      <c r="V553" s="44">
        <f t="shared" si="173"/>
        <v>0</v>
      </c>
      <c r="X553" s="44">
        <f t="shared" si="174"/>
        <v>0</v>
      </c>
      <c r="Z553" s="44">
        <f t="shared" si="175"/>
        <v>0</v>
      </c>
      <c r="AB553" s="44">
        <f t="shared" si="176"/>
        <v>0</v>
      </c>
      <c r="AD553" s="44">
        <f t="shared" si="177"/>
        <v>0</v>
      </c>
      <c r="AE553" s="43">
        <v>26.89</v>
      </c>
      <c r="AF553" s="44">
        <f t="shared" si="178"/>
        <v>29856.773699999998</v>
      </c>
      <c r="AH553" s="44">
        <f t="shared" si="179"/>
        <v>0</v>
      </c>
      <c r="AJ553" s="44">
        <f t="shared" si="180"/>
        <v>29856.773699999998</v>
      </c>
    </row>
    <row r="554" spans="1:36" ht="22.8">
      <c r="A554" s="13" t="s">
        <v>1414</v>
      </c>
      <c r="B554" s="14" t="s">
        <v>1087</v>
      </c>
      <c r="C554" s="15" t="s">
        <v>1088</v>
      </c>
      <c r="D554" s="14" t="s">
        <v>26</v>
      </c>
      <c r="E554" s="14" t="s">
        <v>15</v>
      </c>
      <c r="F554" s="16">
        <v>30.15</v>
      </c>
      <c r="G554" s="17">
        <v>129.66</v>
      </c>
      <c r="H554" s="17">
        <f t="shared" si="182"/>
        <v>158.79</v>
      </c>
      <c r="I554" s="17">
        <f t="shared" si="183"/>
        <v>3909.2489999999998</v>
      </c>
      <c r="J554" s="18">
        <f t="shared" si="184"/>
        <v>4787.5184999999992</v>
      </c>
      <c r="L554" s="44">
        <f t="shared" si="169"/>
        <v>0</v>
      </c>
      <c r="N554" s="44">
        <f t="shared" si="165"/>
        <v>0</v>
      </c>
      <c r="P554" s="44">
        <f t="shared" si="170"/>
        <v>0</v>
      </c>
      <c r="R554" s="44">
        <f t="shared" si="171"/>
        <v>0</v>
      </c>
      <c r="T554" s="44">
        <f t="shared" si="172"/>
        <v>0</v>
      </c>
      <c r="V554" s="44">
        <f t="shared" si="173"/>
        <v>0</v>
      </c>
      <c r="X554" s="44">
        <f t="shared" si="174"/>
        <v>0</v>
      </c>
      <c r="Z554" s="44">
        <f t="shared" si="175"/>
        <v>0</v>
      </c>
      <c r="AB554" s="44">
        <f t="shared" si="176"/>
        <v>0</v>
      </c>
      <c r="AD554" s="44">
        <f t="shared" si="177"/>
        <v>0</v>
      </c>
      <c r="AE554" s="43">
        <v>30.15</v>
      </c>
      <c r="AF554" s="44">
        <f t="shared" si="178"/>
        <v>4787.5184999999992</v>
      </c>
      <c r="AH554" s="44">
        <f t="shared" si="179"/>
        <v>0</v>
      </c>
      <c r="AJ554" s="44">
        <f t="shared" si="180"/>
        <v>4787.5184999999992</v>
      </c>
    </row>
    <row r="555" spans="1:36" ht="34.200000000000003">
      <c r="A555" s="13" t="s">
        <v>1415</v>
      </c>
      <c r="B555" s="14" t="s">
        <v>1090</v>
      </c>
      <c r="C555" s="15" t="s">
        <v>1091</v>
      </c>
      <c r="D555" s="14" t="s">
        <v>14</v>
      </c>
      <c r="E555" s="14" t="s">
        <v>30</v>
      </c>
      <c r="F555" s="16">
        <v>79.650000000000006</v>
      </c>
      <c r="G555" s="17">
        <v>172.2</v>
      </c>
      <c r="H555" s="17">
        <f t="shared" si="182"/>
        <v>210.89</v>
      </c>
      <c r="I555" s="17">
        <f t="shared" si="183"/>
        <v>13715.73</v>
      </c>
      <c r="J555" s="18">
        <f t="shared" si="184"/>
        <v>16797.388500000001</v>
      </c>
      <c r="L555" s="44">
        <f t="shared" si="169"/>
        <v>0</v>
      </c>
      <c r="N555" s="44">
        <f t="shared" si="165"/>
        <v>0</v>
      </c>
      <c r="P555" s="44">
        <f t="shared" si="170"/>
        <v>0</v>
      </c>
      <c r="R555" s="44">
        <f t="shared" si="171"/>
        <v>0</v>
      </c>
      <c r="T555" s="44">
        <f t="shared" si="172"/>
        <v>0</v>
      </c>
      <c r="V555" s="44">
        <f t="shared" si="173"/>
        <v>0</v>
      </c>
      <c r="X555" s="44">
        <f t="shared" si="174"/>
        <v>0</v>
      </c>
      <c r="Z555" s="44">
        <f t="shared" si="175"/>
        <v>0</v>
      </c>
      <c r="AB555" s="44">
        <f t="shared" si="176"/>
        <v>0</v>
      </c>
      <c r="AD555" s="44">
        <f t="shared" si="177"/>
        <v>0</v>
      </c>
      <c r="AE555" s="43">
        <v>79.650000000000006</v>
      </c>
      <c r="AF555" s="44">
        <f t="shared" si="178"/>
        <v>16797.388500000001</v>
      </c>
      <c r="AH555" s="44">
        <f t="shared" si="179"/>
        <v>0</v>
      </c>
      <c r="AJ555" s="44">
        <f t="shared" si="180"/>
        <v>16797.388500000001</v>
      </c>
    </row>
    <row r="556" spans="1:36" ht="34.200000000000003">
      <c r="A556" s="13" t="s">
        <v>1416</v>
      </c>
      <c r="B556" s="14" t="s">
        <v>1093</v>
      </c>
      <c r="C556" s="15" t="s">
        <v>1094</v>
      </c>
      <c r="D556" s="14" t="s">
        <v>14</v>
      </c>
      <c r="E556" s="14" t="s">
        <v>22</v>
      </c>
      <c r="F556" s="16">
        <v>148</v>
      </c>
      <c r="G556" s="17">
        <v>41.63</v>
      </c>
      <c r="H556" s="17">
        <f t="shared" si="182"/>
        <v>50.98</v>
      </c>
      <c r="I556" s="17">
        <f t="shared" si="183"/>
        <v>6161.2400000000007</v>
      </c>
      <c r="J556" s="18">
        <f t="shared" si="184"/>
        <v>7545.04</v>
      </c>
      <c r="L556" s="44">
        <f t="shared" si="169"/>
        <v>0</v>
      </c>
      <c r="N556" s="44">
        <f t="shared" si="165"/>
        <v>0</v>
      </c>
      <c r="P556" s="44">
        <f t="shared" si="170"/>
        <v>0</v>
      </c>
      <c r="R556" s="44">
        <f t="shared" si="171"/>
        <v>0</v>
      </c>
      <c r="T556" s="44">
        <f t="shared" si="172"/>
        <v>0</v>
      </c>
      <c r="V556" s="44">
        <f t="shared" si="173"/>
        <v>0</v>
      </c>
      <c r="X556" s="44">
        <f t="shared" si="174"/>
        <v>0</v>
      </c>
      <c r="Z556" s="44">
        <f t="shared" si="175"/>
        <v>0</v>
      </c>
      <c r="AB556" s="44">
        <f t="shared" si="176"/>
        <v>0</v>
      </c>
      <c r="AD556" s="44">
        <f t="shared" si="177"/>
        <v>0</v>
      </c>
      <c r="AE556" s="43">
        <v>148</v>
      </c>
      <c r="AF556" s="44">
        <f t="shared" si="178"/>
        <v>7545.04</v>
      </c>
      <c r="AH556" s="44">
        <f t="shared" si="179"/>
        <v>0</v>
      </c>
      <c r="AJ556" s="44">
        <f t="shared" si="180"/>
        <v>7545.04</v>
      </c>
    </row>
    <row r="557" spans="1:36" ht="22.8">
      <c r="A557" s="13" t="s">
        <v>1417</v>
      </c>
      <c r="B557" s="14" t="s">
        <v>1096</v>
      </c>
      <c r="C557" s="15" t="s">
        <v>1097</v>
      </c>
      <c r="D557" s="14" t="s">
        <v>14</v>
      </c>
      <c r="E557" s="14" t="s">
        <v>30</v>
      </c>
      <c r="F557" s="16">
        <v>4.12</v>
      </c>
      <c r="G557" s="17">
        <v>205.65</v>
      </c>
      <c r="H557" s="17">
        <f t="shared" si="182"/>
        <v>251.86</v>
      </c>
      <c r="I557" s="17">
        <f t="shared" si="183"/>
        <v>847.27800000000002</v>
      </c>
      <c r="J557" s="18">
        <f t="shared" si="184"/>
        <v>1037.6632000000002</v>
      </c>
      <c r="L557" s="44">
        <f t="shared" si="169"/>
        <v>0</v>
      </c>
      <c r="N557" s="44">
        <f t="shared" si="165"/>
        <v>0</v>
      </c>
      <c r="P557" s="44">
        <f t="shared" si="170"/>
        <v>0</v>
      </c>
      <c r="R557" s="44">
        <f t="shared" si="171"/>
        <v>0</v>
      </c>
      <c r="T557" s="44">
        <f t="shared" si="172"/>
        <v>0</v>
      </c>
      <c r="V557" s="44">
        <f t="shared" si="173"/>
        <v>0</v>
      </c>
      <c r="X557" s="44">
        <f t="shared" si="174"/>
        <v>0</v>
      </c>
      <c r="Z557" s="44">
        <f t="shared" si="175"/>
        <v>0</v>
      </c>
      <c r="AB557" s="44">
        <f t="shared" si="176"/>
        <v>0</v>
      </c>
      <c r="AD557" s="44">
        <f t="shared" si="177"/>
        <v>0</v>
      </c>
      <c r="AE557" s="43">
        <v>4.12</v>
      </c>
      <c r="AF557" s="44">
        <f t="shared" si="178"/>
        <v>1037.6632000000002</v>
      </c>
      <c r="AH557" s="44">
        <f t="shared" si="179"/>
        <v>0</v>
      </c>
      <c r="AJ557" s="44">
        <f t="shared" si="180"/>
        <v>1037.6632000000002</v>
      </c>
    </row>
    <row r="558" spans="1:36" ht="22.8">
      <c r="A558" s="13" t="s">
        <v>1418</v>
      </c>
      <c r="B558" s="14" t="s">
        <v>1099</v>
      </c>
      <c r="C558" s="15" t="s">
        <v>1100</v>
      </c>
      <c r="D558" s="14" t="s">
        <v>26</v>
      </c>
      <c r="E558" s="14" t="s">
        <v>15</v>
      </c>
      <c r="F558" s="16">
        <v>9.32</v>
      </c>
      <c r="G558" s="17">
        <v>605.61</v>
      </c>
      <c r="H558" s="17">
        <f t="shared" si="182"/>
        <v>741.69</v>
      </c>
      <c r="I558" s="17">
        <f t="shared" si="183"/>
        <v>5644.2852000000003</v>
      </c>
      <c r="J558" s="18">
        <f t="shared" si="184"/>
        <v>6912.5508000000009</v>
      </c>
      <c r="L558" s="44">
        <f t="shared" si="169"/>
        <v>0</v>
      </c>
      <c r="N558" s="44">
        <f t="shared" si="165"/>
        <v>0</v>
      </c>
      <c r="P558" s="44">
        <f t="shared" si="170"/>
        <v>0</v>
      </c>
      <c r="R558" s="44">
        <f t="shared" si="171"/>
        <v>0</v>
      </c>
      <c r="T558" s="44">
        <f t="shared" si="172"/>
        <v>0</v>
      </c>
      <c r="V558" s="44">
        <f t="shared" si="173"/>
        <v>0</v>
      </c>
      <c r="X558" s="44">
        <f t="shared" si="174"/>
        <v>0</v>
      </c>
      <c r="Z558" s="44">
        <f t="shared" si="175"/>
        <v>0</v>
      </c>
      <c r="AB558" s="44">
        <f t="shared" si="176"/>
        <v>0</v>
      </c>
      <c r="AD558" s="44">
        <f t="shared" si="177"/>
        <v>0</v>
      </c>
      <c r="AE558" s="43">
        <v>9.32</v>
      </c>
      <c r="AF558" s="44">
        <f t="shared" si="178"/>
        <v>6912.5508000000009</v>
      </c>
      <c r="AH558" s="44">
        <f t="shared" si="179"/>
        <v>0</v>
      </c>
      <c r="AJ558" s="44">
        <f t="shared" si="180"/>
        <v>6912.5508000000009</v>
      </c>
    </row>
    <row r="559" spans="1:36">
      <c r="A559" s="13" t="s">
        <v>1419</v>
      </c>
      <c r="B559" s="14" t="s">
        <v>1102</v>
      </c>
      <c r="C559" s="15" t="s">
        <v>1103</v>
      </c>
      <c r="D559" s="14" t="s">
        <v>26</v>
      </c>
      <c r="E559" s="14" t="s">
        <v>30</v>
      </c>
      <c r="F559" s="16">
        <v>2</v>
      </c>
      <c r="G559" s="17">
        <v>26.45</v>
      </c>
      <c r="H559" s="17">
        <f t="shared" si="182"/>
        <v>32.39</v>
      </c>
      <c r="I559" s="17">
        <f t="shared" si="183"/>
        <v>52.9</v>
      </c>
      <c r="J559" s="18">
        <f t="shared" si="184"/>
        <v>64.78</v>
      </c>
      <c r="L559" s="44">
        <f t="shared" si="169"/>
        <v>0</v>
      </c>
      <c r="N559" s="44">
        <f t="shared" si="165"/>
        <v>0</v>
      </c>
      <c r="P559" s="44">
        <f t="shared" si="170"/>
        <v>0</v>
      </c>
      <c r="R559" s="44">
        <f t="shared" si="171"/>
        <v>0</v>
      </c>
      <c r="T559" s="44">
        <f t="shared" si="172"/>
        <v>0</v>
      </c>
      <c r="V559" s="44">
        <f t="shared" si="173"/>
        <v>0</v>
      </c>
      <c r="X559" s="44">
        <f t="shared" si="174"/>
        <v>0</v>
      </c>
      <c r="Z559" s="44">
        <f t="shared" si="175"/>
        <v>0</v>
      </c>
      <c r="AB559" s="44">
        <f t="shared" si="176"/>
        <v>0</v>
      </c>
      <c r="AD559" s="44">
        <f t="shared" si="177"/>
        <v>0</v>
      </c>
      <c r="AE559" s="43">
        <v>2</v>
      </c>
      <c r="AF559" s="44">
        <f t="shared" si="178"/>
        <v>64.78</v>
      </c>
      <c r="AH559" s="44">
        <f t="shared" si="179"/>
        <v>0</v>
      </c>
      <c r="AJ559" s="44">
        <f t="shared" si="180"/>
        <v>64.78</v>
      </c>
    </row>
    <row r="560" spans="1:36" s="74" customFormat="1">
      <c r="A560" s="11">
        <v>25</v>
      </c>
      <c r="B560" s="258" t="s">
        <v>1104</v>
      </c>
      <c r="C560" s="258"/>
      <c r="D560" s="258"/>
      <c r="E560" s="258"/>
      <c r="F560" s="258"/>
      <c r="G560" s="258"/>
      <c r="H560" s="20"/>
      <c r="I560" s="20"/>
      <c r="J560" s="12">
        <f>ROUND((J561+J562),2)</f>
        <v>6940.19</v>
      </c>
      <c r="K560" s="72"/>
      <c r="L560" s="73">
        <f>SUM(L561:L562)</f>
        <v>0</v>
      </c>
      <c r="M560" s="72"/>
      <c r="N560" s="73">
        <f>SUM(N561:N562)</f>
        <v>0</v>
      </c>
      <c r="O560" s="72"/>
      <c r="P560" s="73">
        <f>SUM(P561:P562)</f>
        <v>0</v>
      </c>
      <c r="Q560" s="72"/>
      <c r="R560" s="73">
        <f>SUM(R561:R562)</f>
        <v>0</v>
      </c>
      <c r="S560" s="72"/>
      <c r="T560" s="73">
        <f>SUM(T561:T562)</f>
        <v>0</v>
      </c>
      <c r="U560" s="72"/>
      <c r="V560" s="73">
        <f>SUM(V561:V562)</f>
        <v>0</v>
      </c>
      <c r="W560" s="72"/>
      <c r="X560" s="73">
        <f>SUM(X561:X562)</f>
        <v>0</v>
      </c>
      <c r="Y560" s="72"/>
      <c r="Z560" s="73">
        <f>SUM(Z561:Z562)</f>
        <v>0</v>
      </c>
      <c r="AA560" s="72"/>
      <c r="AB560" s="73">
        <f>SUM(AB561:AB562)</f>
        <v>0</v>
      </c>
      <c r="AC560" s="72"/>
      <c r="AD560" s="73">
        <f>SUM(AD561:AD562)</f>
        <v>0</v>
      </c>
      <c r="AE560" s="72"/>
      <c r="AF560" s="73">
        <f>SUM(AF561:AF562)</f>
        <v>0</v>
      </c>
      <c r="AG560" s="72"/>
      <c r="AH560" s="73">
        <f>SUM(AH561:AH562)</f>
        <v>6940.1864000000005</v>
      </c>
      <c r="AJ560" s="73"/>
    </row>
    <row r="561" spans="1:36" ht="22.8">
      <c r="A561" s="13" t="s">
        <v>1420</v>
      </c>
      <c r="B561" s="14" t="s">
        <v>1106</v>
      </c>
      <c r="C561" s="15" t="s">
        <v>1107</v>
      </c>
      <c r="D561" s="14" t="s">
        <v>14</v>
      </c>
      <c r="E561" s="14" t="s">
        <v>15</v>
      </c>
      <c r="F561" s="16">
        <v>891.68</v>
      </c>
      <c r="G561" s="17">
        <v>5.29</v>
      </c>
      <c r="H561" s="17">
        <f t="shared" si="182"/>
        <v>6.48</v>
      </c>
      <c r="I561" s="17">
        <f t="shared" si="183"/>
        <v>4716.9871999999996</v>
      </c>
      <c r="J561" s="18">
        <f>F561*H561</f>
        <v>5778.0864000000001</v>
      </c>
      <c r="L561" s="44">
        <f t="shared" si="169"/>
        <v>0</v>
      </c>
      <c r="N561" s="44">
        <f t="shared" si="165"/>
        <v>0</v>
      </c>
      <c r="P561" s="44">
        <f t="shared" si="170"/>
        <v>0</v>
      </c>
      <c r="R561" s="44">
        <f t="shared" si="171"/>
        <v>0</v>
      </c>
      <c r="T561" s="44">
        <f t="shared" si="172"/>
        <v>0</v>
      </c>
      <c r="V561" s="44">
        <f t="shared" si="173"/>
        <v>0</v>
      </c>
      <c r="X561" s="44">
        <f t="shared" si="174"/>
        <v>0</v>
      </c>
      <c r="Z561" s="44">
        <f t="shared" si="175"/>
        <v>0</v>
      </c>
      <c r="AB561" s="44">
        <f t="shared" si="176"/>
        <v>0</v>
      </c>
      <c r="AD561" s="44">
        <f t="shared" si="177"/>
        <v>0</v>
      </c>
      <c r="AF561" s="44">
        <f t="shared" si="178"/>
        <v>0</v>
      </c>
      <c r="AG561" s="43">
        <v>891.68</v>
      </c>
      <c r="AH561" s="44">
        <f t="shared" si="179"/>
        <v>5778.0864000000001</v>
      </c>
      <c r="AJ561" s="44">
        <f t="shared" si="180"/>
        <v>5778.0864000000001</v>
      </c>
    </row>
    <row r="562" spans="1:36" ht="34.200000000000003">
      <c r="A562" s="13" t="s">
        <v>1421</v>
      </c>
      <c r="B562" s="14" t="s">
        <v>12</v>
      </c>
      <c r="C562" s="15" t="s">
        <v>13</v>
      </c>
      <c r="D562" s="14" t="s">
        <v>14</v>
      </c>
      <c r="E562" s="14" t="s">
        <v>15</v>
      </c>
      <c r="F562" s="16">
        <v>2</v>
      </c>
      <c r="G562" s="17">
        <v>474.44</v>
      </c>
      <c r="H562" s="17">
        <f t="shared" si="182"/>
        <v>581.04999999999995</v>
      </c>
      <c r="I562" s="17">
        <f t="shared" si="183"/>
        <v>948.88</v>
      </c>
      <c r="J562" s="18">
        <f>F562*H562</f>
        <v>1162.0999999999999</v>
      </c>
      <c r="L562" s="44">
        <f t="shared" si="169"/>
        <v>0</v>
      </c>
      <c r="N562" s="44">
        <f t="shared" si="165"/>
        <v>0</v>
      </c>
      <c r="P562" s="44">
        <f t="shared" si="170"/>
        <v>0</v>
      </c>
      <c r="R562" s="44">
        <f t="shared" si="171"/>
        <v>0</v>
      </c>
      <c r="T562" s="44">
        <f t="shared" si="172"/>
        <v>0</v>
      </c>
      <c r="V562" s="44">
        <f t="shared" si="173"/>
        <v>0</v>
      </c>
      <c r="X562" s="44">
        <f t="shared" si="174"/>
        <v>0</v>
      </c>
      <c r="Z562" s="44">
        <f t="shared" si="175"/>
        <v>0</v>
      </c>
      <c r="AB562" s="44">
        <f t="shared" si="176"/>
        <v>0</v>
      </c>
      <c r="AD562" s="44">
        <f t="shared" si="177"/>
        <v>0</v>
      </c>
      <c r="AF562" s="44">
        <f t="shared" si="178"/>
        <v>0</v>
      </c>
      <c r="AG562" s="43">
        <v>2</v>
      </c>
      <c r="AH562" s="44">
        <f t="shared" si="179"/>
        <v>1162.0999999999999</v>
      </c>
      <c r="AJ562" s="44">
        <f t="shared" si="180"/>
        <v>1162.0999999999999</v>
      </c>
    </row>
    <row r="564" spans="1:36" s="66" customFormat="1" ht="23.4">
      <c r="K564" s="67"/>
      <c r="L564" s="68">
        <f>SUM(L22:L562)</f>
        <v>5810.5</v>
      </c>
      <c r="M564" s="67"/>
      <c r="N564" s="68">
        <f>N21+N31+N33+N48</f>
        <v>334280.02010000002</v>
      </c>
      <c r="O564" s="67"/>
      <c r="P564" s="68">
        <f>P21+P31+P48+P197+0.01</f>
        <v>231174.14079999994</v>
      </c>
      <c r="Q564" s="67"/>
      <c r="R564" s="68">
        <f>R21+R31+R48+R90+R130+0.01</f>
        <v>234916.97069999998</v>
      </c>
      <c r="S564" s="67"/>
      <c r="T564" s="68">
        <f>T21+T31+T90+T130+T190+T256</f>
        <v>504368.83589999995</v>
      </c>
      <c r="U564" s="67"/>
      <c r="V564" s="68">
        <f>V31+V21+V90+V190+V256+V309+V320</f>
        <v>518276.946</v>
      </c>
      <c r="W564" s="67"/>
      <c r="X564" s="68">
        <f>X21+X31+X90+X200+X217+X391+X405+X432+0.01</f>
        <v>414953.22899999993</v>
      </c>
      <c r="Y564" s="67"/>
      <c r="Z564" s="68">
        <f>Z21+Z31+Z130+Z145+Z200+Z217</f>
        <v>464106.9596</v>
      </c>
      <c r="AA564" s="67"/>
      <c r="AB564" s="68">
        <f>AB21+AB31+AB145</f>
        <v>269522.34640000004</v>
      </c>
      <c r="AC564" s="67"/>
      <c r="AD564" s="68">
        <f>AD21+AD31+AD33+AD48+AD90+AD130+AD145+AD190+AD197+AD200+AD217+AD239+AD256+AD309+AD320+AD356+AD391+AD405+AD432+AD493+AD505+AD531+AD534+AD550+AD560</f>
        <v>236063.147</v>
      </c>
      <c r="AE564" s="67"/>
      <c r="AF564" s="68">
        <f>AF31+AF239+AF356+AF405+AF432+AF550</f>
        <v>589029.35440000007</v>
      </c>
      <c r="AG564" s="67"/>
      <c r="AH564" s="68">
        <f>AH31+AH356+AH405+AH493+AH531+AH560</f>
        <v>115532.6253</v>
      </c>
      <c r="AJ564" s="68">
        <f>AH564+AF564+AD564+AB564+Z564+X564+V564+T564+R564+P564+N564+L564+0.01</f>
        <v>3918035.0851999992</v>
      </c>
    </row>
    <row r="566" spans="1:36" ht="23.4">
      <c r="B566" s="263" t="s">
        <v>1477</v>
      </c>
      <c r="C566" s="263"/>
      <c r="D566" s="263"/>
      <c r="E566" s="25"/>
      <c r="F566" s="25"/>
      <c r="G566" s="24"/>
      <c r="H566" s="24"/>
      <c r="I566" s="24"/>
      <c r="J566" s="24"/>
      <c r="K566" s="26"/>
      <c r="AJ566" s="68"/>
    </row>
    <row r="567" spans="1:36">
      <c r="B567" s="25"/>
      <c r="C567" s="25"/>
      <c r="D567" s="25"/>
      <c r="E567" s="25"/>
      <c r="F567" s="25"/>
      <c r="G567" s="24"/>
      <c r="H567" s="24"/>
      <c r="I567" s="24"/>
      <c r="J567" s="24"/>
      <c r="K567" s="26"/>
    </row>
    <row r="568" spans="1:36">
      <c r="B568" s="25"/>
      <c r="C568" s="25"/>
      <c r="D568" s="25"/>
      <c r="E568" s="25"/>
      <c r="F568" s="25"/>
      <c r="G568" s="24"/>
      <c r="H568" s="24"/>
      <c r="I568" s="24"/>
      <c r="J568" s="24"/>
      <c r="K568" s="26"/>
    </row>
    <row r="569" spans="1:36">
      <c r="B569" s="25"/>
      <c r="C569" s="25"/>
      <c r="D569" s="25"/>
      <c r="E569" s="25"/>
      <c r="F569" s="25"/>
      <c r="G569" s="24"/>
      <c r="H569" s="24"/>
      <c r="I569" s="24"/>
      <c r="J569" s="24"/>
      <c r="K569" s="26"/>
    </row>
    <row r="570" spans="1:36">
      <c r="B570" s="25"/>
      <c r="C570" s="25"/>
      <c r="D570" s="25"/>
      <c r="E570" s="25"/>
      <c r="F570" s="25"/>
      <c r="G570" s="24"/>
      <c r="H570" s="24"/>
      <c r="I570" s="24"/>
      <c r="J570" s="24"/>
      <c r="K570" s="26"/>
    </row>
    <row r="571" spans="1:36">
      <c r="B571" s="25"/>
      <c r="C571" s="25"/>
      <c r="D571" s="25"/>
      <c r="E571" s="25"/>
      <c r="F571" s="25"/>
      <c r="G571" s="24"/>
      <c r="H571" s="24"/>
      <c r="I571" s="24"/>
      <c r="J571" s="24"/>
      <c r="K571" s="26"/>
    </row>
    <row r="572" spans="1:36">
      <c r="B572" s="25"/>
      <c r="C572" s="25"/>
      <c r="D572" s="9" t="s">
        <v>1432</v>
      </c>
      <c r="E572" s="25"/>
      <c r="F572" s="25"/>
      <c r="G572" s="24"/>
      <c r="H572" s="24"/>
      <c r="I572" s="264" t="s">
        <v>1433</v>
      </c>
      <c r="J572" s="264"/>
      <c r="K572" s="264"/>
    </row>
    <row r="573" spans="1:36">
      <c r="B573" s="25"/>
      <c r="C573" s="25"/>
      <c r="D573" s="7" t="s">
        <v>1434</v>
      </c>
      <c r="E573" s="25"/>
      <c r="F573" s="25"/>
      <c r="G573" s="24"/>
      <c r="H573" s="24"/>
      <c r="I573" s="265" t="s">
        <v>1435</v>
      </c>
      <c r="J573" s="265"/>
      <c r="K573" s="265"/>
    </row>
    <row r="574" spans="1:36">
      <c r="B574" s="25"/>
      <c r="C574" s="25"/>
      <c r="D574" s="8" t="s">
        <v>1438</v>
      </c>
      <c r="E574" s="25"/>
      <c r="F574" s="25"/>
      <c r="G574" s="24"/>
      <c r="H574" s="24"/>
      <c r="I574" s="266" t="s">
        <v>1436</v>
      </c>
      <c r="J574" s="266"/>
      <c r="K574" s="266"/>
    </row>
    <row r="575" spans="1:36">
      <c r="B575" s="25"/>
      <c r="C575" s="25"/>
      <c r="D575" s="27" t="s">
        <v>1437</v>
      </c>
      <c r="E575" s="25"/>
      <c r="F575" s="25"/>
      <c r="G575" s="24"/>
      <c r="H575" s="24"/>
      <c r="I575" s="24"/>
      <c r="J575" s="24"/>
      <c r="K575" s="26"/>
    </row>
    <row r="576" spans="1:36">
      <c r="B576" s="25"/>
      <c r="C576" s="25"/>
      <c r="D576" s="75"/>
      <c r="E576" s="25"/>
      <c r="F576" s="25"/>
      <c r="G576" s="24"/>
      <c r="H576" s="24"/>
      <c r="I576" s="24"/>
      <c r="J576" s="24"/>
      <c r="K576" s="26"/>
    </row>
    <row r="579" spans="14:18" ht="23.4">
      <c r="N579" s="68"/>
      <c r="P579" s="68"/>
      <c r="R579" s="68"/>
    </row>
  </sheetData>
  <mergeCells count="90">
    <mergeCell ref="B566:D566"/>
    <mergeCell ref="I572:K572"/>
    <mergeCell ref="I573:K573"/>
    <mergeCell ref="I574:K574"/>
    <mergeCell ref="B85:G85"/>
    <mergeCell ref="B197:G197"/>
    <mergeCell ref="B133:G133"/>
    <mergeCell ref="B139:G139"/>
    <mergeCell ref="B141:G141"/>
    <mergeCell ref="B145:G145"/>
    <mergeCell ref="B146:G146"/>
    <mergeCell ref="B154:G154"/>
    <mergeCell ref="B158:G158"/>
    <mergeCell ref="B164:G164"/>
    <mergeCell ref="B180:G180"/>
    <mergeCell ref="B182:G182"/>
    <mergeCell ref="B21:G21"/>
    <mergeCell ref="B31:G31"/>
    <mergeCell ref="B33:G33"/>
    <mergeCell ref="B34:G34"/>
    <mergeCell ref="B40:G40"/>
    <mergeCell ref="B44:G44"/>
    <mergeCell ref="B48:G48"/>
    <mergeCell ref="B49:G49"/>
    <mergeCell ref="B59:G59"/>
    <mergeCell ref="B68:G68"/>
    <mergeCell ref="B256:G256"/>
    <mergeCell ref="B257:G257"/>
    <mergeCell ref="B78:G78"/>
    <mergeCell ref="B131:G131"/>
    <mergeCell ref="B90:G90"/>
    <mergeCell ref="B91:G91"/>
    <mergeCell ref="B97:G97"/>
    <mergeCell ref="B103:G103"/>
    <mergeCell ref="B105:G105"/>
    <mergeCell ref="B110:G110"/>
    <mergeCell ref="B117:G117"/>
    <mergeCell ref="B119:G119"/>
    <mergeCell ref="B120:G120"/>
    <mergeCell ref="B125:G125"/>
    <mergeCell ref="B130:G130"/>
    <mergeCell ref="B190:G190"/>
    <mergeCell ref="B253:G253"/>
    <mergeCell ref="B200:G200"/>
    <mergeCell ref="B201:G201"/>
    <mergeCell ref="B214:G214"/>
    <mergeCell ref="B217:G217"/>
    <mergeCell ref="B218:G218"/>
    <mergeCell ref="B231:G231"/>
    <mergeCell ref="B239:G239"/>
    <mergeCell ref="B240:G240"/>
    <mergeCell ref="B247:G247"/>
    <mergeCell ref="B250:G250"/>
    <mergeCell ref="B251:G251"/>
    <mergeCell ref="B300:G300"/>
    <mergeCell ref="B307:G307"/>
    <mergeCell ref="B309:G309"/>
    <mergeCell ref="B432:G432"/>
    <mergeCell ref="B433:G433"/>
    <mergeCell ref="B310:G310"/>
    <mergeCell ref="B428:G428"/>
    <mergeCell ref="B317:G317"/>
    <mergeCell ref="B320:G320"/>
    <mergeCell ref="B405:G405"/>
    <mergeCell ref="B406:G406"/>
    <mergeCell ref="B409:G409"/>
    <mergeCell ref="B412:G412"/>
    <mergeCell ref="B421:G421"/>
    <mergeCell ref="B321:G321"/>
    <mergeCell ref="B352:G352"/>
    <mergeCell ref="B550:G550"/>
    <mergeCell ref="B560:G560"/>
    <mergeCell ref="B531:G531"/>
    <mergeCell ref="B534:G534"/>
    <mergeCell ref="B475:G475"/>
    <mergeCell ref="B514:G514"/>
    <mergeCell ref="B517:G517"/>
    <mergeCell ref="B521:G521"/>
    <mergeCell ref="B528:G528"/>
    <mergeCell ref="B478:G478"/>
    <mergeCell ref="B493:G493"/>
    <mergeCell ref="B494:G494"/>
    <mergeCell ref="B500:G500"/>
    <mergeCell ref="B505:G505"/>
    <mergeCell ref="B506:G506"/>
    <mergeCell ref="B356:G356"/>
    <mergeCell ref="B391:G391"/>
    <mergeCell ref="B438:G438"/>
    <mergeCell ref="B453:G453"/>
    <mergeCell ref="B463:G463"/>
  </mergeCells>
  <pageMargins left="0.511811024" right="0.511811024" top="0.78740157499999996" bottom="0.78740157499999996" header="0.31496062000000002" footer="0.31496062000000002"/>
  <pageSetup paperSize="8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SP</vt:lpstr>
      <vt:lpstr>CRONOGRAMA GERAL DA OBRA</vt:lpstr>
      <vt:lpstr>Planilha2</vt:lpstr>
      <vt:lpstr>'CRONOGRAMA GERAL DA OBRA'!Area_de_impressao</vt:lpstr>
      <vt:lpstr>Planilha2!Area_de_impressao</vt:lpstr>
      <vt:lpstr>SP!Area_de_impressao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2026-07-02T23:11:57Z</dcterms:created>
  <dcterms:modified xsi:type="dcterms:W3CDTF">2026-07-06T17:49:42Z</dcterms:modified>
</cp:coreProperties>
</file>