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MB\LICITAÇÕES\2026\PROC 2184-2026 AMPL E REFORMA UNID DE SAUDE BORACEIA\DLC\"/>
    </mc:Choice>
  </mc:AlternateContent>
  <xr:revisionPtr revIDLastSave="0" documentId="13_ncr:1_{228E765E-FF3A-4B6E-B40A-2C67990A8EF4}" xr6:coauthVersionLast="47" xr6:coauthVersionMax="47" xr10:uidLastSave="{00000000-0000-0000-0000-000000000000}"/>
  <bookViews>
    <workbookView xWindow="-120" yWindow="-120" windowWidth="29040" windowHeight="15720" tabRatio="846" xr2:uid="{00000000-000D-0000-FFFF-FFFF00000000}"/>
  </bookViews>
  <sheets>
    <sheet name="Planilha" sheetId="18" r:id="rId1"/>
    <sheet name="cronograma" sheetId="39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xlnm.Print_Area_1">0</definedName>
    <definedName name="__xlnm.Print_Titles_1">0</definedName>
    <definedName name="__xlnm_Print_Area_1">0</definedName>
    <definedName name="__xlnm_Print_Titles_1">0</definedName>
    <definedName name="_xlnm._FilterDatabase" localSheetId="0" hidden="1">Planilha!$F$2:$G$9</definedName>
    <definedName name="a">"#ref!"</definedName>
    <definedName name="_xlnm.Print_Area" localSheetId="1">cronograma!$A$1:$O$70</definedName>
    <definedName name="_xlnm.Print_Area" localSheetId="0">Planilha!$A$1:$G$539</definedName>
    <definedName name="BDI.Opcao" hidden="1">[1]DADOS!$F$18</definedName>
    <definedName name="BDI.TipoObra" hidden="1">[1]BDI!$A$138:$A$146</definedName>
    <definedName name="CICLOVIA_3">"#ref!"</definedName>
    <definedName name="CICLOVIA_3_2">"#ref!"</definedName>
    <definedName name="CICLOVIA_3_4">"#ref!"</definedName>
    <definedName name="CICLOVIA_3_5">"#ref!"</definedName>
    <definedName name="CONCATENAR">CONCATENATE(#REF!," ",#REF!)</definedName>
    <definedName name="CP">"#ref!"</definedName>
    <definedName name="Dados.Lista.BDI">[2]DADOS!$T$37:$X$37</definedName>
    <definedName name="DATABASE">#REF!</definedName>
    <definedName name="DATAEMISSAO">#REF!</definedName>
    <definedName name="DATART">#REF!</definedName>
    <definedName name="DESONERACAO" hidden="1">IF(OR(Import.Desoneracao="DESONERADO",Import.Desoneracao="SIM"),"SIM","NÃO")</definedName>
    <definedName name="e">"#ref!"</definedName>
    <definedName name="EMPRESAS">OFFSET([3]Cotações!$B$25,0,0):OFFSET([3]Cotações!$H$29,-1,0)</definedName>
    <definedName name="Excel_BuiltIn__FilterDatabase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2">"#ref!"</definedName>
    <definedName name="Excel_BuiltIn_Print_Area_2_1">"#ref!"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4">"#ref!"</definedName>
    <definedName name="Excel_BuiltIn_Print_Area_4_1">"#ref!"</definedName>
    <definedName name="Excel_BuiltIn_Print_Area_5">"#ref!"</definedName>
    <definedName name="Excel_BuiltIn_Print_Area_6">"#ref!"</definedName>
    <definedName name="Excel_BuiltIn_Print_Area_7">"#ref!"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5">"#ref!"</definedName>
    <definedName name="Excel_BuiltIn_Print_Titles_5_1">"#ref!"</definedName>
    <definedName name="Excel_BuiltIn_Print_Titles_6">"#ref!"</definedName>
    <definedName name="Excel_BuiltIn_Print_Titles_6_2">"#ref!"</definedName>
    <definedName name="Excel_BuiltIn_Print_Titles_6_4">"#ref!"</definedName>
    <definedName name="Excel_BuiltIn_Print_Titles_6_5">"#ref!"</definedName>
    <definedName name="Excel_BuiltIn_Print_Titles_7">"#ref!"</definedName>
    <definedName name="Import.Apelido" hidden="1">[1]DADOS!$F$16</definedName>
    <definedName name="Import.DescLote" hidden="1">[1]DADOS!$F$17</definedName>
    <definedName name="Import.Desoneracao" hidden="1">OFFSET([1]DADOS!$G$18,0,-1)</definedName>
    <definedName name="Import.Município" hidden="1">[1]DADOS!$F$6</definedName>
    <definedName name="INDICES">[3]Cotações!$B$22:OFFSET([3]Cotações!$I$24,-1,0)</definedName>
    <definedName name="LOCALIDADE">#REF!</definedName>
    <definedName name="MEMÓRIA">ROUND([4]Planilha!$P1,15-13*[4]Planilha!#REF!)</definedName>
    <definedName name="NCOMPOSICOES">0</definedName>
    <definedName name="NCOTACOES">0</definedName>
    <definedName name="NEMPRESAS">3</definedName>
    <definedName name="NINDICES">1</definedName>
    <definedName name="NRELATORIOS">COUNTA([3]Relatórios!$A$1:$A$65536)-2</definedName>
    <definedName name="NumerEmpresa">3</definedName>
    <definedName name="NumerIndice">1</definedName>
    <definedName name="Objeto">"Referência"</definedName>
    <definedName name="plan6">"#ref!"</definedName>
    <definedName name="PO.CustoUnitario">ROUND([5]Planilha!$P1,15-13*[5]Planilha!#REF!)</definedName>
    <definedName name="PO.PrecoUnitario">[5]Planilha!$R1</definedName>
    <definedName name="PO.Quantidade">ROUND([5]Planilha!$O1,15-13*[5]Planilha!#REF!)</definedName>
    <definedName name="RelatoriosFontes">OFFSET([3]Relatórios!$A$5,1,0,NRELATORIOS)</definedName>
    <definedName name="SENHAGT" hidden="1">"PM2CAIXA"</definedName>
    <definedName name="SomaAgrup">SUMIF(OFFSET([5]Planilha!$A1,1,0,[5]Planilha!$B1),"S",OFFSET([5]Planilha!A1,1,0,[5]Planilha!$B1))</definedName>
    <definedName name="TESTE">"#ref!"</definedName>
    <definedName name="teste2">"#ref!"</definedName>
    <definedName name="TipoOrçamento">"LICITADO"</definedName>
    <definedName name="_xlnm.Print_Titles" localSheetId="0">Planilha!$1:$14</definedName>
    <definedName name="VTOTAL1">ROUND(PO.Quantidade*PO.PrecoUnitario,15-13*[5]Planilha!$X$7)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8" i="39" l="1"/>
  <c r="G328" i="18" l="1"/>
  <c r="G62" i="18" l="1"/>
  <c r="G313" i="18"/>
  <c r="G314" i="18" l="1"/>
  <c r="G63" i="18"/>
  <c r="G138" i="18" l="1"/>
  <c r="G327" i="18"/>
  <c r="G326" i="18"/>
  <c r="G139" i="18"/>
  <c r="O30" i="39" l="1"/>
  <c r="O27" i="39"/>
  <c r="O24" i="39"/>
  <c r="O21" i="39"/>
  <c r="O15" i="39"/>
  <c r="O33" i="39"/>
  <c r="O36" i="39"/>
  <c r="O39" i="39"/>
  <c r="O42" i="39"/>
  <c r="N43" i="39"/>
  <c r="O60" i="39"/>
  <c r="O57" i="39"/>
  <c r="O54" i="39"/>
  <c r="O51" i="39"/>
  <c r="O48" i="39"/>
  <c r="O45" i="39"/>
  <c r="G184" i="18" l="1"/>
  <c r="G16" i="18"/>
  <c r="G17" i="18" l="1"/>
  <c r="G28" i="18" l="1"/>
  <c r="G18" i="18"/>
  <c r="G19" i="18" l="1"/>
  <c r="G20" i="18" l="1"/>
  <c r="G60" i="18" l="1"/>
  <c r="G64" i="18"/>
  <c r="G61" i="18"/>
  <c r="G21" i="18"/>
  <c r="G59" i="18" l="1"/>
  <c r="G22" i="18"/>
  <c r="G23" i="18" l="1"/>
  <c r="G24" i="18" l="1"/>
  <c r="G152" i="18" l="1"/>
  <c r="G181" i="18" l="1"/>
  <c r="G153" i="18"/>
  <c r="G182" i="18" l="1"/>
  <c r="G154" i="18"/>
  <c r="G209" i="18"/>
  <c r="G155" i="18" l="1"/>
  <c r="G183" i="18"/>
  <c r="G210" i="18"/>
  <c r="G211" i="18" l="1"/>
  <c r="G156" i="18"/>
  <c r="G185" i="18"/>
  <c r="G257" i="18"/>
  <c r="G141" i="18" l="1"/>
  <c r="G279" i="18"/>
  <c r="G212" i="18"/>
  <c r="G277" i="18"/>
  <c r="G258" i="18"/>
  <c r="G186" i="18"/>
  <c r="G213" i="18" l="1"/>
  <c r="G187" i="18"/>
  <c r="G278" i="18"/>
  <c r="G282" i="18"/>
  <c r="G259" i="18"/>
  <c r="G276" i="18" l="1"/>
  <c r="G157" i="18"/>
  <c r="G214" i="18"/>
  <c r="G188" i="18"/>
  <c r="G302" i="18"/>
  <c r="G260" i="18"/>
  <c r="G283" i="18"/>
  <c r="G158" i="18" l="1"/>
  <c r="G284" i="18"/>
  <c r="G303" i="18"/>
  <c r="G189" i="18"/>
  <c r="G215" i="18"/>
  <c r="G310" i="18"/>
  <c r="G261" i="18"/>
  <c r="G305" i="18" l="1"/>
  <c r="G304" i="18"/>
  <c r="G262" i="18"/>
  <c r="G311" i="18"/>
  <c r="G190" i="18"/>
  <c r="G159" i="18"/>
  <c r="G285" i="18"/>
  <c r="G312" i="18" l="1"/>
  <c r="G315" i="18"/>
  <c r="G191" i="18"/>
  <c r="G286" i="18"/>
  <c r="G263" i="18"/>
  <c r="G160" i="18"/>
  <c r="G162" i="18" l="1"/>
  <c r="G309" i="18"/>
  <c r="G217" i="18"/>
  <c r="G287" i="18"/>
  <c r="G192" i="18"/>
  <c r="G161" i="18"/>
  <c r="G203" i="18" l="1"/>
  <c r="G163" i="18"/>
  <c r="G288" i="18"/>
  <c r="G193" i="18"/>
  <c r="G264" i="18"/>
  <c r="G218" i="18"/>
  <c r="G205" i="18" l="1"/>
  <c r="G204" i="18"/>
  <c r="G165" i="18"/>
  <c r="G166" i="18"/>
  <c r="G289" i="18"/>
  <c r="G219" i="18"/>
  <c r="G265" i="18"/>
  <c r="G194" i="18" l="1"/>
  <c r="G266" i="18"/>
  <c r="G167" i="18"/>
  <c r="G220" i="18"/>
  <c r="G290" i="18"/>
  <c r="G267" i="18" l="1"/>
  <c r="G168" i="18"/>
  <c r="G195" i="18"/>
  <c r="G291" i="18"/>
  <c r="G221" i="18"/>
  <c r="G268" i="18" l="1"/>
  <c r="G222" i="18"/>
  <c r="G292" i="18"/>
  <c r="G196" i="18"/>
  <c r="G169" i="18"/>
  <c r="G320" i="18" l="1"/>
  <c r="G270" i="18"/>
  <c r="G271" i="18"/>
  <c r="G223" i="18"/>
  <c r="G293" i="18"/>
  <c r="G269" i="18"/>
  <c r="G170" i="18"/>
  <c r="G197" i="18"/>
  <c r="G330" i="18" l="1"/>
  <c r="G321" i="18"/>
  <c r="G323" i="18"/>
  <c r="G318" i="18"/>
  <c r="G198" i="18"/>
  <c r="G272" i="18"/>
  <c r="G294" i="18"/>
  <c r="G171" i="18"/>
  <c r="G224" i="18"/>
  <c r="G322" i="18" l="1"/>
  <c r="G324" i="18"/>
  <c r="G319" i="18"/>
  <c r="G199" i="18"/>
  <c r="G226" i="18"/>
  <c r="G172" i="18"/>
  <c r="G295" i="18"/>
  <c r="G329" i="18" l="1"/>
  <c r="G325" i="18"/>
  <c r="G227" i="18"/>
  <c r="G296" i="18"/>
  <c r="G173" i="18"/>
  <c r="G200" i="18"/>
  <c r="G317" i="18" l="1"/>
  <c r="G273" i="18"/>
  <c r="G274" i="18"/>
  <c r="G297" i="18"/>
  <c r="G228" i="18"/>
  <c r="G201" i="18"/>
  <c r="G175" i="18"/>
  <c r="G256" i="18" l="1"/>
  <c r="G176" i="18"/>
  <c r="G202" i="18"/>
  <c r="G229" i="18"/>
  <c r="G299" i="18"/>
  <c r="G298" i="18"/>
  <c r="G180" i="18" l="1"/>
  <c r="G281" i="18"/>
  <c r="G231" i="18"/>
  <c r="G230" i="18"/>
  <c r="G177" i="18"/>
  <c r="G232" i="18" l="1"/>
  <c r="G178" i="18"/>
  <c r="G233" i="18" l="1"/>
  <c r="G150" i="18"/>
  <c r="G235" i="18" l="1"/>
  <c r="G236" i="18" l="1"/>
  <c r="G237" i="18" l="1"/>
  <c r="G238" i="18" l="1"/>
  <c r="G306" i="18"/>
  <c r="G239" i="18" l="1"/>
  <c r="G307" i="18"/>
  <c r="G240" i="18" l="1"/>
  <c r="G301" i="18"/>
  <c r="G242" i="18"/>
  <c r="G243" i="18" l="1"/>
  <c r="G504" i="18" l="1"/>
  <c r="G503" i="18"/>
  <c r="G244" i="18"/>
  <c r="G245" i="18" l="1"/>
  <c r="G246" i="18" l="1"/>
  <c r="G247" i="18" l="1"/>
  <c r="G248" i="18" l="1"/>
  <c r="G249" i="18" l="1"/>
  <c r="G250" i="18" l="1"/>
  <c r="G251" i="18" l="1"/>
  <c r="G254" i="18" l="1"/>
  <c r="G252" i="18"/>
  <c r="G253" i="18" l="1"/>
  <c r="G207" i="18" l="1"/>
  <c r="G32" i="18" l="1"/>
  <c r="G33" i="18" l="1"/>
  <c r="G34" i="18" l="1"/>
  <c r="G35" i="18" l="1"/>
  <c r="G36" i="18" l="1"/>
  <c r="G37" i="18"/>
  <c r="G39" i="18" l="1"/>
  <c r="G38" i="18"/>
  <c r="G41" i="18" l="1"/>
  <c r="G48" i="18" l="1"/>
  <c r="G140" i="18" l="1"/>
  <c r="G148" i="18" l="1"/>
  <c r="G92" i="18"/>
  <c r="G129" i="18"/>
  <c r="G135" i="18"/>
  <c r="G133" i="18"/>
  <c r="G120" i="18"/>
  <c r="G122" i="18"/>
  <c r="G40" i="18"/>
  <c r="G53" i="18"/>
  <c r="G56" i="18"/>
  <c r="G99" i="18"/>
  <c r="G71" i="18"/>
  <c r="G46" i="18"/>
  <c r="G95" i="18"/>
  <c r="G42" i="18"/>
  <c r="G47" i="18"/>
  <c r="G45" i="18"/>
  <c r="G44" i="18" l="1"/>
  <c r="G31" i="18"/>
  <c r="G52" i="18"/>
  <c r="G112" i="18"/>
  <c r="G76" i="18" l="1"/>
  <c r="G25" i="18"/>
  <c r="G15" i="18" s="1"/>
  <c r="G100" i="18"/>
  <c r="G73" i="18"/>
  <c r="G91" i="18"/>
  <c r="G29" i="18"/>
  <c r="G96" i="18"/>
  <c r="G82" i="18"/>
  <c r="G78" i="18"/>
  <c r="G79" i="18"/>
  <c r="G119" i="18"/>
  <c r="G347" i="18"/>
  <c r="G386" i="18" l="1"/>
  <c r="G348" i="18"/>
  <c r="G398" i="18"/>
  <c r="G341" i="18"/>
  <c r="G411" i="18"/>
  <c r="G379" i="18"/>
  <c r="G496" i="18"/>
  <c r="G529" i="18"/>
  <c r="G339" i="18"/>
  <c r="G354" i="18"/>
  <c r="G408" i="18"/>
  <c r="G438" i="18"/>
  <c r="G486" i="18"/>
  <c r="G453" i="18"/>
  <c r="G523" i="18"/>
  <c r="G415" i="18"/>
  <c r="G363" i="18"/>
  <c r="G424" i="18"/>
  <c r="G364" i="18"/>
  <c r="G451" i="18"/>
  <c r="G420" i="18"/>
  <c r="G534" i="18"/>
  <c r="G444" i="18"/>
  <c r="G370" i="18"/>
  <c r="G57" i="18"/>
  <c r="G55" i="18" s="1"/>
  <c r="G374" i="18"/>
  <c r="G380" i="18"/>
  <c r="G413" i="18"/>
  <c r="G102" i="18"/>
  <c r="G72" i="18"/>
  <c r="G103" i="18"/>
  <c r="G101" i="18"/>
  <c r="G524" i="18"/>
  <c r="G124" i="18"/>
  <c r="G531" i="18"/>
  <c r="G461" i="18"/>
  <c r="G439" i="18"/>
  <c r="G490" i="18"/>
  <c r="G522" i="18"/>
  <c r="G106" i="18"/>
  <c r="G117" i="18"/>
  <c r="G115" i="18"/>
  <c r="G111" i="18"/>
  <c r="G109" i="18"/>
  <c r="G116" i="18"/>
  <c r="G110" i="18"/>
  <c r="G118" i="18"/>
  <c r="G367" i="18"/>
  <c r="G528" i="18"/>
  <c r="G383" i="18"/>
  <c r="G418" i="18"/>
  <c r="G382" i="18"/>
  <c r="G84" i="18"/>
  <c r="G85" i="18"/>
  <c r="G27" i="18"/>
  <c r="G121" i="18"/>
  <c r="G527" i="18"/>
  <c r="G517" i="18"/>
  <c r="G458" i="18"/>
  <c r="G426" i="18"/>
  <c r="G406" i="18"/>
  <c r="G94" i="18"/>
  <c r="G83" i="18"/>
  <c r="G502" i="18"/>
  <c r="G388" i="18"/>
  <c r="G381" i="18"/>
  <c r="G394" i="18"/>
  <c r="G352" i="18"/>
  <c r="G452" i="18"/>
  <c r="G77" i="18"/>
  <c r="G491" i="18"/>
  <c r="G360" i="18"/>
  <c r="G81" i="18"/>
  <c r="G395" i="18"/>
  <c r="G509" i="18"/>
  <c r="G427" i="18"/>
  <c r="G498" i="18"/>
  <c r="G396" i="18"/>
  <c r="G340" i="18"/>
  <c r="G74" i="18"/>
  <c r="G450" i="18"/>
  <c r="G499" i="18"/>
  <c r="G500" i="18"/>
  <c r="G530" i="18"/>
  <c r="G525" i="18"/>
  <c r="G80" i="18"/>
  <c r="G495" i="18"/>
  <c r="G338" i="18"/>
  <c r="G416" i="18"/>
  <c r="G456" i="18"/>
  <c r="G362" i="18"/>
  <c r="G455" i="18"/>
  <c r="G387" i="18"/>
  <c r="G407" i="18"/>
  <c r="G343" i="18"/>
  <c r="G75" i="18"/>
  <c r="G429" i="18"/>
  <c r="G462" i="18"/>
  <c r="G494" i="18"/>
  <c r="G454" i="18"/>
  <c r="G442" i="18"/>
  <c r="G356" i="18"/>
  <c r="G353" i="18"/>
  <c r="G375" i="18"/>
  <c r="G518" i="18"/>
  <c r="G414" i="18"/>
  <c r="G400" i="18"/>
  <c r="G421" i="18"/>
  <c r="G514" i="18"/>
  <c r="G405" i="18"/>
  <c r="G412" i="18"/>
  <c r="G346" i="18"/>
  <c r="G389" i="18"/>
  <c r="G422" i="18"/>
  <c r="G457" i="18"/>
  <c r="G391" i="18"/>
  <c r="G484" i="18"/>
  <c r="G417" i="18"/>
  <c r="G399" i="18"/>
  <c r="G513" i="18"/>
  <c r="G463" i="18"/>
  <c r="G397" i="18"/>
  <c r="G512" i="18"/>
  <c r="G447" i="18"/>
  <c r="G345" i="18"/>
  <c r="G507" i="18"/>
  <c r="G519" i="18"/>
  <c r="G392" i="18"/>
  <c r="G501" i="18"/>
  <c r="G488" i="18"/>
  <c r="G440" i="18"/>
  <c r="G373" i="18"/>
  <c r="G449" i="18"/>
  <c r="G446" i="18"/>
  <c r="G342" i="18" l="1"/>
  <c r="G511" i="18"/>
  <c r="G355" i="18"/>
  <c r="G489" i="18"/>
  <c r="G487" i="18"/>
  <c r="G404" i="18"/>
  <c r="G358" i="18"/>
  <c r="G385" i="18"/>
  <c r="G510" i="18"/>
  <c r="G350" i="18"/>
  <c r="G497" i="18"/>
  <c r="G433" i="18"/>
  <c r="G445" i="18"/>
  <c r="G508" i="18"/>
  <c r="G526" i="18"/>
  <c r="G441" i="18"/>
  <c r="G485" i="18"/>
  <c r="G409" i="18"/>
  <c r="G434" i="18"/>
  <c r="G105" i="18"/>
  <c r="G366" i="18"/>
  <c r="G369" i="18"/>
  <c r="O16" i="39"/>
  <c r="G533" i="18"/>
  <c r="O31" i="39" s="1"/>
  <c r="N31" i="39" s="1"/>
  <c r="G98" i="18"/>
  <c r="G108" i="18"/>
  <c r="G460" i="18"/>
  <c r="G372" i="18"/>
  <c r="G443" i="18"/>
  <c r="G516" i="18"/>
  <c r="M16" i="39" l="1"/>
  <c r="N16" i="39"/>
  <c r="G506" i="18"/>
  <c r="G377" i="18"/>
  <c r="G521" i="18"/>
  <c r="O28" i="39" s="1"/>
  <c r="N28" i="39" s="1"/>
  <c r="G431" i="18"/>
  <c r="G493" i="18"/>
  <c r="G410" i="18"/>
  <c r="G436" i="18"/>
  <c r="I16" i="39"/>
  <c r="C16" i="39"/>
  <c r="J16" i="39"/>
  <c r="F16" i="39"/>
  <c r="O19" i="39"/>
  <c r="H16" i="39"/>
  <c r="G16" i="39"/>
  <c r="D16" i="39"/>
  <c r="L16" i="39"/>
  <c r="K16" i="39"/>
  <c r="E16" i="39"/>
  <c r="M19" i="39" l="1"/>
  <c r="L19" i="39"/>
  <c r="G402" i="18"/>
  <c r="C28" i="39"/>
  <c r="C64" i="39" l="1"/>
  <c r="G128" i="18"/>
  <c r="G137" i="18"/>
  <c r="G127" i="18"/>
  <c r="G136" i="18"/>
  <c r="G132" i="18"/>
  <c r="G130" i="18"/>
  <c r="G134" i="18"/>
  <c r="G131" i="18"/>
  <c r="G126" i="18" l="1"/>
  <c r="G123" i="18" l="1"/>
  <c r="G89" i="18"/>
  <c r="G70" i="18"/>
  <c r="G68" i="18" s="1"/>
  <c r="G87" i="18" l="1"/>
  <c r="G114" i="18"/>
  <c r="G146" i="18" l="1"/>
  <c r="G147" i="18"/>
  <c r="G144" i="18"/>
  <c r="G145" i="18"/>
  <c r="G143" i="18" l="1"/>
  <c r="O22" i="39" l="1"/>
  <c r="M22" i="39" l="1"/>
  <c r="N22" i="39"/>
  <c r="E22" i="39"/>
  <c r="I22" i="39"/>
  <c r="J22" i="39"/>
  <c r="D22" i="39"/>
  <c r="D64" i="39" s="1"/>
  <c r="F22" i="39"/>
  <c r="F64" i="39" s="1"/>
  <c r="H22" i="39"/>
  <c r="H64" i="39" s="1"/>
  <c r="L22" i="39"/>
  <c r="L64" i="39" s="1"/>
  <c r="G22" i="39"/>
  <c r="G64" i="39" s="1"/>
  <c r="K22" i="39"/>
  <c r="K64" i="39" s="1"/>
  <c r="G334" i="18" l="1"/>
  <c r="G336" i="18" l="1"/>
  <c r="G337" i="18"/>
  <c r="G335" i="18"/>
  <c r="G332" i="18" l="1"/>
  <c r="G536" i="18" l="1"/>
  <c r="O25" i="39"/>
  <c r="N25" i="39" l="1"/>
  <c r="N64" i="39" s="1"/>
  <c r="M25" i="39"/>
  <c r="M64" i="39" s="1"/>
  <c r="O64" i="39"/>
  <c r="E25" i="39"/>
  <c r="J25" i="39"/>
  <c r="J64" i="39" s="1"/>
  <c r="I25" i="39"/>
  <c r="I64" i="39" s="1"/>
  <c r="G537" i="18"/>
  <c r="G538" i="18" s="1"/>
  <c r="E64" i="39" l="1"/>
</calcChain>
</file>

<file path=xl/sharedStrings.xml><?xml version="1.0" encoding="utf-8"?>
<sst xmlns="http://schemas.openxmlformats.org/spreadsheetml/2006/main" count="922" uniqueCount="416">
  <si>
    <t>Revestimento</t>
  </si>
  <si>
    <t>M2</t>
  </si>
  <si>
    <t>H</t>
  </si>
  <si>
    <t>Total</t>
  </si>
  <si>
    <t>Item</t>
  </si>
  <si>
    <t>R$</t>
  </si>
  <si>
    <t>M</t>
  </si>
  <si>
    <t>UN</t>
  </si>
  <si>
    <t>CHI</t>
  </si>
  <si>
    <t>GUINDASTE HIDRÁULICO AUTOPROPELIDO, COM LANÇA TELESCÓPICA 28,80 M, CAPACIDADE MÁXIMA 30 T, POTÊNCIA 97 KW, TRAÇÃO 4 X 4 - CHI DIURNO. AF_11/2014</t>
  </si>
  <si>
    <t>KG</t>
  </si>
  <si>
    <t>M3</t>
  </si>
  <si>
    <t>TUBO, PEX, MULTICAMADA, DN 20, INSTALADO EM IMPLANTAÇÃO DE INSTALAÇÕES DE GÁS - FORNECIMENTO E INSTALAÇÃO. AF_01/2020</t>
  </si>
  <si>
    <t>M3XKM</t>
  </si>
  <si>
    <t>L</t>
  </si>
  <si>
    <t>CARGA, MANOBRA E DESCARGA DE SOLOS E MATERIAIS GRANULARES EM CAMINHÃO BASCULANTE 10 M³ - CARGA COM PÁ CARREGADEIRA (CAÇAMBA DE 1,7 A 2,8 M³ / 128 HP) E DESCARGA LIVRE (UNIDADE: M3). AF_07/2020</t>
  </si>
  <si>
    <t>ENGENHEIRO CIVIL DE OBRA JUNIOR COM ENCARGOS COMPLEMENTARES</t>
  </si>
  <si>
    <t>VIGIA DIURNO COM ENCARGOS COMPLEMENTARES</t>
  </si>
  <si>
    <t>L.S.:</t>
  </si>
  <si>
    <t>Custo</t>
  </si>
  <si>
    <t>Descrição dos Serviços</t>
  </si>
  <si>
    <t>Unid.</t>
  </si>
  <si>
    <t>Quant.</t>
  </si>
  <si>
    <t>Unitário</t>
  </si>
  <si>
    <t>Preço Total</t>
  </si>
  <si>
    <t>TX</t>
  </si>
  <si>
    <t>CJ</t>
  </si>
  <si>
    <t>UNMES</t>
  </si>
  <si>
    <t>MXMES</t>
  </si>
  <si>
    <t>GRAUTE FGK=25 MPA; TRAÇO 1:0,02:1,3:1,6 (EM MASSA SECA DE CIMENTO/ CAL/ AREIA GROSSA/ BRITA 0) - PREPARO MECÂNICO COM BETONEIRA 400 L. AF_09/2021</t>
  </si>
  <si>
    <t>CAIXA ENTERRADA ELÉTRICA RETANGULAR, EM ALVENARIA COM TIJOLOS CERÂMICOS MACIÇOS, FUNDO COM BRITA, DIMENSÕES INTERNAS: 0,3X0,3X0,3 M. AF_12/2020</t>
  </si>
  <si>
    <t>CAIXA ENTERRADA ELÉTRICA RETANGULAR, EM ALVENARIA COM BLOCOS DE CONCRETO, FUNDO COM BRITA, DIMENSÕES INTERNAS: 0,6X0,6X0,6 M. AF_12/2020</t>
  </si>
  <si>
    <t>CAIXA ENTERRADA PARA INSTALAÇÕES TELEFÔNICAS TIPO R1, EM ALVENARIA COM BLOCOS DE CONCRETO, DIMENSÕES INTERNAS: 0,35X0,60X0,60 M, EXCLUINDO TAMPÃO. AF_12/2020</t>
  </si>
  <si>
    <t>CAIXA ENTERRADA HIDRÁULICA RETANGULAR, EM ALVENARIA COM BLOCOS DE CONCRETO, DIMENSÕES INTERNAS: 0,6X0,6X0,6 M PARA REDE DE ESGOTO. AF_12/2020</t>
  </si>
  <si>
    <t>CAIXA ENTERRADA HIDRÁULICA RETANGULAR, EM ALVENARIA COM BLOCOS DE CONCRETO, DIMENSÕES INTERNAS: 1X1X0,6 M PARA REDE DE ESGOTO. AF_12/2020</t>
  </si>
  <si>
    <t>CAIXA DE GORDURA DUPLA (CAPACIDADE: 126 L), RETANGULAR, EM ALVENARIA COM BLOCOS DE CONCRETO, DIMENSÕES INTERNAS = 0,4X0,7 M, ALTURA INTERNA = 0,8 M. AF_12/2020</t>
  </si>
  <si>
    <t>CAIXA ENTERRADA HIDRÁULICA RETANGULAR EM ALVENARIA COM TIJOLOS CERÂMICOS MACIÇOS, DIMENSÕES INTERNAS: 0,3X0,3X0,3 M PARA REDE DE DRENAGEM. AF_12/2020</t>
  </si>
  <si>
    <t>Serviços preliminares</t>
  </si>
  <si>
    <t>Infra estrutura</t>
  </si>
  <si>
    <t>Superestrutura</t>
  </si>
  <si>
    <t>Alvenaria e fechamento</t>
  </si>
  <si>
    <t>Cobertura</t>
  </si>
  <si>
    <t>Revestimentos de paredes</t>
  </si>
  <si>
    <t>Revestimentos de pisos e complementos</t>
  </si>
  <si>
    <t>Esquadrias de madeira, alumínio e ferro</t>
  </si>
  <si>
    <t>Pintura</t>
  </si>
  <si>
    <t>Instalações hidráulicas</t>
  </si>
  <si>
    <t>Água fria</t>
  </si>
  <si>
    <t>Esgoto</t>
  </si>
  <si>
    <t>Combate a incêndio</t>
  </si>
  <si>
    <t>Louças e metais</t>
  </si>
  <si>
    <t>Instalações elétricas</t>
  </si>
  <si>
    <t>Alimentadores</t>
  </si>
  <si>
    <t>Iluminação</t>
  </si>
  <si>
    <t>Interruptores e tomadas</t>
  </si>
  <si>
    <t>Quadros e painéis</t>
  </si>
  <si>
    <t>SPDA</t>
  </si>
  <si>
    <t/>
  </si>
  <si>
    <t>Ar condicionado, ventilação, exaustão e renovação de ar</t>
  </si>
  <si>
    <t>Comunicação visual</t>
  </si>
  <si>
    <t>Paisagismo</t>
  </si>
  <si>
    <t>Serviço técnico especializado</t>
  </si>
  <si>
    <t>Serviço de limpeza final de obra</t>
  </si>
  <si>
    <t>BDI</t>
  </si>
  <si>
    <t>Total Geral</t>
  </si>
  <si>
    <t>Fundação</t>
  </si>
  <si>
    <t>SERVIÇOS TÉCNICOS</t>
  </si>
  <si>
    <t>Laje</t>
  </si>
  <si>
    <t>MESES</t>
  </si>
  <si>
    <t>Instalação Elétrica</t>
  </si>
  <si>
    <t>Estrutura</t>
  </si>
  <si>
    <t>Instalações  Hidraulicas</t>
  </si>
  <si>
    <t>Esquadria</t>
  </si>
  <si>
    <t xml:space="preserve">Fundação </t>
  </si>
  <si>
    <t>Alvenaria</t>
  </si>
  <si>
    <t>Esquadria Metálica</t>
  </si>
  <si>
    <t>Administração Local</t>
  </si>
  <si>
    <t>Terraplanagem</t>
  </si>
  <si>
    <t>Piso intertravado</t>
  </si>
  <si>
    <t>Abrigo de Lixo</t>
  </si>
  <si>
    <t>Fechamento de divisa - Muro</t>
  </si>
  <si>
    <t>Fechamento de divisa - Gradil</t>
  </si>
  <si>
    <t>Abrigo do Cavalete</t>
  </si>
  <si>
    <t>Iluminação Condominial</t>
  </si>
  <si>
    <t>Abrigo Entrada de Energia</t>
  </si>
  <si>
    <t>Bicicletário</t>
  </si>
  <si>
    <t>Banco em concreto</t>
  </si>
  <si>
    <t>Drenagem</t>
  </si>
  <si>
    <t>Instalações de comunicação</t>
  </si>
  <si>
    <t>Forro</t>
  </si>
  <si>
    <t>SUPORTE PARAFUSADO COM PLACA DE ENCAIXE 4" X 2" ALTO (2,00 M DO PISO) PARA PONTO ELÉTRICO - FORNECIMENTO E INSTALAÇÃO. AF_03/2023</t>
  </si>
  <si>
    <t>Limpeza e Demolição</t>
  </si>
  <si>
    <t>ATERRO MECANIZADO DE VALA COM MINICARREGADEIRA, COM AREIA PARA ATERRO. AF_08/2023</t>
  </si>
  <si>
    <t>REMOÇÃO DE TAPUME/ CHAPAS METÁLICAS E DE MADEIRA, DE FORMA MANUAL, SEM REAPROVEITAMENTO. AF_09/2023</t>
  </si>
  <si>
    <t>FILTRO ANAERÓBIO CIRCULAR, EM CONCRETO PRÉ-MOLDADO, DIÂMETRO INTERNO = 2,38 M, ALTURA INTERNA = 1,50 M, VOLUME ÚTIL: 5338,6 L (PARA 34 CONTRIBUINTES). AF_12/2020</t>
  </si>
  <si>
    <t>SUMIDOURO CIRCULAR, EM CONCRETO PRÉ-MOLDADO, DIÂMETRO INTERNO = 2,38 M, ALTURA INTERNA = 3,0 M, ÁREA DE INFILTRAÇÃO: 25 M² (PARA 10 CONTRIBUINTES). AF_12/2020</t>
  </si>
  <si>
    <t>TAPUME COM TELHA METÁLICA. AF_03/2024</t>
  </si>
  <si>
    <t>REVISÃO, ESCOVAÇÃO, INCLUSIVE  TOMADA DE GOTEIRAS DE TELHADOS EM GERAL, EXCLUSIVE PARA TELHAS DE BARRO COZIDO OU VIDRO</t>
  </si>
  <si>
    <t>QUADRO DE BOMBA DE RECALQUE</t>
  </si>
  <si>
    <t>GL</t>
  </si>
  <si>
    <t>HC.01 - CANALETA DE CONCRETO DE A.P.P/TAMPA/GRELHA DE CONCRETO OU FERRO L=30CM</t>
  </si>
  <si>
    <t>HC.05 - GRELHA DE CONCRETO PARA CANALETA - L=30CM - SEM PASSAGEM DE VEÍCULOS</t>
  </si>
  <si>
    <t>POSTO DE CONSUMO DE O2 OU AR VÁCUO OU N2O</t>
  </si>
  <si>
    <t>ESTAÇÃO DE CHAMADA DE ENFERMEIRA</t>
  </si>
  <si>
    <t>DESENVOLVIMENTO DE PROJETO TÉCNICO DE PREVENÇÃO E COMBATE A INCÊNDIO E APROVAÇÃO JUNTO AO CORPO DE BOMBEIROS PARA EDIFICAÇÕES ATÉ 2000 M2</t>
  </si>
  <si>
    <t>Prazo:</t>
  </si>
  <si>
    <t>PLANILHA ORÇAMENTÁRIA</t>
  </si>
  <si>
    <t>B.D.I.:</t>
  </si>
  <si>
    <t>Coleta de Esgoto</t>
  </si>
  <si>
    <t>Distribuição de Água</t>
  </si>
  <si>
    <t>INFRAESTRUTURA DA EDIFICAÇÃO</t>
  </si>
  <si>
    <t>TE-11 ENTRADA PRIMÁRIA SIMPLIF. POSTE UNICO - NEOENERGIA - 225 KVA 15KV-
220/127 V</t>
  </si>
  <si>
    <t>CHAPISCO</t>
  </si>
  <si>
    <t>Piso de Concreto</t>
  </si>
  <si>
    <t>Abrigo de Gás</t>
  </si>
  <si>
    <t>CRONOGRAMA FÍSICO - FINANCEIRO</t>
  </si>
  <si>
    <t>ETAPAS DE SERVIÇOS</t>
  </si>
  <si>
    <t>VALOR</t>
  </si>
  <si>
    <t>A</t>
  </si>
  <si>
    <t>B</t>
  </si>
  <si>
    <t>C</t>
  </si>
  <si>
    <t>D</t>
  </si>
  <si>
    <t>E</t>
  </si>
  <si>
    <t>LIMPEZA FINAL</t>
  </si>
  <si>
    <t>J</t>
  </si>
  <si>
    <t>K</t>
  </si>
  <si>
    <t>N</t>
  </si>
  <si>
    <t>O</t>
  </si>
  <si>
    <t>VALOR TOTAL DOS SERVIÇOS</t>
  </si>
  <si>
    <t>UNID</t>
  </si>
  <si>
    <t>SERVIÇOS PRELIMINARES /ADMINISTRAÇÃO / LIMPEZA / TERRALANAGEM</t>
  </si>
  <si>
    <t>DISJUNTOR TERMOMAGNÉTICO TRIPOLAR, CORRENTE NOMINAL DE 200A - FORNECIMENTO E INSTALAÇÃO. AF_07/2025</t>
  </si>
  <si>
    <t>QUADRO DE MEDIÇÃO GERAL DE ENERGIA PARA 1 MEDIDOR DE SOBREPOR - FORNECIMENTO E INSTALAÇÃO. AF_07/2025</t>
  </si>
  <si>
    <t>CAIXA DE PASSAGEM PARA TELEFONE 80X80X15CM (SOBREPOR) - FORNECIMENTO E INSTALAÇÃO. AF_08/2025</t>
  </si>
  <si>
    <t>12 meses</t>
  </si>
  <si>
    <t>Reservatório - Cisterna</t>
  </si>
  <si>
    <t>Abrigo</t>
  </si>
  <si>
    <t>FORNECIMENTO E MONTAGEM DE PAREDES STEEL FRAME FECHAMENTO EXTERNO PLACA CIMENTICIA E INTERNO PLACA DE GESSO ACARTONADO INCLUSIVE ISOLAMENTO LÃ DE ROCHA</t>
  </si>
  <si>
    <t>Estrutura Metálica</t>
  </si>
  <si>
    <t>REVESTIMENTO COM ARGAMASSA BARITADA - DENSIDADE =  3,2 G/CM³ - ESP=1,5CM</t>
  </si>
  <si>
    <t>VÁLVULA SOLENÓIDE 1" PARA GASES</t>
  </si>
  <si>
    <t>INSTALAÇÃO DE MANIFOLD 1+1</t>
  </si>
  <si>
    <t>Gases medicinais</t>
  </si>
  <si>
    <t>PINTURA GRÁFICA</t>
  </si>
  <si>
    <t>ADESIVO GRÁFICO</t>
  </si>
  <si>
    <t>ASSENTO SANITÁRIO PARA PCD - FORNECIMENTO E INSTALAÇÃO</t>
  </si>
  <si>
    <t>RÉGUA P/GÁS MEDICINAL,EM ALUMÍNIO,DIMENSÕES: 850X220X70MM,COM: 01 PONTO P/ OXIGÊNIO, 01 PONTO P/ AR COMPRIMIDO, 01 PONTO P/ VÁCUO, 08 TOMADAS ELÉTRIC</t>
  </si>
  <si>
    <t>PORTA DE CORRER EM VIDRO TEMPERADO, 2 FOLHAS DE 90X210 CM, ESPESSURA 10 MM, INCLUSIVE ACESSÓRIOS. AF_11/2025</t>
  </si>
  <si>
    <t>AMPLIAÇÃO EDIFCAÇÃO</t>
  </si>
  <si>
    <t>REFORMA EDIFCAÇÃO</t>
  </si>
  <si>
    <t>VISOR PLUMBÍFERO COM MOLDURA</t>
  </si>
  <si>
    <t>PORTA RADIOLÓGICA COMPLETA 0,90x 2,10</t>
  </si>
  <si>
    <t>OBRA: AMPLIAÇÃO E REFORMA DA UNIDADE ESTRATÉGIA DE SAÚDE DA FAMILIA DE BORACEIA</t>
  </si>
  <si>
    <t>LOCAL: R. PROF. GERALDO RODRIGUES MONTEMOR, 645</t>
  </si>
  <si>
    <t>PLACA DE IDENTIFICAÇÃO PARA OBRA</t>
  </si>
  <si>
    <t>LOCAÇÃO DE CONTAINER TIPO DEPÓSITO - ÁREA MÍNIMA DE 13,80 M²</t>
  </si>
  <si>
    <t>LOCAÇÃO DE CONTAINER TIPO ESCRITÓRIO COM 1 VASO SANITÁRIO, 1 LAVATÓRIO E 1 PONTO PARA CHUVEIRO - ÁREA MÍNIMA DE 13,80 M²</t>
  </si>
  <si>
    <t>BANHEIRO QUÍMICO MODELO STANDARD, COM MANUTENÇÃO CONFORME EXIGÊNCIAS DA CETESB</t>
  </si>
  <si>
    <t>MONTAGEM E DESMONTAGEM DE ANDAIME TORRE METÁLICA COM ALTURA ATÉ 10 M</t>
  </si>
  <si>
    <t>ANDAIME TORRE METÁLICO (1,5 X 1,5 M) COM PISO METÁLICO</t>
  </si>
  <si>
    <t>LOCAÇÃO DE OBRA DE EDIFICAÇÃO</t>
  </si>
  <si>
    <t>LIMPEZA MECANIZADA DO TERRENO, INCLUSIVE TRONCOS ATÉ 15 CM DE DIÂMETRO, COM CAMINHÃO À DISPOSIÇÃO DENTRO E FORA DA OBRA, COM TRANSPORTE NO RAIO DE ATÉ 1 KM</t>
  </si>
  <si>
    <t>DEMOLIÇÃO MANUAL DE ALVENARIA DE ELEVAÇÃO OU ELEMENTO VAZADO, INCLUINDO REVESTIMENTO</t>
  </si>
  <si>
    <t>DEMOLIÇÃO MANUAL DE REVESTIMENTO EM MASSA DE PAREDE OU TETO</t>
  </si>
  <si>
    <t>DEMOLIÇÃO MANUAL DE REVESTIMENTO EM MASSA DE PISO</t>
  </si>
  <si>
    <t>RETIRADA DE FOLHA DE ESQUADRIA EM MADEIRA</t>
  </si>
  <si>
    <t>RETIRADA DE BATENTE COM GUARNIÇÃO E PEÇAS LINEARES EM MADEIRA, CHUMBADOS</t>
  </si>
  <si>
    <t>RETIRADA DE ESQUADRIA METÁLICA EM GERAL</t>
  </si>
  <si>
    <t>RETIRADA DE APARELHO SANITÁRIO INCLUINDO ACESSÓRIOS</t>
  </si>
  <si>
    <t>RETIRADA DE TORNEIRA OU CHUVEIRO</t>
  </si>
  <si>
    <t>CARREGAMENTO MECANIZADO DE SOLO DE 1ª E 2ª CATEGORIA</t>
  </si>
  <si>
    <t>TRANSPORTE DE ENTULHO, PARA DISTÂNCIAS SUPERIORES AO 5° KM ATÉ O 10° KM</t>
  </si>
  <si>
    <t>COMPACTAÇÃO DE ATERRO MECANIZADO MÍNIMO DE 95% PN, SEM FORNECIMENTO DE SOLO EM ÁREAS FECHADAS</t>
  </si>
  <si>
    <t>TRANSPORTE DE SOLO DE 1ª E 2ª CATEGORIA POR CAMINHÃO PARA DISTÂNCIAS SUPERIORES AO 20° KM</t>
  </si>
  <si>
    <t>REMOÇÃO DE PINTURA EM MASSA COM LIXAMENTO</t>
  </si>
  <si>
    <t>TINTA ACRÍLICA ANTIMOFO EM MASSA, INCLUSIVE PREPARO</t>
  </si>
  <si>
    <t>PLACA DE IDENTIFICAÇÃO EM PVC COM TEXTO EM VINIL</t>
  </si>
  <si>
    <t>PLACA DE IDENTIFICAÇÃO EM ACRÍLICO COM TEXTO EM VINIL</t>
  </si>
  <si>
    <t>REVESTIMENTO EM PLACA DE ALUMÍNIO COMPOSTO "ACM", ESPESSURA DE 3 MM E ACABAMENTO EM POLIÉSTER - USO INTERNO</t>
  </si>
  <si>
    <t>ESCAVAÇÃO MANUAL EM SOLO DE 1ª E 2ª CATEGORIA EM VALA OU CAVA ATÉ 1,5 M</t>
  </si>
  <si>
    <t>LASTRO DE CONCRETO IMPERMEABILIZADO</t>
  </si>
  <si>
    <t>FORMA EM MADEIRA COMUM PARA FUNDAÇÃO</t>
  </si>
  <si>
    <t>CONCRETO USINADO, FCK = 30 MPA - PARA BOMBEAMENTO</t>
  </si>
  <si>
    <t>LANÇAMENTO E ADENSAMENTO DE CONCRETO OU MASSA EM FUNDAÇÃO</t>
  </si>
  <si>
    <t>ARMADURA EM BARRA DE AÇO CA-50 (A OU B) FYK = 500 MPA</t>
  </si>
  <si>
    <t>ARMADURA EM BARRA DE AÇO CA-60 (A OU B) FYK = 600 MPA</t>
  </si>
  <si>
    <t>ALVENARIA DE EMBASAMENTO EM BLOCO DE CONCRETO DE 14 X 19 X 39 CM - CLASSE A</t>
  </si>
  <si>
    <t>EMBOÇO COMUM</t>
  </si>
  <si>
    <t>IMPERMEABILIZAÇÃO EM PINTURA DE ASFALTO OXIDADO COM SOLVENTES ORGÂNICOS, SOBRE MASSA</t>
  </si>
  <si>
    <t>REATERRO MANUAL PARA SIMPLES REGULARIZAÇÃO SEM COMPACTAÇÃO</t>
  </si>
  <si>
    <t>LAJE PRÉ-FABRICADA UNIDIRECIONAL EM VIGA TRELIÇADA/LAJOTA EM EPS LT 12 (8 + 4), COM CAPA DE CONCRETO DE 25 MPA</t>
  </si>
  <si>
    <t>ARMADURA EM TELA SOLDADA DE AÇO</t>
  </si>
  <si>
    <t>LAJE PRÉ-FABRICADA MISTA VIGOTA PROTENDIDA/LAJOTA CERÂMICA - LP 16 (12+4) E CAPA COM CONCRETO DE 25 MPA</t>
  </si>
  <si>
    <t>SELANTE ELÁSTICO MONOCOMPONENTE A BASE DE POLIURETANO (PU) PARA JUNTAS DE DILATAÇÃO</t>
  </si>
  <si>
    <t>ALVENARIA DE BLOCO DE CONCRETO DE VEDAÇÃO DE 14 CM - CLASSE C</t>
  </si>
  <si>
    <t>DIVISÓRIA EM PLACAS DE GRANILITE COM ESPESSURA DE 3 CM</t>
  </si>
  <si>
    <t>FORNECIMENTO E MONTAGEM DE ESTRUTURA EM AÇO ASTM-A36, SEM PINTURA</t>
  </si>
  <si>
    <t>TELHAMENTO EM CHAPA DE AÇO PRÉ-PINTADA, TIPO SANDUÍCHE, ESPESSURA DE 0,50MM, COM POLIESTIRENO EXPANDIDO</t>
  </si>
  <si>
    <t>TELHA ONDULADA TRANSLÚCIDA EM POLIPROPILENO</t>
  </si>
  <si>
    <t>CUMEEIRA EM CHAPA DE AÇO PRÉ-PINTADA, PERFIL ONDULADO, COM ESPESSURA DE 0,50MM</t>
  </si>
  <si>
    <t>CALHA, RUFO, AFINS EM CHAPA GALVANIZADA Nº 24 - CORTE 1,00 M</t>
  </si>
  <si>
    <t>REVESTIMENTO EM GESSO LISO DESEMPENADO SOBRE BLOCO</t>
  </si>
  <si>
    <t>REVESTIMENTO EM PLACA CERÂMICA ESMALTADA, TIPO MONOPOROSA, ASSENTADO E REJUNTADO COM ARGAMASSA INDUSTRIALIZADA</t>
  </si>
  <si>
    <t>ARGAMASSA DE REGULARIZAÇÃO E/OU PROTEÇÃO</t>
  </si>
  <si>
    <t>PLACA CERÂMICA ESMALTADA ANTIDERRAPANTE PEI-5 PARA ÁREA INTERNA COM SAÍDA PARA O EXTERIOR, GRUPO DE ABSORÇÃO BIIA, RESISTÊNCIA QUÍMICA A, ASSENTADO COM ARGAMASSA COLANTE INDUSTRIALIZADA</t>
  </si>
  <si>
    <t>RODAPÉ EM PLACA CERÂMICA ESMALTADA ANTIDERRAPANTE PEI-5 PARA ÁREA INTERNA COM SAÍDA PARA O EXTERIOR, GRUPO DE ABSORÇÃO BIIA, RESISTÊNCIA QUÍMICA A, ASSENTADO COM ARGAMASSA COLANTE INDUSTRIALIZADA</t>
  </si>
  <si>
    <t>REVESTIMENTO EM PORCELANATO TÉCNICO NATURAL PARA ÁREA INTERNA E AMBIENTE COM ACESSO AO EXTERIOR, GRUPO DE ABSORÇÃO BIA, ASSENTADO COM ARGAMASSA COLANTE INDUSTRIALIZADA, REJUNTADO</t>
  </si>
  <si>
    <t>RODAPÉ EM PORCELANATO TÉCNICO NATURAL, PARA ÁREA INTERNA E AMBIENTE COM ACESSO AO EXTERIOR, GRUPO DE ABSORÇÃO BIA, ASSENTADO COM ARGAMASSA COLANTE INDUSTRIALIZADA, REJUNTADO</t>
  </si>
  <si>
    <t>PISO EM ALTA RESISTÊNCIA MOLDADO NO LOCAL 12 MM</t>
  </si>
  <si>
    <t>PISO EPÓXI AUTONIVELANTE, MÚLTIPLAS CAMADAS, ESPESSURA 4 MM</t>
  </si>
  <si>
    <t>RODAPÉ ABAULADO, COM ARGAMASSA EPOXI, ALTURA ENTRE 5 A 10 CM</t>
  </si>
  <si>
    <t>TAXA DE MOBILIZAÇÃO E DESMOBILIZAÇÃO DE EQUIPE E EQUIPAMENTOS PARA EXECUÇÃO DE PISO EPÓXI</t>
  </si>
  <si>
    <t>IMPERMEABILIZAÇÃO EM MANTA ASFÁLTICA COM ARMADURA, TIPO III-B, ESPESSURA DE 3 MM</t>
  </si>
  <si>
    <t>PORTA DE ABRIR EM ALUMÍNIO TIPO LAMBRI, SOB MEDIDA - COR BRANCA</t>
  </si>
  <si>
    <t>PORTA VENEZIANA DE ABRIR EM ALUMÍNIO - COR BRANCA</t>
  </si>
  <si>
    <t>PORTA DE ENTRADA DE CORRER EM ALUMÍNIO, SOB MEDIDA</t>
  </si>
  <si>
    <t>PORTÃO DE CORRER EM GRADE DE AÇO GALVANIZADO ELETROFUNDIDA, MALHA 65 X 132 MM, E PINTURA ELETROSTÁTICA</t>
  </si>
  <si>
    <t>CAIXILHO EM ALUMÍNIO FIXO, TIPO FACHADA</t>
  </si>
  <si>
    <t>PORTINHOLA TIPO VENEZIANA DE ABRIR EM ALUMÍNIO, LINHA COMERCIAL</t>
  </si>
  <si>
    <t>CAIXILHO EM ALUMÍNIO BASCULANTE, SOB MEDIDA</t>
  </si>
  <si>
    <t>CAIXILHO EM ALUMÍNIO DE CORRER, SOB MEDIDA</t>
  </si>
  <si>
    <t>VIDRO LISO LAMINADO INCOLOR DE 6 MM</t>
  </si>
  <si>
    <t>VIDRO TEMPERADO INCOLOR DE 8 MM</t>
  </si>
  <si>
    <t>TELA DE PROTEÇÃO TIPO MOSQUITEIRA EM AÇO GALVANIZADO, COM REQUADRO EM PERFIS DE FERRO</t>
  </si>
  <si>
    <t>PUXADOR DUPLO EM AÇO INOXIDÁVEL DE 300 MM, PARA PORTA</t>
  </si>
  <si>
    <t>EPÓXI EM MASSA, INCLUSIVE PREPARO</t>
  </si>
  <si>
    <t>MASSA CORRIDA À BASE DE RESINA ACRÍLICA</t>
  </si>
  <si>
    <t>PINTURA EPÓXI BICOMPONENTE EM ESTRUTURAS METÁLICAS</t>
  </si>
  <si>
    <t>MASSA RASPADA</t>
  </si>
  <si>
    <t>TUBO DE PVC RÍGIDO SOLDÁVEL MARROM, DN= 25 MM, (3/4´), INCLUSIVE CONEXÕES</t>
  </si>
  <si>
    <t>TUBO DE PVC RÍGIDO SOLDÁVEL MARROM, DN= 32 MM, (1´), INCLUSIVE CONEXÕES</t>
  </si>
  <si>
    <t>TUBO DE PVC RÍGIDO SOLDÁVEL MARROM, DN= 40 MM, (1 1/4´), INCLUSIVE CONEXÕES</t>
  </si>
  <si>
    <t>TUBO DE PVC RÍGIDO SOLDÁVEL MARROM, DN= 50 MM, (1 1/2´), INCLUSIVE CONEXÕES</t>
  </si>
  <si>
    <t>REGISTRO DE GAVETA EM LATÃO FUNDIDO CROMADO COM CANOPLA, DN= 1´ - LINHA ESPECIAL</t>
  </si>
  <si>
    <t>REGISTRO DE GAVETA EM LATÃO FUNDIDO CROMADO COM CANOPLA, DN= 1 1/2´ - LINHA ESPECIAL</t>
  </si>
  <si>
    <t>REGISTRO DE GAVETA EM LATÃO FUNDIDO CROMADO COM CANOPLA, DN= 3/4´ - LINHA ESPECIAL</t>
  </si>
  <si>
    <t>REGISTRO DE PRESSÃO EM LATÃO FUNDIDO CROMADO COM CANOPLA, DN= 3/4´ - LINHA ESPECIAL</t>
  </si>
  <si>
    <t>VÁLVULA DE RETENÇÃO VERTICAL EM BRONZE, DN= 1 1/2´</t>
  </si>
  <si>
    <t>VÁLVULA DE RETENÇÃO HORIZONTAL EM BRONZE, DN= 1 1/2´</t>
  </si>
  <si>
    <t>RESERVATÓRIO EM POLIETILENO COM TAMPA DE ROSCA - CAPACIDADE DE 1.000 LITROS</t>
  </si>
  <si>
    <t>TORNEIRA DE BOIA, DN= 1 1/2´</t>
  </si>
  <si>
    <t>TUBO DE PVC RÍGIDO BRANCO, PONTAS LISAS, SOLDÁVEL, LINHA ESGOTO SÉRIE NORMAL, DN= 40 MM, INCLUSIVE CONEXÕES</t>
  </si>
  <si>
    <t>TUBO DE PVC RÍGIDO BRANCO PXB COM VIROLA E ANEL DE BORRACHA, LINHA ESGOTO SÉRIE NORMAL, DN= 50 MM, INCLUSIVE CONEXÕES</t>
  </si>
  <si>
    <t>TUBO DE PVC RÍGIDO BRANCO PXB COM VIROLA E ANEL DE BORRACHA, LINHA ESGOTO SÉRIE NORMAL, DN= 75 MM, INCLUSIVE CONEXÕES</t>
  </si>
  <si>
    <t>TUBO DE PVC RÍGIDO BRANCO PXB COM VIROLA E ANEL DE BORRACHA, LINHA ESGOTO SÉRIE NORMAL, DN= 100 MM, INCLUSIVE CONEXÕES</t>
  </si>
  <si>
    <t>CAIXA SIFONADA DE PVC RÍGIDO DE 100 X 100 X 50 MM, COM GRELHA</t>
  </si>
  <si>
    <t>CAIXA SIFONADA DE PVC RÍGIDO DE 100 X 150 X 50 MM, COM GRELHA</t>
  </si>
  <si>
    <t>RALO SECO EM PVC RÍGIDO DE 100 X 40 MM, COM GRELHA</t>
  </si>
  <si>
    <t>TUBO DE PVC RÍGIDO PXB COM VIROLA E ANEL DE BORRACHA, LINHA ESGOTO SÉRIE REFORÇADA ´R´. DN= 150 MM, INCLUSIVE CONEXÕES</t>
  </si>
  <si>
    <t>GRELHA HEMISFÉRICA EM FERRO FUNDIDO DE 6´</t>
  </si>
  <si>
    <t>ABRAÇADEIRA DENTADA PARA TRAVAMENTO EM AÇO INOXIDÁVEL, COM PARAFUSO DE AÇO ZINCADO, PARA TUBO EM FERRO FUNDIDO PREDIAL SMU, DN= 100 MM</t>
  </si>
  <si>
    <t>BACIA SIFONADA DE LOUÇA PARA PESSOAS COM MOBILIDADE REDUZIDA - CAPACIDADE DE 6 LITROS</t>
  </si>
  <si>
    <t>TAMPA DE PLÁSTICO PARA BACIA SANITÁRIA</t>
  </si>
  <si>
    <t>LAVATÓRIO DE LOUÇA COM COLUNA</t>
  </si>
  <si>
    <t>LAVATÓRIO DE LOUÇA PARA CANTO SEM COLUNA PARA PESSOAS COM MOBILIDADE REDUZIDA</t>
  </si>
  <si>
    <t>TORNEIRA DE MESA AUTOMÁTICA, ACIONAMENTO HIDROMECÂNICO, EM LATÃO CROMADO, DN= 1/2´OU 3/4´</t>
  </si>
  <si>
    <t>SABONETEIRA TIPO DISPENSER, PARA REFIL DE 800 ML</t>
  </si>
  <si>
    <t>DISPENSER PAPEL HIGIÊNICO EM ABS PARA ROLÃO 300 / 600 M, COM VISOR</t>
  </si>
  <si>
    <t>DISPENSER TOALHEIRO EM ABS, PARA FOLHAS</t>
  </si>
  <si>
    <t>BARRA DE APOIO RETA, PARA PESSOAS COM MOBILIDADE REDUZIDA, EM TUBO DE AÇO INOXIDÁVEL DE 1 1/2´ X 800 MM</t>
  </si>
  <si>
    <t>BARRA DE APOIO LATERAL PARA LAVATÓRIO, PARA PESSOAS COM MOBILIDADE REDUZIDA, EM TUBO DE AÇO INOXIDÁVEL DE 1.1/4", COMPRIMENTO 25 A 30 CM</t>
  </si>
  <si>
    <t>TAMPO/BANCADA EM GRANITO, COM FRONTÃO, ESPESSURA DE 2 CM, ACABAMENTO POLIDO</t>
  </si>
  <si>
    <t>TAMPO/BANCADA EM CONCRETO ARMADO, REVESTIDO EM AÇO INOXIDÁVEL FOSCO POLIDO</t>
  </si>
  <si>
    <t>CUBA EM AÇO INOXIDÁVEL SIMPLES DE 400X340X140MM</t>
  </si>
  <si>
    <t>CUBA EM AÇO INOXIDÁVEL SIMPLES DE 560X330X140MM</t>
  </si>
  <si>
    <t>SIFÃO DE METAL CROMADO DE 1´ X 1 1/2´</t>
  </si>
  <si>
    <t>VÁLVULA DE METAL CROMADO DE 1´</t>
  </si>
  <si>
    <t>TORNEIRA DE MESA PARA PIA COM BICA MÓVEL E AREJADOR EM LATÃO FUNDIDO CROMADO</t>
  </si>
  <si>
    <t>TANQUE DE LOUÇA COM COLUNA DE 30 LITROS</t>
  </si>
  <si>
    <t>TORNEIRA CURTA COM ROSCA PARA USO GERAL, EM LATÃO FUNDIDO CROMADO, DN= 3/4´</t>
  </si>
  <si>
    <t>CHUVEIRO ELÉTRICO DE 5.500 W / 220 V EM PVC</t>
  </si>
  <si>
    <t>ASSENTO ARTICULADO PARA BANHO, EM ALUMÍNIO COM PINTURA EPÓXI DE 700 X 450 MM</t>
  </si>
  <si>
    <t>TORNEIRA CLÍNICA COM VOLANTE TIPO ALAVANCA</t>
  </si>
  <si>
    <t>DUCHA HIGIÊNICA CROMADA</t>
  </si>
  <si>
    <t>CABO DE COBRE FLEXÍVEL DE 2,5 MM², ISOLAMENTO 0,6/1KV - ISOLAÇÃO HEPR 90°C</t>
  </si>
  <si>
    <t>CABO DE COBRE FLEXÍVEL DE 4 MM², ISOLAMENTO 0,6/1KV - ISOLAÇÃO HEPR 90°C</t>
  </si>
  <si>
    <t>CABO DE COBRE FLEXÍVEL DE 6 MM², ISOLAMENTO 0,6/1KV - ISOLAÇÃO HEPR 90°C</t>
  </si>
  <si>
    <t>CABO DE COBRE FLEXÍVEL DE 10 MM², ISOLAMENTO 0,6/1KV - ISOLAÇÃO HEPR 90°C</t>
  </si>
  <si>
    <t>CABO DE COBRE FLEXÍVEL DE 16 MM², ISOLAMENTO 0,6/1KV - ISOLAÇÃO HEPR 90°C</t>
  </si>
  <si>
    <t>CABO DE COBRE FLEXÍVEL DE 35 MM², ISOLAMENTO 0,6/1KV - ISOLAÇÃO HEPR 90°C</t>
  </si>
  <si>
    <t>CABO DE COBRE FLEXÍVEL DE 70 MM², ISOLAMENTO 0,6/1KV - ISOLAÇÃO HEPR 90°C</t>
  </si>
  <si>
    <t>ELETRODUTO DE PVC CORRUGADO FLEXÍVEL REFORÇADO, DIÂMETRO EXTERNO DE 25 MM</t>
  </si>
  <si>
    <t>ELETRODUTO DE PVC CORRUGADO FLEXÍVEL REFORÇADO, DIÂMETRO EXTERNO DE 32 MM</t>
  </si>
  <si>
    <t>ELETRODUTO CORRUGADO EM POLIETILENO DE ALTA DENSIDADE, DN= 50 MM, COM ACESSÓRIOS</t>
  </si>
  <si>
    <t>ELETRODUTO DE PVC RÍGIDO ROSCÁVEL DE 2 1/2´ - COM ACESSÓRIOS</t>
  </si>
  <si>
    <t>CAIXA DE PASSAGEM EM CHAPA, COM TAMPA PARAFUSADA, 200 X 200 X 100 MM</t>
  </si>
  <si>
    <t>CAIXA DE PASSAGEM EM CHAPA, COM TAMPA PARAFUSADA, 400 X 400 X 150 MM</t>
  </si>
  <si>
    <t>CAIXA DE PASSAGEM EM CHAPA, COM TAMPA PARAFUSADA, 100 X 100 X 80 MM</t>
  </si>
  <si>
    <t>CAIXA EM PVC OCTOGONAL DE 4´ X 4´</t>
  </si>
  <si>
    <t>LUMINÁRIA RETANGULAR DE SOBREPOR TIPO CALHA ABERTA, COM REFLETOR EM ALUMÍNIO DE ALTO BRILHO, PARA 2 LÂMPADAS TUBULARES 32 W/36 W</t>
  </si>
  <si>
    <t>LUMINÁRIA RETANGULAR DE EMBUTIR ASSIMÉTRICA PARA 1 LÂMPADA FLUORESCENTE TUBULAR DE 14 W</t>
  </si>
  <si>
    <t>LUMINÁRIA RETANGULAR DE SOBREPOR TIPO CALHA ABERTA COM REFLETOR E ALETAS PARABÓLICAS PARA 2 LÂMPADAS FLUORESCENTES TUBULARES 28 W/54 W</t>
  </si>
  <si>
    <t>LUMINÁRIA BLINDADA TIPO ARANDELA DE 45º E 90º, PARA LÂMPADA LED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</si>
  <si>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</si>
  <si>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</si>
  <si>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</si>
  <si>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CAIXA EM PVC DE 4´ X 2´</t>
  </si>
  <si>
    <t>TOMADA 2P+T DE 20 A - 250 V, COMPLETA</t>
  </si>
  <si>
    <t>INTERRUPTOR COM 1 TECLA PARALELO E PLACA</t>
  </si>
  <si>
    <t>INTERRUPTOR COM 1 TECLA SIMPLES E PLACA</t>
  </si>
  <si>
    <t>INTERRUPTOR COM 2 TECLAS SIMPLES E PLACA</t>
  </si>
  <si>
    <t>INTERRUPTOR COM 3 TECLAS SIMPLES E PLACA</t>
  </si>
  <si>
    <t>QUADRO DE DISTRIBUIÇÃO UNIVERSAL DE EMBUTIR, PARA DISJUNTORES 24 DIN / 18 BOLT-ON - 150 A - SEM COMPONENTES</t>
  </si>
  <si>
    <t>QUADRO DE DISTRIBUIÇÃO UNIVERSAL DE EMBUTIR, PARA DISJUNTORES 44 DIN / 32 BOLT-ON - 150 A - SEM COMPONENTES</t>
  </si>
  <si>
    <t>DISJUNTOR TERMOMAGNÉTICO, BIPOLAR 220/380 V, CORRENTE DE 10 A ATÉ 50 A</t>
  </si>
  <si>
    <t>DISJUNTOR TERMOMAGNÉTICO, TRIPOLAR 220/380 V, CORRENTE DE 10 A ATÉ 50 A</t>
  </si>
  <si>
    <t>DISPOSITIVO DIFERENCIAL RESIDUAL DE 25 A X 30 MA - 2 POLOS</t>
  </si>
  <si>
    <t>DISPOSITIVO DIFERENCIAL RESIDUAL DE 40 A X 30 MA - 2 POLOS</t>
  </si>
  <si>
    <t>SUPRESSOR DE SURTO MONOFÁSICO, CORRENTE NOMINAL 4 A 11 KA, IMAX. DE SURTO 12 ATÉ 15 KA</t>
  </si>
  <si>
    <t>SUPRESSOR DE SURTO MONOFÁSICO, CORRENTE NOMINAL 20 KA, IMAX. DE SURTO 50 ATÉ 80 KA</t>
  </si>
  <si>
    <t>DISJUNTOR SÉRIE UNIVERSAL EM CAIXA MOLDADA, TÉRMICO E MAGNÉTICO FIXOS, BIPOLAR 415 VCA, CORRENTE DE 60 A ATÉ 100 A</t>
  </si>
  <si>
    <t>DISJUNTOR SÉRIE UNIVERSAL EM CAIXA MOLDADA, TÉRMICO FIXO E MAGNÉTICO AJUSTÁVEL, TRIPOLAR 600 VCA, CORRENTE DE 300 A ATÉ 400 A</t>
  </si>
  <si>
    <t>BARRAMENTO DE COBRE NU</t>
  </si>
  <si>
    <t>CAPTOR TIPO FRANKLIN, H= 300 MM, 4 PONTOS, 1 DESCIDA, ACABAMENTO CROMADO</t>
  </si>
  <si>
    <t>CAPTOR TIPO TERMINAL AÉREO, H= 300 MM EM ALUMÍNIO</t>
  </si>
  <si>
    <t>BRAÇADEIRA PARA FIXAÇÃO DO APARELHO SINALIZADOR PARA MASTRO DE DIÂMETRO 2´</t>
  </si>
  <si>
    <t>BRAÇADEIRA DE CONTRAVENTAGEM PARA MASTRO DE DIÂMETRO 2´</t>
  </si>
  <si>
    <t>APOIO PARA MASTRO DE DIÂMETRO 2´</t>
  </si>
  <si>
    <t>BASE PARA MASTRO DE DIÂMETRO 2´</t>
  </si>
  <si>
    <t>CONTRAVENTAGEM COM CABO PARA MASTRO DE DIÂMETRO 2´</t>
  </si>
  <si>
    <t>HASTE DE ATERRAMENTO DE 5/8´ X 3 M</t>
  </si>
  <si>
    <t>CABO DE COBRE NU, TÊMPERA MOLE, CLASSE 2, DE 35 MM²</t>
  </si>
  <si>
    <t>CABO DE COBRE NU, TÊMPERA MOLE, CLASSE 2, DE 50 MM²</t>
  </si>
  <si>
    <t>CAIXA DE INSPEÇÃO SUSPENSA</t>
  </si>
  <si>
    <t>TERMINAL DE PRESSÃO/COMPRESSÃO PARA CABO DE 35 MM²</t>
  </si>
  <si>
    <t>TERMINAL DE PRESSÃO/COMPRESSÃO PARA CABO DE 50 MM²</t>
  </si>
  <si>
    <t>BARRA CONDUTORA CHATA EM ALUMÍNIO DE 3/4´ X 1/4´, INCLUSIVE ACESSÓRIOS DE FIXAÇÃO</t>
  </si>
  <si>
    <t>ELETRODUTO DE PVC RÍGIDO ROSCÁVEL DE 3/4´ - COM ACESSÓRIOS</t>
  </si>
  <si>
    <t>SOLDA EXOTÉRMICA CONEXÃO CABO-CABO HORIZONTAL EM X, BITOLA DO CABO DE 16-16MM² A 35-35MM²</t>
  </si>
  <si>
    <t>AR CONDICIONADO A FRIO, TIPO SPLIT PAREDE COM CAPACIDADE DE 18.000 BTU/H</t>
  </si>
  <si>
    <t>AR CONDICIONADO A FRIO, TIPO SPLIT PAREDE COM CAPACIDADE DE 24.000 BTU/H</t>
  </si>
  <si>
    <t>CORTINA DE AR COM DUAS VELOCIDADES, PARA VÃO DE 1,20 M</t>
  </si>
  <si>
    <t>PATCH PANEL DE 24 PORTAS - CATEGORIA 6</t>
  </si>
  <si>
    <t>RACK FECHADO PADRÃO METÁLICO, 19 X 20 US X 470 MM</t>
  </si>
  <si>
    <t>SWITCH GIGABIT 24 PORTAS COM CAPACIDADE DE 10/100/1000/MBPS</t>
  </si>
  <si>
    <t>BANDEJA DESLIZANTE PARA RACK, 19´ X 800 MM</t>
  </si>
  <si>
    <t>GUIA ORGANIZADORA DE CABOS PARA RACK, 19´ 1 U</t>
  </si>
  <si>
    <t>CABO PARA REDE 24 AWG COM 4 PARES, CATEGORIA 6</t>
  </si>
  <si>
    <t>CABO ÓPTICO MULTIMODO, 4 FIBRAS, 50/125 µM - USO INTERNO/EXTERNO</t>
  </si>
  <si>
    <t>TOMADA RJ 45 PARA REDE DE DADOS, COM PLACA</t>
  </si>
  <si>
    <t>CAIXA EM PVC DE 4´ X 4´</t>
  </si>
  <si>
    <t>CAIXA DE PASSAGEM EM CHAPA, COM TAMPA PARAFUSADA, 150 X 150 X 80 MM</t>
  </si>
  <si>
    <t>ELETROCALHA LISA GALVANIZADA A FOGO, 150 X 50 MM, COM ACESSÓRIOS</t>
  </si>
  <si>
    <t>EXTINTOR MANUAL DE PÓ QUÍMICO SECO BC - CAPACIDADE DE 4 KG</t>
  </si>
  <si>
    <t>EXTINTOR MANUAL DE GÁS CARBÔNICO 5 BC - CAPACIDADE DE 6 KG</t>
  </si>
  <si>
    <t>EXTINTOR MANUAL DE ÁGUA PRESSURIZADA - CAPACIDADE DE 10 LITROS</t>
  </si>
  <si>
    <t>SUPORTE PARA EXTINTOR DE PISO EM AÇO INOXIDÁVEL</t>
  </si>
  <si>
    <t>PLACA DE SINALIZAÇÃO EM PVC FOTOLUMINESCENTE (150X150MM), COM INDICAÇÃO DE EQUIPAMENTOS DE COMBATE À INCÊNDIO E ALARME</t>
  </si>
  <si>
    <t>PLACA DE SINALIZAÇÃO EM PVC FOTOLUMINESCENTE (240X120MM), COM INDICAÇÃO DE ROTA DE EVACUAÇÃO E SAÍDA DE EMERGÊNCIA</t>
  </si>
  <si>
    <t>PLACA COMEMORATIVA EM AÇO INOXIDÁVEL ESCOVADO</t>
  </si>
  <si>
    <t>TUBO DE COBRE CLASSE A, DN= 15MM (1/2´), INCLUSIVE CONEXÕES</t>
  </si>
  <si>
    <t>TUBO DE COBRE CLASSE A, DN= 22MM (3/4´), INCLUSIVE CONEXÕES</t>
  </si>
  <si>
    <t>VÁLVULA DE RETENÇÃO HORIZONTAL EM BRONZE, DN= 1´</t>
  </si>
  <si>
    <t>VÁLVULA GLOBO EM BRONZE, CLASSE 150 LIBRAS PARA VAPOR SATURADO E 300 LIBRAS PARA ÁGUA, ÓLEO E GÁS, DN= 1´</t>
  </si>
  <si>
    <t>PRESSOSTATO DIFERENCIAL AJUSTÁVEL MECÂNICO, MONTAGEM INFERIOR COM DIÂMETRO DE 1/2" E/OU 1/4", FAIXA DE OPERAÇÃO ATÉ 16 BAR</t>
  </si>
  <si>
    <t>MANÔMETRO COM MOSTRADOR DE 4´, ESCALAS: 0-4 / 0-7 / 0-10 / 0-17 / 0-21 / 0-28 KG/CM²</t>
  </si>
  <si>
    <t>PIGTAIL EM LATÃO PARA MANÔMETRO, DN= 1/2´</t>
  </si>
  <si>
    <t>FILTRO ´Y´ CORPO EM BRONZE, PRESSÃO DE SERVIÇO ATÉ 20,7 BAR (PN 20), DN= 1 1/2´</t>
  </si>
  <si>
    <t>REATERRO MANUAL APILOADO SEM CONTROLE DE COMPACTAÇÃO</t>
  </si>
  <si>
    <t>LANÇAMENTO E ADENSAMENTO DE CONCRETO OU MASSA EM ESTRUTURA</t>
  </si>
  <si>
    <t>LAJE PRÉ-FABRICADA MISTA VIGOTA TRELIÇADA/LAJOTA CERÂMICA - LT 12 (8+4) E CAPA COM CONCRETO DE 25 MPA</t>
  </si>
  <si>
    <t>ALVENARIA DE BLOCO DE CONCRETO ESTRUTURAL 14 CM - CLASSE B</t>
  </si>
  <si>
    <t>EMBOÇO DESEMPENADO COM ARGAMASSA INDUSTRIALIZADA</t>
  </si>
  <si>
    <t>PORTA EM ALUMÍNIO ANODIZADO DE ABRIR, TIPO VENEZIANA, SOB MEDIDA - BRONZE/PRETO</t>
  </si>
  <si>
    <t>TINTA LÁTEX EM MASSA, INCLUSIVE PREPARO</t>
  </si>
  <si>
    <t>ENTRADA COMPLETA DE ÁGUA COM ABRIGO E REGISTRO DE GAVETA, DN= 1´</t>
  </si>
  <si>
    <t>ENTRADA COMPLETA DE GÁS GLP COM 2 CILINDROS DE 45 KG</t>
  </si>
  <si>
    <t>VÁLVULA DE ESFERA MONOBLOCO EM LATÃO, PASSAGEM PLENA, ACIONAMENTO COM ALAVANCA, DN= 3/4´</t>
  </si>
  <si>
    <t>REGULARIZAÇÃO E COMPACTAÇÃO MECANIZADA DE SUPERFÍCIE, SEM CONTROLE DO PROCTOR NORMAL</t>
  </si>
  <si>
    <t>IMPERMEABILIZAÇÃO EM ARGAMASSA POLIMÉRICA PARA UMIDADE E ÁGUA DE PERCOLAÇÃO</t>
  </si>
  <si>
    <t>PORTA/PORTINHOLA TIPO VENEZIANA DE ABRIR EM ALUMÍNIO, SOB MEDIDA</t>
  </si>
  <si>
    <t>ABRIGO PARA HIDRANTE DE RECALQUE (EMBUTIR E INTERNO)</t>
  </si>
  <si>
    <t>CONJUNTO MOTOR-BOMBA (CENTRÍFUGA) 1 CV, MONOESTÁGIO TRIFÁSICO, HMAN= 8 A 25 MCA E Q= 11 A 1,50 M³/H</t>
  </si>
  <si>
    <t>RESERVATÓRIO EM POLIETILENO DE ALTA DENSIDADE (CISTERNA) COM ANTIOXIDANTE E PROTEÇÃO CONTRA RAIOS ULTRAVIOLETA (UV) - CAPACIDADE DE 10.000 LITROS</t>
  </si>
  <si>
    <t>TUBO GALVANIZADO DN= 1 1/4´, INCLUSIVE CONEXÕES</t>
  </si>
  <si>
    <t>REGISTRO DE GAVETA EM LATÃO FUNDIDO SEM ACABAMENTO, DN= 1 1/4´</t>
  </si>
  <si>
    <t>VÁLVULA DE RETENÇÃO VERTICAL EM BRONZE, DN= 1 1/4´</t>
  </si>
  <si>
    <t>TORNEIRA DE BOIA, DN= 1´</t>
  </si>
  <si>
    <t>BROCA EM CONCRETO ARMADO DIÂMETRO DE 25 CM - COMPLETA</t>
  </si>
  <si>
    <t>CONCRETO PREPARADO NO LOCAL, FCK = 20 MPA</t>
  </si>
  <si>
    <t>ALVENARIA DE BLOCO DE CONCRETO ESTRUTURAL 14 X 19 X 39 CM - CLASSE B</t>
  </si>
  <si>
    <t>PORTÃO DE ABRIR EM GRADE DE AÇO GALVANIZADO ELETROFUNDIDA, MALHA 65 X 132 MM, E PINTURA ELETROSTÁTICA</t>
  </si>
  <si>
    <t>GRADIL EM AÇO GALVANIZADO ELETROFUNDIDO, MALHA 65 X 132 MM E PINTURA ELETROSTÁTICA</t>
  </si>
  <si>
    <t>FORMA EM TUBO DE PAPELÃO COM DIÂMETRO DE 35 CM</t>
  </si>
  <si>
    <t>POSTE TELECÔNICO EM AÇO SAE 1010/1020 GALVANIZADO A FOGO, COM ESPERA PARA DUAS LUMINÁRIAS, ALTURA DE 3,00 M</t>
  </si>
  <si>
    <t>LUMINÁRIA RETANGULAR FECHADA PARA ILUMINAÇÃO EXTERNA EM POSTE, TIPO PÉTALA PEQUENA</t>
  </si>
  <si>
    <t>CAIXA DE PASSAGEM EM ALUMÍNIO FUNDIDO À PROVA DE TEMPO, 300 X 300 MM</t>
  </si>
  <si>
    <t>HASTE DE ATERRAMENTO DE 3/4´ X 3 M</t>
  </si>
  <si>
    <t>ISOLADOR TIPO PINO PARA 15 KV, INCLUSIVE PINO (POSTE)</t>
  </si>
  <si>
    <t>BRAÇADEIRA CIRCULAR EM AÇO CARBONO GALVANIZADO, DIÂMETRO NOMINAL DE 140 ATÉ 300 MM</t>
  </si>
  <si>
    <t>RELÉ FOTOELÉTRICO 50/60 HZ, 110/220 V, 1200 VA, COMPLETO</t>
  </si>
  <si>
    <t>CABO DE COBRE DE 2,5 MM², ISOLAMENTO 750 V - ISOLAÇÃO EM PVC 70°C</t>
  </si>
  <si>
    <t>CONCRETO NÃO ESTRUTURAL EXECUTADO NO LOCAL, MÍNIMO 150 KG CIMENTO / M³</t>
  </si>
  <si>
    <t>ABERTURA DE CAIXA ATÉ 25 CM, INCLUI ESCAVAÇÃO, COMPACTAÇÃO, TRANSPORTE E PREPARO DO SUB-LEITO</t>
  </si>
  <si>
    <t>LASTRO DE AREIA</t>
  </si>
  <si>
    <t>PAVIMENTAÇÃO EM LAJOTA DE CONCRETO 35 MPA, ESPESSURA 8 CM, TIPOS: RAQUETE, RETANGULAR, SEXTAVADO E 16 FACES, COM REJUNTE EM AREIA</t>
  </si>
  <si>
    <t>LASTRO DE PEDRA BRITADA</t>
  </si>
  <si>
    <t>PISO COM REQUADRO EM CONCRETO SIMPLES COM CONTROLE DE FCK= 20 MPA</t>
  </si>
  <si>
    <t>BICICLETÁRIO MODELO U INVERTIDO EM TUBO CIRCULAR DE AÇO Ø 2", COM ACABAMENTO EM PINTURA ELETROSTÁTICA, PARA FIXAÇÃO CHUMBADO/PARAFUSADO</t>
  </si>
  <si>
    <t>BANCO EM CONCRETO PRÉ-MOLDADO, COMPRIMENTO 150 CM</t>
  </si>
  <si>
    <t>LOCAÇÃO DE REDE DE CANALIZAÇÃO</t>
  </si>
  <si>
    <t>TUBO DE PVC RÍGIDO PXB COM VIROLA E ANEL DE BORRACHA, LINHA ESGOTO SÉRIE REFORÇADA ´R´, DN= 100 MM, INCLUSIVE CONEXÕES</t>
  </si>
  <si>
    <t>TUBO DE PVC RÍGIDO TIPO PBA CLASSE 15, DN= 50MM, (DE= 60MM), INCLUSIVE CONEXÕES</t>
  </si>
  <si>
    <t>TERRA VEGETAL ORGÂNICA COMUM</t>
  </si>
  <si>
    <t>LIMPEZA E REGULARIZAÇÃO DE ÁREAS PARA AJARDINAMENTO (JARDINS E CANTEIROS)</t>
  </si>
  <si>
    <t>PLANTIO DE GRAMA ESMERALDA EM PLACAS (JARDINS E CANTEIROS)</t>
  </si>
  <si>
    <t>TAXA DE MOBILIZAÇÃO E DESMOBILIZAÇÃO DE EQUIPAMENTOS PARA EXECUÇÃO DE SONDAGEM</t>
  </si>
  <si>
    <t>SONDAGEM DO TERRENO À PERCUSSÃO (MÍNIMO DE 30 M)</t>
  </si>
  <si>
    <t>PROJETO EXECUTIVO DE ARQUITETURA EM FORMATO A1</t>
  </si>
  <si>
    <t>PROJETO EXECUTIVO DE ESTRUTURA EM FORMATO A1</t>
  </si>
  <si>
    <t>PROJETO EXECUTIVO DE INSTALAÇÕES HIDRÁULICAS EM FORMATO A1</t>
  </si>
  <si>
    <t>PROJETO EXECUTIVO DE INSTALAÇÕES ELÉTRICAS EM FORMATO A1</t>
  </si>
  <si>
    <t>PROJETO EXECUTIVO DE CLIMATIZAÇÃO EM FORMATO A1</t>
  </si>
  <si>
    <t>ELABORAÇÃO DE PROJETO DE ADEQUAÇÃO DE ENTRADA DE ENERGIA ELÉTRICA JUNTO A CONCESSIONÁRIA, COM MEDIÇÃO EM MÉDIA TENSÃO, SUBESTAÇÃO SIMPLIFICADA E DEMANDA DE 75 KVA A 300 KVA</t>
  </si>
  <si>
    <t>PROJETO E IMPLEMENTAÇÃO DE GERENCIAMENTO INTEGRADO DE RESÍDUOS SÓLIDOS E GESTÃO DE PERDAS</t>
  </si>
  <si>
    <t>LIMPEZA FINAL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</si>
</sst>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;\-#,##0.00\ ;&quot; -&quot;#\ ;@\ "/>
    <numFmt numFmtId="165" formatCode="00\.00"/>
    <numFmt numFmtId="166" formatCode="_(* #,##0.00_);_(* \(#,##0.00\);_(* &quot;-&quot;??_);_(@_)"/>
    <numFmt numFmtId="170" formatCode="0.00_ ;[Red]\-0.00\ "/>
    <numFmt numFmtId="175" formatCode="[$-416]mmm\-yy;@"/>
    <numFmt numFmtId="177" formatCode="#,##0.00_ ;[Red]\-#,##0.00\ "/>
    <numFmt numFmtId="178" formatCode="mm/yy"/>
    <numFmt numFmtId="179" formatCode="_(* #,##0_);_(* \(#,##0\);_(* &quot;-&quot;??_);_(@_)"/>
  </numFmts>
  <fonts count="39" x14ac:knownFonts="1">
    <font>
      <sz val="10"/>
      <name val="Arial"/>
      <family val="2"/>
    </font>
    <font>
      <sz val="10"/>
      <name val="Mang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  <charset val="1"/>
    </font>
    <font>
      <sz val="10"/>
      <color indexed="8"/>
      <name val="Arial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name val="Arial Unicode MS"/>
      <family val="2"/>
    </font>
    <font>
      <sz val="9"/>
      <name val="Arial Unicode MS"/>
      <family val="2"/>
    </font>
    <font>
      <sz val="10"/>
      <name val="Verdana"/>
      <family val="2"/>
    </font>
    <font>
      <b/>
      <sz val="16"/>
      <name val="Arial"/>
      <family val="2"/>
    </font>
    <font>
      <b/>
      <sz val="10"/>
      <name val="Arial Unicode MS"/>
      <family val="2"/>
    </font>
    <font>
      <sz val="10"/>
      <name val="Arial Unicode MS"/>
      <family val="2"/>
    </font>
    <font>
      <b/>
      <sz val="9"/>
      <color indexed="8"/>
      <name val="Arial Unicode MS"/>
      <family val="2"/>
    </font>
    <font>
      <sz val="8"/>
      <color indexed="30"/>
      <name val="Arial"/>
      <family val="2"/>
    </font>
    <font>
      <sz val="9"/>
      <color indexed="30"/>
      <name val="Arial"/>
      <family val="2"/>
    </font>
    <font>
      <b/>
      <sz val="9"/>
      <color indexed="12"/>
      <name val="Arial"/>
      <family val="2"/>
    </font>
    <font>
      <b/>
      <sz val="9"/>
      <color indexed="30"/>
      <name val="Arial Unicode MS"/>
      <family val="2"/>
    </font>
    <font>
      <sz val="9"/>
      <color indexed="12"/>
      <name val="Arial"/>
      <family val="2"/>
    </font>
    <font>
      <sz val="9"/>
      <color indexed="6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charset val="204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10"/>
      <name val="Calibri"/>
      <family val="2"/>
      <scheme val="minor"/>
    </font>
    <font>
      <sz val="2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D9D9D9"/>
      </patternFill>
    </fill>
    <fill>
      <patternFill patternType="solid">
        <fgColor rgb="FFC0C0C0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4" fillId="0" borderId="0"/>
    <xf numFmtId="0" fontId="14" fillId="0" borderId="0"/>
    <xf numFmtId="44" fontId="2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2" fillId="0" borderId="0"/>
    <xf numFmtId="0" fontId="32" fillId="0" borderId="0"/>
    <xf numFmtId="0" fontId="31" fillId="0" borderId="0"/>
    <xf numFmtId="0" fontId="13" fillId="0" borderId="0" applyProtection="0"/>
    <xf numFmtId="0" fontId="33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4" fillId="0" borderId="0"/>
    <xf numFmtId="0" fontId="33" fillId="0" borderId="0"/>
    <xf numFmtId="0" fontId="31" fillId="0" borderId="0"/>
    <xf numFmtId="0" fontId="31" fillId="0" borderId="0"/>
    <xf numFmtId="0" fontId="3" fillId="0" borderId="0"/>
    <xf numFmtId="0" fontId="4" fillId="0" borderId="0"/>
    <xf numFmtId="0" fontId="12" fillId="0" borderId="0"/>
    <xf numFmtId="0" fontId="2" fillId="0" borderId="0"/>
    <xf numFmtId="0" fontId="31" fillId="0" borderId="0"/>
    <xf numFmtId="0" fontId="15" fillId="0" borderId="0"/>
    <xf numFmtId="0" fontId="2" fillId="0" borderId="0"/>
    <xf numFmtId="0" fontId="31" fillId="0" borderId="0"/>
    <xf numFmtId="0" fontId="16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7" fillId="0" borderId="0"/>
    <xf numFmtId="43" fontId="2" fillId="0" borderId="0" applyFont="0" applyFill="0" applyBorder="0" applyAlignment="0" applyProtection="0"/>
    <xf numFmtId="0" fontId="17" fillId="0" borderId="0"/>
    <xf numFmtId="164" fontId="1" fillId="0" borderId="0" applyFill="0" applyBorder="0" applyAlignment="0" applyProtection="0"/>
    <xf numFmtId="43" fontId="17" fillId="0" borderId="0"/>
    <xf numFmtId="166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3" fillId="0" borderId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77">
    <xf numFmtId="0" fontId="0" fillId="0" borderId="0" xfId="0"/>
    <xf numFmtId="43" fontId="5" fillId="0" borderId="1" xfId="35" applyNumberFormat="1" applyFont="1" applyFill="1" applyBorder="1"/>
    <xf numFmtId="0" fontId="5" fillId="0" borderId="1" xfId="7" applyFont="1" applyBorder="1"/>
    <xf numFmtId="43" fontId="5" fillId="0" borderId="0" xfId="35" applyNumberFormat="1" applyFont="1" applyFill="1" applyBorder="1"/>
    <xf numFmtId="43" fontId="6" fillId="0" borderId="0" xfId="35" applyNumberFormat="1" applyFont="1" applyFill="1" applyBorder="1"/>
    <xf numFmtId="0" fontId="6" fillId="0" borderId="2" xfId="7" applyFont="1" applyBorder="1" applyAlignment="1">
      <alignment vertical="center"/>
    </xf>
    <xf numFmtId="0" fontId="6" fillId="0" borderId="3" xfId="7" applyFont="1" applyBorder="1" applyAlignment="1">
      <alignment vertical="center"/>
    </xf>
    <xf numFmtId="165" fontId="6" fillId="3" borderId="4" xfId="8" applyNumberFormat="1" applyFont="1" applyFill="1" applyBorder="1" applyAlignment="1">
      <alignment horizontal="center" vertical="center"/>
    </xf>
    <xf numFmtId="165" fontId="5" fillId="0" borderId="4" xfId="8" applyNumberFormat="1" applyFont="1" applyBorder="1" applyAlignment="1">
      <alignment horizontal="center" vertical="center"/>
    </xf>
    <xf numFmtId="166" fontId="5" fillId="0" borderId="4" xfId="19" applyNumberFormat="1" applyFont="1" applyBorder="1" applyAlignment="1">
      <alignment vertical="center" wrapText="1"/>
    </xf>
    <xf numFmtId="166" fontId="5" fillId="0" borderId="4" xfId="19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165" fontId="6" fillId="0" borderId="9" xfId="7" applyNumberFormat="1" applyFont="1" applyBorder="1"/>
    <xf numFmtId="0" fontId="6" fillId="0" borderId="3" xfId="7" applyFont="1" applyBorder="1"/>
    <xf numFmtId="0" fontId="6" fillId="0" borderId="3" xfId="7" applyFont="1" applyBorder="1" applyAlignment="1">
      <alignment horizontal="center"/>
    </xf>
    <xf numFmtId="165" fontId="5" fillId="0" borderId="10" xfId="7" applyNumberFormat="1" applyFont="1" applyBorder="1" applyAlignment="1">
      <alignment horizontal="center"/>
    </xf>
    <xf numFmtId="0" fontId="5" fillId="0" borderId="11" xfId="7" applyFont="1" applyBorder="1" applyAlignment="1">
      <alignment horizontal="left"/>
    </xf>
    <xf numFmtId="0" fontId="5" fillId="0" borderId="11" xfId="7" applyFont="1" applyBorder="1"/>
    <xf numFmtId="0" fontId="6" fillId="4" borderId="4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right" vertical="center" wrapText="1"/>
    </xf>
    <xf numFmtId="0" fontId="6" fillId="3" borderId="4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2" borderId="4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righ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vertical="center"/>
    </xf>
    <xf numFmtId="43" fontId="5" fillId="0" borderId="0" xfId="3" applyNumberFormat="1" applyFont="1" applyAlignment="1">
      <alignment horizontal="right" vertical="center"/>
    </xf>
    <xf numFmtId="4" fontId="5" fillId="0" borderId="0" xfId="3" applyNumberFormat="1" applyFont="1" applyAlignment="1">
      <alignment horizontal="right" vertical="center"/>
    </xf>
    <xf numFmtId="165" fontId="6" fillId="0" borderId="12" xfId="7" applyNumberFormat="1" applyFont="1" applyBorder="1" applyAlignment="1">
      <alignment horizontal="center"/>
    </xf>
    <xf numFmtId="0" fontId="6" fillId="0" borderId="13" xfId="7" applyFont="1" applyBorder="1" applyAlignment="1">
      <alignment horizontal="center"/>
    </xf>
    <xf numFmtId="165" fontId="5" fillId="5" borderId="4" xfId="8" applyNumberFormat="1" applyFont="1" applyFill="1" applyBorder="1" applyAlignment="1">
      <alignment horizontal="center" vertical="center"/>
    </xf>
    <xf numFmtId="0" fontId="6" fillId="5" borderId="4" xfId="8" applyFont="1" applyFill="1" applyBorder="1" applyAlignment="1">
      <alignment vertical="center" wrapText="1"/>
    </xf>
    <xf numFmtId="166" fontId="5" fillId="5" borderId="4" xfId="19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vertical="center"/>
    </xf>
    <xf numFmtId="165" fontId="6" fillId="0" borderId="4" xfId="8" applyNumberFormat="1" applyFont="1" applyBorder="1" applyAlignment="1">
      <alignment horizontal="center" vertical="center"/>
    </xf>
    <xf numFmtId="0" fontId="20" fillId="0" borderId="0" xfId="0" applyFont="1"/>
    <xf numFmtId="0" fontId="6" fillId="0" borderId="4" xfId="8" applyFont="1" applyBorder="1" applyAlignment="1">
      <alignment horizontal="right" vertical="center" wrapText="1"/>
    </xf>
    <xf numFmtId="0" fontId="5" fillId="0" borderId="4" xfId="7" applyFont="1" applyBorder="1" applyAlignment="1">
      <alignment vertical="center" wrapText="1"/>
    </xf>
    <xf numFmtId="0" fontId="5" fillId="0" borderId="4" xfId="7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0" fontId="5" fillId="0" borderId="4" xfId="19" applyFont="1" applyBorder="1" applyAlignment="1">
      <alignment vertical="center" wrapText="1"/>
    </xf>
    <xf numFmtId="0" fontId="6" fillId="6" borderId="4" xfId="0" applyFont="1" applyFill="1" applyBorder="1" applyAlignment="1">
      <alignment vertical="center"/>
    </xf>
    <xf numFmtId="4" fontId="6" fillId="0" borderId="3" xfId="7" applyNumberFormat="1" applyFont="1" applyBorder="1" applyAlignment="1">
      <alignment horizontal="center"/>
    </xf>
    <xf numFmtId="4" fontId="6" fillId="0" borderId="13" xfId="7" applyNumberFormat="1" applyFont="1" applyBorder="1" applyAlignment="1">
      <alignment horizontal="center"/>
    </xf>
    <xf numFmtId="0" fontId="5" fillId="0" borderId="11" xfId="7" applyFont="1" applyBorder="1" applyAlignment="1">
      <alignment horizontal="center"/>
    </xf>
    <xf numFmtId="4" fontId="6" fillId="0" borderId="11" xfId="7" applyNumberFormat="1" applyFont="1" applyBorder="1" applyAlignment="1">
      <alignment horizontal="center"/>
    </xf>
    <xf numFmtId="170" fontId="5" fillId="0" borderId="2" xfId="41" applyNumberFormat="1" applyFont="1" applyFill="1" applyBorder="1" applyAlignment="1" applyProtection="1">
      <alignment horizontal="center" vertical="center"/>
    </xf>
    <xf numFmtId="170" fontId="5" fillId="0" borderId="2" xfId="3" applyNumberFormat="1" applyFont="1" applyFill="1" applyBorder="1" applyAlignment="1" applyProtection="1">
      <alignment horizontal="center" vertical="center"/>
    </xf>
    <xf numFmtId="170" fontId="5" fillId="4" borderId="4" xfId="0" applyNumberFormat="1" applyFont="1" applyFill="1" applyBorder="1" applyAlignment="1">
      <alignment horizontal="right" vertical="center"/>
    </xf>
    <xf numFmtId="170" fontId="5" fillId="7" borderId="4" xfId="41" applyNumberFormat="1" applyFont="1" applyFill="1" applyBorder="1" applyAlignment="1">
      <alignment horizontal="right" vertical="center"/>
    </xf>
    <xf numFmtId="170" fontId="5" fillId="0" borderId="4" xfId="41" applyNumberFormat="1" applyFont="1" applyFill="1" applyBorder="1" applyAlignment="1" applyProtection="1">
      <alignment horizontal="right" vertical="center"/>
    </xf>
    <xf numFmtId="170" fontId="5" fillId="0" borderId="4" xfId="3" applyNumberFormat="1" applyFont="1" applyFill="1" applyBorder="1" applyAlignment="1" applyProtection="1">
      <alignment horizontal="right" vertical="center"/>
    </xf>
    <xf numFmtId="170" fontId="5" fillId="0" borderId="4" xfId="0" applyNumberFormat="1" applyFont="1" applyBorder="1" applyAlignment="1">
      <alignment horizontal="right" vertical="center" wrapText="1"/>
    </xf>
    <xf numFmtId="170" fontId="5" fillId="0" borderId="4" xfId="41" applyNumberFormat="1" applyFont="1" applyBorder="1" applyAlignment="1">
      <alignment horizontal="right" vertical="center"/>
    </xf>
    <xf numFmtId="170" fontId="5" fillId="3" borderId="4" xfId="0" applyNumberFormat="1" applyFont="1" applyFill="1" applyBorder="1" applyAlignment="1">
      <alignment horizontal="right" vertical="center" wrapText="1"/>
    </xf>
    <xf numFmtId="170" fontId="5" fillId="0" borderId="4" xfId="41" applyNumberFormat="1" applyFont="1" applyFill="1" applyBorder="1" applyAlignment="1" applyProtection="1">
      <alignment horizontal="right" vertical="center"/>
      <protection locked="0"/>
    </xf>
    <xf numFmtId="170" fontId="5" fillId="0" borderId="4" xfId="0" applyNumberFormat="1" applyFont="1" applyBorder="1" applyAlignment="1">
      <alignment horizontal="right" vertical="center"/>
    </xf>
    <xf numFmtId="170" fontId="5" fillId="5" borderId="4" xfId="0" applyNumberFormat="1" applyFont="1" applyFill="1" applyBorder="1" applyAlignment="1">
      <alignment horizontal="right" vertical="center" wrapText="1"/>
    </xf>
    <xf numFmtId="170" fontId="5" fillId="5" borderId="4" xfId="41" applyNumberFormat="1" applyFont="1" applyFill="1" applyBorder="1" applyAlignment="1">
      <alignment horizontal="right" vertical="center"/>
    </xf>
    <xf numFmtId="170" fontId="5" fillId="0" borderId="4" xfId="19" applyNumberFormat="1" applyFont="1" applyBorder="1" applyAlignment="1">
      <alignment horizontal="center" vertical="center" wrapText="1"/>
    </xf>
    <xf numFmtId="170" fontId="5" fillId="0" borderId="4" xfId="0" applyNumberFormat="1" applyFont="1" applyBorder="1" applyAlignment="1" applyProtection="1">
      <alignment horizontal="right" vertical="center"/>
      <protection locked="0"/>
    </xf>
    <xf numFmtId="170" fontId="5" fillId="0" borderId="4" xfId="41" applyNumberFormat="1" applyFont="1" applyBorder="1" applyAlignment="1">
      <alignment horizontal="right" vertical="center" wrapText="1"/>
    </xf>
    <xf numFmtId="170" fontId="5" fillId="0" borderId="4" xfId="41" applyNumberFormat="1" applyFont="1" applyFill="1" applyBorder="1" applyAlignment="1">
      <alignment horizontal="right" vertical="center" wrapText="1"/>
    </xf>
    <xf numFmtId="170" fontId="5" fillId="2" borderId="4" xfId="0" applyNumberFormat="1" applyFont="1" applyFill="1" applyBorder="1" applyAlignment="1" applyProtection="1">
      <alignment horizontal="right" vertical="center"/>
      <protection locked="0"/>
    </xf>
    <xf numFmtId="170" fontId="5" fillId="3" borderId="4" xfId="41" applyNumberFormat="1" applyFont="1" applyFill="1" applyBorder="1" applyAlignment="1">
      <alignment horizontal="right" vertical="center"/>
    </xf>
    <xf numFmtId="170" fontId="6" fillId="5" borderId="4" xfId="0" applyNumberFormat="1" applyFont="1" applyFill="1" applyBorder="1" applyAlignment="1">
      <alignment horizontal="left" vertical="center"/>
    </xf>
    <xf numFmtId="170" fontId="6" fillId="3" borderId="4" xfId="0" applyNumberFormat="1" applyFont="1" applyFill="1" applyBorder="1" applyAlignment="1">
      <alignment horizontal="left" vertical="center"/>
    </xf>
    <xf numFmtId="170" fontId="5" fillId="5" borderId="4" xfId="0" applyNumberFormat="1" applyFont="1" applyFill="1" applyBorder="1" applyAlignment="1" applyProtection="1">
      <alignment horizontal="right" vertical="center"/>
      <protection locked="0"/>
    </xf>
    <xf numFmtId="170" fontId="5" fillId="5" borderId="4" xfId="3" applyNumberFormat="1" applyFont="1" applyFill="1" applyBorder="1" applyAlignment="1" applyProtection="1">
      <alignment horizontal="right" vertical="center"/>
    </xf>
    <xf numFmtId="170" fontId="5" fillId="0" borderId="4" xfId="41" applyNumberFormat="1" applyFont="1" applyFill="1" applyBorder="1" applyAlignment="1" applyProtection="1">
      <alignment vertical="center"/>
    </xf>
    <xf numFmtId="170" fontId="5" fillId="0" borderId="4" xfId="3" applyNumberFormat="1" applyFont="1" applyFill="1" applyBorder="1" applyAlignment="1" applyProtection="1">
      <alignment vertical="center"/>
    </xf>
    <xf numFmtId="170" fontId="5" fillId="0" borderId="4" xfId="3" applyNumberFormat="1" applyFont="1" applyBorder="1" applyAlignment="1">
      <alignment horizontal="right" vertical="center"/>
    </xf>
    <xf numFmtId="170" fontId="6" fillId="6" borderId="4" xfId="0" applyNumberFormat="1" applyFont="1" applyFill="1" applyBorder="1" applyAlignment="1">
      <alignment vertical="center"/>
    </xf>
    <xf numFmtId="170" fontId="6" fillId="0" borderId="4" xfId="0" applyNumberFormat="1" applyFont="1" applyBorder="1" applyAlignment="1">
      <alignment vertical="center"/>
    </xf>
    <xf numFmtId="170" fontId="6" fillId="0" borderId="4" xfId="41" applyNumberFormat="1" applyFont="1" applyFill="1" applyBorder="1" applyAlignment="1">
      <alignment vertical="center"/>
    </xf>
    <xf numFmtId="44" fontId="6" fillId="0" borderId="21" xfId="7" applyNumberFormat="1" applyFont="1" applyBorder="1" applyAlignment="1">
      <alignment horizontal="center"/>
    </xf>
    <xf numFmtId="44" fontId="6" fillId="0" borderId="22" xfId="7" applyNumberFormat="1" applyFont="1" applyBorder="1" applyAlignment="1">
      <alignment horizontal="center"/>
    </xf>
    <xf numFmtId="44" fontId="6" fillId="0" borderId="23" xfId="35" applyNumberFormat="1" applyFont="1" applyBorder="1" applyAlignment="1">
      <alignment horizontal="center"/>
    </xf>
    <xf numFmtId="44" fontId="6" fillId="0" borderId="2" xfId="3" applyFont="1" applyFill="1" applyBorder="1" applyAlignment="1" applyProtection="1">
      <alignment horizontal="center" vertical="center"/>
    </xf>
    <xf numFmtId="44" fontId="6" fillId="7" borderId="4" xfId="41" applyNumberFormat="1" applyFont="1" applyFill="1" applyBorder="1" applyAlignment="1">
      <alignment horizontal="right" vertical="center"/>
    </xf>
    <xf numFmtId="44" fontId="5" fillId="0" borderId="4" xfId="41" applyNumberFormat="1" applyFont="1" applyFill="1" applyBorder="1" applyAlignment="1">
      <alignment vertical="center" wrapText="1"/>
    </xf>
    <xf numFmtId="44" fontId="5" fillId="0" borderId="4" xfId="41" applyNumberFormat="1" applyFont="1" applyBorder="1" applyAlignment="1">
      <alignment horizontal="right" vertical="center"/>
    </xf>
    <xf numFmtId="44" fontId="6" fillId="5" borderId="4" xfId="41" applyNumberFormat="1" applyFont="1" applyFill="1" applyBorder="1" applyAlignment="1">
      <alignment horizontal="right" vertical="center"/>
    </xf>
    <xf numFmtId="44" fontId="5" fillId="0" borderId="4" xfId="41" applyNumberFormat="1" applyFont="1" applyBorder="1" applyAlignment="1">
      <alignment horizontal="right" vertical="center" wrapText="1"/>
    </xf>
    <xf numFmtId="44" fontId="6" fillId="3" borderId="4" xfId="41" applyNumberFormat="1" applyFont="1" applyFill="1" applyBorder="1" applyAlignment="1">
      <alignment horizontal="right" vertical="center"/>
    </xf>
    <xf numFmtId="44" fontId="6" fillId="5" borderId="4" xfId="0" applyNumberFormat="1" applyFont="1" applyFill="1" applyBorder="1" applyAlignment="1">
      <alignment horizontal="left" vertical="center"/>
    </xf>
    <xf numFmtId="44" fontId="6" fillId="3" borderId="4" xfId="0" applyNumberFormat="1" applyFont="1" applyFill="1" applyBorder="1" applyAlignment="1">
      <alignment horizontal="left" vertical="center"/>
    </xf>
    <xf numFmtId="44" fontId="5" fillId="5" borderId="4" xfId="41" applyNumberFormat="1" applyFont="1" applyFill="1" applyBorder="1" applyAlignment="1">
      <alignment vertical="center" wrapText="1"/>
    </xf>
    <xf numFmtId="44" fontId="6" fillId="8" borderId="4" xfId="0" applyNumberFormat="1" applyFont="1" applyFill="1" applyBorder="1" applyAlignment="1">
      <alignment horizontal="right" vertical="center"/>
    </xf>
    <xf numFmtId="44" fontId="6" fillId="0" borderId="4" xfId="0" applyNumberFormat="1" applyFont="1" applyBorder="1" applyAlignment="1">
      <alignment horizontal="right" vertical="center"/>
    </xf>
    <xf numFmtId="44" fontId="5" fillId="0" borderId="0" xfId="0" applyNumberFormat="1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165" fontId="2" fillId="0" borderId="5" xfId="7" applyNumberFormat="1" applyBorder="1" applyAlignment="1">
      <alignment horizontal="center"/>
    </xf>
    <xf numFmtId="0" fontId="2" fillId="0" borderId="1" xfId="7" applyBorder="1"/>
    <xf numFmtId="165" fontId="9" fillId="0" borderId="6" xfId="7" applyNumberFormat="1" applyFont="1" applyBorder="1" applyAlignment="1">
      <alignment horizontal="center" vertical="center"/>
    </xf>
    <xf numFmtId="0" fontId="10" fillId="0" borderId="0" xfId="7" applyFont="1" applyAlignment="1">
      <alignment vertical="center"/>
    </xf>
    <xf numFmtId="0" fontId="5" fillId="0" borderId="0" xfId="7" applyFont="1"/>
    <xf numFmtId="175" fontId="19" fillId="0" borderId="14" xfId="7" applyNumberFormat="1" applyFont="1" applyBorder="1" applyAlignment="1">
      <alignment horizontal="left"/>
    </xf>
    <xf numFmtId="165" fontId="2" fillId="0" borderId="6" xfId="7" applyNumberFormat="1" applyBorder="1" applyAlignment="1">
      <alignment horizontal="center" vertical="center"/>
    </xf>
    <xf numFmtId="0" fontId="2" fillId="0" borderId="0" xfId="7" applyAlignment="1">
      <alignment vertical="center"/>
    </xf>
    <xf numFmtId="0" fontId="6" fillId="0" borderId="0" xfId="7" applyFont="1"/>
    <xf numFmtId="0" fontId="19" fillId="0" borderId="14" xfId="7" applyFont="1" applyBorder="1" applyAlignment="1">
      <alignment horizontal="left"/>
    </xf>
    <xf numFmtId="0" fontId="11" fillId="0" borderId="0" xfId="7" applyFont="1"/>
    <xf numFmtId="49" fontId="19" fillId="0" borderId="14" xfId="7" applyNumberFormat="1" applyFont="1" applyBorder="1" applyAlignment="1">
      <alignment horizontal="left"/>
    </xf>
    <xf numFmtId="0" fontId="6" fillId="0" borderId="0" xfId="7" applyFont="1" applyAlignment="1">
      <alignment vertical="center"/>
    </xf>
    <xf numFmtId="10" fontId="19" fillId="0" borderId="14" xfId="7" applyNumberFormat="1" applyFont="1" applyBorder="1" applyAlignment="1">
      <alignment horizontal="left"/>
    </xf>
    <xf numFmtId="17" fontId="6" fillId="0" borderId="0" xfId="7" applyNumberFormat="1" applyFont="1"/>
    <xf numFmtId="17" fontId="19" fillId="0" borderId="14" xfId="7" applyNumberFormat="1" applyFont="1" applyBorder="1" applyAlignment="1">
      <alignment horizontal="left"/>
    </xf>
    <xf numFmtId="165" fontId="22" fillId="0" borderId="6" xfId="7" applyNumberFormat="1" applyFont="1" applyBorder="1"/>
    <xf numFmtId="0" fontId="22" fillId="0" borderId="0" xfId="7" applyFont="1" applyAlignment="1">
      <alignment horizontal="left"/>
    </xf>
    <xf numFmtId="0" fontId="19" fillId="0" borderId="0" xfId="7" applyFont="1"/>
    <xf numFmtId="0" fontId="2" fillId="0" borderId="19" xfId="7" applyBorder="1"/>
    <xf numFmtId="17" fontId="23" fillId="0" borderId="14" xfId="7" applyNumberFormat="1" applyFont="1" applyBorder="1"/>
    <xf numFmtId="44" fontId="5" fillId="0" borderId="0" xfId="3" applyFont="1" applyAlignment="1">
      <alignment horizontal="right" vertical="center"/>
    </xf>
    <xf numFmtId="44" fontId="5" fillId="0" borderId="4" xfId="41" applyNumberFormat="1" applyFont="1" applyFill="1" applyBorder="1" applyAlignment="1">
      <alignment horizontal="right" vertical="center" wrapText="1"/>
    </xf>
    <xf numFmtId="177" fontId="5" fillId="0" borderId="4" xfId="3" applyNumberFormat="1" applyFont="1" applyFill="1" applyBorder="1" applyAlignment="1" applyProtection="1">
      <alignment horizontal="right" vertical="center"/>
    </xf>
    <xf numFmtId="0" fontId="5" fillId="0" borderId="5" xfId="28" applyFont="1" applyBorder="1" applyAlignment="1">
      <alignment vertical="center"/>
    </xf>
    <xf numFmtId="0" fontId="5" fillId="0" borderId="19" xfId="28" applyFont="1" applyBorder="1" applyAlignment="1">
      <alignment vertical="center"/>
    </xf>
    <xf numFmtId="0" fontId="5" fillId="0" borderId="1" xfId="28" applyFont="1" applyBorder="1" applyAlignment="1">
      <alignment vertical="center"/>
    </xf>
    <xf numFmtId="0" fontId="5" fillId="0" borderId="1" xfId="28" applyFont="1" applyBorder="1"/>
    <xf numFmtId="0" fontId="5" fillId="0" borderId="0" xfId="28" applyFont="1"/>
    <xf numFmtId="0" fontId="18" fillId="0" borderId="6" xfId="28" applyFont="1" applyBorder="1" applyAlignment="1">
      <alignment vertical="center"/>
    </xf>
    <xf numFmtId="0" fontId="5" fillId="0" borderId="14" xfId="28" applyFont="1" applyBorder="1"/>
    <xf numFmtId="0" fontId="6" fillId="0" borderId="0" xfId="28" applyFont="1" applyAlignment="1">
      <alignment horizontal="left" vertical="center"/>
    </xf>
    <xf numFmtId="0" fontId="18" fillId="0" borderId="0" xfId="28" applyFont="1" applyAlignment="1">
      <alignment vertical="center"/>
    </xf>
    <xf numFmtId="0" fontId="6" fillId="0" borderId="0" xfId="28" applyFont="1" applyAlignment="1">
      <alignment horizontal="center" vertical="center"/>
    </xf>
    <xf numFmtId="178" fontId="24" fillId="0" borderId="0" xfId="28" applyNumberFormat="1" applyFont="1" applyAlignment="1">
      <alignment vertical="center"/>
    </xf>
    <xf numFmtId="17" fontId="6" fillId="0" borderId="14" xfId="28" applyNumberFormat="1" applyFont="1" applyBorder="1" applyAlignment="1">
      <alignment horizontal="left" vertical="center"/>
    </xf>
    <xf numFmtId="0" fontId="19" fillId="0" borderId="6" xfId="28" applyFont="1" applyBorder="1" applyAlignment="1">
      <alignment vertical="center"/>
    </xf>
    <xf numFmtId="0" fontId="36" fillId="0" borderId="14" xfId="28" applyFont="1" applyBorder="1"/>
    <xf numFmtId="178" fontId="24" fillId="0" borderId="6" xfId="28" applyNumberFormat="1" applyFont="1" applyBorder="1" applyAlignment="1">
      <alignment vertical="center"/>
    </xf>
    <xf numFmtId="0" fontId="5" fillId="0" borderId="0" xfId="28" applyFont="1" applyAlignment="1">
      <alignment vertical="center"/>
    </xf>
    <xf numFmtId="0" fontId="19" fillId="0" borderId="0" xfId="28" applyFont="1" applyAlignment="1">
      <alignment vertical="center"/>
    </xf>
    <xf numFmtId="0" fontId="6" fillId="0" borderId="14" xfId="28" applyFont="1" applyBorder="1" applyAlignment="1">
      <alignment vertical="center"/>
    </xf>
    <xf numFmtId="0" fontId="0" fillId="0" borderId="0" xfId="0" applyAlignment="1">
      <alignment horizontal="left"/>
    </xf>
    <xf numFmtId="17" fontId="6" fillId="0" borderId="14" xfId="28" applyNumberFormat="1" applyFont="1" applyBorder="1" applyAlignment="1">
      <alignment vertical="center"/>
    </xf>
    <xf numFmtId="0" fontId="6" fillId="0" borderId="0" xfId="28" applyFont="1" applyAlignment="1">
      <alignment vertical="center"/>
    </xf>
    <xf numFmtId="0" fontId="19" fillId="0" borderId="7" xfId="28" applyFont="1" applyBorder="1" applyAlignment="1">
      <alignment vertical="center"/>
    </xf>
    <xf numFmtId="0" fontId="5" fillId="0" borderId="20" xfId="28" applyFont="1" applyBorder="1" applyAlignment="1">
      <alignment vertical="center"/>
    </xf>
    <xf numFmtId="0" fontId="18" fillId="0" borderId="8" xfId="28" applyFont="1" applyBorder="1" applyAlignment="1">
      <alignment vertical="center"/>
    </xf>
    <xf numFmtId="178" fontId="24" fillId="0" borderId="8" xfId="28" applyNumberFormat="1" applyFont="1" applyBorder="1" applyAlignment="1">
      <alignment vertical="center"/>
    </xf>
    <xf numFmtId="0" fontId="5" fillId="0" borderId="8" xfId="28" applyFont="1" applyBorder="1"/>
    <xf numFmtId="0" fontId="19" fillId="0" borderId="20" xfId="28" applyFont="1" applyBorder="1" applyAlignment="1">
      <alignment vertical="center"/>
    </xf>
    <xf numFmtId="178" fontId="24" fillId="0" borderId="6" xfId="28" applyNumberFormat="1" applyFont="1" applyBorder="1"/>
    <xf numFmtId="0" fontId="18" fillId="0" borderId="0" xfId="28" applyFont="1" applyAlignment="1">
      <alignment horizontal="right"/>
    </xf>
    <xf numFmtId="0" fontId="18" fillId="0" borderId="0" xfId="28" applyFont="1"/>
    <xf numFmtId="178" fontId="24" fillId="0" borderId="0" xfId="28" applyNumberFormat="1" applyFont="1"/>
    <xf numFmtId="0" fontId="18" fillId="0" borderId="14" xfId="28" applyFont="1" applyBorder="1"/>
    <xf numFmtId="0" fontId="19" fillId="0" borderId="5" xfId="28" applyFont="1" applyBorder="1" applyAlignment="1">
      <alignment horizontal="center" vertical="center" wrapText="1"/>
    </xf>
    <xf numFmtId="0" fontId="6" fillId="0" borderId="24" xfId="28" applyFont="1" applyBorder="1" applyAlignment="1">
      <alignment horizontal="center" vertical="center" wrapText="1"/>
    </xf>
    <xf numFmtId="0" fontId="6" fillId="0" borderId="25" xfId="28" applyFont="1" applyBorder="1" applyAlignment="1">
      <alignment horizontal="center" vertical="center" wrapText="1"/>
    </xf>
    <xf numFmtId="0" fontId="6" fillId="0" borderId="6" xfId="28" applyFont="1" applyBorder="1" applyAlignment="1">
      <alignment horizontal="center" vertical="center" wrapText="1"/>
    </xf>
    <xf numFmtId="0" fontId="6" fillId="0" borderId="26" xfId="28" applyFont="1" applyBorder="1" applyAlignment="1">
      <alignment horizontal="center" vertical="center" wrapText="1"/>
    </xf>
    <xf numFmtId="0" fontId="6" fillId="0" borderId="17" xfId="28" applyFont="1" applyBorder="1" applyAlignment="1">
      <alignment horizontal="center" vertical="center" wrapText="1"/>
    </xf>
    <xf numFmtId="0" fontId="6" fillId="0" borderId="16" xfId="28" applyFont="1" applyBorder="1" applyAlignment="1">
      <alignment horizontal="center" vertical="center" wrapText="1"/>
    </xf>
    <xf numFmtId="0" fontId="6" fillId="0" borderId="27" xfId="28" applyFont="1" applyBorder="1" applyAlignment="1">
      <alignment horizontal="center" vertical="center" wrapText="1"/>
    </xf>
    <xf numFmtId="0" fontId="6" fillId="0" borderId="7" xfId="28" applyFont="1" applyBorder="1" applyAlignment="1">
      <alignment horizontal="center" vertical="center" wrapText="1"/>
    </xf>
    <xf numFmtId="0" fontId="18" fillId="0" borderId="28" xfId="28" applyFont="1" applyBorder="1" applyAlignment="1">
      <alignment horizontal="center" vertical="center" wrapText="1"/>
    </xf>
    <xf numFmtId="0" fontId="6" fillId="0" borderId="29" xfId="28" applyFont="1" applyBorder="1" applyAlignment="1">
      <alignment horizontal="center" vertical="center" wrapText="1"/>
    </xf>
    <xf numFmtId="0" fontId="6" fillId="0" borderId="11" xfId="28" applyFont="1" applyBorder="1" applyAlignment="1">
      <alignment horizontal="center" vertical="center" wrapText="1"/>
    </xf>
    <xf numFmtId="0" fontId="6" fillId="0" borderId="30" xfId="28" applyFont="1" applyBorder="1" applyAlignment="1">
      <alignment horizontal="center" vertical="center" wrapText="1"/>
    </xf>
    <xf numFmtId="0" fontId="24" fillId="0" borderId="5" xfId="28" applyFont="1" applyBorder="1" applyAlignment="1">
      <alignment horizontal="center"/>
    </xf>
    <xf numFmtId="0" fontId="5" fillId="0" borderId="31" xfId="28" applyFont="1" applyBorder="1"/>
    <xf numFmtId="0" fontId="5" fillId="0" borderId="18" xfId="28" applyFont="1" applyBorder="1"/>
    <xf numFmtId="0" fontId="5" fillId="0" borderId="13" xfId="28" applyFont="1" applyBorder="1"/>
    <xf numFmtId="166" fontId="5" fillId="0" borderId="18" xfId="35" applyFont="1" applyFill="1" applyBorder="1" applyAlignment="1" applyProtection="1"/>
    <xf numFmtId="0" fontId="18" fillId="0" borderId="18" xfId="28" applyFont="1" applyBorder="1" applyAlignment="1">
      <alignment horizontal="center"/>
    </xf>
    <xf numFmtId="0" fontId="18" fillId="0" borderId="25" xfId="28" applyFont="1" applyBorder="1" applyAlignment="1">
      <alignment horizontal="center"/>
    </xf>
    <xf numFmtId="0" fontId="5" fillId="0" borderId="6" xfId="28" applyFont="1" applyBorder="1" applyAlignment="1">
      <alignment horizontal="center" vertical="center" wrapText="1"/>
    </xf>
    <xf numFmtId="0" fontId="37" fillId="0" borderId="18" xfId="28" applyFont="1" applyBorder="1" applyAlignment="1">
      <alignment vertical="center" wrapText="1"/>
    </xf>
    <xf numFmtId="10" fontId="11" fillId="9" borderId="18" xfId="34" applyNumberFormat="1" applyFont="1" applyFill="1" applyBorder="1" applyAlignment="1">
      <alignment horizontal="center" vertical="center" wrapText="1"/>
    </xf>
    <xf numFmtId="10" fontId="5" fillId="0" borderId="27" xfId="34" applyNumberFormat="1" applyFont="1" applyBorder="1" applyAlignment="1">
      <alignment horizontal="right" vertical="center" wrapText="1"/>
    </xf>
    <xf numFmtId="166" fontId="8" fillId="0" borderId="18" xfId="35" applyFont="1" applyFill="1" applyBorder="1" applyAlignment="1">
      <alignment vertical="center" wrapText="1"/>
    </xf>
    <xf numFmtId="166" fontId="6" fillId="0" borderId="27" xfId="35" applyFont="1" applyFill="1" applyBorder="1" applyAlignment="1">
      <alignment horizontal="right" vertical="center" wrapText="1"/>
    </xf>
    <xf numFmtId="166" fontId="8" fillId="0" borderId="18" xfId="35" applyFont="1" applyFill="1" applyBorder="1" applyAlignment="1">
      <alignment horizontal="center" vertical="center" wrapText="1"/>
    </xf>
    <xf numFmtId="166" fontId="8" fillId="0" borderId="13" xfId="35" applyFont="1" applyFill="1" applyBorder="1" applyAlignment="1">
      <alignment horizontal="center" vertical="center" wrapText="1"/>
    </xf>
    <xf numFmtId="166" fontId="5" fillId="0" borderId="27" xfId="35" applyFont="1" applyFill="1" applyBorder="1" applyAlignment="1">
      <alignment horizontal="right" vertical="center" wrapText="1"/>
    </xf>
    <xf numFmtId="10" fontId="11" fillId="0" borderId="18" xfId="34" applyNumberFormat="1" applyFont="1" applyFill="1" applyBorder="1" applyAlignment="1">
      <alignment horizontal="center" vertical="center" wrapText="1"/>
    </xf>
    <xf numFmtId="166" fontId="25" fillId="0" borderId="18" xfId="35" applyFont="1" applyFill="1" applyBorder="1" applyAlignment="1" applyProtection="1">
      <alignment horizontal="center" vertical="center" wrapText="1"/>
    </xf>
    <xf numFmtId="166" fontId="5" fillId="0" borderId="18" xfId="35" applyFont="1" applyFill="1" applyBorder="1" applyAlignment="1">
      <alignment horizontal="center" vertical="center" wrapText="1"/>
    </xf>
    <xf numFmtId="166" fontId="5" fillId="0" borderId="18" xfId="35" applyFont="1" applyFill="1" applyBorder="1" applyAlignment="1">
      <alignment vertical="center" wrapText="1"/>
    </xf>
    <xf numFmtId="166" fontId="26" fillId="0" borderId="18" xfId="35" applyFont="1" applyFill="1" applyBorder="1" applyAlignment="1" applyProtection="1">
      <alignment horizontal="center" vertical="center" wrapText="1"/>
    </xf>
    <xf numFmtId="10" fontId="6" fillId="0" borderId="18" xfId="34" applyNumberFormat="1" applyFont="1" applyFill="1" applyBorder="1" applyAlignment="1">
      <alignment horizontal="center" vertical="center" wrapText="1"/>
    </xf>
    <xf numFmtId="10" fontId="6" fillId="9" borderId="18" xfId="34" applyNumberFormat="1" applyFont="1" applyFill="1" applyBorder="1" applyAlignment="1">
      <alignment horizontal="center" vertical="center" wrapText="1"/>
    </xf>
    <xf numFmtId="166" fontId="5" fillId="0" borderId="13" xfId="35" applyFont="1" applyFill="1" applyBorder="1" applyAlignment="1">
      <alignment horizontal="center" vertical="center" wrapText="1"/>
    </xf>
    <xf numFmtId="166" fontId="5" fillId="0" borderId="5" xfId="35" applyFont="1" applyFill="1" applyBorder="1" applyAlignment="1" applyProtection="1">
      <alignment vertical="center" wrapText="1"/>
    </xf>
    <xf numFmtId="0" fontId="6" fillId="0" borderId="1" xfId="28" applyFont="1" applyBorder="1" applyAlignment="1">
      <alignment vertical="center" wrapText="1"/>
    </xf>
    <xf numFmtId="166" fontId="5" fillId="0" borderId="31" xfId="35" applyFont="1" applyFill="1" applyBorder="1" applyAlignment="1">
      <alignment vertical="center" wrapText="1"/>
    </xf>
    <xf numFmtId="166" fontId="5" fillId="0" borderId="25" xfId="35" applyFont="1" applyFill="1" applyBorder="1" applyAlignment="1">
      <alignment vertical="center" wrapText="1"/>
    </xf>
    <xf numFmtId="166" fontId="5" fillId="0" borderId="6" xfId="35" applyFont="1" applyFill="1" applyBorder="1" applyAlignment="1" applyProtection="1">
      <alignment vertical="center" wrapText="1"/>
    </xf>
    <xf numFmtId="0" fontId="6" fillId="0" borderId="0" xfId="28" applyFont="1" applyAlignment="1">
      <alignment vertical="center" wrapText="1"/>
    </xf>
    <xf numFmtId="166" fontId="11" fillId="0" borderId="18" xfId="35" applyFont="1" applyFill="1" applyBorder="1" applyAlignment="1">
      <alignment vertical="center" wrapText="1"/>
    </xf>
    <xf numFmtId="166" fontId="6" fillId="0" borderId="27" xfId="35" applyFont="1" applyFill="1" applyBorder="1" applyAlignment="1">
      <alignment vertical="center" wrapText="1"/>
    </xf>
    <xf numFmtId="0" fontId="5" fillId="0" borderId="7" xfId="28" applyFont="1" applyBorder="1" applyAlignment="1">
      <alignment horizontal="center" vertical="center" wrapText="1"/>
    </xf>
    <xf numFmtId="0" fontId="5" fillId="0" borderId="8" xfId="28" applyFont="1" applyBorder="1" applyAlignment="1">
      <alignment vertical="center" wrapText="1"/>
    </xf>
    <xf numFmtId="179" fontId="5" fillId="0" borderId="29" xfId="35" applyNumberFormat="1" applyFont="1" applyFill="1" applyBorder="1" applyAlignment="1">
      <alignment horizontal="center" vertical="center" wrapText="1"/>
    </xf>
    <xf numFmtId="166" fontId="5" fillId="0" borderId="30" xfId="35" applyFont="1" applyFill="1" applyBorder="1" applyAlignment="1">
      <alignment horizontal="right" vertical="center" wrapText="1"/>
    </xf>
    <xf numFmtId="178" fontId="24" fillId="0" borderId="6" xfId="28" applyNumberFormat="1" applyFont="1" applyBorder="1" applyAlignment="1">
      <alignment vertical="center" wrapText="1"/>
    </xf>
    <xf numFmtId="0" fontId="18" fillId="0" borderId="0" xfId="28" applyFont="1" applyAlignment="1">
      <alignment vertical="center" wrapText="1"/>
    </xf>
    <xf numFmtId="178" fontId="24" fillId="0" borderId="0" xfId="28" applyNumberFormat="1" applyFont="1" applyAlignment="1">
      <alignment vertical="center" wrapText="1"/>
    </xf>
    <xf numFmtId="0" fontId="18" fillId="0" borderId="14" xfId="28" applyFont="1" applyBorder="1" applyAlignment="1">
      <alignment vertical="center" wrapText="1"/>
    </xf>
    <xf numFmtId="0" fontId="18" fillId="0" borderId="6" xfId="28" applyFont="1" applyBorder="1" applyAlignment="1">
      <alignment vertical="center" wrapText="1"/>
    </xf>
    <xf numFmtId="10" fontId="27" fillId="0" borderId="0" xfId="28" applyNumberFormat="1" applyFont="1" applyAlignment="1">
      <alignment horizontal="center"/>
    </xf>
    <xf numFmtId="43" fontId="6" fillId="0" borderId="14" xfId="28" applyNumberFormat="1" applyFont="1" applyBorder="1" applyAlignment="1">
      <alignment vertical="center" wrapText="1"/>
    </xf>
    <xf numFmtId="0" fontId="6" fillId="0" borderId="6" xfId="28" applyFont="1" applyBorder="1" applyAlignment="1">
      <alignment vertical="center" wrapText="1"/>
    </xf>
    <xf numFmtId="0" fontId="27" fillId="0" borderId="0" xfId="28" applyFont="1" applyAlignment="1">
      <alignment horizontal="center"/>
    </xf>
    <xf numFmtId="166" fontId="5" fillId="0" borderId="14" xfId="35" applyFont="1" applyFill="1" applyBorder="1" applyAlignment="1">
      <alignment vertical="center" wrapText="1"/>
    </xf>
    <xf numFmtId="0" fontId="6" fillId="0" borderId="7" xfId="28" applyFont="1" applyBorder="1" applyAlignment="1">
      <alignment vertical="center" wrapText="1"/>
    </xf>
    <xf numFmtId="166" fontId="5" fillId="0" borderId="20" xfId="35" applyFont="1" applyFill="1" applyBorder="1" applyAlignment="1">
      <alignment vertical="center" wrapText="1"/>
    </xf>
    <xf numFmtId="0" fontId="5" fillId="0" borderId="0" xfId="28" applyFont="1" applyAlignment="1">
      <alignment horizontal="center" vertical="center" wrapText="1"/>
    </xf>
    <xf numFmtId="0" fontId="35" fillId="0" borderId="0" xfId="28" applyFont="1" applyAlignment="1">
      <alignment vertical="center" wrapText="1"/>
    </xf>
    <xf numFmtId="10" fontId="5" fillId="0" borderId="0" xfId="34" applyNumberFormat="1" applyFont="1" applyFill="1" applyBorder="1" applyAlignment="1">
      <alignment vertical="center" wrapText="1"/>
    </xf>
    <xf numFmtId="0" fontId="28" fillId="0" borderId="0" xfId="28" applyFont="1" applyAlignment="1">
      <alignment vertical="center"/>
    </xf>
    <xf numFmtId="178" fontId="24" fillId="0" borderId="0" xfId="28" applyNumberFormat="1" applyFont="1" applyAlignment="1">
      <alignment horizontal="center" vertical="center"/>
    </xf>
    <xf numFmtId="0" fontId="7" fillId="0" borderId="0" xfId="28" applyFont="1" applyAlignment="1">
      <alignment vertical="center"/>
    </xf>
    <xf numFmtId="0" fontId="19" fillId="0" borderId="0" xfId="28" applyFont="1" applyAlignment="1">
      <alignment horizontal="center" vertical="center" wrapText="1"/>
    </xf>
    <xf numFmtId="0" fontId="6" fillId="0" borderId="0" xfId="28" applyFont="1" applyAlignment="1">
      <alignment horizontal="center" vertical="center" wrapText="1"/>
    </xf>
    <xf numFmtId="0" fontId="18" fillId="0" borderId="0" xfId="28" applyFont="1" applyAlignment="1">
      <alignment horizontal="center" vertical="center" wrapText="1"/>
    </xf>
    <xf numFmtId="0" fontId="5" fillId="0" borderId="0" xfId="28" applyFont="1" applyAlignment="1">
      <alignment vertical="center" wrapText="1"/>
    </xf>
    <xf numFmtId="10" fontId="5" fillId="0" borderId="0" xfId="34" applyNumberFormat="1" applyFont="1" applyFill="1" applyBorder="1" applyAlignment="1">
      <alignment horizontal="center" vertical="center" wrapText="1"/>
    </xf>
    <xf numFmtId="166" fontId="5" fillId="0" borderId="0" xfId="35" applyFont="1" applyFill="1" applyBorder="1" applyAlignment="1">
      <alignment vertical="center" wrapText="1"/>
    </xf>
    <xf numFmtId="179" fontId="5" fillId="0" borderId="0" xfId="35" applyNumberFormat="1" applyFont="1" applyFill="1" applyBorder="1" applyAlignment="1">
      <alignment vertical="center" wrapText="1"/>
    </xf>
    <xf numFmtId="10" fontId="6" fillId="0" borderId="0" xfId="34" applyNumberFormat="1" applyFont="1" applyFill="1" applyBorder="1" applyAlignment="1">
      <alignment horizontal="center" vertical="center" wrapText="1"/>
    </xf>
    <xf numFmtId="0" fontId="29" fillId="0" borderId="0" xfId="28" applyFont="1" applyAlignment="1">
      <alignment vertical="center" wrapText="1"/>
    </xf>
    <xf numFmtId="166" fontId="30" fillId="0" borderId="0" xfId="35" applyFont="1" applyFill="1" applyBorder="1" applyAlignment="1" applyProtection="1">
      <alignment vertical="center" wrapText="1"/>
    </xf>
    <xf numFmtId="166" fontId="5" fillId="0" borderId="0" xfId="35" applyFont="1" applyFill="1" applyBorder="1" applyAlignment="1" applyProtection="1">
      <alignment vertical="center" wrapText="1"/>
    </xf>
    <xf numFmtId="166" fontId="6" fillId="0" borderId="0" xfId="35" applyFont="1" applyFill="1" applyBorder="1" applyAlignment="1">
      <alignment vertical="center" wrapText="1"/>
    </xf>
    <xf numFmtId="0" fontId="19" fillId="0" borderId="0" xfId="28" applyFont="1" applyAlignment="1">
      <alignment vertical="center" wrapText="1"/>
    </xf>
    <xf numFmtId="43" fontId="6" fillId="0" borderId="0" xfId="28" applyNumberFormat="1" applyFont="1" applyAlignment="1">
      <alignment vertical="center" wrapText="1"/>
    </xf>
    <xf numFmtId="0" fontId="27" fillId="0" borderId="0" xfId="28" applyFont="1" applyAlignment="1">
      <alignment vertical="center" wrapText="1"/>
    </xf>
    <xf numFmtId="0" fontId="6" fillId="0" borderId="0" xfId="28" applyFont="1" applyAlignment="1">
      <alignment horizontal="center"/>
    </xf>
    <xf numFmtId="0" fontId="18" fillId="0" borderId="0" xfId="28" applyFont="1" applyAlignment="1">
      <alignment horizontal="center"/>
    </xf>
    <xf numFmtId="10" fontId="6" fillId="0" borderId="0" xfId="28" applyNumberFormat="1" applyFont="1" applyAlignment="1">
      <alignment horizontal="center"/>
    </xf>
    <xf numFmtId="0" fontId="24" fillId="0" borderId="0" xfId="28" applyFont="1" applyAlignment="1">
      <alignment horizontal="center"/>
    </xf>
    <xf numFmtId="0" fontId="6" fillId="0" borderId="0" xfId="28" applyFont="1" applyAlignment="1">
      <alignment horizontal="left"/>
    </xf>
    <xf numFmtId="10" fontId="6" fillId="0" borderId="0" xfId="34" applyNumberFormat="1" applyFont="1" applyBorder="1" applyAlignment="1">
      <alignment horizontal="center"/>
    </xf>
    <xf numFmtId="179" fontId="5" fillId="0" borderId="0" xfId="35" applyNumberFormat="1" applyFont="1"/>
    <xf numFmtId="179" fontId="5" fillId="0" borderId="0" xfId="28" applyNumberFormat="1" applyFont="1"/>
    <xf numFmtId="0" fontId="5" fillId="0" borderId="0" xfId="28" applyFont="1" applyAlignment="1">
      <alignment horizontal="center"/>
    </xf>
    <xf numFmtId="170" fontId="6" fillId="0" borderId="4" xfId="0" applyNumberFormat="1" applyFont="1" applyBorder="1" applyAlignment="1">
      <alignment horizontal="left" vertical="center"/>
    </xf>
    <xf numFmtId="170" fontId="5" fillId="0" borderId="0" xfId="0" applyNumberFormat="1" applyFont="1" applyAlignment="1">
      <alignment vertical="center"/>
    </xf>
    <xf numFmtId="0" fontId="5" fillId="0" borderId="0" xfId="19" applyFont="1"/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5" fillId="0" borderId="4" xfId="41" applyNumberFormat="1" applyFont="1" applyFill="1" applyBorder="1" applyAlignment="1" applyProtection="1">
      <alignment horizontal="right" vertical="center"/>
    </xf>
    <xf numFmtId="2" fontId="5" fillId="0" borderId="0" xfId="19" applyNumberFormat="1" applyFont="1"/>
    <xf numFmtId="170" fontId="5" fillId="0" borderId="0" xfId="19" applyNumberFormat="1" applyFont="1"/>
    <xf numFmtId="0" fontId="2" fillId="0" borderId="0" xfId="0" applyFont="1"/>
    <xf numFmtId="44" fontId="2" fillId="0" borderId="0" xfId="0" applyNumberFormat="1" applyFont="1"/>
    <xf numFmtId="0" fontId="5" fillId="0" borderId="13" xfId="0" applyFont="1" applyBorder="1" applyAlignment="1">
      <alignment vertical="center"/>
    </xf>
    <xf numFmtId="44" fontId="5" fillId="0" borderId="4" xfId="3" applyFont="1" applyFill="1" applyBorder="1" applyAlignment="1" applyProtection="1">
      <alignment horizontal="right" vertical="center"/>
    </xf>
    <xf numFmtId="165" fontId="5" fillId="0" borderId="4" xfId="8" applyNumberFormat="1" applyFont="1" applyBorder="1" applyAlignment="1">
      <alignment horizontal="center" vertical="center" wrapText="1"/>
    </xf>
    <xf numFmtId="44" fontId="6" fillId="0" borderId="4" xfId="3" applyFont="1" applyFill="1" applyBorder="1" applyAlignment="1">
      <alignment horizontal="right" vertical="center"/>
    </xf>
    <xf numFmtId="165" fontId="5" fillId="0" borderId="4" xfId="7" applyNumberFormat="1" applyFont="1" applyBorder="1" applyAlignment="1">
      <alignment horizontal="center" vertical="center" wrapText="1"/>
    </xf>
    <xf numFmtId="44" fontId="6" fillId="0" borderId="4" xfId="3" applyFont="1" applyFill="1" applyBorder="1" applyAlignment="1" applyProtection="1">
      <alignment horizontal="right" vertical="center"/>
    </xf>
    <xf numFmtId="44" fontId="6" fillId="3" borderId="4" xfId="0" applyNumberFormat="1" applyFont="1" applyFill="1" applyBorder="1" applyAlignment="1">
      <alignment horizontal="right" vertical="center"/>
    </xf>
    <xf numFmtId="165" fontId="6" fillId="0" borderId="4" xfId="0" applyNumberFormat="1" applyFont="1" applyBorder="1" applyAlignment="1">
      <alignment horizontal="left" vertical="center"/>
    </xf>
    <xf numFmtId="44" fontId="5" fillId="0" borderId="4" xfId="3" applyFont="1" applyBorder="1" applyAlignment="1">
      <alignment horizontal="right" vertical="center"/>
    </xf>
    <xf numFmtId="0" fontId="6" fillId="0" borderId="6" xfId="28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6" fillId="0" borderId="32" xfId="28" applyFont="1" applyBorder="1" applyAlignment="1">
      <alignment horizontal="center" vertical="center" wrapText="1"/>
    </xf>
    <xf numFmtId="0" fontId="6" fillId="0" borderId="15" xfId="28" applyFont="1" applyBorder="1" applyAlignment="1">
      <alignment horizontal="center" vertical="center" wrapText="1"/>
    </xf>
    <xf numFmtId="0" fontId="21" fillId="0" borderId="0" xfId="7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38" fillId="0" borderId="4" xfId="0" applyFont="1" applyBorder="1" applyAlignment="1">
      <alignment horizontal="center" vertical="center"/>
    </xf>
  </cellXfs>
  <cellStyles count="49">
    <cellStyle name="Excel Built-in Excel Built-in Excel Built-in Excel Built-in Normal" xfId="1" xr:uid="{00000000-0005-0000-0000-000000000000}"/>
    <cellStyle name="Excel Built-in Excel Built-in Excel Built-in Normal 2" xfId="2" xr:uid="{00000000-0005-0000-0000-000001000000}"/>
    <cellStyle name="Moeda" xfId="3" builtinId="4"/>
    <cellStyle name="Moeda 2" xfId="4" xr:uid="{00000000-0005-0000-0000-000004000000}"/>
    <cellStyle name="Moeda 2 2" xfId="5" xr:uid="{00000000-0005-0000-0000-000005000000}"/>
    <cellStyle name="Moeda 3" xfId="6" xr:uid="{00000000-0005-0000-0000-000006000000}"/>
    <cellStyle name="Normal" xfId="0" builtinId="0"/>
    <cellStyle name="Normal 11" xfId="7" xr:uid="{00000000-0005-0000-0000-000009000000}"/>
    <cellStyle name="Normal 13" xfId="8" xr:uid="{00000000-0005-0000-0000-00000A000000}"/>
    <cellStyle name="Normal 2" xfId="9" xr:uid="{00000000-0005-0000-0000-00000B000000}"/>
    <cellStyle name="Normal 2 2" xfId="10" xr:uid="{00000000-0005-0000-0000-00000C000000}"/>
    <cellStyle name="Normal 2 2 2" xfId="11" xr:uid="{00000000-0005-0000-0000-00000D000000}"/>
    <cellStyle name="Normal 2 2 3" xfId="12" xr:uid="{00000000-0005-0000-0000-00000E000000}"/>
    <cellStyle name="Normal 2 3" xfId="13" xr:uid="{00000000-0005-0000-0000-00000F000000}"/>
    <cellStyle name="Normal 2 3 2" xfId="14" xr:uid="{00000000-0005-0000-0000-000010000000}"/>
    <cellStyle name="Normal 2 4" xfId="15" xr:uid="{00000000-0005-0000-0000-000011000000}"/>
    <cellStyle name="Normal 2 5" xfId="16" xr:uid="{00000000-0005-0000-0000-000012000000}"/>
    <cellStyle name="Normal 2 6" xfId="17" xr:uid="{00000000-0005-0000-0000-000013000000}"/>
    <cellStyle name="Normal 2 7" xfId="18" xr:uid="{00000000-0005-0000-0000-000014000000}"/>
    <cellStyle name="Normal 3" xfId="19" xr:uid="{00000000-0005-0000-0000-000015000000}"/>
    <cellStyle name="Normal 3 2" xfId="20" xr:uid="{00000000-0005-0000-0000-000016000000}"/>
    <cellStyle name="Normal 3 3" xfId="21" xr:uid="{00000000-0005-0000-0000-000017000000}"/>
    <cellStyle name="Normal 3 4" xfId="22" xr:uid="{00000000-0005-0000-0000-000018000000}"/>
    <cellStyle name="Normal 3 5" xfId="23" xr:uid="{00000000-0005-0000-0000-000019000000}"/>
    <cellStyle name="Normal 3 6" xfId="24" xr:uid="{00000000-0005-0000-0000-00001A000000}"/>
    <cellStyle name="Normal 4" xfId="25" xr:uid="{00000000-0005-0000-0000-00001B000000}"/>
    <cellStyle name="Normal 5" xfId="26" xr:uid="{00000000-0005-0000-0000-00001C000000}"/>
    <cellStyle name="Normal 5 2" xfId="27" xr:uid="{00000000-0005-0000-0000-00001D000000}"/>
    <cellStyle name="Normal 5 3" xfId="28" xr:uid="{00000000-0005-0000-0000-00001E000000}"/>
    <cellStyle name="Normal 6" xfId="29" xr:uid="{00000000-0005-0000-0000-00001F000000}"/>
    <cellStyle name="Normal 7" xfId="30" xr:uid="{00000000-0005-0000-0000-000020000000}"/>
    <cellStyle name="Normal 7 2" xfId="31" xr:uid="{00000000-0005-0000-0000-000021000000}"/>
    <cellStyle name="Normal 8" xfId="32" xr:uid="{00000000-0005-0000-0000-000022000000}"/>
    <cellStyle name="Normal 9" xfId="33" xr:uid="{00000000-0005-0000-0000-000023000000}"/>
    <cellStyle name="Porcentagem" xfId="34" builtinId="5"/>
    <cellStyle name="Separador de milhares 10" xfId="35" xr:uid="{00000000-0005-0000-0000-000027000000}"/>
    <cellStyle name="Separador de milhares 11" xfId="36" xr:uid="{00000000-0005-0000-0000-000028000000}"/>
    <cellStyle name="Separador de milhares 2" xfId="37" xr:uid="{00000000-0005-0000-0000-000029000000}"/>
    <cellStyle name="Separador de milhares 2 2 2 2" xfId="38" xr:uid="{00000000-0005-0000-0000-00002A000000}"/>
    <cellStyle name="Separador de milhares 3" xfId="39" xr:uid="{00000000-0005-0000-0000-00002B000000}"/>
    <cellStyle name="Separador de milhares 3 2" xfId="40" xr:uid="{00000000-0005-0000-0000-00002C000000}"/>
    <cellStyle name="Vírgula" xfId="41" builtinId="3"/>
    <cellStyle name="Vírgula 2" xfId="42" xr:uid="{00000000-0005-0000-0000-00002E000000}"/>
    <cellStyle name="Vírgula 2 2" xfId="43" xr:uid="{00000000-0005-0000-0000-00002F000000}"/>
    <cellStyle name="Vírgula 2 7" xfId="44" xr:uid="{00000000-0005-0000-0000-000030000000}"/>
    <cellStyle name="Vírgula 3" xfId="45" xr:uid="{00000000-0005-0000-0000-000031000000}"/>
    <cellStyle name="Vírgula 3 2" xfId="46" xr:uid="{00000000-0005-0000-0000-000032000000}"/>
    <cellStyle name="Vírgula 4" xfId="47" xr:uid="{00000000-0005-0000-0000-000033000000}"/>
    <cellStyle name="Vírgula 5" xfId="48" xr:uid="{00000000-0005-0000-0000-00003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8080FF"/>
      <rgbColor rgb="00802060"/>
      <rgbColor rgb="00FFFFC0"/>
      <rgbColor rgb="00A0E0E0"/>
      <rgbColor rgb="00600080"/>
      <rgbColor rgb="00FF3366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B3B3B3"/>
      <rgbColor rgb="00DD9CB3"/>
      <rgbColor rgb="00B38FEE"/>
      <rgbColor rgb="00E3E3E3"/>
      <rgbColor rgb="002A6FF9"/>
      <rgbColor rgb="003DEB3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frota\PLANILHA%20M&#218;LTIPLA%20V3.0.5_INFRA_INDAIA_REV%2004_ETAPA%201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jussara_5901/Downloads/PLANILHA%20EMPRESA%20READEQUADA.xlsm" TargetMode="External"/><Relationship Id="rId1" Type="http://schemas.openxmlformats.org/officeDocument/2006/relationships/externalLinkPath" Target="/Users/jussara_5901/Downloads/PLANILHA%20EMPRESA%20READEQUAD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Users\gustavo_5988\Desktop\PLANILHA%20PADR&#195;O%20DE%20DRENAGEM%20E%20PAVIMENTA&#199;&#195;O%20-%20CPOS\TABELAS%20OR&#199;AMENT&#193;RIAS\SINAPI%2009-2019\Refer&#234;ncia%2009-201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BERTIOGA\Nova%20pasta\GIGOV%20ST\REPROGRAMA&#199;&#195;O%20INDAIA\REPROGRAMA&#199;&#195;O_3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2018/GIGOV%20ST/REPROGRAMA&#199;&#195;O%20INDAIA/REPROGRAMA&#199;&#195;O_3.xlsx" TargetMode="External"/><Relationship Id="rId1" Type="http://schemas.openxmlformats.org/officeDocument/2006/relationships/externalLinkPath" Target="/2018/GIGOV%20ST/REPROGRAMA&#199;&#195;O%20INDAIA/REPROGRAMA&#199;&#195;O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  <row r="16">
          <cell r="F16" t="str">
            <v>PAVIMENTACAO DE VIAS LOCALIZADAS DENTRO DO PERIMETRO URBANO DO MUNICIPIO DE BERTIOGA</v>
          </cell>
        </row>
        <row r="17">
          <cell r="F17" t="str">
            <v>INFRAESTRUTURA URBANA BAIRRO INDAIÁ</v>
          </cell>
        </row>
        <row r="18">
          <cell r="F18" t="str">
            <v>DESONERADO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DOS"/>
      <sheetName val="BDI (1)"/>
      <sheetName val="PO"/>
      <sheetName val="PLQ"/>
      <sheetName val="CFF"/>
    </sheetNames>
    <sheetDataSet>
      <sheetData sheetId="0">
        <row r="37">
          <cell r="T37" t="str">
            <v>BDI 1</v>
          </cell>
          <cell r="U37" t="str">
            <v>BDI 2</v>
          </cell>
          <cell r="V37" t="str">
            <v>BDI 3</v>
          </cell>
          <cell r="W37" t="str">
            <v>BDI 4</v>
          </cell>
          <cell r="X37" t="str">
            <v>BDI 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/>
      <sheetData sheetId="2" refreshError="1"/>
      <sheetData sheetId="3">
        <row r="22">
          <cell r="B22" t="str">
            <v>ÍNDICE</v>
          </cell>
        </row>
        <row r="25">
          <cell r="B25" t="str">
            <v>EMPRESAS</v>
          </cell>
        </row>
      </sheetData>
      <sheetData sheetId="4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  <row r="12">
          <cell r="A12" t="str">
            <v>SINAPI-I</v>
          </cell>
        </row>
        <row r="13">
          <cell r="A13" t="str">
            <v>SINAPI-I</v>
          </cell>
        </row>
        <row r="14">
          <cell r="A14" t="str">
            <v>SINAPI-I</v>
          </cell>
        </row>
        <row r="15">
          <cell r="A15" t="str">
            <v>SINAPI-I</v>
          </cell>
        </row>
      </sheetData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550"/>
  <sheetViews>
    <sheetView tabSelected="1" view="pageBreakPreview" topLeftCell="B1" zoomScaleSheetLayoutView="100" workbookViewId="0">
      <selection activeCell="M16" sqref="M16"/>
    </sheetView>
  </sheetViews>
  <sheetFormatPr defaultColWidth="9.140625" defaultRowHeight="12" outlineLevelRow="1" x14ac:dyDescent="0.2"/>
  <cols>
    <col min="1" max="1" width="2.5703125" style="13" customWidth="1"/>
    <col min="2" max="2" width="7.28515625" style="11" customWidth="1"/>
    <col min="3" max="3" width="69.5703125" style="12" customWidth="1"/>
    <col min="4" max="4" width="7.85546875" style="254" customWidth="1"/>
    <col min="5" max="5" width="10" style="255" customWidth="1"/>
    <col min="6" max="6" width="10.7109375" style="39" customWidth="1"/>
    <col min="7" max="7" width="21.5703125" style="125" bestFit="1" customWidth="1"/>
    <col min="8" max="8" width="10.85546875" style="13" customWidth="1"/>
    <col min="9" max="10" width="13.140625" style="45" customWidth="1"/>
    <col min="11" max="11" width="13.140625" style="252" customWidth="1"/>
    <col min="12" max="16384" width="9.140625" style="13"/>
  </cols>
  <sheetData>
    <row r="1" spans="2:11" s="253" customFormat="1" ht="12.75" x14ac:dyDescent="0.2">
      <c r="B1" s="104"/>
      <c r="C1" s="105"/>
      <c r="D1" s="1"/>
      <c r="E1" s="2"/>
      <c r="F1" s="2"/>
      <c r="G1" s="123"/>
      <c r="I1" s="257"/>
      <c r="J1" s="257"/>
      <c r="K1" s="258"/>
    </row>
    <row r="2" spans="2:11" s="253" customFormat="1" ht="15.75" x14ac:dyDescent="0.25">
      <c r="B2" s="106"/>
      <c r="C2" s="107"/>
      <c r="D2" s="4"/>
      <c r="E2" s="108"/>
      <c r="F2" s="118"/>
      <c r="G2" s="109"/>
      <c r="I2" s="257"/>
      <c r="J2" s="257"/>
      <c r="K2" s="258"/>
    </row>
    <row r="3" spans="2:11" s="253" customFormat="1" ht="13.5" x14ac:dyDescent="0.25">
      <c r="B3" s="110"/>
      <c r="C3" s="111"/>
      <c r="D3" s="3"/>
      <c r="E3" s="108"/>
      <c r="F3" s="112" t="s">
        <v>105</v>
      </c>
      <c r="G3" s="113" t="s">
        <v>134</v>
      </c>
      <c r="I3" s="257"/>
      <c r="J3" s="257"/>
      <c r="K3" s="258"/>
    </row>
    <row r="4" spans="2:11" s="253" customFormat="1" ht="13.5" x14ac:dyDescent="0.25">
      <c r="B4" s="106"/>
      <c r="C4" s="274" t="s">
        <v>106</v>
      </c>
      <c r="D4" s="4"/>
      <c r="E4" s="108"/>
      <c r="F4" s="112"/>
      <c r="G4" s="109"/>
      <c r="I4" s="257"/>
      <c r="J4" s="257"/>
      <c r="K4" s="258"/>
    </row>
    <row r="5" spans="2:11" s="253" customFormat="1" ht="13.5" x14ac:dyDescent="0.25">
      <c r="B5" s="106"/>
      <c r="C5" s="274"/>
      <c r="D5" s="4"/>
      <c r="E5" s="108"/>
      <c r="F5" s="112"/>
      <c r="G5" s="115"/>
      <c r="I5" s="257"/>
      <c r="J5" s="257"/>
      <c r="K5" s="258"/>
    </row>
    <row r="6" spans="2:11" s="253" customFormat="1" ht="13.5" x14ac:dyDescent="0.25">
      <c r="B6" s="106"/>
      <c r="C6" s="114"/>
      <c r="D6" s="4"/>
      <c r="E6" s="108"/>
      <c r="F6" s="112"/>
      <c r="G6" s="115"/>
      <c r="I6" s="257"/>
      <c r="J6" s="257"/>
      <c r="K6" s="258"/>
    </row>
    <row r="7" spans="2:11" s="253" customFormat="1" ht="13.5" x14ac:dyDescent="0.25">
      <c r="B7" s="106"/>
      <c r="C7" s="114"/>
      <c r="D7" s="4"/>
      <c r="E7" s="108"/>
      <c r="F7" s="112"/>
      <c r="G7" s="115"/>
      <c r="I7" s="257"/>
      <c r="J7" s="257"/>
      <c r="K7" s="258"/>
    </row>
    <row r="8" spans="2:11" s="253" customFormat="1" ht="13.5" x14ac:dyDescent="0.25">
      <c r="B8" s="106"/>
      <c r="C8" s="116" t="s">
        <v>152</v>
      </c>
      <c r="D8" s="4"/>
      <c r="E8" s="108"/>
      <c r="F8" s="112" t="s">
        <v>107</v>
      </c>
      <c r="G8" s="117">
        <v>0</v>
      </c>
      <c r="I8" s="257"/>
      <c r="J8" s="257"/>
      <c r="K8" s="258"/>
    </row>
    <row r="9" spans="2:11" s="253" customFormat="1" ht="13.5" x14ac:dyDescent="0.25">
      <c r="B9" s="106"/>
      <c r="C9" s="116" t="s">
        <v>153</v>
      </c>
      <c r="D9" s="3"/>
      <c r="E9" s="108"/>
      <c r="F9" s="118" t="s">
        <v>18</v>
      </c>
      <c r="G9" s="119"/>
      <c r="I9" s="257"/>
      <c r="J9" s="257"/>
      <c r="K9" s="258"/>
    </row>
    <row r="10" spans="2:11" s="253" customFormat="1" ht="15.75" thickBot="1" x14ac:dyDescent="0.35">
      <c r="B10" s="120"/>
      <c r="C10" s="121"/>
      <c r="D10" s="122"/>
      <c r="E10" s="122"/>
      <c r="F10" s="122"/>
      <c r="G10" s="124"/>
      <c r="I10" s="257"/>
      <c r="J10" s="257"/>
      <c r="K10" s="258"/>
    </row>
    <row r="11" spans="2:11" s="253" customFormat="1" x14ac:dyDescent="0.2">
      <c r="B11" s="14"/>
      <c r="C11" s="16"/>
      <c r="D11" s="15"/>
      <c r="E11" s="16"/>
      <c r="F11" s="54" t="s">
        <v>19</v>
      </c>
      <c r="G11" s="87"/>
      <c r="I11" s="257"/>
      <c r="J11" s="257"/>
      <c r="K11" s="258"/>
    </row>
    <row r="12" spans="2:11" s="253" customFormat="1" x14ac:dyDescent="0.2">
      <c r="B12" s="40" t="s">
        <v>4</v>
      </c>
      <c r="C12" s="41" t="s">
        <v>20</v>
      </c>
      <c r="D12" s="41" t="s">
        <v>21</v>
      </c>
      <c r="E12" s="41" t="s">
        <v>22</v>
      </c>
      <c r="F12" s="55" t="s">
        <v>23</v>
      </c>
      <c r="G12" s="88" t="s">
        <v>24</v>
      </c>
      <c r="I12" s="257"/>
      <c r="J12" s="257"/>
      <c r="K12" s="258"/>
    </row>
    <row r="13" spans="2:11" s="253" customFormat="1" ht="12.75" thickBot="1" x14ac:dyDescent="0.25">
      <c r="B13" s="17"/>
      <c r="C13" s="18"/>
      <c r="D13" s="19"/>
      <c r="E13" s="56"/>
      <c r="F13" s="57" t="s">
        <v>5</v>
      </c>
      <c r="G13" s="89" t="s">
        <v>5</v>
      </c>
      <c r="I13" s="257"/>
      <c r="J13" s="257"/>
      <c r="K13" s="258"/>
    </row>
    <row r="14" spans="2:11" s="253" customFormat="1" x14ac:dyDescent="0.2">
      <c r="B14" s="6"/>
      <c r="C14" s="5"/>
      <c r="D14" s="5"/>
      <c r="E14" s="58"/>
      <c r="F14" s="59"/>
      <c r="G14" s="90"/>
      <c r="I14" s="257"/>
      <c r="J14" s="257"/>
      <c r="K14" s="258"/>
    </row>
    <row r="15" spans="2:11" x14ac:dyDescent="0.2">
      <c r="B15" s="7">
        <v>100</v>
      </c>
      <c r="C15" s="20" t="s">
        <v>37</v>
      </c>
      <c r="D15" s="21"/>
      <c r="E15" s="60"/>
      <c r="F15" s="61"/>
      <c r="G15" s="91">
        <f>SUM(G16:G26)</f>
        <v>0</v>
      </c>
    </row>
    <row r="16" spans="2:11" outlineLevel="1" x14ac:dyDescent="0.2">
      <c r="B16" s="8">
        <v>101</v>
      </c>
      <c r="C16" s="9" t="s">
        <v>154</v>
      </c>
      <c r="D16" s="10" t="s">
        <v>1</v>
      </c>
      <c r="E16" s="62">
        <v>6</v>
      </c>
      <c r="F16" s="63"/>
      <c r="G16" s="92">
        <f>E16*F16</f>
        <v>0</v>
      </c>
      <c r="H16" s="51"/>
    </row>
    <row r="17" spans="2:8" outlineLevel="1" x14ac:dyDescent="0.2">
      <c r="B17" s="8">
        <v>102</v>
      </c>
      <c r="C17" s="9" t="s">
        <v>155</v>
      </c>
      <c r="D17" s="10" t="s">
        <v>27</v>
      </c>
      <c r="E17" s="62">
        <v>12</v>
      </c>
      <c r="F17" s="63"/>
      <c r="G17" s="92">
        <f t="shared" ref="G17:G22" si="0">E17*F17</f>
        <v>0</v>
      </c>
      <c r="H17" s="51"/>
    </row>
    <row r="18" spans="2:8" ht="24" outlineLevel="1" x14ac:dyDescent="0.2">
      <c r="B18" s="8">
        <v>103</v>
      </c>
      <c r="C18" s="9" t="s">
        <v>156</v>
      </c>
      <c r="D18" s="10" t="s">
        <v>27</v>
      </c>
      <c r="E18" s="62">
        <v>12</v>
      </c>
      <c r="F18" s="63"/>
      <c r="G18" s="92">
        <f t="shared" si="0"/>
        <v>0</v>
      </c>
      <c r="H18" s="51"/>
    </row>
    <row r="19" spans="2:8" ht="24" outlineLevel="1" x14ac:dyDescent="0.2">
      <c r="B19" s="8">
        <v>104</v>
      </c>
      <c r="C19" s="9" t="s">
        <v>157</v>
      </c>
      <c r="D19" s="10" t="s">
        <v>27</v>
      </c>
      <c r="E19" s="62">
        <v>12</v>
      </c>
      <c r="F19" s="63"/>
      <c r="G19" s="92">
        <f t="shared" si="0"/>
        <v>0</v>
      </c>
      <c r="H19" s="51"/>
    </row>
    <row r="20" spans="2:8" ht="24" outlineLevel="1" x14ac:dyDescent="0.2">
      <c r="B20" s="8">
        <v>105</v>
      </c>
      <c r="C20" s="9" t="s">
        <v>158</v>
      </c>
      <c r="D20" s="10" t="s">
        <v>6</v>
      </c>
      <c r="E20" s="62">
        <v>60</v>
      </c>
      <c r="F20" s="63"/>
      <c r="G20" s="92">
        <f t="shared" si="0"/>
        <v>0</v>
      </c>
      <c r="H20" s="51"/>
    </row>
    <row r="21" spans="2:8" outlineLevel="1" x14ac:dyDescent="0.2">
      <c r="B21" s="8">
        <v>106</v>
      </c>
      <c r="C21" s="9" t="s">
        <v>159</v>
      </c>
      <c r="D21" s="10" t="s">
        <v>28</v>
      </c>
      <c r="E21" s="62">
        <v>360</v>
      </c>
      <c r="F21" s="63"/>
      <c r="G21" s="92">
        <f t="shared" si="0"/>
        <v>0</v>
      </c>
      <c r="H21" s="51"/>
    </row>
    <row r="22" spans="2:8" outlineLevel="1" x14ac:dyDescent="0.2">
      <c r="B22" s="8">
        <v>107</v>
      </c>
      <c r="C22" s="52" t="s">
        <v>96</v>
      </c>
      <c r="D22" s="10" t="s">
        <v>1</v>
      </c>
      <c r="E22" s="62">
        <v>63</v>
      </c>
      <c r="F22" s="63"/>
      <c r="G22" s="92">
        <f t="shared" si="0"/>
        <v>0</v>
      </c>
      <c r="H22" s="51"/>
    </row>
    <row r="23" spans="2:8" ht="24" outlineLevel="1" x14ac:dyDescent="0.2">
      <c r="B23" s="8">
        <v>108</v>
      </c>
      <c r="C23" s="52" t="s">
        <v>93</v>
      </c>
      <c r="D23" s="10" t="s">
        <v>1</v>
      </c>
      <c r="E23" s="62">
        <v>63</v>
      </c>
      <c r="F23" s="63"/>
      <c r="G23" s="92">
        <f>E23*F23</f>
        <v>0</v>
      </c>
      <c r="H23" s="51"/>
    </row>
    <row r="24" spans="2:8" ht="36" outlineLevel="1" x14ac:dyDescent="0.2">
      <c r="B24" s="8">
        <v>109</v>
      </c>
      <c r="C24" s="52" t="s">
        <v>9</v>
      </c>
      <c r="D24" s="10" t="s">
        <v>8</v>
      </c>
      <c r="E24" s="62">
        <v>320</v>
      </c>
      <c r="F24" s="63"/>
      <c r="G24" s="92">
        <f>E24*F24</f>
        <v>0</v>
      </c>
      <c r="H24" s="51"/>
    </row>
    <row r="25" spans="2:8" outlineLevel="1" x14ac:dyDescent="0.2">
      <c r="B25" s="8">
        <v>110</v>
      </c>
      <c r="C25" s="9" t="s">
        <v>160</v>
      </c>
      <c r="D25" s="10" t="s">
        <v>1</v>
      </c>
      <c r="E25" s="62">
        <v>756.75</v>
      </c>
      <c r="F25" s="63"/>
      <c r="G25" s="92">
        <f>E25*F25</f>
        <v>0</v>
      </c>
      <c r="H25" s="51"/>
    </row>
    <row r="26" spans="2:8" x14ac:dyDescent="0.2">
      <c r="B26" s="22"/>
      <c r="C26" s="23"/>
      <c r="D26" s="24"/>
      <c r="E26" s="64"/>
      <c r="F26" s="65"/>
      <c r="G26" s="93"/>
    </row>
    <row r="27" spans="2:8" x14ac:dyDescent="0.2">
      <c r="B27" s="7">
        <v>200</v>
      </c>
      <c r="C27" s="26" t="s">
        <v>76</v>
      </c>
      <c r="D27" s="27"/>
      <c r="E27" s="66"/>
      <c r="F27" s="61"/>
      <c r="G27" s="91">
        <f>SUM(G28:G30)</f>
        <v>0</v>
      </c>
    </row>
    <row r="28" spans="2:8" outlineLevel="1" x14ac:dyDescent="0.2">
      <c r="B28" s="8">
        <v>201</v>
      </c>
      <c r="C28" s="52" t="s">
        <v>16</v>
      </c>
      <c r="D28" s="10" t="s">
        <v>2</v>
      </c>
      <c r="E28" s="62">
        <v>240</v>
      </c>
      <c r="F28" s="63"/>
      <c r="G28" s="92">
        <f>E28*F28</f>
        <v>0</v>
      </c>
    </row>
    <row r="29" spans="2:8" outlineLevel="1" x14ac:dyDescent="0.2">
      <c r="B29" s="8">
        <v>202</v>
      </c>
      <c r="C29" s="52" t="s">
        <v>17</v>
      </c>
      <c r="D29" s="10" t="s">
        <v>2</v>
      </c>
      <c r="E29" s="62">
        <v>2688</v>
      </c>
      <c r="F29" s="63"/>
      <c r="G29" s="92">
        <f>E29*F29</f>
        <v>0</v>
      </c>
    </row>
    <row r="30" spans="2:8" x14ac:dyDescent="0.2">
      <c r="B30" s="22"/>
      <c r="C30" s="28"/>
      <c r="D30" s="103"/>
      <c r="E30" s="67"/>
      <c r="F30" s="68"/>
      <c r="G30" s="92"/>
    </row>
    <row r="31" spans="2:8" x14ac:dyDescent="0.2">
      <c r="B31" s="7">
        <v>300</v>
      </c>
      <c r="C31" s="26" t="s">
        <v>91</v>
      </c>
      <c r="D31" s="27"/>
      <c r="E31" s="66"/>
      <c r="F31" s="61"/>
      <c r="G31" s="91">
        <f>SUM(G32:G43)</f>
        <v>0</v>
      </c>
    </row>
    <row r="32" spans="2:8" ht="36" outlineLevel="1" x14ac:dyDescent="0.2">
      <c r="B32" s="8">
        <v>301</v>
      </c>
      <c r="C32" s="9" t="s">
        <v>161</v>
      </c>
      <c r="D32" s="10" t="s">
        <v>1</v>
      </c>
      <c r="E32" s="62">
        <v>756.75</v>
      </c>
      <c r="F32" s="63"/>
      <c r="G32" s="92">
        <f>E32*F32</f>
        <v>0</v>
      </c>
    </row>
    <row r="33" spans="2:7" ht="24" outlineLevel="1" x14ac:dyDescent="0.2">
      <c r="B33" s="8">
        <v>302</v>
      </c>
      <c r="C33" s="9" t="s">
        <v>162</v>
      </c>
      <c r="D33" s="10" t="s">
        <v>11</v>
      </c>
      <c r="E33" s="62">
        <v>20.6</v>
      </c>
      <c r="F33" s="63"/>
      <c r="G33" s="92">
        <f>E33*F33</f>
        <v>0</v>
      </c>
    </row>
    <row r="34" spans="2:7" outlineLevel="1" x14ac:dyDescent="0.2">
      <c r="B34" s="8">
        <v>303</v>
      </c>
      <c r="C34" s="9" t="s">
        <v>163</v>
      </c>
      <c r="D34" s="10" t="s">
        <v>1</v>
      </c>
      <c r="E34" s="62">
        <v>18</v>
      </c>
      <c r="F34" s="63"/>
      <c r="G34" s="92">
        <f t="shared" ref="G34:G40" si="1">E34*F34</f>
        <v>0</v>
      </c>
    </row>
    <row r="35" spans="2:7" outlineLevel="1" x14ac:dyDescent="0.2">
      <c r="B35" s="8">
        <v>304</v>
      </c>
      <c r="C35" s="9" t="s">
        <v>164</v>
      </c>
      <c r="D35" s="10" t="s">
        <v>1</v>
      </c>
      <c r="E35" s="62">
        <v>9</v>
      </c>
      <c r="F35" s="63"/>
      <c r="G35" s="92">
        <f t="shared" si="1"/>
        <v>0</v>
      </c>
    </row>
    <row r="36" spans="2:7" outlineLevel="1" x14ac:dyDescent="0.2">
      <c r="B36" s="8">
        <v>305</v>
      </c>
      <c r="C36" s="9" t="s">
        <v>165</v>
      </c>
      <c r="D36" s="10" t="s">
        <v>7</v>
      </c>
      <c r="E36" s="62">
        <v>1</v>
      </c>
      <c r="F36" s="63"/>
      <c r="G36" s="92">
        <f t="shared" si="1"/>
        <v>0</v>
      </c>
    </row>
    <row r="37" spans="2:7" ht="24" outlineLevel="1" x14ac:dyDescent="0.2">
      <c r="B37" s="8">
        <v>306</v>
      </c>
      <c r="C37" s="9" t="s">
        <v>166</v>
      </c>
      <c r="D37" s="10" t="s">
        <v>6</v>
      </c>
      <c r="E37" s="62">
        <v>5</v>
      </c>
      <c r="F37" s="63"/>
      <c r="G37" s="92">
        <f t="shared" si="1"/>
        <v>0</v>
      </c>
    </row>
    <row r="38" spans="2:7" outlineLevel="1" x14ac:dyDescent="0.2">
      <c r="B38" s="8">
        <v>307</v>
      </c>
      <c r="C38" s="9" t="s">
        <v>167</v>
      </c>
      <c r="D38" s="10" t="s">
        <v>1</v>
      </c>
      <c r="E38" s="62">
        <v>1</v>
      </c>
      <c r="F38" s="63"/>
      <c r="G38" s="92">
        <f t="shared" si="1"/>
        <v>0</v>
      </c>
    </row>
    <row r="39" spans="2:7" outlineLevel="1" x14ac:dyDescent="0.2">
      <c r="B39" s="8">
        <v>308</v>
      </c>
      <c r="C39" s="9" t="s">
        <v>168</v>
      </c>
      <c r="D39" s="10" t="s">
        <v>7</v>
      </c>
      <c r="E39" s="62">
        <v>2</v>
      </c>
      <c r="F39" s="63"/>
      <c r="G39" s="92">
        <f t="shared" si="1"/>
        <v>0</v>
      </c>
    </row>
    <row r="40" spans="2:7" outlineLevel="1" x14ac:dyDescent="0.2">
      <c r="B40" s="8">
        <v>309</v>
      </c>
      <c r="C40" s="9" t="s">
        <v>169</v>
      </c>
      <c r="D40" s="10" t="s">
        <v>7</v>
      </c>
      <c r="E40" s="62">
        <v>1</v>
      </c>
      <c r="F40" s="63"/>
      <c r="G40" s="92">
        <f t="shared" si="1"/>
        <v>0</v>
      </c>
    </row>
    <row r="41" spans="2:7" outlineLevel="1" x14ac:dyDescent="0.2">
      <c r="B41" s="8">
        <v>310</v>
      </c>
      <c r="C41" s="9" t="s">
        <v>170</v>
      </c>
      <c r="D41" s="10" t="s">
        <v>11</v>
      </c>
      <c r="E41" s="62">
        <v>321.91000000000003</v>
      </c>
      <c r="F41" s="63"/>
      <c r="G41" s="92">
        <f>E41*F41</f>
        <v>0</v>
      </c>
    </row>
    <row r="42" spans="2:7" ht="24" outlineLevel="1" x14ac:dyDescent="0.2">
      <c r="B42" s="8">
        <v>311</v>
      </c>
      <c r="C42" s="9" t="s">
        <v>171</v>
      </c>
      <c r="D42" s="10" t="s">
        <v>11</v>
      </c>
      <c r="E42" s="62">
        <v>321.91000000000003</v>
      </c>
      <c r="F42" s="63"/>
      <c r="G42" s="92">
        <f>E42*F42</f>
        <v>0</v>
      </c>
    </row>
    <row r="43" spans="2:7" x14ac:dyDescent="0.2">
      <c r="B43" s="22"/>
      <c r="C43" s="28"/>
      <c r="D43" s="103"/>
      <c r="E43" s="67"/>
      <c r="F43" s="68"/>
      <c r="G43" s="92"/>
    </row>
    <row r="44" spans="2:7" x14ac:dyDescent="0.2">
      <c r="B44" s="7">
        <v>400</v>
      </c>
      <c r="C44" s="26" t="s">
        <v>77</v>
      </c>
      <c r="D44" s="27"/>
      <c r="E44" s="66"/>
      <c r="F44" s="61"/>
      <c r="G44" s="91">
        <f>SUM(G45:G48)</f>
        <v>0</v>
      </c>
    </row>
    <row r="45" spans="2:7" ht="24" outlineLevel="1" x14ac:dyDescent="0.2">
      <c r="B45" s="8">
        <v>401</v>
      </c>
      <c r="C45" s="52" t="s">
        <v>92</v>
      </c>
      <c r="D45" s="10" t="s">
        <v>11</v>
      </c>
      <c r="E45" s="62">
        <v>378.38</v>
      </c>
      <c r="F45" s="63"/>
      <c r="G45" s="92">
        <f>E45*F45</f>
        <v>0</v>
      </c>
    </row>
    <row r="46" spans="2:7" ht="36" customHeight="1" outlineLevel="1" x14ac:dyDescent="0.2">
      <c r="B46" s="8">
        <v>402</v>
      </c>
      <c r="C46" s="52" t="s">
        <v>15</v>
      </c>
      <c r="D46" s="10" t="s">
        <v>11</v>
      </c>
      <c r="E46" s="62">
        <v>378.38</v>
      </c>
      <c r="F46" s="63"/>
      <c r="G46" s="92">
        <f>E46*F46</f>
        <v>0</v>
      </c>
    </row>
    <row r="47" spans="2:7" ht="24" outlineLevel="1" x14ac:dyDescent="0.2">
      <c r="B47" s="8">
        <v>403</v>
      </c>
      <c r="C47" s="9" t="s">
        <v>172</v>
      </c>
      <c r="D47" s="10" t="s">
        <v>11</v>
      </c>
      <c r="E47" s="62">
        <v>378.38</v>
      </c>
      <c r="F47" s="63"/>
      <c r="G47" s="92">
        <f>E47*F47</f>
        <v>0</v>
      </c>
    </row>
    <row r="48" spans="2:7" ht="24" outlineLevel="1" x14ac:dyDescent="0.2">
      <c r="B48" s="8">
        <v>404</v>
      </c>
      <c r="C48" s="9" t="s">
        <v>173</v>
      </c>
      <c r="D48" s="10" t="s">
        <v>13</v>
      </c>
      <c r="E48" s="62">
        <v>11351.4</v>
      </c>
      <c r="F48" s="63"/>
      <c r="G48" s="92">
        <f>E48*F48</f>
        <v>0</v>
      </c>
    </row>
    <row r="49" spans="2:7" x14ac:dyDescent="0.2">
      <c r="B49" s="8"/>
      <c r="C49" s="9"/>
      <c r="D49" s="10"/>
      <c r="E49" s="62"/>
      <c r="F49" s="63"/>
      <c r="G49" s="92"/>
    </row>
    <row r="50" spans="2:7" ht="48.75" customHeight="1" x14ac:dyDescent="0.2">
      <c r="B50" s="8"/>
      <c r="C50" s="276"/>
      <c r="D50" s="276"/>
      <c r="E50" s="276"/>
      <c r="F50" s="276"/>
      <c r="G50" s="92"/>
    </row>
    <row r="51" spans="2:7" x14ac:dyDescent="0.2">
      <c r="B51" s="8"/>
      <c r="C51" s="9"/>
      <c r="D51" s="10"/>
      <c r="E51" s="62"/>
      <c r="F51" s="63"/>
      <c r="G51" s="92"/>
    </row>
    <row r="52" spans="2:7" x14ac:dyDescent="0.2">
      <c r="B52" s="7">
        <v>500</v>
      </c>
      <c r="C52" s="26" t="s">
        <v>41</v>
      </c>
      <c r="D52" s="27"/>
      <c r="E52" s="66"/>
      <c r="F52" s="61"/>
      <c r="G52" s="91">
        <f>SUM(G53:G53)</f>
        <v>0</v>
      </c>
    </row>
    <row r="53" spans="2:7" ht="24" outlineLevel="1" x14ac:dyDescent="0.2">
      <c r="B53" s="8">
        <v>501</v>
      </c>
      <c r="C53" s="9" t="s">
        <v>97</v>
      </c>
      <c r="D53" s="10" t="s">
        <v>1</v>
      </c>
      <c r="E53" s="62">
        <v>414.47</v>
      </c>
      <c r="F53" s="63"/>
      <c r="G53" s="92">
        <f t="shared" ref="G53" si="2">E53*F53</f>
        <v>0</v>
      </c>
    </row>
    <row r="54" spans="2:7" x14ac:dyDescent="0.2">
      <c r="B54" s="8"/>
      <c r="C54" s="9"/>
      <c r="D54" s="10"/>
      <c r="E54" s="62"/>
      <c r="F54" s="63"/>
      <c r="G54" s="92"/>
    </row>
    <row r="55" spans="2:7" x14ac:dyDescent="0.2">
      <c r="B55" s="7">
        <v>600</v>
      </c>
      <c r="C55" s="26" t="s">
        <v>45</v>
      </c>
      <c r="D55" s="27"/>
      <c r="E55" s="66"/>
      <c r="F55" s="61"/>
      <c r="G55" s="91">
        <f>SUM(G56:G58)</f>
        <v>0</v>
      </c>
    </row>
    <row r="56" spans="2:7" outlineLevel="1" x14ac:dyDescent="0.2">
      <c r="B56" s="8">
        <v>601</v>
      </c>
      <c r="C56" s="9" t="s">
        <v>174</v>
      </c>
      <c r="D56" s="10" t="s">
        <v>1</v>
      </c>
      <c r="E56" s="62">
        <v>1406.58</v>
      </c>
      <c r="F56" s="63"/>
      <c r="G56" s="92">
        <f>E56*F56</f>
        <v>0</v>
      </c>
    </row>
    <row r="57" spans="2:7" outlineLevel="1" x14ac:dyDescent="0.2">
      <c r="B57" s="8">
        <v>602</v>
      </c>
      <c r="C57" s="9" t="s">
        <v>175</v>
      </c>
      <c r="D57" s="10" t="s">
        <v>1</v>
      </c>
      <c r="E57" s="62">
        <v>1406.58</v>
      </c>
      <c r="F57" s="63"/>
      <c r="G57" s="92">
        <f>E57*F57</f>
        <v>0</v>
      </c>
    </row>
    <row r="58" spans="2:7" x14ac:dyDescent="0.2">
      <c r="B58" s="8"/>
      <c r="C58" s="23"/>
      <c r="D58" s="24"/>
      <c r="E58" s="72"/>
      <c r="F58" s="65"/>
      <c r="G58" s="93"/>
    </row>
    <row r="59" spans="2:7" x14ac:dyDescent="0.2">
      <c r="B59" s="7">
        <v>700</v>
      </c>
      <c r="C59" s="26" t="s">
        <v>59</v>
      </c>
      <c r="D59" s="27"/>
      <c r="E59" s="66"/>
      <c r="F59" s="61"/>
      <c r="G59" s="91">
        <f>SUM(G60:G65)</f>
        <v>0</v>
      </c>
    </row>
    <row r="60" spans="2:7" outlineLevel="1" x14ac:dyDescent="0.2">
      <c r="B60" s="8">
        <v>701</v>
      </c>
      <c r="C60" s="9" t="s">
        <v>176</v>
      </c>
      <c r="D60" s="10" t="s">
        <v>1</v>
      </c>
      <c r="E60" s="72">
        <v>1.88</v>
      </c>
      <c r="F60" s="63"/>
      <c r="G60" s="92">
        <f>E60*F60</f>
        <v>0</v>
      </c>
    </row>
    <row r="61" spans="2:7" outlineLevel="1" x14ac:dyDescent="0.2">
      <c r="B61" s="8">
        <v>702</v>
      </c>
      <c r="C61" s="9" t="s">
        <v>177</v>
      </c>
      <c r="D61" s="10" t="s">
        <v>1</v>
      </c>
      <c r="E61" s="72">
        <v>1.67</v>
      </c>
      <c r="F61" s="63"/>
      <c r="G61" s="92">
        <f>E61*F61</f>
        <v>0</v>
      </c>
    </row>
    <row r="62" spans="2:7" outlineLevel="1" x14ac:dyDescent="0.2">
      <c r="B62" s="8">
        <v>703</v>
      </c>
      <c r="C62" s="9" t="s">
        <v>143</v>
      </c>
      <c r="D62" s="10" t="s">
        <v>1</v>
      </c>
      <c r="E62" s="72">
        <v>206.25</v>
      </c>
      <c r="F62" s="63"/>
      <c r="G62" s="92">
        <f t="shared" ref="G62:G63" si="3">E62*F62</f>
        <v>0</v>
      </c>
    </row>
    <row r="63" spans="2:7" outlineLevel="1" x14ac:dyDescent="0.2">
      <c r="B63" s="8">
        <v>704</v>
      </c>
      <c r="C63" s="9" t="s">
        <v>144</v>
      </c>
      <c r="D63" s="10" t="s">
        <v>1</v>
      </c>
      <c r="E63" s="72">
        <v>36.06</v>
      </c>
      <c r="F63" s="63"/>
      <c r="G63" s="92">
        <f t="shared" si="3"/>
        <v>0</v>
      </c>
    </row>
    <row r="64" spans="2:7" ht="24" outlineLevel="1" x14ac:dyDescent="0.2">
      <c r="B64" s="8">
        <v>705</v>
      </c>
      <c r="C64" s="9" t="s">
        <v>178</v>
      </c>
      <c r="D64" s="10" t="s">
        <v>1</v>
      </c>
      <c r="E64" s="72">
        <v>30</v>
      </c>
      <c r="F64" s="63"/>
      <c r="G64" s="92">
        <f>E64*F64</f>
        <v>0</v>
      </c>
    </row>
    <row r="65" spans="2:7" x14ac:dyDescent="0.2">
      <c r="B65" s="22"/>
      <c r="C65" s="23"/>
      <c r="D65" s="24"/>
      <c r="E65" s="72"/>
      <c r="F65" s="65"/>
      <c r="G65" s="93"/>
    </row>
    <row r="66" spans="2:7" ht="48.75" customHeight="1" x14ac:dyDescent="0.2">
      <c r="B66" s="8"/>
      <c r="C66" s="276"/>
      <c r="D66" s="276"/>
      <c r="E66" s="276"/>
      <c r="F66" s="276"/>
      <c r="G66" s="92"/>
    </row>
    <row r="67" spans="2:7" x14ac:dyDescent="0.2">
      <c r="B67" s="22"/>
      <c r="C67" s="23"/>
      <c r="D67" s="24"/>
      <c r="E67" s="72"/>
      <c r="F67" s="65"/>
      <c r="G67" s="93"/>
    </row>
    <row r="68" spans="2:7" x14ac:dyDescent="0.2">
      <c r="B68" s="7">
        <v>800</v>
      </c>
      <c r="C68" s="26" t="s">
        <v>38</v>
      </c>
      <c r="D68" s="27"/>
      <c r="E68" s="66"/>
      <c r="F68" s="61"/>
      <c r="G68" s="91">
        <f>SUM(G69:G86)</f>
        <v>0</v>
      </c>
    </row>
    <row r="69" spans="2:7" outlineLevel="1" x14ac:dyDescent="0.2">
      <c r="B69" s="33"/>
      <c r="C69" s="34" t="s">
        <v>65</v>
      </c>
      <c r="D69" s="35"/>
      <c r="E69" s="69"/>
      <c r="F69" s="70"/>
      <c r="G69" s="94"/>
    </row>
    <row r="70" spans="2:7" ht="24" outlineLevel="1" x14ac:dyDescent="0.2">
      <c r="B70" s="8">
        <v>801</v>
      </c>
      <c r="C70" s="9" t="s">
        <v>179</v>
      </c>
      <c r="D70" s="10" t="s">
        <v>11</v>
      </c>
      <c r="E70" s="62">
        <v>193.7</v>
      </c>
      <c r="F70" s="63"/>
      <c r="G70" s="92">
        <f>E70*F70</f>
        <v>0</v>
      </c>
    </row>
    <row r="71" spans="2:7" outlineLevel="1" x14ac:dyDescent="0.2">
      <c r="B71" s="8">
        <v>802</v>
      </c>
      <c r="C71" s="9" t="s">
        <v>180</v>
      </c>
      <c r="D71" s="10" t="s">
        <v>11</v>
      </c>
      <c r="E71" s="62">
        <v>4.08</v>
      </c>
      <c r="F71" s="63"/>
      <c r="G71" s="92">
        <f>E71*F71</f>
        <v>0</v>
      </c>
    </row>
    <row r="72" spans="2:7" outlineLevel="1" x14ac:dyDescent="0.2">
      <c r="B72" s="8">
        <v>803</v>
      </c>
      <c r="C72" s="9" t="s">
        <v>181</v>
      </c>
      <c r="D72" s="10" t="s">
        <v>1</v>
      </c>
      <c r="E72" s="62">
        <v>299.77999999999997</v>
      </c>
      <c r="F72" s="63"/>
      <c r="G72" s="92">
        <f>E72*F72</f>
        <v>0</v>
      </c>
    </row>
    <row r="73" spans="2:7" outlineLevel="1" x14ac:dyDescent="0.2">
      <c r="B73" s="8">
        <v>804</v>
      </c>
      <c r="C73" s="9" t="s">
        <v>182</v>
      </c>
      <c r="D73" s="10" t="s">
        <v>11</v>
      </c>
      <c r="E73" s="62">
        <v>31.4</v>
      </c>
      <c r="F73" s="63"/>
      <c r="G73" s="92">
        <f t="shared" ref="G73:G83" si="4">E73*F73</f>
        <v>0</v>
      </c>
    </row>
    <row r="74" spans="2:7" outlineLevel="1" x14ac:dyDescent="0.2">
      <c r="B74" s="8">
        <v>805</v>
      </c>
      <c r="C74" s="9" t="s">
        <v>183</v>
      </c>
      <c r="D74" s="10" t="s">
        <v>11</v>
      </c>
      <c r="E74" s="62">
        <v>31.4</v>
      </c>
      <c r="F74" s="63"/>
      <c r="G74" s="92">
        <f t="shared" si="4"/>
        <v>0</v>
      </c>
    </row>
    <row r="75" spans="2:7" outlineLevel="1" x14ac:dyDescent="0.2">
      <c r="B75" s="8">
        <v>806</v>
      </c>
      <c r="C75" s="9" t="s">
        <v>184</v>
      </c>
      <c r="D75" s="10" t="s">
        <v>10</v>
      </c>
      <c r="E75" s="62">
        <v>1556</v>
      </c>
      <c r="F75" s="63"/>
      <c r="G75" s="92">
        <f t="shared" si="4"/>
        <v>0</v>
      </c>
    </row>
    <row r="76" spans="2:7" outlineLevel="1" x14ac:dyDescent="0.2">
      <c r="B76" s="8">
        <v>807</v>
      </c>
      <c r="C76" s="9" t="s">
        <v>185</v>
      </c>
      <c r="D76" s="10" t="s">
        <v>10</v>
      </c>
      <c r="E76" s="62">
        <v>357.6</v>
      </c>
      <c r="F76" s="63"/>
      <c r="G76" s="92">
        <f t="shared" ref="G76" si="5">E76*F76</f>
        <v>0</v>
      </c>
    </row>
    <row r="77" spans="2:7" ht="24" outlineLevel="1" x14ac:dyDescent="0.2">
      <c r="B77" s="8">
        <v>808</v>
      </c>
      <c r="C77" s="9" t="s">
        <v>186</v>
      </c>
      <c r="D77" s="10" t="s">
        <v>1</v>
      </c>
      <c r="E77" s="62">
        <v>54.48</v>
      </c>
      <c r="F77" s="63"/>
      <c r="G77" s="92">
        <f t="shared" si="4"/>
        <v>0</v>
      </c>
    </row>
    <row r="78" spans="2:7" outlineLevel="1" x14ac:dyDescent="0.2">
      <c r="B78" s="8">
        <v>809</v>
      </c>
      <c r="C78" s="9" t="s">
        <v>112</v>
      </c>
      <c r="D78" s="10" t="s">
        <v>1</v>
      </c>
      <c r="E78" s="62">
        <v>108.96</v>
      </c>
      <c r="F78" s="63"/>
      <c r="G78" s="92">
        <f t="shared" si="4"/>
        <v>0</v>
      </c>
    </row>
    <row r="79" spans="2:7" outlineLevel="1" x14ac:dyDescent="0.2">
      <c r="B79" s="8">
        <v>810</v>
      </c>
      <c r="C79" s="9" t="s">
        <v>187</v>
      </c>
      <c r="D79" s="10" t="s">
        <v>1</v>
      </c>
      <c r="E79" s="62">
        <v>108.96</v>
      </c>
      <c r="F79" s="63"/>
      <c r="G79" s="92">
        <f t="shared" si="4"/>
        <v>0</v>
      </c>
    </row>
    <row r="80" spans="2:7" ht="24" outlineLevel="1" x14ac:dyDescent="0.2">
      <c r="B80" s="8">
        <v>811</v>
      </c>
      <c r="C80" s="9" t="s">
        <v>188</v>
      </c>
      <c r="D80" s="10" t="s">
        <v>1</v>
      </c>
      <c r="E80" s="62">
        <v>408.74</v>
      </c>
      <c r="F80" s="63"/>
      <c r="G80" s="92">
        <f t="shared" si="4"/>
        <v>0</v>
      </c>
    </row>
    <row r="81" spans="2:7" outlineLevel="1" x14ac:dyDescent="0.2">
      <c r="B81" s="8">
        <v>812</v>
      </c>
      <c r="C81" s="9" t="s">
        <v>189</v>
      </c>
      <c r="D81" s="10" t="s">
        <v>11</v>
      </c>
      <c r="E81" s="62">
        <v>158.22</v>
      </c>
      <c r="F81" s="63"/>
      <c r="G81" s="92">
        <f t="shared" si="4"/>
        <v>0</v>
      </c>
    </row>
    <row r="82" spans="2:7" outlineLevel="1" x14ac:dyDescent="0.2">
      <c r="B82" s="8">
        <v>813</v>
      </c>
      <c r="C82" s="9" t="s">
        <v>170</v>
      </c>
      <c r="D82" s="10" t="s">
        <v>11</v>
      </c>
      <c r="E82" s="62">
        <v>46.12</v>
      </c>
      <c r="F82" s="63"/>
      <c r="G82" s="92">
        <f t="shared" si="4"/>
        <v>0</v>
      </c>
    </row>
    <row r="83" spans="2:7" ht="24" outlineLevel="1" x14ac:dyDescent="0.2">
      <c r="B83" s="8">
        <v>814</v>
      </c>
      <c r="C83" s="9" t="s">
        <v>171</v>
      </c>
      <c r="D83" s="10" t="s">
        <v>11</v>
      </c>
      <c r="E83" s="62">
        <v>46.12</v>
      </c>
      <c r="F83" s="63"/>
      <c r="G83" s="92">
        <f t="shared" si="4"/>
        <v>0</v>
      </c>
    </row>
    <row r="84" spans="2:7" ht="24" outlineLevel="1" x14ac:dyDescent="0.2">
      <c r="B84" s="8">
        <v>815</v>
      </c>
      <c r="C84" s="9" t="s">
        <v>190</v>
      </c>
      <c r="D84" s="10" t="s">
        <v>1</v>
      </c>
      <c r="E84" s="62">
        <v>296.67</v>
      </c>
      <c r="F84" s="63"/>
      <c r="G84" s="92">
        <f t="shared" ref="G84" si="6">E84*F84</f>
        <v>0</v>
      </c>
    </row>
    <row r="85" spans="2:7" outlineLevel="1" x14ac:dyDescent="0.2">
      <c r="B85" s="8">
        <v>816</v>
      </c>
      <c r="C85" s="9" t="s">
        <v>191</v>
      </c>
      <c r="D85" s="10" t="s">
        <v>10</v>
      </c>
      <c r="E85" s="62">
        <v>439.07</v>
      </c>
      <c r="F85" s="63"/>
      <c r="G85" s="92">
        <f t="shared" ref="G85" si="7">E85*F85</f>
        <v>0</v>
      </c>
    </row>
    <row r="86" spans="2:7" x14ac:dyDescent="0.2">
      <c r="B86" s="22"/>
      <c r="C86" s="23"/>
      <c r="D86" s="24"/>
      <c r="E86" s="72"/>
      <c r="F86" s="73"/>
      <c r="G86" s="95"/>
    </row>
    <row r="87" spans="2:7" x14ac:dyDescent="0.2">
      <c r="B87" s="7">
        <v>900</v>
      </c>
      <c r="C87" s="26" t="s">
        <v>39</v>
      </c>
      <c r="D87" s="27"/>
      <c r="E87" s="66"/>
      <c r="F87" s="61"/>
      <c r="G87" s="91">
        <f>SUM(G89:G93)</f>
        <v>0</v>
      </c>
    </row>
    <row r="88" spans="2:7" outlineLevel="1" x14ac:dyDescent="0.2">
      <c r="B88" s="33"/>
      <c r="C88" s="34" t="s">
        <v>138</v>
      </c>
      <c r="D88" s="35"/>
      <c r="E88" s="69"/>
      <c r="F88" s="70"/>
      <c r="G88" s="94"/>
    </row>
    <row r="89" spans="2:7" ht="37.5" customHeight="1" outlineLevel="1" x14ac:dyDescent="0.2">
      <c r="B89" s="8">
        <v>901</v>
      </c>
      <c r="C89" s="9" t="s">
        <v>137</v>
      </c>
      <c r="D89" s="10" t="s">
        <v>1</v>
      </c>
      <c r="E89" s="256">
        <v>800.48</v>
      </c>
      <c r="F89" s="127"/>
      <c r="G89" s="92">
        <f>E89*F89</f>
        <v>0</v>
      </c>
    </row>
    <row r="90" spans="2:7" outlineLevel="1" x14ac:dyDescent="0.2">
      <c r="B90" s="33"/>
      <c r="C90" s="34" t="s">
        <v>67</v>
      </c>
      <c r="D90" s="35"/>
      <c r="E90" s="69"/>
      <c r="F90" s="70"/>
      <c r="G90" s="94"/>
    </row>
    <row r="91" spans="2:7" ht="24" outlineLevel="1" x14ac:dyDescent="0.2">
      <c r="B91" s="8">
        <v>902</v>
      </c>
      <c r="C91" s="9" t="s">
        <v>192</v>
      </c>
      <c r="D91" s="10" t="s">
        <v>1</v>
      </c>
      <c r="E91" s="62">
        <v>359.12</v>
      </c>
      <c r="F91" s="63"/>
      <c r="G91" s="92">
        <f t="shared" ref="G91" si="8">E91*F91</f>
        <v>0</v>
      </c>
    </row>
    <row r="92" spans="2:7" ht="24" outlineLevel="1" x14ac:dyDescent="0.2">
      <c r="B92" s="8">
        <v>903</v>
      </c>
      <c r="C92" s="9" t="s">
        <v>193</v>
      </c>
      <c r="D92" s="10" t="s">
        <v>6</v>
      </c>
      <c r="E92" s="62">
        <v>400</v>
      </c>
      <c r="F92" s="63"/>
      <c r="G92" s="92">
        <f t="shared" ref="G92" si="9">E92*F92</f>
        <v>0</v>
      </c>
    </row>
    <row r="93" spans="2:7" x14ac:dyDescent="0.2">
      <c r="B93" s="22"/>
      <c r="C93" s="28"/>
      <c r="D93" s="24"/>
      <c r="E93" s="67"/>
      <c r="F93" s="74"/>
      <c r="G93" s="92"/>
    </row>
    <row r="94" spans="2:7" x14ac:dyDescent="0.2">
      <c r="B94" s="7">
        <v>1000</v>
      </c>
      <c r="C94" s="26" t="s">
        <v>40</v>
      </c>
      <c r="D94" s="27"/>
      <c r="E94" s="66"/>
      <c r="F94" s="61"/>
      <c r="G94" s="91">
        <f>SUM(G95:G97)</f>
        <v>0</v>
      </c>
    </row>
    <row r="95" spans="2:7" outlineLevel="1" x14ac:dyDescent="0.2">
      <c r="B95" s="8">
        <v>1001</v>
      </c>
      <c r="C95" s="9" t="s">
        <v>194</v>
      </c>
      <c r="D95" s="10" t="s">
        <v>1</v>
      </c>
      <c r="E95" s="62">
        <v>212.38</v>
      </c>
      <c r="F95" s="63"/>
      <c r="G95" s="92">
        <f t="shared" ref="G95:G96" si="10">E95*F95</f>
        <v>0</v>
      </c>
    </row>
    <row r="96" spans="2:7" outlineLevel="1" x14ac:dyDescent="0.2">
      <c r="B96" s="8">
        <v>1002</v>
      </c>
      <c r="C96" s="9" t="s">
        <v>195</v>
      </c>
      <c r="D96" s="10" t="s">
        <v>1</v>
      </c>
      <c r="E96" s="62">
        <v>20.49</v>
      </c>
      <c r="F96" s="63"/>
      <c r="G96" s="92">
        <f t="shared" si="10"/>
        <v>0</v>
      </c>
    </row>
    <row r="97" spans="2:11" x14ac:dyDescent="0.2">
      <c r="B97" s="8"/>
      <c r="C97" s="28"/>
      <c r="D97" s="24"/>
      <c r="E97" s="72"/>
      <c r="F97" s="74"/>
      <c r="G97" s="92"/>
    </row>
    <row r="98" spans="2:11" x14ac:dyDescent="0.2">
      <c r="B98" s="7">
        <v>1100</v>
      </c>
      <c r="C98" s="26" t="s">
        <v>41</v>
      </c>
      <c r="D98" s="27"/>
      <c r="E98" s="66"/>
      <c r="F98" s="61"/>
      <c r="G98" s="91">
        <f>SUM(G99:G103)</f>
        <v>0</v>
      </c>
    </row>
    <row r="99" spans="2:11" ht="24" outlineLevel="1" x14ac:dyDescent="0.2">
      <c r="B99" s="8">
        <v>1101</v>
      </c>
      <c r="C99" s="9" t="s">
        <v>196</v>
      </c>
      <c r="D99" s="10" t="s">
        <v>10</v>
      </c>
      <c r="E99" s="62">
        <v>7695.2</v>
      </c>
      <c r="F99" s="63"/>
      <c r="G99" s="92">
        <f>E99*F99</f>
        <v>0</v>
      </c>
    </row>
    <row r="100" spans="2:11" ht="24" outlineLevel="1" x14ac:dyDescent="0.2">
      <c r="B100" s="8">
        <v>1102</v>
      </c>
      <c r="C100" s="9" t="s">
        <v>197</v>
      </c>
      <c r="D100" s="10" t="s">
        <v>1</v>
      </c>
      <c r="E100" s="62">
        <v>331.71</v>
      </c>
      <c r="F100" s="63"/>
      <c r="G100" s="92">
        <f>E100*F100</f>
        <v>0</v>
      </c>
    </row>
    <row r="101" spans="2:11" outlineLevel="1" x14ac:dyDescent="0.2">
      <c r="B101" s="8">
        <v>1103</v>
      </c>
      <c r="C101" s="9" t="s">
        <v>198</v>
      </c>
      <c r="D101" s="10" t="s">
        <v>1</v>
      </c>
      <c r="E101" s="62">
        <v>53.05</v>
      </c>
      <c r="F101" s="63"/>
      <c r="G101" s="92">
        <f>E101*F101</f>
        <v>0</v>
      </c>
    </row>
    <row r="102" spans="2:11" ht="24" outlineLevel="1" x14ac:dyDescent="0.2">
      <c r="B102" s="8">
        <v>1104</v>
      </c>
      <c r="C102" s="9" t="s">
        <v>199</v>
      </c>
      <c r="D102" s="10" t="s">
        <v>6</v>
      </c>
      <c r="E102" s="62">
        <v>37.53</v>
      </c>
      <c r="F102" s="63"/>
      <c r="G102" s="92">
        <f>E102*F102</f>
        <v>0</v>
      </c>
    </row>
    <row r="103" spans="2:11" outlineLevel="1" x14ac:dyDescent="0.2">
      <c r="B103" s="8">
        <v>1105</v>
      </c>
      <c r="C103" s="9" t="s">
        <v>200</v>
      </c>
      <c r="D103" s="10" t="s">
        <v>6</v>
      </c>
      <c r="E103" s="62">
        <v>100</v>
      </c>
      <c r="F103" s="63"/>
      <c r="G103" s="92">
        <f>E103*F103</f>
        <v>0</v>
      </c>
    </row>
    <row r="104" spans="2:11" x14ac:dyDescent="0.2">
      <c r="B104" s="8"/>
      <c r="C104" s="9"/>
      <c r="D104" s="10"/>
      <c r="E104" s="62"/>
      <c r="F104" s="63"/>
      <c r="G104" s="92"/>
    </row>
    <row r="105" spans="2:11" s="31" customFormat="1" x14ac:dyDescent="0.2">
      <c r="B105" s="7">
        <v>1200</v>
      </c>
      <c r="C105" s="26" t="s">
        <v>89</v>
      </c>
      <c r="D105" s="27"/>
      <c r="E105" s="66"/>
      <c r="F105" s="61"/>
      <c r="G105" s="91">
        <f>SUM(G106:G107)</f>
        <v>0</v>
      </c>
      <c r="I105" s="45"/>
      <c r="J105" s="45"/>
      <c r="K105" s="252"/>
    </row>
    <row r="106" spans="2:11" s="31" customFormat="1" outlineLevel="1" x14ac:dyDescent="0.2">
      <c r="B106" s="8">
        <v>1201</v>
      </c>
      <c r="C106" s="9" t="s">
        <v>201</v>
      </c>
      <c r="D106" s="10" t="s">
        <v>1</v>
      </c>
      <c r="E106" s="62">
        <v>287.27999999999997</v>
      </c>
      <c r="F106" s="63"/>
      <c r="G106" s="92">
        <f>E106*F106</f>
        <v>0</v>
      </c>
      <c r="I106" s="45"/>
      <c r="J106" s="45"/>
      <c r="K106" s="252"/>
    </row>
    <row r="107" spans="2:11" s="31" customFormat="1" x14ac:dyDescent="0.2">
      <c r="B107" s="8"/>
      <c r="C107" s="9"/>
      <c r="D107" s="10"/>
      <c r="E107" s="62"/>
      <c r="F107" s="63"/>
      <c r="G107" s="92"/>
      <c r="I107" s="45"/>
      <c r="J107" s="45"/>
      <c r="K107" s="252"/>
    </row>
    <row r="108" spans="2:11" s="31" customFormat="1" x14ac:dyDescent="0.2">
      <c r="B108" s="7">
        <v>1300</v>
      </c>
      <c r="C108" s="26" t="s">
        <v>42</v>
      </c>
      <c r="D108" s="27"/>
      <c r="E108" s="66"/>
      <c r="F108" s="61"/>
      <c r="G108" s="91">
        <f>SUM(G109:G113)</f>
        <v>0</v>
      </c>
      <c r="I108" s="45"/>
      <c r="J108" s="45"/>
      <c r="K108" s="252"/>
    </row>
    <row r="109" spans="2:11" s="31" customFormat="1" outlineLevel="1" x14ac:dyDescent="0.2">
      <c r="B109" s="8">
        <v>1301</v>
      </c>
      <c r="C109" s="9" t="s">
        <v>112</v>
      </c>
      <c r="D109" s="10" t="s">
        <v>1</v>
      </c>
      <c r="E109" s="62">
        <v>212.38</v>
      </c>
      <c r="F109" s="63"/>
      <c r="G109" s="92">
        <f t="shared" ref="G109:G111" si="11">E109*F109</f>
        <v>0</v>
      </c>
      <c r="I109" s="45"/>
      <c r="J109" s="45"/>
      <c r="K109" s="252"/>
    </row>
    <row r="110" spans="2:11" outlineLevel="1" x14ac:dyDescent="0.2">
      <c r="B110" s="8">
        <v>1302</v>
      </c>
      <c r="C110" s="9" t="s">
        <v>187</v>
      </c>
      <c r="D110" s="10" t="s">
        <v>1</v>
      </c>
      <c r="E110" s="62">
        <v>212.38</v>
      </c>
      <c r="F110" s="63"/>
      <c r="G110" s="92">
        <f t="shared" si="11"/>
        <v>0</v>
      </c>
    </row>
    <row r="111" spans="2:11" ht="24" outlineLevel="1" x14ac:dyDescent="0.2">
      <c r="B111" s="8">
        <v>1303</v>
      </c>
      <c r="C111" s="9" t="s">
        <v>202</v>
      </c>
      <c r="D111" s="10" t="s">
        <v>1</v>
      </c>
      <c r="E111" s="62">
        <v>327.22000000000003</v>
      </c>
      <c r="F111" s="63"/>
      <c r="G111" s="92">
        <f t="shared" si="11"/>
        <v>0</v>
      </c>
    </row>
    <row r="112" spans="2:11" ht="24" outlineLevel="1" x14ac:dyDescent="0.2">
      <c r="B112" s="8">
        <v>1304</v>
      </c>
      <c r="C112" s="9" t="s">
        <v>139</v>
      </c>
      <c r="D112" s="10" t="s">
        <v>1</v>
      </c>
      <c r="E112" s="62">
        <v>44.16</v>
      </c>
      <c r="F112" s="63"/>
      <c r="G112" s="92">
        <f t="shared" ref="G112" si="12">E112*F112</f>
        <v>0</v>
      </c>
    </row>
    <row r="113" spans="2:7" x14ac:dyDescent="0.2">
      <c r="B113" s="30"/>
      <c r="C113" s="28"/>
      <c r="D113" s="24"/>
      <c r="E113" s="72"/>
      <c r="F113" s="65"/>
      <c r="G113" s="93"/>
    </row>
    <row r="114" spans="2:7" x14ac:dyDescent="0.2">
      <c r="B114" s="7">
        <v>1400</v>
      </c>
      <c r="C114" s="26" t="s">
        <v>43</v>
      </c>
      <c r="D114" s="27"/>
      <c r="E114" s="66"/>
      <c r="F114" s="61"/>
      <c r="G114" s="91">
        <f>SUM(G115:G125)</f>
        <v>0</v>
      </c>
    </row>
    <row r="115" spans="2:7" outlineLevel="1" x14ac:dyDescent="0.2">
      <c r="B115" s="8">
        <v>1401</v>
      </c>
      <c r="C115" s="9" t="s">
        <v>203</v>
      </c>
      <c r="D115" s="10" t="s">
        <v>11</v>
      </c>
      <c r="E115" s="62">
        <v>14.36</v>
      </c>
      <c r="F115" s="63"/>
      <c r="G115" s="92">
        <f t="shared" ref="G115:G119" si="13">E115*F115</f>
        <v>0</v>
      </c>
    </row>
    <row r="116" spans="2:7" ht="36" outlineLevel="1" x14ac:dyDescent="0.2">
      <c r="B116" s="8">
        <v>1402</v>
      </c>
      <c r="C116" s="9" t="s">
        <v>204</v>
      </c>
      <c r="D116" s="10" t="s">
        <v>1</v>
      </c>
      <c r="E116" s="62">
        <v>68.599999999999994</v>
      </c>
      <c r="F116" s="63"/>
      <c r="G116" s="92">
        <f t="shared" si="13"/>
        <v>0</v>
      </c>
    </row>
    <row r="117" spans="2:7" ht="48" outlineLevel="1" x14ac:dyDescent="0.2">
      <c r="B117" s="8">
        <v>1403</v>
      </c>
      <c r="C117" s="9" t="s">
        <v>205</v>
      </c>
      <c r="D117" s="10" t="s">
        <v>6</v>
      </c>
      <c r="E117" s="62">
        <v>123.3</v>
      </c>
      <c r="F117" s="63"/>
      <c r="G117" s="92">
        <f t="shared" si="13"/>
        <v>0</v>
      </c>
    </row>
    <row r="118" spans="2:7" ht="36" outlineLevel="1" x14ac:dyDescent="0.2">
      <c r="B118" s="8">
        <v>1404</v>
      </c>
      <c r="C118" s="9" t="s">
        <v>206</v>
      </c>
      <c r="D118" s="10" t="s">
        <v>1</v>
      </c>
      <c r="E118" s="62">
        <v>171.41</v>
      </c>
      <c r="F118" s="63"/>
      <c r="G118" s="92">
        <f t="shared" si="13"/>
        <v>0</v>
      </c>
    </row>
    <row r="119" spans="2:7" ht="36" outlineLevel="1" x14ac:dyDescent="0.2">
      <c r="B119" s="8">
        <v>1405</v>
      </c>
      <c r="C119" s="9" t="s">
        <v>207</v>
      </c>
      <c r="D119" s="10" t="s">
        <v>6</v>
      </c>
      <c r="E119" s="62">
        <v>191.28</v>
      </c>
      <c r="F119" s="63"/>
      <c r="G119" s="92">
        <f t="shared" si="13"/>
        <v>0</v>
      </c>
    </row>
    <row r="120" spans="2:7" outlineLevel="1" x14ac:dyDescent="0.2">
      <c r="B120" s="8">
        <v>1406</v>
      </c>
      <c r="C120" s="9" t="s">
        <v>208</v>
      </c>
      <c r="D120" s="10" t="s">
        <v>1</v>
      </c>
      <c r="E120" s="62">
        <v>47.27</v>
      </c>
      <c r="F120" s="63"/>
      <c r="G120" s="92">
        <f t="shared" ref="G120" si="14">E120*F120</f>
        <v>0</v>
      </c>
    </row>
    <row r="121" spans="2:7" outlineLevel="1" x14ac:dyDescent="0.2">
      <c r="B121" s="8">
        <v>1407</v>
      </c>
      <c r="C121" s="9" t="s">
        <v>209</v>
      </c>
      <c r="D121" s="10" t="s">
        <v>1</v>
      </c>
      <c r="E121" s="62">
        <v>47.27</v>
      </c>
      <c r="F121" s="63"/>
      <c r="G121" s="92">
        <f t="shared" ref="G121" si="15">E121*F121</f>
        <v>0</v>
      </c>
    </row>
    <row r="122" spans="2:7" outlineLevel="1" x14ac:dyDescent="0.2">
      <c r="B122" s="8">
        <v>1408</v>
      </c>
      <c r="C122" s="9" t="s">
        <v>210</v>
      </c>
      <c r="D122" s="10" t="s">
        <v>6</v>
      </c>
      <c r="E122" s="62">
        <v>39.64</v>
      </c>
      <c r="F122" s="63"/>
      <c r="G122" s="92">
        <f t="shared" ref="G122:G123" si="16">E122*F122</f>
        <v>0</v>
      </c>
    </row>
    <row r="123" spans="2:7" ht="24" outlineLevel="1" x14ac:dyDescent="0.2">
      <c r="B123" s="8">
        <v>1409</v>
      </c>
      <c r="C123" s="9" t="s">
        <v>211</v>
      </c>
      <c r="D123" s="10" t="s">
        <v>25</v>
      </c>
      <c r="E123" s="62">
        <v>1</v>
      </c>
      <c r="F123" s="63"/>
      <c r="G123" s="92">
        <f t="shared" si="16"/>
        <v>0</v>
      </c>
    </row>
    <row r="124" spans="2:7" ht="24" outlineLevel="1" x14ac:dyDescent="0.2">
      <c r="B124" s="8">
        <v>1410</v>
      </c>
      <c r="C124" s="9" t="s">
        <v>212</v>
      </c>
      <c r="D124" s="10" t="s">
        <v>1</v>
      </c>
      <c r="E124" s="62">
        <v>68.599999999999994</v>
      </c>
      <c r="F124" s="63"/>
      <c r="G124" s="92">
        <f>E124*F124</f>
        <v>0</v>
      </c>
    </row>
    <row r="125" spans="2:7" x14ac:dyDescent="0.2">
      <c r="B125" s="8"/>
      <c r="C125" s="9"/>
      <c r="D125" s="10"/>
      <c r="E125" s="62"/>
      <c r="F125" s="63"/>
      <c r="G125" s="92"/>
    </row>
    <row r="126" spans="2:7" x14ac:dyDescent="0.2">
      <c r="B126" s="7">
        <v>1500</v>
      </c>
      <c r="C126" s="26" t="s">
        <v>44</v>
      </c>
      <c r="D126" s="27"/>
      <c r="E126" s="66"/>
      <c r="F126" s="61"/>
      <c r="G126" s="91">
        <f>SUM(G127:G142)</f>
        <v>0</v>
      </c>
    </row>
    <row r="127" spans="2:7" outlineLevel="1" x14ac:dyDescent="0.2">
      <c r="B127" s="8">
        <v>1501</v>
      </c>
      <c r="C127" s="9" t="s">
        <v>213</v>
      </c>
      <c r="D127" s="10" t="s">
        <v>1</v>
      </c>
      <c r="E127" s="62">
        <v>35.28</v>
      </c>
      <c r="F127" s="63"/>
      <c r="G127" s="92">
        <f t="shared" ref="G127:G136" si="17">E127*F127</f>
        <v>0</v>
      </c>
    </row>
    <row r="128" spans="2:7" outlineLevel="1" x14ac:dyDescent="0.2">
      <c r="B128" s="8">
        <v>1502</v>
      </c>
      <c r="C128" s="9" t="s">
        <v>214</v>
      </c>
      <c r="D128" s="10" t="s">
        <v>1</v>
      </c>
      <c r="E128" s="62">
        <v>24.78</v>
      </c>
      <c r="F128" s="63"/>
      <c r="G128" s="92">
        <f t="shared" si="17"/>
        <v>0</v>
      </c>
    </row>
    <row r="129" spans="2:7" ht="24" outlineLevel="1" x14ac:dyDescent="0.2">
      <c r="B129" s="8">
        <v>1503</v>
      </c>
      <c r="C129" s="52" t="s">
        <v>147</v>
      </c>
      <c r="D129" s="10" t="s">
        <v>129</v>
      </c>
      <c r="E129" s="62">
        <v>1</v>
      </c>
      <c r="F129" s="63"/>
      <c r="G129" s="92">
        <f>E129*F129</f>
        <v>0</v>
      </c>
    </row>
    <row r="130" spans="2:7" outlineLevel="1" x14ac:dyDescent="0.2">
      <c r="B130" s="8">
        <v>1504</v>
      </c>
      <c r="C130" s="9" t="s">
        <v>215</v>
      </c>
      <c r="D130" s="10" t="s">
        <v>1</v>
      </c>
      <c r="E130" s="62">
        <v>3.36</v>
      </c>
      <c r="F130" s="63"/>
      <c r="G130" s="92">
        <f t="shared" si="17"/>
        <v>0</v>
      </c>
    </row>
    <row r="131" spans="2:7" ht="24" outlineLevel="1" x14ac:dyDescent="0.2">
      <c r="B131" s="8">
        <v>1505</v>
      </c>
      <c r="C131" s="9" t="s">
        <v>216</v>
      </c>
      <c r="D131" s="10" t="s">
        <v>1</v>
      </c>
      <c r="E131" s="62">
        <v>5.54</v>
      </c>
      <c r="F131" s="63"/>
      <c r="G131" s="92">
        <f t="shared" si="17"/>
        <v>0</v>
      </c>
    </row>
    <row r="132" spans="2:7" outlineLevel="1" x14ac:dyDescent="0.2">
      <c r="B132" s="8">
        <v>1506</v>
      </c>
      <c r="C132" s="9" t="s">
        <v>217</v>
      </c>
      <c r="D132" s="10" t="s">
        <v>1</v>
      </c>
      <c r="E132" s="62">
        <v>19.100000000000001</v>
      </c>
      <c r="F132" s="63"/>
      <c r="G132" s="92">
        <f t="shared" si="17"/>
        <v>0</v>
      </c>
    </row>
    <row r="133" spans="2:7" outlineLevel="1" x14ac:dyDescent="0.2">
      <c r="B133" s="8">
        <v>1507</v>
      </c>
      <c r="C133" s="9" t="s">
        <v>218</v>
      </c>
      <c r="D133" s="10" t="s">
        <v>1</v>
      </c>
      <c r="E133" s="62">
        <v>0.64</v>
      </c>
      <c r="F133" s="63"/>
      <c r="G133" s="92">
        <f t="shared" si="17"/>
        <v>0</v>
      </c>
    </row>
    <row r="134" spans="2:7" outlineLevel="1" x14ac:dyDescent="0.2">
      <c r="B134" s="8">
        <v>1508</v>
      </c>
      <c r="C134" s="9" t="s">
        <v>219</v>
      </c>
      <c r="D134" s="10" t="s">
        <v>1</v>
      </c>
      <c r="E134" s="62">
        <v>22.14</v>
      </c>
      <c r="F134" s="63"/>
      <c r="G134" s="92">
        <f t="shared" si="17"/>
        <v>0</v>
      </c>
    </row>
    <row r="135" spans="2:7" outlineLevel="1" x14ac:dyDescent="0.2">
      <c r="B135" s="8">
        <v>1509</v>
      </c>
      <c r="C135" s="9" t="s">
        <v>220</v>
      </c>
      <c r="D135" s="10" t="s">
        <v>1</v>
      </c>
      <c r="E135" s="62">
        <v>2.16</v>
      </c>
      <c r="F135" s="63"/>
      <c r="G135" s="92">
        <f t="shared" ref="G135" si="18">E135*F135</f>
        <v>0</v>
      </c>
    </row>
    <row r="136" spans="2:7" outlineLevel="1" x14ac:dyDescent="0.2">
      <c r="B136" s="8">
        <v>1510</v>
      </c>
      <c r="C136" s="9" t="s">
        <v>221</v>
      </c>
      <c r="D136" s="10" t="s">
        <v>1</v>
      </c>
      <c r="E136" s="62">
        <v>22.14</v>
      </c>
      <c r="F136" s="63"/>
      <c r="G136" s="92">
        <f t="shared" si="17"/>
        <v>0</v>
      </c>
    </row>
    <row r="137" spans="2:7" outlineLevel="1" x14ac:dyDescent="0.2">
      <c r="B137" s="8">
        <v>1511</v>
      </c>
      <c r="C137" s="9" t="s">
        <v>222</v>
      </c>
      <c r="D137" s="10" t="s">
        <v>1</v>
      </c>
      <c r="E137" s="62">
        <v>19.100000000000001</v>
      </c>
      <c r="F137" s="63"/>
      <c r="G137" s="92">
        <f t="shared" ref="G137" si="19">E137*F137</f>
        <v>0</v>
      </c>
    </row>
    <row r="138" spans="2:7" outlineLevel="1" x14ac:dyDescent="0.2">
      <c r="B138" s="8">
        <v>1512</v>
      </c>
      <c r="C138" s="9" t="s">
        <v>151</v>
      </c>
      <c r="D138" s="10" t="s">
        <v>129</v>
      </c>
      <c r="E138" s="62">
        <v>2</v>
      </c>
      <c r="F138" s="63"/>
      <c r="G138" s="92">
        <f t="shared" ref="G138:G140" si="20">E138*F138</f>
        <v>0</v>
      </c>
    </row>
    <row r="139" spans="2:7" outlineLevel="1" x14ac:dyDescent="0.2">
      <c r="B139" s="8">
        <v>1513</v>
      </c>
      <c r="C139" s="9" t="s">
        <v>150</v>
      </c>
      <c r="D139" s="10" t="s">
        <v>1</v>
      </c>
      <c r="E139" s="62">
        <v>0.91</v>
      </c>
      <c r="F139" s="63"/>
      <c r="G139" s="92">
        <f t="shared" si="20"/>
        <v>0</v>
      </c>
    </row>
    <row r="140" spans="2:7" ht="24" outlineLevel="1" x14ac:dyDescent="0.2">
      <c r="B140" s="8">
        <v>1514</v>
      </c>
      <c r="C140" s="9" t="s">
        <v>223</v>
      </c>
      <c r="D140" s="10" t="s">
        <v>1</v>
      </c>
      <c r="E140" s="62">
        <v>22.14</v>
      </c>
      <c r="F140" s="63"/>
      <c r="G140" s="92">
        <f t="shared" si="20"/>
        <v>0</v>
      </c>
    </row>
    <row r="141" spans="2:7" outlineLevel="1" x14ac:dyDescent="0.2">
      <c r="B141" s="8">
        <v>1515</v>
      </c>
      <c r="C141" s="9" t="s">
        <v>224</v>
      </c>
      <c r="D141" s="10" t="s">
        <v>7</v>
      </c>
      <c r="E141" s="62">
        <v>4</v>
      </c>
      <c r="F141" s="63"/>
      <c r="G141" s="92">
        <f t="shared" ref="G141" si="21">E141*F141</f>
        <v>0</v>
      </c>
    </row>
    <row r="142" spans="2:7" x14ac:dyDescent="0.2">
      <c r="B142" s="22"/>
      <c r="C142" s="32"/>
      <c r="D142" s="24"/>
      <c r="E142" s="75"/>
      <c r="F142" s="65"/>
      <c r="G142" s="93"/>
    </row>
    <row r="143" spans="2:7" x14ac:dyDescent="0.2">
      <c r="B143" s="7">
        <v>1600</v>
      </c>
      <c r="C143" s="26" t="s">
        <v>45</v>
      </c>
      <c r="D143" s="27"/>
      <c r="E143" s="66"/>
      <c r="F143" s="61"/>
      <c r="G143" s="91">
        <f>SUM(G144:G149)</f>
        <v>0</v>
      </c>
    </row>
    <row r="144" spans="2:7" outlineLevel="1" x14ac:dyDescent="0.2">
      <c r="B144" s="8">
        <v>1601</v>
      </c>
      <c r="C144" s="9" t="s">
        <v>225</v>
      </c>
      <c r="D144" s="10" t="s">
        <v>1</v>
      </c>
      <c r="E144" s="62">
        <v>82.69</v>
      </c>
      <c r="F144" s="63"/>
      <c r="G144" s="92">
        <f>E144*F144</f>
        <v>0</v>
      </c>
    </row>
    <row r="145" spans="2:7" outlineLevel="1" x14ac:dyDescent="0.2">
      <c r="B145" s="8">
        <v>1602</v>
      </c>
      <c r="C145" s="9" t="s">
        <v>175</v>
      </c>
      <c r="D145" s="10" t="s">
        <v>1</v>
      </c>
      <c r="E145" s="62">
        <v>1037.54</v>
      </c>
      <c r="F145" s="63"/>
      <c r="G145" s="92">
        <f>E145*F145</f>
        <v>0</v>
      </c>
    </row>
    <row r="146" spans="2:7" outlineLevel="1" x14ac:dyDescent="0.2">
      <c r="B146" s="8">
        <v>1603</v>
      </c>
      <c r="C146" s="9" t="s">
        <v>226</v>
      </c>
      <c r="D146" s="10" t="s">
        <v>1</v>
      </c>
      <c r="E146" s="62">
        <v>1120.23</v>
      </c>
      <c r="F146" s="63"/>
      <c r="G146" s="92">
        <f>E146*F146</f>
        <v>0</v>
      </c>
    </row>
    <row r="147" spans="2:7" outlineLevel="1" x14ac:dyDescent="0.2">
      <c r="B147" s="8">
        <v>1604</v>
      </c>
      <c r="C147" s="9" t="s">
        <v>227</v>
      </c>
      <c r="D147" s="10" t="s">
        <v>10</v>
      </c>
      <c r="E147" s="62">
        <v>7695.2</v>
      </c>
      <c r="F147" s="63"/>
      <c r="G147" s="92">
        <f>E147*F147</f>
        <v>0</v>
      </c>
    </row>
    <row r="148" spans="2:7" outlineLevel="1" x14ac:dyDescent="0.2">
      <c r="B148" s="8">
        <v>1605</v>
      </c>
      <c r="C148" s="9" t="s">
        <v>228</v>
      </c>
      <c r="D148" s="10" t="s">
        <v>1</v>
      </c>
      <c r="E148" s="62">
        <v>489.28</v>
      </c>
      <c r="F148" s="63"/>
      <c r="G148" s="92">
        <f>E148*F148</f>
        <v>0</v>
      </c>
    </row>
    <row r="149" spans="2:7" x14ac:dyDescent="0.2">
      <c r="B149" s="8"/>
      <c r="C149" s="23"/>
      <c r="D149" s="24"/>
      <c r="E149" s="72"/>
      <c r="F149" s="65"/>
      <c r="G149" s="93"/>
    </row>
    <row r="150" spans="2:7" x14ac:dyDescent="0.2">
      <c r="B150" s="7">
        <v>1700</v>
      </c>
      <c r="C150" s="26" t="s">
        <v>46</v>
      </c>
      <c r="D150" s="27"/>
      <c r="E150" s="66"/>
      <c r="F150" s="61"/>
      <c r="G150" s="91">
        <f>SUM(G152:G179)</f>
        <v>0</v>
      </c>
    </row>
    <row r="151" spans="2:7" outlineLevel="1" x14ac:dyDescent="0.2">
      <c r="B151" s="33"/>
      <c r="C151" s="34" t="s">
        <v>47</v>
      </c>
      <c r="D151" s="35"/>
      <c r="E151" s="69"/>
      <c r="F151" s="70"/>
      <c r="G151" s="94"/>
    </row>
    <row r="152" spans="2:7" ht="24" outlineLevel="1" x14ac:dyDescent="0.2">
      <c r="B152" s="8">
        <v>1701</v>
      </c>
      <c r="C152" s="9" t="s">
        <v>229</v>
      </c>
      <c r="D152" s="10" t="s">
        <v>6</v>
      </c>
      <c r="E152" s="62">
        <v>93</v>
      </c>
      <c r="F152" s="63"/>
      <c r="G152" s="92">
        <f t="shared" ref="G152:G161" si="22">F152*E152</f>
        <v>0</v>
      </c>
    </row>
    <row r="153" spans="2:7" ht="24" outlineLevel="1" x14ac:dyDescent="0.2">
      <c r="B153" s="8">
        <v>1702</v>
      </c>
      <c r="C153" s="9" t="s">
        <v>230</v>
      </c>
      <c r="D153" s="10" t="s">
        <v>6</v>
      </c>
      <c r="E153" s="62">
        <v>20</v>
      </c>
      <c r="F153" s="63"/>
      <c r="G153" s="92">
        <f t="shared" si="22"/>
        <v>0</v>
      </c>
    </row>
    <row r="154" spans="2:7" ht="24" outlineLevel="1" x14ac:dyDescent="0.2">
      <c r="B154" s="8">
        <v>1703</v>
      </c>
      <c r="C154" s="9" t="s">
        <v>231</v>
      </c>
      <c r="D154" s="10" t="s">
        <v>6</v>
      </c>
      <c r="E154" s="62">
        <v>30</v>
      </c>
      <c r="F154" s="63"/>
      <c r="G154" s="92">
        <f t="shared" si="22"/>
        <v>0</v>
      </c>
    </row>
    <row r="155" spans="2:7" ht="24" outlineLevel="1" x14ac:dyDescent="0.2">
      <c r="B155" s="8">
        <v>1704</v>
      </c>
      <c r="C155" s="9" t="s">
        <v>232</v>
      </c>
      <c r="D155" s="10" t="s">
        <v>6</v>
      </c>
      <c r="E155" s="62">
        <v>10</v>
      </c>
      <c r="F155" s="63"/>
      <c r="G155" s="92">
        <f t="shared" si="22"/>
        <v>0</v>
      </c>
    </row>
    <row r="156" spans="2:7" ht="24" outlineLevel="1" x14ac:dyDescent="0.2">
      <c r="B156" s="8">
        <v>1705</v>
      </c>
      <c r="C156" s="9" t="s">
        <v>233</v>
      </c>
      <c r="D156" s="10" t="s">
        <v>7</v>
      </c>
      <c r="E156" s="62">
        <v>2</v>
      </c>
      <c r="F156" s="63"/>
      <c r="G156" s="92">
        <f t="shared" si="22"/>
        <v>0</v>
      </c>
    </row>
    <row r="157" spans="2:7" ht="24" outlineLevel="1" x14ac:dyDescent="0.2">
      <c r="B157" s="8">
        <v>1706</v>
      </c>
      <c r="C157" s="9" t="s">
        <v>234</v>
      </c>
      <c r="D157" s="10" t="s">
        <v>7</v>
      </c>
      <c r="E157" s="62">
        <v>4</v>
      </c>
      <c r="F157" s="63"/>
      <c r="G157" s="92">
        <f t="shared" si="22"/>
        <v>0</v>
      </c>
    </row>
    <row r="158" spans="2:7" ht="24" outlineLevel="1" x14ac:dyDescent="0.2">
      <c r="B158" s="8">
        <v>1707</v>
      </c>
      <c r="C158" s="9" t="s">
        <v>235</v>
      </c>
      <c r="D158" s="10" t="s">
        <v>7</v>
      </c>
      <c r="E158" s="62">
        <v>20</v>
      </c>
      <c r="F158" s="63"/>
      <c r="G158" s="92">
        <f t="shared" si="22"/>
        <v>0</v>
      </c>
    </row>
    <row r="159" spans="2:7" ht="24" outlineLevel="1" x14ac:dyDescent="0.2">
      <c r="B159" s="8">
        <v>1708</v>
      </c>
      <c r="C159" s="9" t="s">
        <v>236</v>
      </c>
      <c r="D159" s="10" t="s">
        <v>7</v>
      </c>
      <c r="E159" s="62">
        <v>3</v>
      </c>
      <c r="F159" s="63"/>
      <c r="G159" s="92">
        <f t="shared" si="22"/>
        <v>0</v>
      </c>
    </row>
    <row r="160" spans="2:7" outlineLevel="1" x14ac:dyDescent="0.2">
      <c r="B160" s="8">
        <v>1709</v>
      </c>
      <c r="C160" s="9" t="s">
        <v>237</v>
      </c>
      <c r="D160" s="10" t="s">
        <v>7</v>
      </c>
      <c r="E160" s="62">
        <v>2</v>
      </c>
      <c r="F160" s="63"/>
      <c r="G160" s="92">
        <f t="shared" si="22"/>
        <v>0</v>
      </c>
    </row>
    <row r="161" spans="2:7" outlineLevel="1" x14ac:dyDescent="0.2">
      <c r="B161" s="8">
        <v>1710</v>
      </c>
      <c r="C161" s="9" t="s">
        <v>238</v>
      </c>
      <c r="D161" s="10" t="s">
        <v>7</v>
      </c>
      <c r="E161" s="62">
        <v>2</v>
      </c>
      <c r="F161" s="63"/>
      <c r="G161" s="92">
        <f t="shared" si="22"/>
        <v>0</v>
      </c>
    </row>
    <row r="162" spans="2:7" ht="24" outlineLevel="1" x14ac:dyDescent="0.2">
      <c r="B162" s="8">
        <v>1711</v>
      </c>
      <c r="C162" s="9" t="s">
        <v>239</v>
      </c>
      <c r="D162" s="10" t="s">
        <v>7</v>
      </c>
      <c r="E162" s="62">
        <v>4</v>
      </c>
      <c r="F162" s="63"/>
      <c r="G162" s="92">
        <f t="shared" ref="G162:G163" si="23">F162*E162</f>
        <v>0</v>
      </c>
    </row>
    <row r="163" spans="2:7" outlineLevel="1" x14ac:dyDescent="0.2">
      <c r="B163" s="8">
        <v>1712</v>
      </c>
      <c r="C163" s="9" t="s">
        <v>240</v>
      </c>
      <c r="D163" s="10" t="s">
        <v>7</v>
      </c>
      <c r="E163" s="62">
        <v>2</v>
      </c>
      <c r="F163" s="63"/>
      <c r="G163" s="92">
        <f t="shared" si="23"/>
        <v>0</v>
      </c>
    </row>
    <row r="164" spans="2:7" outlineLevel="1" x14ac:dyDescent="0.2">
      <c r="B164" s="33"/>
      <c r="C164" s="34" t="s">
        <v>48</v>
      </c>
      <c r="D164" s="35"/>
      <c r="E164" s="69"/>
      <c r="F164" s="69"/>
      <c r="G164" s="94"/>
    </row>
    <row r="165" spans="2:7" ht="24" outlineLevel="1" x14ac:dyDescent="0.2">
      <c r="B165" s="8">
        <v>1713</v>
      </c>
      <c r="C165" s="9" t="s">
        <v>241</v>
      </c>
      <c r="D165" s="10" t="s">
        <v>6</v>
      </c>
      <c r="E165" s="62">
        <v>124</v>
      </c>
      <c r="F165" s="63"/>
      <c r="G165" s="92">
        <f t="shared" ref="G165:G170" si="24">F165*E165</f>
        <v>0</v>
      </c>
    </row>
    <row r="166" spans="2:7" ht="24" outlineLevel="1" x14ac:dyDescent="0.2">
      <c r="B166" s="8">
        <v>1714</v>
      </c>
      <c r="C166" s="9" t="s">
        <v>242</v>
      </c>
      <c r="D166" s="10" t="s">
        <v>6</v>
      </c>
      <c r="E166" s="62">
        <v>60</v>
      </c>
      <c r="F166" s="63"/>
      <c r="G166" s="92">
        <f t="shared" si="24"/>
        <v>0</v>
      </c>
    </row>
    <row r="167" spans="2:7" ht="24" outlineLevel="1" x14ac:dyDescent="0.2">
      <c r="B167" s="8">
        <v>1715</v>
      </c>
      <c r="C167" s="9" t="s">
        <v>243</v>
      </c>
      <c r="D167" s="10" t="s">
        <v>6</v>
      </c>
      <c r="E167" s="62">
        <v>75</v>
      </c>
      <c r="F167" s="63"/>
      <c r="G167" s="92">
        <f t="shared" si="24"/>
        <v>0</v>
      </c>
    </row>
    <row r="168" spans="2:7" ht="24" outlineLevel="1" x14ac:dyDescent="0.2">
      <c r="B168" s="8">
        <v>1716</v>
      </c>
      <c r="C168" s="9" t="s">
        <v>244</v>
      </c>
      <c r="D168" s="10" t="s">
        <v>6</v>
      </c>
      <c r="E168" s="62">
        <v>100</v>
      </c>
      <c r="F168" s="63"/>
      <c r="G168" s="92">
        <f t="shared" si="24"/>
        <v>0</v>
      </c>
    </row>
    <row r="169" spans="2:7" outlineLevel="1" x14ac:dyDescent="0.2">
      <c r="B169" s="8">
        <v>1717</v>
      </c>
      <c r="C169" s="9" t="s">
        <v>245</v>
      </c>
      <c r="D169" s="10" t="s">
        <v>7</v>
      </c>
      <c r="E169" s="62">
        <v>12</v>
      </c>
      <c r="F169" s="63"/>
      <c r="G169" s="92">
        <f t="shared" si="24"/>
        <v>0</v>
      </c>
    </row>
    <row r="170" spans="2:7" outlineLevel="1" x14ac:dyDescent="0.2">
      <c r="B170" s="8">
        <v>1718</v>
      </c>
      <c r="C170" s="9" t="s">
        <v>246</v>
      </c>
      <c r="D170" s="10" t="s">
        <v>7</v>
      </c>
      <c r="E170" s="62">
        <v>2</v>
      </c>
      <c r="F170" s="63"/>
      <c r="G170" s="92">
        <f t="shared" si="24"/>
        <v>0</v>
      </c>
    </row>
    <row r="171" spans="2:7" outlineLevel="1" x14ac:dyDescent="0.2">
      <c r="B171" s="8">
        <v>1719</v>
      </c>
      <c r="C171" s="9" t="s">
        <v>247</v>
      </c>
      <c r="D171" s="10" t="s">
        <v>7</v>
      </c>
      <c r="E171" s="72">
        <v>3</v>
      </c>
      <c r="F171" s="63"/>
      <c r="G171" s="92">
        <f>E171*F171</f>
        <v>0</v>
      </c>
    </row>
    <row r="172" spans="2:7" ht="36" outlineLevel="1" x14ac:dyDescent="0.2">
      <c r="B172" s="8">
        <v>1720</v>
      </c>
      <c r="C172" s="52" t="s">
        <v>35</v>
      </c>
      <c r="D172" s="10" t="s">
        <v>7</v>
      </c>
      <c r="E172" s="72">
        <v>1</v>
      </c>
      <c r="F172" s="63"/>
      <c r="G172" s="92">
        <f>E172*F172</f>
        <v>0</v>
      </c>
    </row>
    <row r="173" spans="2:7" ht="36" outlineLevel="1" x14ac:dyDescent="0.2">
      <c r="B173" s="8">
        <v>1721</v>
      </c>
      <c r="C173" s="52" t="s">
        <v>33</v>
      </c>
      <c r="D173" s="10" t="s">
        <v>7</v>
      </c>
      <c r="E173" s="72">
        <v>1</v>
      </c>
      <c r="F173" s="63"/>
      <c r="G173" s="92">
        <f>E173*F173</f>
        <v>0</v>
      </c>
    </row>
    <row r="174" spans="2:7" outlineLevel="1" x14ac:dyDescent="0.2">
      <c r="B174" s="33"/>
      <c r="C174" s="34" t="s">
        <v>87</v>
      </c>
      <c r="D174" s="35"/>
      <c r="E174" s="69"/>
      <c r="F174" s="70"/>
      <c r="G174" s="94"/>
    </row>
    <row r="175" spans="2:7" ht="24" outlineLevel="1" x14ac:dyDescent="0.2">
      <c r="B175" s="8">
        <v>1722</v>
      </c>
      <c r="C175" s="9" t="s">
        <v>248</v>
      </c>
      <c r="D175" s="10" t="s">
        <v>6</v>
      </c>
      <c r="E175" s="62">
        <v>50</v>
      </c>
      <c r="F175" s="63"/>
      <c r="G175" s="92">
        <f>F175*E175</f>
        <v>0</v>
      </c>
    </row>
    <row r="176" spans="2:7" outlineLevel="1" x14ac:dyDescent="0.2">
      <c r="B176" s="8">
        <v>1723</v>
      </c>
      <c r="C176" s="9" t="s">
        <v>249</v>
      </c>
      <c r="D176" s="10" t="s">
        <v>7</v>
      </c>
      <c r="E176" s="71">
        <v>10</v>
      </c>
      <c r="F176" s="63"/>
      <c r="G176" s="92">
        <f>E176*F176</f>
        <v>0</v>
      </c>
    </row>
    <row r="177" spans="2:7" ht="36" outlineLevel="1" x14ac:dyDescent="0.2">
      <c r="B177" s="8">
        <v>1724</v>
      </c>
      <c r="C177" s="9" t="s">
        <v>250</v>
      </c>
      <c r="D177" s="10" t="s">
        <v>7</v>
      </c>
      <c r="E177" s="71">
        <v>20</v>
      </c>
      <c r="F177" s="63"/>
      <c r="G177" s="92">
        <f>E177*F177</f>
        <v>0</v>
      </c>
    </row>
    <row r="178" spans="2:7" ht="36" outlineLevel="1" x14ac:dyDescent="0.2">
      <c r="B178" s="8">
        <v>1725</v>
      </c>
      <c r="C178" s="52" t="s">
        <v>36</v>
      </c>
      <c r="D178" s="10" t="s">
        <v>7</v>
      </c>
      <c r="E178" s="62">
        <v>10</v>
      </c>
      <c r="F178" s="63"/>
      <c r="G178" s="92">
        <f>F178*E178</f>
        <v>0</v>
      </c>
    </row>
    <row r="179" spans="2:7" x14ac:dyDescent="0.2">
      <c r="B179" s="30"/>
      <c r="C179" s="28"/>
      <c r="D179" s="24"/>
      <c r="E179" s="72"/>
      <c r="F179" s="65"/>
      <c r="G179" s="93"/>
    </row>
    <row r="180" spans="2:7" x14ac:dyDescent="0.2">
      <c r="B180" s="7">
        <v>1800</v>
      </c>
      <c r="C180" s="26" t="s">
        <v>50</v>
      </c>
      <c r="D180" s="27"/>
      <c r="E180" s="66"/>
      <c r="F180" s="76"/>
      <c r="G180" s="96">
        <f>SUM(G181:G206)</f>
        <v>0</v>
      </c>
    </row>
    <row r="181" spans="2:7" ht="24" outlineLevel="1" x14ac:dyDescent="0.2">
      <c r="B181" s="8">
        <v>1801</v>
      </c>
      <c r="C181" s="9" t="s">
        <v>251</v>
      </c>
      <c r="D181" s="10" t="s">
        <v>7</v>
      </c>
      <c r="E181" s="72">
        <v>4</v>
      </c>
      <c r="F181" s="63"/>
      <c r="G181" s="92">
        <f t="shared" ref="G181:G202" si="25">E181*F181</f>
        <v>0</v>
      </c>
    </row>
    <row r="182" spans="2:7" outlineLevel="1" x14ac:dyDescent="0.2">
      <c r="B182" s="8">
        <v>1802</v>
      </c>
      <c r="C182" s="9" t="s">
        <v>252</v>
      </c>
      <c r="D182" s="10" t="s">
        <v>7</v>
      </c>
      <c r="E182" s="72">
        <v>4</v>
      </c>
      <c r="F182" s="63"/>
      <c r="G182" s="92">
        <f t="shared" si="25"/>
        <v>0</v>
      </c>
    </row>
    <row r="183" spans="2:7" ht="24" outlineLevel="1" x14ac:dyDescent="0.2">
      <c r="B183" s="8">
        <v>1803</v>
      </c>
      <c r="C183" s="9" t="s">
        <v>251</v>
      </c>
      <c r="D183" s="10" t="s">
        <v>7</v>
      </c>
      <c r="E183" s="72">
        <v>4</v>
      </c>
      <c r="F183" s="63"/>
      <c r="G183" s="92">
        <f t="shared" si="25"/>
        <v>0</v>
      </c>
    </row>
    <row r="184" spans="2:7" outlineLevel="1" x14ac:dyDescent="0.2">
      <c r="B184" s="8">
        <v>1804</v>
      </c>
      <c r="C184" s="52" t="s">
        <v>145</v>
      </c>
      <c r="D184" s="10" t="s">
        <v>129</v>
      </c>
      <c r="E184" s="72">
        <v>4</v>
      </c>
      <c r="F184" s="63"/>
      <c r="G184" s="92">
        <f t="shared" si="25"/>
        <v>0</v>
      </c>
    </row>
    <row r="185" spans="2:7" outlineLevel="1" x14ac:dyDescent="0.2">
      <c r="B185" s="8">
        <v>1805</v>
      </c>
      <c r="C185" s="9" t="s">
        <v>253</v>
      </c>
      <c r="D185" s="10" t="s">
        <v>7</v>
      </c>
      <c r="E185" s="72">
        <v>11</v>
      </c>
      <c r="F185" s="63"/>
      <c r="G185" s="92">
        <f t="shared" si="25"/>
        <v>0</v>
      </c>
    </row>
    <row r="186" spans="2:7" ht="24" outlineLevel="1" x14ac:dyDescent="0.2">
      <c r="B186" s="8">
        <v>1806</v>
      </c>
      <c r="C186" s="9" t="s">
        <v>254</v>
      </c>
      <c r="D186" s="10" t="s">
        <v>7</v>
      </c>
      <c r="E186" s="72">
        <v>4</v>
      </c>
      <c r="F186" s="63"/>
      <c r="G186" s="92">
        <f t="shared" si="25"/>
        <v>0</v>
      </c>
    </row>
    <row r="187" spans="2:7" ht="24" outlineLevel="1" x14ac:dyDescent="0.2">
      <c r="B187" s="8">
        <v>1807</v>
      </c>
      <c r="C187" s="9" t="s">
        <v>255</v>
      </c>
      <c r="D187" s="10" t="s">
        <v>7</v>
      </c>
      <c r="E187" s="72">
        <v>15</v>
      </c>
      <c r="F187" s="63"/>
      <c r="G187" s="92">
        <f>E187*F187</f>
        <v>0</v>
      </c>
    </row>
    <row r="188" spans="2:7" outlineLevel="1" x14ac:dyDescent="0.2">
      <c r="B188" s="8">
        <v>1808</v>
      </c>
      <c r="C188" s="9" t="s">
        <v>256</v>
      </c>
      <c r="D188" s="10" t="s">
        <v>7</v>
      </c>
      <c r="E188" s="72">
        <v>15</v>
      </c>
      <c r="F188" s="63"/>
      <c r="G188" s="92">
        <f t="shared" si="25"/>
        <v>0</v>
      </c>
    </row>
    <row r="189" spans="2:7" outlineLevel="1" x14ac:dyDescent="0.2">
      <c r="B189" s="8">
        <v>1809</v>
      </c>
      <c r="C189" s="9" t="s">
        <v>257</v>
      </c>
      <c r="D189" s="10" t="s">
        <v>7</v>
      </c>
      <c r="E189" s="72">
        <v>8</v>
      </c>
      <c r="F189" s="63"/>
      <c r="G189" s="92">
        <f t="shared" si="25"/>
        <v>0</v>
      </c>
    </row>
    <row r="190" spans="2:7" outlineLevel="1" x14ac:dyDescent="0.2">
      <c r="B190" s="8">
        <v>1810</v>
      </c>
      <c r="C190" s="9" t="s">
        <v>258</v>
      </c>
      <c r="D190" s="10" t="s">
        <v>7</v>
      </c>
      <c r="E190" s="72">
        <v>18</v>
      </c>
      <c r="F190" s="63"/>
      <c r="G190" s="92">
        <f t="shared" si="25"/>
        <v>0</v>
      </c>
    </row>
    <row r="191" spans="2:7" ht="24" outlineLevel="1" x14ac:dyDescent="0.2">
      <c r="B191" s="8">
        <v>1811</v>
      </c>
      <c r="C191" s="9" t="s">
        <v>259</v>
      </c>
      <c r="D191" s="10" t="s">
        <v>7</v>
      </c>
      <c r="E191" s="72">
        <v>8</v>
      </c>
      <c r="F191" s="63"/>
      <c r="G191" s="92">
        <f t="shared" si="25"/>
        <v>0</v>
      </c>
    </row>
    <row r="192" spans="2:7" ht="24" outlineLevel="1" x14ac:dyDescent="0.2">
      <c r="B192" s="8">
        <v>1812</v>
      </c>
      <c r="C192" s="9" t="s">
        <v>260</v>
      </c>
      <c r="D192" s="10" t="s">
        <v>7</v>
      </c>
      <c r="E192" s="72">
        <v>4</v>
      </c>
      <c r="F192" s="63"/>
      <c r="G192" s="92">
        <f t="shared" si="25"/>
        <v>0</v>
      </c>
    </row>
    <row r="193" spans="2:7" ht="24" outlineLevel="1" x14ac:dyDescent="0.2">
      <c r="B193" s="8">
        <v>1813</v>
      </c>
      <c r="C193" s="9" t="s">
        <v>261</v>
      </c>
      <c r="D193" s="10" t="s">
        <v>1</v>
      </c>
      <c r="E193" s="62">
        <v>3.75</v>
      </c>
      <c r="F193" s="63"/>
      <c r="G193" s="92">
        <f t="shared" si="25"/>
        <v>0</v>
      </c>
    </row>
    <row r="194" spans="2:7" ht="24" outlineLevel="1" x14ac:dyDescent="0.2">
      <c r="B194" s="8">
        <v>1814</v>
      </c>
      <c r="C194" s="9" t="s">
        <v>262</v>
      </c>
      <c r="D194" s="10" t="s">
        <v>1</v>
      </c>
      <c r="E194" s="62">
        <v>9.84</v>
      </c>
      <c r="F194" s="63"/>
      <c r="G194" s="92">
        <f t="shared" si="25"/>
        <v>0</v>
      </c>
    </row>
    <row r="195" spans="2:7" outlineLevel="1" x14ac:dyDescent="0.2">
      <c r="B195" s="8">
        <v>1815</v>
      </c>
      <c r="C195" s="9" t="s">
        <v>263</v>
      </c>
      <c r="D195" s="10" t="s">
        <v>7</v>
      </c>
      <c r="E195" s="62">
        <v>7</v>
      </c>
      <c r="F195" s="63"/>
      <c r="G195" s="92">
        <f t="shared" si="25"/>
        <v>0</v>
      </c>
    </row>
    <row r="196" spans="2:7" outlineLevel="1" x14ac:dyDescent="0.2">
      <c r="B196" s="8">
        <v>1816</v>
      </c>
      <c r="C196" s="9" t="s">
        <v>264</v>
      </c>
      <c r="D196" s="10" t="s">
        <v>7</v>
      </c>
      <c r="E196" s="62">
        <v>1</v>
      </c>
      <c r="F196" s="63"/>
      <c r="G196" s="92">
        <f t="shared" si="25"/>
        <v>0</v>
      </c>
    </row>
    <row r="197" spans="2:7" outlineLevel="1" x14ac:dyDescent="0.2">
      <c r="B197" s="8">
        <v>1817</v>
      </c>
      <c r="C197" s="9" t="s">
        <v>265</v>
      </c>
      <c r="D197" s="10" t="s">
        <v>7</v>
      </c>
      <c r="E197" s="62">
        <v>8</v>
      </c>
      <c r="F197" s="63"/>
      <c r="G197" s="92">
        <f t="shared" si="25"/>
        <v>0</v>
      </c>
    </row>
    <row r="198" spans="2:7" outlineLevel="1" x14ac:dyDescent="0.2">
      <c r="B198" s="8">
        <v>1818</v>
      </c>
      <c r="C198" s="9" t="s">
        <v>266</v>
      </c>
      <c r="D198" s="10" t="s">
        <v>7</v>
      </c>
      <c r="E198" s="62">
        <v>8</v>
      </c>
      <c r="F198" s="63"/>
      <c r="G198" s="92">
        <f t="shared" si="25"/>
        <v>0</v>
      </c>
    </row>
    <row r="199" spans="2:7" ht="24" outlineLevel="1" x14ac:dyDescent="0.2">
      <c r="B199" s="8">
        <v>1819</v>
      </c>
      <c r="C199" s="9" t="s">
        <v>267</v>
      </c>
      <c r="D199" s="10" t="s">
        <v>7</v>
      </c>
      <c r="E199" s="62">
        <v>8</v>
      </c>
      <c r="F199" s="63"/>
      <c r="G199" s="92">
        <f t="shared" si="25"/>
        <v>0</v>
      </c>
    </row>
    <row r="200" spans="2:7" outlineLevel="1" x14ac:dyDescent="0.2">
      <c r="B200" s="8">
        <v>1820</v>
      </c>
      <c r="C200" s="9" t="s">
        <v>268</v>
      </c>
      <c r="D200" s="10" t="s">
        <v>7</v>
      </c>
      <c r="E200" s="62">
        <v>2</v>
      </c>
      <c r="F200" s="63"/>
      <c r="G200" s="92">
        <f t="shared" si="25"/>
        <v>0</v>
      </c>
    </row>
    <row r="201" spans="2:7" ht="24" outlineLevel="1" x14ac:dyDescent="0.2">
      <c r="B201" s="8">
        <v>1821</v>
      </c>
      <c r="C201" s="9" t="s">
        <v>269</v>
      </c>
      <c r="D201" s="10" t="s">
        <v>7</v>
      </c>
      <c r="E201" s="62">
        <v>3</v>
      </c>
      <c r="F201" s="63"/>
      <c r="G201" s="92">
        <f t="shared" si="25"/>
        <v>0</v>
      </c>
    </row>
    <row r="202" spans="2:7" outlineLevel="1" x14ac:dyDescent="0.2">
      <c r="B202" s="8">
        <v>1822</v>
      </c>
      <c r="C202" s="9" t="s">
        <v>270</v>
      </c>
      <c r="D202" s="10" t="s">
        <v>7</v>
      </c>
      <c r="E202" s="62">
        <v>3</v>
      </c>
      <c r="F202" s="63"/>
      <c r="G202" s="92">
        <f t="shared" si="25"/>
        <v>0</v>
      </c>
    </row>
    <row r="203" spans="2:7" ht="23.45" customHeight="1" outlineLevel="1" x14ac:dyDescent="0.2">
      <c r="B203" s="8">
        <v>1823</v>
      </c>
      <c r="C203" s="9" t="s">
        <v>271</v>
      </c>
      <c r="D203" s="10" t="s">
        <v>7</v>
      </c>
      <c r="E203" s="62">
        <v>3</v>
      </c>
      <c r="F203" s="63"/>
      <c r="G203" s="92">
        <f t="shared" ref="G203" si="26">E203*F203</f>
        <v>0</v>
      </c>
    </row>
    <row r="204" spans="2:7" outlineLevel="1" x14ac:dyDescent="0.2">
      <c r="B204" s="8">
        <v>1824</v>
      </c>
      <c r="C204" s="9" t="s">
        <v>272</v>
      </c>
      <c r="D204" s="10" t="s">
        <v>7</v>
      </c>
      <c r="E204" s="62">
        <v>1</v>
      </c>
      <c r="F204" s="63"/>
      <c r="G204" s="92">
        <f t="shared" ref="G204:G205" si="27">E204*F204</f>
        <v>0</v>
      </c>
    </row>
    <row r="205" spans="2:7" outlineLevel="1" x14ac:dyDescent="0.2">
      <c r="B205" s="8">
        <v>1825</v>
      </c>
      <c r="C205" s="9" t="s">
        <v>273</v>
      </c>
      <c r="D205" s="10" t="s">
        <v>7</v>
      </c>
      <c r="E205" s="62">
        <v>1</v>
      </c>
      <c r="F205" s="63"/>
      <c r="G205" s="92">
        <f t="shared" si="27"/>
        <v>0</v>
      </c>
    </row>
    <row r="206" spans="2:7" x14ac:dyDescent="0.2">
      <c r="B206" s="30"/>
      <c r="C206" s="28"/>
      <c r="D206" s="24"/>
      <c r="E206" s="72"/>
      <c r="F206" s="65"/>
      <c r="G206" s="93"/>
    </row>
    <row r="207" spans="2:7" x14ac:dyDescent="0.2">
      <c r="B207" s="7">
        <v>1900</v>
      </c>
      <c r="C207" s="26" t="s">
        <v>51</v>
      </c>
      <c r="D207" s="27"/>
      <c r="E207" s="66"/>
      <c r="F207" s="61"/>
      <c r="G207" s="91">
        <f>SUM(G209:G255)</f>
        <v>0</v>
      </c>
    </row>
    <row r="208" spans="2:7" outlineLevel="1" x14ac:dyDescent="0.2">
      <c r="B208" s="33"/>
      <c r="C208" s="33" t="s">
        <v>52</v>
      </c>
      <c r="D208" s="33"/>
      <c r="E208" s="77"/>
      <c r="F208" s="77"/>
      <c r="G208" s="97"/>
    </row>
    <row r="209" spans="2:7" ht="24" outlineLevel="1" x14ac:dyDescent="0.2">
      <c r="B209" s="8">
        <v>1901</v>
      </c>
      <c r="C209" s="9" t="s">
        <v>274</v>
      </c>
      <c r="D209" s="10" t="s">
        <v>6</v>
      </c>
      <c r="E209" s="62">
        <v>4968</v>
      </c>
      <c r="F209" s="63"/>
      <c r="G209" s="92">
        <f t="shared" ref="G209:G215" si="28">E209*F209</f>
        <v>0</v>
      </c>
    </row>
    <row r="210" spans="2:7" ht="24" outlineLevel="1" x14ac:dyDescent="0.2">
      <c r="B210" s="8">
        <v>1902</v>
      </c>
      <c r="C210" s="9" t="s">
        <v>275</v>
      </c>
      <c r="D210" s="10" t="s">
        <v>6</v>
      </c>
      <c r="E210" s="62">
        <v>1485</v>
      </c>
      <c r="F210" s="63"/>
      <c r="G210" s="92">
        <f t="shared" si="28"/>
        <v>0</v>
      </c>
    </row>
    <row r="211" spans="2:7" ht="24" outlineLevel="1" x14ac:dyDescent="0.2">
      <c r="B211" s="8">
        <v>1903</v>
      </c>
      <c r="C211" s="9" t="s">
        <v>276</v>
      </c>
      <c r="D211" s="10" t="s">
        <v>6</v>
      </c>
      <c r="E211" s="62">
        <v>750</v>
      </c>
      <c r="F211" s="63"/>
      <c r="G211" s="92">
        <f t="shared" si="28"/>
        <v>0</v>
      </c>
    </row>
    <row r="212" spans="2:7" ht="24" outlineLevel="1" x14ac:dyDescent="0.2">
      <c r="B212" s="8">
        <v>1904</v>
      </c>
      <c r="C212" s="9" t="s">
        <v>277</v>
      </c>
      <c r="D212" s="10" t="s">
        <v>6</v>
      </c>
      <c r="E212" s="62">
        <v>150</v>
      </c>
      <c r="F212" s="63"/>
      <c r="G212" s="92">
        <f t="shared" si="28"/>
        <v>0</v>
      </c>
    </row>
    <row r="213" spans="2:7" ht="24" outlineLevel="1" x14ac:dyDescent="0.2">
      <c r="B213" s="8">
        <v>1905</v>
      </c>
      <c r="C213" s="9" t="s">
        <v>278</v>
      </c>
      <c r="D213" s="10" t="s">
        <v>6</v>
      </c>
      <c r="E213" s="62">
        <v>150</v>
      </c>
      <c r="F213" s="63"/>
      <c r="G213" s="92">
        <f t="shared" si="28"/>
        <v>0</v>
      </c>
    </row>
    <row r="214" spans="2:7" ht="24" outlineLevel="1" x14ac:dyDescent="0.2">
      <c r="B214" s="8">
        <v>1906</v>
      </c>
      <c r="C214" s="9" t="s">
        <v>279</v>
      </c>
      <c r="D214" s="10" t="s">
        <v>6</v>
      </c>
      <c r="E214" s="62">
        <v>200</v>
      </c>
      <c r="F214" s="63"/>
      <c r="G214" s="92">
        <f t="shared" si="28"/>
        <v>0</v>
      </c>
    </row>
    <row r="215" spans="2:7" ht="24" outlineLevel="1" x14ac:dyDescent="0.2">
      <c r="B215" s="8">
        <v>1907</v>
      </c>
      <c r="C215" s="9" t="s">
        <v>280</v>
      </c>
      <c r="D215" s="10" t="s">
        <v>6</v>
      </c>
      <c r="E215" s="62">
        <v>200</v>
      </c>
      <c r="F215" s="63"/>
      <c r="G215" s="92">
        <f t="shared" si="28"/>
        <v>0</v>
      </c>
    </row>
    <row r="216" spans="2:7" outlineLevel="1" x14ac:dyDescent="0.2">
      <c r="B216" s="33"/>
      <c r="C216" s="33" t="s">
        <v>38</v>
      </c>
      <c r="D216" s="33"/>
      <c r="E216" s="251"/>
      <c r="F216" s="77"/>
      <c r="G216" s="97"/>
    </row>
    <row r="217" spans="2:7" ht="24" outlineLevel="1" x14ac:dyDescent="0.2">
      <c r="B217" s="8">
        <v>1908</v>
      </c>
      <c r="C217" s="9" t="s">
        <v>281</v>
      </c>
      <c r="D217" s="10" t="s">
        <v>6</v>
      </c>
      <c r="E217" s="62">
        <v>645.29999999999995</v>
      </c>
      <c r="F217" s="63"/>
      <c r="G217" s="92">
        <f t="shared" ref="G217:G224" si="29">E217*F217</f>
        <v>0</v>
      </c>
    </row>
    <row r="218" spans="2:7" ht="24" outlineLevel="1" x14ac:dyDescent="0.2">
      <c r="B218" s="8">
        <v>1909</v>
      </c>
      <c r="C218" s="9" t="s">
        <v>282</v>
      </c>
      <c r="D218" s="10" t="s">
        <v>6</v>
      </c>
      <c r="E218" s="62">
        <v>1505.7</v>
      </c>
      <c r="F218" s="63"/>
      <c r="G218" s="92">
        <f t="shared" si="29"/>
        <v>0</v>
      </c>
    </row>
    <row r="219" spans="2:7" ht="24" outlineLevel="1" x14ac:dyDescent="0.2">
      <c r="B219" s="8">
        <v>1910</v>
      </c>
      <c r="C219" s="9" t="s">
        <v>283</v>
      </c>
      <c r="D219" s="10" t="s">
        <v>6</v>
      </c>
      <c r="E219" s="62">
        <v>1250</v>
      </c>
      <c r="F219" s="63"/>
      <c r="G219" s="92">
        <f t="shared" si="29"/>
        <v>0</v>
      </c>
    </row>
    <row r="220" spans="2:7" outlineLevel="1" x14ac:dyDescent="0.2">
      <c r="B220" s="8">
        <v>1911</v>
      </c>
      <c r="C220" s="9" t="s">
        <v>284</v>
      </c>
      <c r="D220" s="10" t="s">
        <v>6</v>
      </c>
      <c r="E220" s="62">
        <v>200</v>
      </c>
      <c r="F220" s="63"/>
      <c r="G220" s="92">
        <f t="shared" si="29"/>
        <v>0</v>
      </c>
    </row>
    <row r="221" spans="2:7" outlineLevel="1" x14ac:dyDescent="0.2">
      <c r="B221" s="8">
        <v>1912</v>
      </c>
      <c r="C221" s="9" t="s">
        <v>285</v>
      </c>
      <c r="D221" s="10" t="s">
        <v>7</v>
      </c>
      <c r="E221" s="62">
        <v>2</v>
      </c>
      <c r="F221" s="63"/>
      <c r="G221" s="92">
        <f t="shared" si="29"/>
        <v>0</v>
      </c>
    </row>
    <row r="222" spans="2:7" outlineLevel="1" x14ac:dyDescent="0.2">
      <c r="B222" s="8">
        <v>1913</v>
      </c>
      <c r="C222" s="9" t="s">
        <v>286</v>
      </c>
      <c r="D222" s="10" t="s">
        <v>7</v>
      </c>
      <c r="E222" s="62">
        <v>4</v>
      </c>
      <c r="F222" s="63"/>
      <c r="G222" s="92">
        <f t="shared" si="29"/>
        <v>0</v>
      </c>
    </row>
    <row r="223" spans="2:7" outlineLevel="1" x14ac:dyDescent="0.2">
      <c r="B223" s="8">
        <v>1914</v>
      </c>
      <c r="C223" s="9" t="s">
        <v>287</v>
      </c>
      <c r="D223" s="10" t="s">
        <v>7</v>
      </c>
      <c r="E223" s="62">
        <v>2</v>
      </c>
      <c r="F223" s="63"/>
      <c r="G223" s="92">
        <f t="shared" si="29"/>
        <v>0</v>
      </c>
    </row>
    <row r="224" spans="2:7" ht="36" outlineLevel="1" x14ac:dyDescent="0.2">
      <c r="B224" s="8">
        <v>1915</v>
      </c>
      <c r="C224" s="52" t="s">
        <v>31</v>
      </c>
      <c r="D224" s="10" t="s">
        <v>7</v>
      </c>
      <c r="E224" s="62">
        <v>6</v>
      </c>
      <c r="F224" s="63"/>
      <c r="G224" s="92">
        <f t="shared" si="29"/>
        <v>0</v>
      </c>
    </row>
    <row r="225" spans="2:7" outlineLevel="1" x14ac:dyDescent="0.2">
      <c r="B225" s="33"/>
      <c r="C225" s="33" t="s">
        <v>53</v>
      </c>
      <c r="D225" s="33"/>
      <c r="E225" s="77"/>
      <c r="F225" s="77"/>
      <c r="G225" s="97"/>
    </row>
    <row r="226" spans="2:7" outlineLevel="1" x14ac:dyDescent="0.2">
      <c r="B226" s="8">
        <v>1916</v>
      </c>
      <c r="C226" s="9" t="s">
        <v>288</v>
      </c>
      <c r="D226" s="10" t="s">
        <v>7</v>
      </c>
      <c r="E226" s="62">
        <v>151</v>
      </c>
      <c r="F226" s="63"/>
      <c r="G226" s="92">
        <f>E226*F226</f>
        <v>0</v>
      </c>
    </row>
    <row r="227" spans="2:7" ht="24" outlineLevel="1" x14ac:dyDescent="0.2">
      <c r="B227" s="8">
        <v>1917</v>
      </c>
      <c r="C227" s="9" t="s">
        <v>289</v>
      </c>
      <c r="D227" s="10" t="s">
        <v>7</v>
      </c>
      <c r="E227" s="62">
        <v>120</v>
      </c>
      <c r="F227" s="63"/>
      <c r="G227" s="92">
        <f>E227*F227</f>
        <v>0</v>
      </c>
    </row>
    <row r="228" spans="2:7" ht="24" outlineLevel="1" x14ac:dyDescent="0.2">
      <c r="B228" s="8">
        <v>1918</v>
      </c>
      <c r="C228" s="9" t="s">
        <v>290</v>
      </c>
      <c r="D228" s="10" t="s">
        <v>7</v>
      </c>
      <c r="E228" s="62">
        <v>18</v>
      </c>
      <c r="F228" s="63"/>
      <c r="G228" s="92">
        <f>E228*F228</f>
        <v>0</v>
      </c>
    </row>
    <row r="229" spans="2:7" ht="36" outlineLevel="1" x14ac:dyDescent="0.2">
      <c r="B229" s="8">
        <v>1919</v>
      </c>
      <c r="C229" s="9" t="s">
        <v>291</v>
      </c>
      <c r="D229" s="10" t="s">
        <v>7</v>
      </c>
      <c r="E229" s="62">
        <v>5</v>
      </c>
      <c r="F229" s="63"/>
      <c r="G229" s="92">
        <f>E229*F229</f>
        <v>0</v>
      </c>
    </row>
    <row r="230" spans="2:7" ht="13.5" customHeight="1" outlineLevel="1" x14ac:dyDescent="0.2">
      <c r="B230" s="8">
        <v>1920</v>
      </c>
      <c r="C230" s="9" t="s">
        <v>292</v>
      </c>
      <c r="D230" s="10" t="s">
        <v>7</v>
      </c>
      <c r="E230" s="62">
        <v>8</v>
      </c>
      <c r="F230" s="63"/>
      <c r="G230" s="92">
        <f>E230*F230</f>
        <v>0</v>
      </c>
    </row>
    <row r="231" spans="2:7" ht="13.5" customHeight="1" outlineLevel="1" x14ac:dyDescent="0.2">
      <c r="B231" s="8">
        <v>1921</v>
      </c>
      <c r="C231" s="9" t="s">
        <v>293</v>
      </c>
      <c r="D231" s="10" t="s">
        <v>7</v>
      </c>
      <c r="E231" s="62">
        <v>240</v>
      </c>
      <c r="F231" s="63"/>
      <c r="G231" s="92">
        <f t="shared" ref="G231:G233" si="30">E231*F231</f>
        <v>0</v>
      </c>
    </row>
    <row r="232" spans="2:7" ht="13.5" customHeight="1" outlineLevel="1" x14ac:dyDescent="0.2">
      <c r="B232" s="8">
        <v>1922</v>
      </c>
      <c r="C232" s="9" t="s">
        <v>294</v>
      </c>
      <c r="D232" s="10" t="s">
        <v>7</v>
      </c>
      <c r="E232" s="62">
        <v>18</v>
      </c>
      <c r="F232" s="63"/>
      <c r="G232" s="92">
        <f t="shared" si="30"/>
        <v>0</v>
      </c>
    </row>
    <row r="233" spans="2:7" ht="13.5" customHeight="1" outlineLevel="1" x14ac:dyDescent="0.2">
      <c r="B233" s="8">
        <v>1923</v>
      </c>
      <c r="C233" s="9" t="s">
        <v>295</v>
      </c>
      <c r="D233" s="10" t="s">
        <v>7</v>
      </c>
      <c r="E233" s="62">
        <v>5</v>
      </c>
      <c r="F233" s="63"/>
      <c r="G233" s="92">
        <f t="shared" si="30"/>
        <v>0</v>
      </c>
    </row>
    <row r="234" spans="2:7" outlineLevel="1" x14ac:dyDescent="0.2">
      <c r="B234" s="33"/>
      <c r="C234" s="33" t="s">
        <v>54</v>
      </c>
      <c r="D234" s="33"/>
      <c r="E234" s="77"/>
      <c r="F234" s="77"/>
      <c r="G234" s="97"/>
    </row>
    <row r="235" spans="2:7" outlineLevel="1" x14ac:dyDescent="0.2">
      <c r="B235" s="8">
        <v>1924</v>
      </c>
      <c r="C235" s="9" t="s">
        <v>296</v>
      </c>
      <c r="D235" s="10" t="s">
        <v>7</v>
      </c>
      <c r="E235" s="62">
        <v>88</v>
      </c>
      <c r="F235" s="63"/>
      <c r="G235" s="92">
        <f>E235*F235</f>
        <v>0</v>
      </c>
    </row>
    <row r="236" spans="2:7" outlineLevel="1" x14ac:dyDescent="0.2">
      <c r="B236" s="8">
        <v>1925</v>
      </c>
      <c r="C236" s="9" t="s">
        <v>297</v>
      </c>
      <c r="D236" s="10" t="s">
        <v>26</v>
      </c>
      <c r="E236" s="62">
        <v>55</v>
      </c>
      <c r="F236" s="63"/>
      <c r="G236" s="92">
        <f t="shared" ref="G236:G240" si="31">E236*F236</f>
        <v>0</v>
      </c>
    </row>
    <row r="237" spans="2:7" outlineLevel="1" x14ac:dyDescent="0.2">
      <c r="B237" s="8">
        <v>1926</v>
      </c>
      <c r="C237" s="9" t="s">
        <v>298</v>
      </c>
      <c r="D237" s="10" t="s">
        <v>26</v>
      </c>
      <c r="E237" s="62">
        <v>2</v>
      </c>
      <c r="F237" s="63"/>
      <c r="G237" s="92">
        <f t="shared" si="31"/>
        <v>0</v>
      </c>
    </row>
    <row r="238" spans="2:7" outlineLevel="1" x14ac:dyDescent="0.2">
      <c r="B238" s="8">
        <v>1927</v>
      </c>
      <c r="C238" s="9" t="s">
        <v>299</v>
      </c>
      <c r="D238" s="10" t="s">
        <v>26</v>
      </c>
      <c r="E238" s="62">
        <v>25</v>
      </c>
      <c r="F238" s="63"/>
      <c r="G238" s="92">
        <f t="shared" si="31"/>
        <v>0</v>
      </c>
    </row>
    <row r="239" spans="2:7" outlineLevel="1" x14ac:dyDescent="0.2">
      <c r="B239" s="8">
        <v>1928</v>
      </c>
      <c r="C239" s="9" t="s">
        <v>300</v>
      </c>
      <c r="D239" s="10" t="s">
        <v>26</v>
      </c>
      <c r="E239" s="62">
        <v>4</v>
      </c>
      <c r="F239" s="63"/>
      <c r="G239" s="92">
        <f t="shared" si="31"/>
        <v>0</v>
      </c>
    </row>
    <row r="240" spans="2:7" outlineLevel="1" x14ac:dyDescent="0.2">
      <c r="B240" s="8">
        <v>1929</v>
      </c>
      <c r="C240" s="9" t="s">
        <v>301</v>
      </c>
      <c r="D240" s="10" t="s">
        <v>26</v>
      </c>
      <c r="E240" s="62">
        <v>2</v>
      </c>
      <c r="F240" s="63"/>
      <c r="G240" s="92">
        <f t="shared" si="31"/>
        <v>0</v>
      </c>
    </row>
    <row r="241" spans="2:7" outlineLevel="1" x14ac:dyDescent="0.2">
      <c r="B241" s="33"/>
      <c r="C241" s="33" t="s">
        <v>55</v>
      </c>
      <c r="D241" s="33"/>
      <c r="E241" s="77"/>
      <c r="F241" s="77"/>
      <c r="G241" s="97"/>
    </row>
    <row r="242" spans="2:7" ht="27.75" customHeight="1" outlineLevel="1" x14ac:dyDescent="0.2">
      <c r="B242" s="8">
        <v>1930</v>
      </c>
      <c r="C242" s="9" t="s">
        <v>302</v>
      </c>
      <c r="D242" s="10" t="s">
        <v>7</v>
      </c>
      <c r="E242" s="62">
        <v>2</v>
      </c>
      <c r="F242" s="63"/>
      <c r="G242" s="92">
        <f t="shared" ref="G242:G253" si="32">E242*F242</f>
        <v>0</v>
      </c>
    </row>
    <row r="243" spans="2:7" ht="24" outlineLevel="1" x14ac:dyDescent="0.2">
      <c r="B243" s="8">
        <v>1931</v>
      </c>
      <c r="C243" s="52" t="s">
        <v>132</v>
      </c>
      <c r="D243" s="10" t="s">
        <v>7</v>
      </c>
      <c r="E243" s="62">
        <v>1</v>
      </c>
      <c r="F243" s="63"/>
      <c r="G243" s="92">
        <f t="shared" si="32"/>
        <v>0</v>
      </c>
    </row>
    <row r="244" spans="2:7" ht="24" outlineLevel="1" x14ac:dyDescent="0.2">
      <c r="B244" s="8">
        <v>1932</v>
      </c>
      <c r="C244" s="9" t="s">
        <v>303</v>
      </c>
      <c r="D244" s="10" t="s">
        <v>7</v>
      </c>
      <c r="E244" s="62">
        <v>1</v>
      </c>
      <c r="F244" s="63"/>
      <c r="G244" s="92">
        <f t="shared" si="32"/>
        <v>0</v>
      </c>
    </row>
    <row r="245" spans="2:7" ht="24" outlineLevel="1" x14ac:dyDescent="0.2">
      <c r="B245" s="8">
        <v>1933</v>
      </c>
      <c r="C245" s="9" t="s">
        <v>304</v>
      </c>
      <c r="D245" s="10" t="s">
        <v>7</v>
      </c>
      <c r="E245" s="62">
        <v>70</v>
      </c>
      <c r="F245" s="63"/>
      <c r="G245" s="92">
        <f t="shared" si="32"/>
        <v>0</v>
      </c>
    </row>
    <row r="246" spans="2:7" ht="24" outlineLevel="1" x14ac:dyDescent="0.2">
      <c r="B246" s="8">
        <v>1934</v>
      </c>
      <c r="C246" s="9" t="s">
        <v>305</v>
      </c>
      <c r="D246" s="10" t="s">
        <v>7</v>
      </c>
      <c r="E246" s="62">
        <v>30</v>
      </c>
      <c r="F246" s="63"/>
      <c r="G246" s="92">
        <f t="shared" si="32"/>
        <v>0</v>
      </c>
    </row>
    <row r="247" spans="2:7" outlineLevel="1" x14ac:dyDescent="0.2">
      <c r="B247" s="8">
        <v>1935</v>
      </c>
      <c r="C247" s="9" t="s">
        <v>306</v>
      </c>
      <c r="D247" s="10" t="s">
        <v>7</v>
      </c>
      <c r="E247" s="62">
        <v>3</v>
      </c>
      <c r="F247" s="63"/>
      <c r="G247" s="92">
        <f>E247*F247</f>
        <v>0</v>
      </c>
    </row>
    <row r="248" spans="2:7" outlineLevel="1" x14ac:dyDescent="0.2">
      <c r="B248" s="8">
        <v>1936</v>
      </c>
      <c r="C248" s="9" t="s">
        <v>307</v>
      </c>
      <c r="D248" s="10" t="s">
        <v>7</v>
      </c>
      <c r="E248" s="62">
        <v>4</v>
      </c>
      <c r="F248" s="63"/>
      <c r="G248" s="92">
        <f>E248*F248</f>
        <v>0</v>
      </c>
    </row>
    <row r="249" spans="2:7" ht="24" outlineLevel="1" x14ac:dyDescent="0.2">
      <c r="B249" s="8">
        <v>1937</v>
      </c>
      <c r="C249" s="9" t="s">
        <v>308</v>
      </c>
      <c r="D249" s="10" t="s">
        <v>7</v>
      </c>
      <c r="E249" s="62">
        <v>4</v>
      </c>
      <c r="F249" s="63"/>
      <c r="G249" s="92">
        <f t="shared" si="32"/>
        <v>0</v>
      </c>
    </row>
    <row r="250" spans="2:7" ht="24" outlineLevel="1" x14ac:dyDescent="0.2">
      <c r="B250" s="8">
        <v>1938</v>
      </c>
      <c r="C250" s="9" t="s">
        <v>309</v>
      </c>
      <c r="D250" s="10" t="s">
        <v>7</v>
      </c>
      <c r="E250" s="62">
        <v>3</v>
      </c>
      <c r="F250" s="63"/>
      <c r="G250" s="92">
        <f t="shared" si="32"/>
        <v>0</v>
      </c>
    </row>
    <row r="251" spans="2:7" ht="24" outlineLevel="1" x14ac:dyDescent="0.2">
      <c r="B251" s="8">
        <v>1939</v>
      </c>
      <c r="C251" s="9" t="s">
        <v>310</v>
      </c>
      <c r="D251" s="10" t="s">
        <v>7</v>
      </c>
      <c r="E251" s="62">
        <v>1</v>
      </c>
      <c r="F251" s="63"/>
      <c r="G251" s="92">
        <f t="shared" si="32"/>
        <v>0</v>
      </c>
    </row>
    <row r="252" spans="2:7" ht="24" outlineLevel="1" x14ac:dyDescent="0.2">
      <c r="B252" s="8">
        <v>1940</v>
      </c>
      <c r="C252" s="52" t="s">
        <v>131</v>
      </c>
      <c r="D252" s="10" t="s">
        <v>7</v>
      </c>
      <c r="E252" s="62">
        <v>2</v>
      </c>
      <c r="F252" s="63"/>
      <c r="G252" s="92">
        <f t="shared" si="32"/>
        <v>0</v>
      </c>
    </row>
    <row r="253" spans="2:7" ht="24" outlineLevel="1" x14ac:dyDescent="0.2">
      <c r="B253" s="8">
        <v>1941</v>
      </c>
      <c r="C253" s="9" t="s">
        <v>311</v>
      </c>
      <c r="D253" s="10" t="s">
        <v>7</v>
      </c>
      <c r="E253" s="62">
        <v>1</v>
      </c>
      <c r="F253" s="63"/>
      <c r="G253" s="92">
        <f t="shared" si="32"/>
        <v>0</v>
      </c>
    </row>
    <row r="254" spans="2:7" outlineLevel="1" x14ac:dyDescent="0.2">
      <c r="B254" s="8">
        <v>1942</v>
      </c>
      <c r="C254" s="9" t="s">
        <v>312</v>
      </c>
      <c r="D254" s="10" t="s">
        <v>10</v>
      </c>
      <c r="E254" s="62">
        <v>2</v>
      </c>
      <c r="F254" s="63"/>
      <c r="G254" s="92">
        <f t="shared" ref="G254" si="33">E254*F254</f>
        <v>0</v>
      </c>
    </row>
    <row r="255" spans="2:7" x14ac:dyDescent="0.2">
      <c r="B255" s="261"/>
      <c r="C255" s="261"/>
      <c r="D255" s="261"/>
      <c r="E255" s="261"/>
      <c r="F255" s="261"/>
      <c r="G255" s="261"/>
    </row>
    <row r="256" spans="2:7" x14ac:dyDescent="0.2">
      <c r="B256" s="7">
        <v>2000</v>
      </c>
      <c r="C256" s="25" t="s">
        <v>56</v>
      </c>
      <c r="D256" s="25"/>
      <c r="E256" s="78"/>
      <c r="F256" s="78"/>
      <c r="G256" s="98">
        <f>SUM(G257:G275)</f>
        <v>0</v>
      </c>
    </row>
    <row r="257" spans="2:7" ht="24" outlineLevel="1" x14ac:dyDescent="0.2">
      <c r="B257" s="8">
        <v>2001</v>
      </c>
      <c r="C257" s="9" t="s">
        <v>313</v>
      </c>
      <c r="D257" s="10" t="s">
        <v>7</v>
      </c>
      <c r="E257" s="62">
        <v>2</v>
      </c>
      <c r="F257" s="63"/>
      <c r="G257" s="92">
        <f t="shared" ref="G257:G269" si="34">E257*F257</f>
        <v>0</v>
      </c>
    </row>
    <row r="258" spans="2:7" outlineLevel="1" x14ac:dyDescent="0.2">
      <c r="B258" s="8">
        <v>2002</v>
      </c>
      <c r="C258" s="9" t="s">
        <v>314</v>
      </c>
      <c r="D258" s="10" t="s">
        <v>7</v>
      </c>
      <c r="E258" s="62">
        <v>20</v>
      </c>
      <c r="F258" s="63"/>
      <c r="G258" s="92">
        <f t="shared" si="34"/>
        <v>0</v>
      </c>
    </row>
    <row r="259" spans="2:7" ht="24" outlineLevel="1" x14ac:dyDescent="0.2">
      <c r="B259" s="8">
        <v>2003</v>
      </c>
      <c r="C259" s="9" t="s">
        <v>315</v>
      </c>
      <c r="D259" s="10" t="s">
        <v>7</v>
      </c>
      <c r="E259" s="62">
        <v>1</v>
      </c>
      <c r="F259" s="63"/>
      <c r="G259" s="92">
        <f t="shared" si="34"/>
        <v>0</v>
      </c>
    </row>
    <row r="260" spans="2:7" outlineLevel="1" x14ac:dyDescent="0.2">
      <c r="B260" s="8">
        <v>2004</v>
      </c>
      <c r="C260" s="9" t="s">
        <v>316</v>
      </c>
      <c r="D260" s="10" t="s">
        <v>7</v>
      </c>
      <c r="E260" s="62">
        <v>2</v>
      </c>
      <c r="F260" s="63"/>
      <c r="G260" s="92">
        <f>E260*F260</f>
        <v>0</v>
      </c>
    </row>
    <row r="261" spans="2:7" outlineLevel="1" x14ac:dyDescent="0.2">
      <c r="B261" s="8">
        <v>2005</v>
      </c>
      <c r="C261" s="9" t="s">
        <v>317</v>
      </c>
      <c r="D261" s="10" t="s">
        <v>7</v>
      </c>
      <c r="E261" s="62">
        <v>2</v>
      </c>
      <c r="F261" s="63"/>
      <c r="G261" s="92">
        <f>E261*F261</f>
        <v>0</v>
      </c>
    </row>
    <row r="262" spans="2:7" outlineLevel="1" x14ac:dyDescent="0.2">
      <c r="B262" s="8">
        <v>2006</v>
      </c>
      <c r="C262" s="9" t="s">
        <v>318</v>
      </c>
      <c r="D262" s="10" t="s">
        <v>7</v>
      </c>
      <c r="E262" s="62">
        <v>2</v>
      </c>
      <c r="F262" s="63"/>
      <c r="G262" s="92">
        <f>E262*F262</f>
        <v>0</v>
      </c>
    </row>
    <row r="263" spans="2:7" outlineLevel="1" x14ac:dyDescent="0.2">
      <c r="B263" s="8">
        <v>2007</v>
      </c>
      <c r="C263" s="9" t="s">
        <v>319</v>
      </c>
      <c r="D263" s="10" t="s">
        <v>7</v>
      </c>
      <c r="E263" s="62">
        <v>2</v>
      </c>
      <c r="F263" s="63"/>
      <c r="G263" s="92">
        <f>E263*F263</f>
        <v>0</v>
      </c>
    </row>
    <row r="264" spans="2:7" outlineLevel="1" x14ac:dyDescent="0.2">
      <c r="B264" s="8">
        <v>2008</v>
      </c>
      <c r="C264" s="9" t="s">
        <v>320</v>
      </c>
      <c r="D264" s="10" t="s">
        <v>7</v>
      </c>
      <c r="E264" s="62">
        <v>10</v>
      </c>
      <c r="F264" s="63"/>
      <c r="G264" s="92">
        <f t="shared" si="34"/>
        <v>0</v>
      </c>
    </row>
    <row r="265" spans="2:7" outlineLevel="1" x14ac:dyDescent="0.2">
      <c r="B265" s="8">
        <v>2009</v>
      </c>
      <c r="C265" s="9" t="s">
        <v>321</v>
      </c>
      <c r="D265" s="10" t="s">
        <v>6</v>
      </c>
      <c r="E265" s="62">
        <v>100</v>
      </c>
      <c r="F265" s="63"/>
      <c r="G265" s="92">
        <f t="shared" si="34"/>
        <v>0</v>
      </c>
    </row>
    <row r="266" spans="2:7" outlineLevel="1" x14ac:dyDescent="0.2">
      <c r="B266" s="8">
        <v>2010</v>
      </c>
      <c r="C266" s="9" t="s">
        <v>322</v>
      </c>
      <c r="D266" s="10" t="s">
        <v>6</v>
      </c>
      <c r="E266" s="62">
        <v>120</v>
      </c>
      <c r="F266" s="63"/>
      <c r="G266" s="92">
        <f t="shared" si="34"/>
        <v>0</v>
      </c>
    </row>
    <row r="267" spans="2:7" outlineLevel="1" x14ac:dyDescent="0.2">
      <c r="B267" s="8">
        <v>2011</v>
      </c>
      <c r="C267" s="9" t="s">
        <v>323</v>
      </c>
      <c r="D267" s="10" t="s">
        <v>7</v>
      </c>
      <c r="E267" s="62">
        <v>10</v>
      </c>
      <c r="F267" s="63"/>
      <c r="G267" s="92">
        <f t="shared" si="34"/>
        <v>0</v>
      </c>
    </row>
    <row r="268" spans="2:7" outlineLevel="1" x14ac:dyDescent="0.2">
      <c r="B268" s="8">
        <v>2012</v>
      </c>
      <c r="C268" s="9" t="s">
        <v>324</v>
      </c>
      <c r="D268" s="10" t="s">
        <v>7</v>
      </c>
      <c r="E268" s="62">
        <v>20</v>
      </c>
      <c r="F268" s="63"/>
      <c r="G268" s="92">
        <f t="shared" si="34"/>
        <v>0</v>
      </c>
    </row>
    <row r="269" spans="2:7" outlineLevel="1" x14ac:dyDescent="0.2">
      <c r="B269" s="8">
        <v>2013</v>
      </c>
      <c r="C269" s="9" t="s">
        <v>325</v>
      </c>
      <c r="D269" s="10" t="s">
        <v>7</v>
      </c>
      <c r="E269" s="62">
        <v>10</v>
      </c>
      <c r="F269" s="63"/>
      <c r="G269" s="92">
        <f t="shared" si="34"/>
        <v>0</v>
      </c>
    </row>
    <row r="270" spans="2:7" ht="24" outlineLevel="1" x14ac:dyDescent="0.2">
      <c r="B270" s="8">
        <v>2014</v>
      </c>
      <c r="C270" s="9" t="s">
        <v>326</v>
      </c>
      <c r="D270" s="10" t="s">
        <v>6</v>
      </c>
      <c r="E270" s="62">
        <v>52</v>
      </c>
      <c r="F270" s="63"/>
      <c r="G270" s="92">
        <f t="shared" ref="G270" si="35">E270*F270</f>
        <v>0</v>
      </c>
    </row>
    <row r="271" spans="2:7" outlineLevel="1" x14ac:dyDescent="0.2">
      <c r="B271" s="8">
        <v>2015</v>
      </c>
      <c r="C271" s="9" t="s">
        <v>327</v>
      </c>
      <c r="D271" s="10" t="s">
        <v>6</v>
      </c>
      <c r="E271" s="62">
        <v>20</v>
      </c>
      <c r="F271" s="63"/>
      <c r="G271" s="92">
        <f t="shared" ref="G271" si="36">E271*F271</f>
        <v>0</v>
      </c>
    </row>
    <row r="272" spans="2:7" ht="24" outlineLevel="1" x14ac:dyDescent="0.2">
      <c r="B272" s="8">
        <v>2016</v>
      </c>
      <c r="C272" s="9" t="s">
        <v>328</v>
      </c>
      <c r="D272" s="10" t="s">
        <v>7</v>
      </c>
      <c r="E272" s="62">
        <v>10</v>
      </c>
      <c r="F272" s="63"/>
      <c r="G272" s="92">
        <f>E272*F272</f>
        <v>0</v>
      </c>
    </row>
    <row r="273" spans="2:7" ht="24" outlineLevel="1" x14ac:dyDescent="0.2">
      <c r="B273" s="8">
        <v>2017</v>
      </c>
      <c r="C273" s="9" t="s">
        <v>179</v>
      </c>
      <c r="D273" s="10" t="s">
        <v>11</v>
      </c>
      <c r="E273" s="62">
        <v>5.4</v>
      </c>
      <c r="F273" s="63"/>
      <c r="G273" s="92">
        <f>E273*F273</f>
        <v>0</v>
      </c>
    </row>
    <row r="274" spans="2:7" outlineLevel="1" x14ac:dyDescent="0.2">
      <c r="B274" s="8">
        <v>2018</v>
      </c>
      <c r="C274" s="9" t="s">
        <v>189</v>
      </c>
      <c r="D274" s="10" t="s">
        <v>11</v>
      </c>
      <c r="E274" s="62">
        <v>5.4</v>
      </c>
      <c r="F274" s="63"/>
      <c r="G274" s="92">
        <f>E274*F274</f>
        <v>0</v>
      </c>
    </row>
    <row r="275" spans="2:7" x14ac:dyDescent="0.2">
      <c r="B275" s="22"/>
      <c r="C275" s="23" t="s">
        <v>57</v>
      </c>
      <c r="D275" s="24"/>
      <c r="E275" s="72"/>
      <c r="F275" s="65"/>
      <c r="G275" s="93"/>
    </row>
    <row r="276" spans="2:7" x14ac:dyDescent="0.2">
      <c r="B276" s="7">
        <v>2100</v>
      </c>
      <c r="C276" s="26" t="s">
        <v>58</v>
      </c>
      <c r="D276" s="27"/>
      <c r="E276" s="66"/>
      <c r="F276" s="61"/>
      <c r="G276" s="91">
        <f>SUM(G277:G280)</f>
        <v>0</v>
      </c>
    </row>
    <row r="277" spans="2:7" ht="24" outlineLevel="1" x14ac:dyDescent="0.2">
      <c r="B277" s="8">
        <v>2101</v>
      </c>
      <c r="C277" s="9" t="s">
        <v>329</v>
      </c>
      <c r="D277" s="10" t="s">
        <v>26</v>
      </c>
      <c r="E277" s="62">
        <v>12</v>
      </c>
      <c r="F277" s="63"/>
      <c r="G277" s="92">
        <f>E277*F277</f>
        <v>0</v>
      </c>
    </row>
    <row r="278" spans="2:7" ht="24" outlineLevel="1" x14ac:dyDescent="0.2">
      <c r="B278" s="8">
        <v>2102</v>
      </c>
      <c r="C278" s="9" t="s">
        <v>330</v>
      </c>
      <c r="D278" s="10" t="s">
        <v>26</v>
      </c>
      <c r="E278" s="62">
        <v>2</v>
      </c>
      <c r="F278" s="63"/>
      <c r="G278" s="92">
        <f>E278*F278</f>
        <v>0</v>
      </c>
    </row>
    <row r="279" spans="2:7" outlineLevel="1" x14ac:dyDescent="0.2">
      <c r="B279" s="8">
        <v>2103</v>
      </c>
      <c r="C279" s="9" t="s">
        <v>331</v>
      </c>
      <c r="D279" s="10" t="s">
        <v>26</v>
      </c>
      <c r="E279" s="62">
        <v>1</v>
      </c>
      <c r="F279" s="63"/>
      <c r="G279" s="92">
        <f>E279*F279</f>
        <v>0</v>
      </c>
    </row>
    <row r="280" spans="2:7" x14ac:dyDescent="0.2">
      <c r="B280" s="8"/>
      <c r="C280" s="23"/>
      <c r="D280" s="24"/>
      <c r="E280" s="72"/>
      <c r="F280" s="65"/>
      <c r="G280" s="93"/>
    </row>
    <row r="281" spans="2:7" x14ac:dyDescent="0.2">
      <c r="B281" s="7">
        <v>2200</v>
      </c>
      <c r="C281" s="25" t="s">
        <v>88</v>
      </c>
      <c r="D281" s="25"/>
      <c r="E281" s="78"/>
      <c r="F281" s="78"/>
      <c r="G281" s="98">
        <f>SUM(G282:G300)</f>
        <v>0</v>
      </c>
    </row>
    <row r="282" spans="2:7" outlineLevel="1" x14ac:dyDescent="0.2">
      <c r="B282" s="8">
        <v>2201</v>
      </c>
      <c r="C282" s="9" t="s">
        <v>332</v>
      </c>
      <c r="D282" s="10" t="s">
        <v>7</v>
      </c>
      <c r="E282" s="62">
        <v>3</v>
      </c>
      <c r="F282" s="63"/>
      <c r="G282" s="92">
        <f t="shared" ref="G282:G298" si="37">E282*F282</f>
        <v>0</v>
      </c>
    </row>
    <row r="283" spans="2:7" outlineLevel="1" x14ac:dyDescent="0.2">
      <c r="B283" s="8">
        <v>2202</v>
      </c>
      <c r="C283" s="9" t="s">
        <v>333</v>
      </c>
      <c r="D283" s="10" t="s">
        <v>7</v>
      </c>
      <c r="E283" s="62">
        <v>2</v>
      </c>
      <c r="F283" s="63"/>
      <c r="G283" s="92">
        <f t="shared" si="37"/>
        <v>0</v>
      </c>
    </row>
    <row r="284" spans="2:7" outlineLevel="1" x14ac:dyDescent="0.2">
      <c r="B284" s="8">
        <v>2203</v>
      </c>
      <c r="C284" s="9" t="s">
        <v>334</v>
      </c>
      <c r="D284" s="10" t="s">
        <v>7</v>
      </c>
      <c r="E284" s="62">
        <v>2</v>
      </c>
      <c r="F284" s="63"/>
      <c r="G284" s="92">
        <f t="shared" si="37"/>
        <v>0</v>
      </c>
    </row>
    <row r="285" spans="2:7" outlineLevel="1" x14ac:dyDescent="0.2">
      <c r="B285" s="8">
        <v>2204</v>
      </c>
      <c r="C285" s="9" t="s">
        <v>335</v>
      </c>
      <c r="D285" s="10" t="s">
        <v>7</v>
      </c>
      <c r="E285" s="62">
        <v>1</v>
      </c>
      <c r="F285" s="63"/>
      <c r="G285" s="92">
        <f t="shared" si="37"/>
        <v>0</v>
      </c>
    </row>
    <row r="286" spans="2:7" outlineLevel="1" x14ac:dyDescent="0.2">
      <c r="B286" s="8">
        <v>2205</v>
      </c>
      <c r="C286" s="9" t="s">
        <v>336</v>
      </c>
      <c r="D286" s="10" t="s">
        <v>7</v>
      </c>
      <c r="E286" s="62">
        <v>4</v>
      </c>
      <c r="F286" s="63"/>
      <c r="G286" s="92">
        <f t="shared" si="37"/>
        <v>0</v>
      </c>
    </row>
    <row r="287" spans="2:7" outlineLevel="1" x14ac:dyDescent="0.2">
      <c r="B287" s="8">
        <v>2206</v>
      </c>
      <c r="C287" s="9" t="s">
        <v>337</v>
      </c>
      <c r="D287" s="10" t="s">
        <v>6</v>
      </c>
      <c r="E287" s="62">
        <v>150</v>
      </c>
      <c r="F287" s="63"/>
      <c r="G287" s="92">
        <f t="shared" si="37"/>
        <v>0</v>
      </c>
    </row>
    <row r="288" spans="2:7" outlineLevel="1" x14ac:dyDescent="0.2">
      <c r="B288" s="8">
        <v>2207</v>
      </c>
      <c r="C288" s="9" t="s">
        <v>338</v>
      </c>
      <c r="D288" s="10" t="s">
        <v>6</v>
      </c>
      <c r="E288" s="62">
        <v>150</v>
      </c>
      <c r="F288" s="63"/>
      <c r="G288" s="92">
        <f t="shared" si="37"/>
        <v>0</v>
      </c>
    </row>
    <row r="289" spans="2:7" outlineLevel="1" x14ac:dyDescent="0.2">
      <c r="B289" s="8">
        <v>2208</v>
      </c>
      <c r="C289" s="9" t="s">
        <v>339</v>
      </c>
      <c r="D289" s="10" t="s">
        <v>7</v>
      </c>
      <c r="E289" s="62">
        <v>15</v>
      </c>
      <c r="F289" s="63"/>
      <c r="G289" s="92">
        <f t="shared" si="37"/>
        <v>0</v>
      </c>
    </row>
    <row r="290" spans="2:7" outlineLevel="1" x14ac:dyDescent="0.2">
      <c r="B290" s="8">
        <v>2209</v>
      </c>
      <c r="C290" s="9" t="s">
        <v>296</v>
      </c>
      <c r="D290" s="10" t="s">
        <v>7</v>
      </c>
      <c r="E290" s="62">
        <v>15</v>
      </c>
      <c r="F290" s="63"/>
      <c r="G290" s="92">
        <f t="shared" si="37"/>
        <v>0</v>
      </c>
    </row>
    <row r="291" spans="2:7" outlineLevel="1" x14ac:dyDescent="0.2">
      <c r="B291" s="8">
        <v>2210</v>
      </c>
      <c r="C291" s="9" t="s">
        <v>340</v>
      </c>
      <c r="D291" s="10" t="s">
        <v>7</v>
      </c>
      <c r="E291" s="62">
        <v>1</v>
      </c>
      <c r="F291" s="63"/>
      <c r="G291" s="92">
        <f t="shared" si="37"/>
        <v>0</v>
      </c>
    </row>
    <row r="292" spans="2:7" ht="24" outlineLevel="1" x14ac:dyDescent="0.2">
      <c r="B292" s="8">
        <v>2211</v>
      </c>
      <c r="C292" s="52" t="s">
        <v>90</v>
      </c>
      <c r="D292" s="10" t="s">
        <v>7</v>
      </c>
      <c r="E292" s="62">
        <v>20</v>
      </c>
      <c r="F292" s="63"/>
      <c r="G292" s="92">
        <f t="shared" si="37"/>
        <v>0</v>
      </c>
    </row>
    <row r="293" spans="2:7" ht="36" outlineLevel="1" x14ac:dyDescent="0.2">
      <c r="B293" s="8">
        <v>2212</v>
      </c>
      <c r="C293" s="52" t="s">
        <v>30</v>
      </c>
      <c r="D293" s="10" t="s">
        <v>7</v>
      </c>
      <c r="E293" s="62">
        <v>1</v>
      </c>
      <c r="F293" s="63"/>
      <c r="G293" s="92">
        <f t="shared" si="37"/>
        <v>0</v>
      </c>
    </row>
    <row r="294" spans="2:7" ht="36" outlineLevel="1" x14ac:dyDescent="0.2">
      <c r="B294" s="8">
        <v>2213</v>
      </c>
      <c r="C294" s="52" t="s">
        <v>32</v>
      </c>
      <c r="D294" s="10" t="s">
        <v>7</v>
      </c>
      <c r="E294" s="62">
        <v>1</v>
      </c>
      <c r="F294" s="63"/>
      <c r="G294" s="92">
        <f t="shared" si="37"/>
        <v>0</v>
      </c>
    </row>
    <row r="295" spans="2:7" ht="24" outlineLevel="1" x14ac:dyDescent="0.2">
      <c r="B295" s="8">
        <v>2214</v>
      </c>
      <c r="C295" s="52" t="s">
        <v>133</v>
      </c>
      <c r="D295" s="10" t="s">
        <v>7</v>
      </c>
      <c r="E295" s="62">
        <v>1</v>
      </c>
      <c r="F295" s="63"/>
      <c r="G295" s="92">
        <f t="shared" si="37"/>
        <v>0</v>
      </c>
    </row>
    <row r="296" spans="2:7" ht="27" customHeight="1" outlineLevel="1" x14ac:dyDescent="0.2">
      <c r="B296" s="8">
        <v>2215</v>
      </c>
      <c r="C296" s="9" t="s">
        <v>341</v>
      </c>
      <c r="D296" s="10" t="s">
        <v>7</v>
      </c>
      <c r="E296" s="62">
        <v>2</v>
      </c>
      <c r="F296" s="63"/>
      <c r="G296" s="92">
        <f t="shared" si="37"/>
        <v>0</v>
      </c>
    </row>
    <row r="297" spans="2:7" ht="24" outlineLevel="1" x14ac:dyDescent="0.2">
      <c r="B297" s="8">
        <v>2216</v>
      </c>
      <c r="C297" s="9" t="s">
        <v>281</v>
      </c>
      <c r="D297" s="10" t="s">
        <v>6</v>
      </c>
      <c r="E297" s="62">
        <v>80</v>
      </c>
      <c r="F297" s="63"/>
      <c r="G297" s="92">
        <f t="shared" si="37"/>
        <v>0</v>
      </c>
    </row>
    <row r="298" spans="2:7" ht="24" outlineLevel="1" x14ac:dyDescent="0.2">
      <c r="B298" s="8">
        <v>2217</v>
      </c>
      <c r="C298" s="9" t="s">
        <v>282</v>
      </c>
      <c r="D298" s="10" t="s">
        <v>6</v>
      </c>
      <c r="E298" s="62">
        <v>10</v>
      </c>
      <c r="F298" s="63"/>
      <c r="G298" s="92">
        <f t="shared" si="37"/>
        <v>0</v>
      </c>
    </row>
    <row r="299" spans="2:7" outlineLevel="1" x14ac:dyDescent="0.2">
      <c r="B299" s="8">
        <v>2218</v>
      </c>
      <c r="C299" s="9" t="s">
        <v>342</v>
      </c>
      <c r="D299" s="10" t="s">
        <v>6</v>
      </c>
      <c r="E299" s="62">
        <v>100</v>
      </c>
      <c r="F299" s="63"/>
      <c r="G299" s="92">
        <f>E299*F299</f>
        <v>0</v>
      </c>
    </row>
    <row r="300" spans="2:7" x14ac:dyDescent="0.2">
      <c r="B300" s="23"/>
      <c r="C300" s="28"/>
      <c r="D300" s="24"/>
      <c r="E300" s="72"/>
      <c r="F300" s="74"/>
      <c r="G300" s="92"/>
    </row>
    <row r="301" spans="2:7" x14ac:dyDescent="0.2">
      <c r="B301" s="7">
        <v>2300</v>
      </c>
      <c r="C301" s="26" t="s">
        <v>49</v>
      </c>
      <c r="D301" s="27"/>
      <c r="E301" s="66"/>
      <c r="F301" s="76"/>
      <c r="G301" s="96">
        <f>SUM(G302:G308)</f>
        <v>0</v>
      </c>
    </row>
    <row r="302" spans="2:7" outlineLevel="1" x14ac:dyDescent="0.2">
      <c r="B302" s="8">
        <v>2301</v>
      </c>
      <c r="C302" s="9" t="s">
        <v>343</v>
      </c>
      <c r="D302" s="10" t="s">
        <v>7</v>
      </c>
      <c r="E302" s="62">
        <v>4</v>
      </c>
      <c r="F302" s="63"/>
      <c r="G302" s="92">
        <f t="shared" ref="G302:G307" si="38">E302*F302</f>
        <v>0</v>
      </c>
    </row>
    <row r="303" spans="2:7" outlineLevel="1" x14ac:dyDescent="0.2">
      <c r="B303" s="8">
        <v>2302</v>
      </c>
      <c r="C303" s="9" t="s">
        <v>344</v>
      </c>
      <c r="D303" s="10" t="s">
        <v>7</v>
      </c>
      <c r="E303" s="62">
        <v>4</v>
      </c>
      <c r="F303" s="63"/>
      <c r="G303" s="92">
        <f t="shared" si="38"/>
        <v>0</v>
      </c>
    </row>
    <row r="304" spans="2:7" outlineLevel="1" x14ac:dyDescent="0.2">
      <c r="B304" s="8">
        <v>2303</v>
      </c>
      <c r="C304" s="9" t="s">
        <v>345</v>
      </c>
      <c r="D304" s="10" t="s">
        <v>7</v>
      </c>
      <c r="E304" s="62">
        <v>4</v>
      </c>
      <c r="F304" s="63"/>
      <c r="G304" s="92">
        <f t="shared" ref="G304" si="39">E304*F304</f>
        <v>0</v>
      </c>
    </row>
    <row r="305" spans="2:7" outlineLevel="1" x14ac:dyDescent="0.2">
      <c r="B305" s="8">
        <v>2304</v>
      </c>
      <c r="C305" s="9" t="s">
        <v>346</v>
      </c>
      <c r="D305" s="10" t="s">
        <v>7</v>
      </c>
      <c r="E305" s="62">
        <v>12</v>
      </c>
      <c r="F305" s="63"/>
      <c r="G305" s="92">
        <f t="shared" ref="G305" si="40">E305*F305</f>
        <v>0</v>
      </c>
    </row>
    <row r="306" spans="2:7" ht="24" outlineLevel="1" x14ac:dyDescent="0.2">
      <c r="B306" s="8">
        <v>2305</v>
      </c>
      <c r="C306" s="9" t="s">
        <v>347</v>
      </c>
      <c r="D306" s="10" t="s">
        <v>7</v>
      </c>
      <c r="E306" s="72">
        <v>12</v>
      </c>
      <c r="F306" s="63"/>
      <c r="G306" s="92">
        <f t="shared" si="38"/>
        <v>0</v>
      </c>
    </row>
    <row r="307" spans="2:7" ht="24" outlineLevel="1" x14ac:dyDescent="0.2">
      <c r="B307" s="8">
        <v>2306</v>
      </c>
      <c r="C307" s="9" t="s">
        <v>348</v>
      </c>
      <c r="D307" s="10" t="s">
        <v>7</v>
      </c>
      <c r="E307" s="72">
        <v>29</v>
      </c>
      <c r="F307" s="63"/>
      <c r="G307" s="92">
        <f t="shared" si="38"/>
        <v>0</v>
      </c>
    </row>
    <row r="308" spans="2:7" x14ac:dyDescent="0.2">
      <c r="B308" s="22"/>
      <c r="C308" s="28"/>
      <c r="D308" s="24"/>
      <c r="E308" s="72"/>
      <c r="F308" s="74"/>
      <c r="G308" s="92"/>
    </row>
    <row r="309" spans="2:7" x14ac:dyDescent="0.2">
      <c r="B309" s="7">
        <v>2400</v>
      </c>
      <c r="C309" s="26" t="s">
        <v>59</v>
      </c>
      <c r="D309" s="27"/>
      <c r="E309" s="66"/>
      <c r="F309" s="61"/>
      <c r="G309" s="91">
        <f>SUM(G310:G316)</f>
        <v>0</v>
      </c>
    </row>
    <row r="310" spans="2:7" outlineLevel="1" x14ac:dyDescent="0.2">
      <c r="B310" s="8">
        <v>2401</v>
      </c>
      <c r="C310" s="9" t="s">
        <v>349</v>
      </c>
      <c r="D310" s="10" t="s">
        <v>1</v>
      </c>
      <c r="E310" s="72">
        <v>0.25</v>
      </c>
      <c r="F310" s="63"/>
      <c r="G310" s="92">
        <f>E310*F310</f>
        <v>0</v>
      </c>
    </row>
    <row r="311" spans="2:7" outlineLevel="1" x14ac:dyDescent="0.2">
      <c r="B311" s="8">
        <v>2402</v>
      </c>
      <c r="C311" s="9" t="s">
        <v>176</v>
      </c>
      <c r="D311" s="10" t="s">
        <v>1</v>
      </c>
      <c r="E311" s="72">
        <v>1.51</v>
      </c>
      <c r="F311" s="63"/>
      <c r="G311" s="92">
        <f>E311*F311</f>
        <v>0</v>
      </c>
    </row>
    <row r="312" spans="2:7" outlineLevel="1" x14ac:dyDescent="0.2">
      <c r="B312" s="8">
        <v>2403</v>
      </c>
      <c r="C312" s="9" t="s">
        <v>177</v>
      </c>
      <c r="D312" s="10" t="s">
        <v>1</v>
      </c>
      <c r="E312" s="72">
        <v>1.24</v>
      </c>
      <c r="F312" s="63"/>
      <c r="G312" s="92">
        <f t="shared" ref="G312:G315" si="41">E312*F312</f>
        <v>0</v>
      </c>
    </row>
    <row r="313" spans="2:7" outlineLevel="1" x14ac:dyDescent="0.2">
      <c r="B313" s="8">
        <v>2404</v>
      </c>
      <c r="C313" s="9" t="s">
        <v>143</v>
      </c>
      <c r="D313" s="10" t="s">
        <v>1</v>
      </c>
      <c r="E313" s="72">
        <v>148.5</v>
      </c>
      <c r="F313" s="63"/>
      <c r="G313" s="92">
        <f t="shared" si="41"/>
        <v>0</v>
      </c>
    </row>
    <row r="314" spans="2:7" outlineLevel="1" x14ac:dyDescent="0.2">
      <c r="B314" s="8">
        <v>2405</v>
      </c>
      <c r="C314" s="9" t="s">
        <v>144</v>
      </c>
      <c r="D314" s="10" t="s">
        <v>1</v>
      </c>
      <c r="E314" s="72">
        <v>26.75</v>
      </c>
      <c r="F314" s="63"/>
      <c r="G314" s="92">
        <f t="shared" si="41"/>
        <v>0</v>
      </c>
    </row>
    <row r="315" spans="2:7" ht="24" outlineLevel="1" x14ac:dyDescent="0.2">
      <c r="B315" s="8">
        <v>2406</v>
      </c>
      <c r="C315" s="9" t="s">
        <v>178</v>
      </c>
      <c r="D315" s="10" t="s">
        <v>1</v>
      </c>
      <c r="E315" s="72">
        <v>30</v>
      </c>
      <c r="F315" s="63"/>
      <c r="G315" s="92">
        <f t="shared" si="41"/>
        <v>0</v>
      </c>
    </row>
    <row r="316" spans="2:7" x14ac:dyDescent="0.2">
      <c r="B316" s="22"/>
      <c r="C316" s="23"/>
      <c r="D316" s="24"/>
      <c r="E316" s="72"/>
      <c r="F316" s="65"/>
      <c r="G316" s="93"/>
    </row>
    <row r="317" spans="2:7" x14ac:dyDescent="0.2">
      <c r="B317" s="7">
        <v>2500</v>
      </c>
      <c r="C317" s="26" t="s">
        <v>142</v>
      </c>
      <c r="D317" s="27"/>
      <c r="E317" s="66"/>
      <c r="F317" s="76"/>
      <c r="G317" s="96">
        <f>SUM(G318:G331)</f>
        <v>0</v>
      </c>
    </row>
    <row r="318" spans="2:7" outlineLevel="1" x14ac:dyDescent="0.2">
      <c r="B318" s="8">
        <v>2501</v>
      </c>
      <c r="C318" s="9" t="s">
        <v>350</v>
      </c>
      <c r="D318" s="10" t="s">
        <v>6</v>
      </c>
      <c r="E318" s="62">
        <v>40</v>
      </c>
      <c r="F318" s="63"/>
      <c r="G318" s="92">
        <f t="shared" ref="G318:G319" si="42">E318*F318</f>
        <v>0</v>
      </c>
    </row>
    <row r="319" spans="2:7" outlineLevel="1" x14ac:dyDescent="0.2">
      <c r="B319" s="8">
        <v>2502</v>
      </c>
      <c r="C319" s="9" t="s">
        <v>351</v>
      </c>
      <c r="D319" s="10" t="s">
        <v>6</v>
      </c>
      <c r="E319" s="72">
        <v>40</v>
      </c>
      <c r="F319" s="63"/>
      <c r="G319" s="92">
        <f t="shared" si="42"/>
        <v>0</v>
      </c>
    </row>
    <row r="320" spans="2:7" outlineLevel="1" x14ac:dyDescent="0.2">
      <c r="B320" s="8">
        <v>2503</v>
      </c>
      <c r="C320" s="9" t="s">
        <v>352</v>
      </c>
      <c r="D320" s="10" t="s">
        <v>7</v>
      </c>
      <c r="E320" s="72">
        <v>2</v>
      </c>
      <c r="F320" s="63"/>
      <c r="G320" s="92">
        <f t="shared" ref="G320:G330" si="43">E320*F320</f>
        <v>0</v>
      </c>
    </row>
    <row r="321" spans="2:7" ht="24" outlineLevel="1" x14ac:dyDescent="0.2">
      <c r="B321" s="8">
        <v>2504</v>
      </c>
      <c r="C321" s="9" t="s">
        <v>353</v>
      </c>
      <c r="D321" s="10" t="s">
        <v>7</v>
      </c>
      <c r="E321" s="72">
        <v>3</v>
      </c>
      <c r="F321" s="63"/>
      <c r="G321" s="92">
        <f t="shared" si="43"/>
        <v>0</v>
      </c>
    </row>
    <row r="322" spans="2:7" ht="24" outlineLevel="1" x14ac:dyDescent="0.2">
      <c r="B322" s="8">
        <v>2505</v>
      </c>
      <c r="C322" s="9" t="s">
        <v>354</v>
      </c>
      <c r="D322" s="10" t="s">
        <v>7</v>
      </c>
      <c r="E322" s="72">
        <v>3</v>
      </c>
      <c r="F322" s="63"/>
      <c r="G322" s="92">
        <f t="shared" si="43"/>
        <v>0</v>
      </c>
    </row>
    <row r="323" spans="2:7" ht="24" outlineLevel="1" x14ac:dyDescent="0.2">
      <c r="B323" s="8">
        <v>2506</v>
      </c>
      <c r="C323" s="9" t="s">
        <v>355</v>
      </c>
      <c r="D323" s="10" t="s">
        <v>7</v>
      </c>
      <c r="E323" s="72">
        <v>3</v>
      </c>
      <c r="F323" s="63"/>
      <c r="G323" s="92">
        <f t="shared" si="43"/>
        <v>0</v>
      </c>
    </row>
    <row r="324" spans="2:7" outlineLevel="1" x14ac:dyDescent="0.2">
      <c r="B324" s="8">
        <v>2507</v>
      </c>
      <c r="C324" s="9" t="s">
        <v>356</v>
      </c>
      <c r="D324" s="10" t="s">
        <v>7</v>
      </c>
      <c r="E324" s="72">
        <v>3</v>
      </c>
      <c r="F324" s="63"/>
      <c r="G324" s="92">
        <f t="shared" si="43"/>
        <v>0</v>
      </c>
    </row>
    <row r="325" spans="2:7" ht="24" outlineLevel="1" x14ac:dyDescent="0.2">
      <c r="B325" s="8">
        <v>2508</v>
      </c>
      <c r="C325" s="9" t="s">
        <v>357</v>
      </c>
      <c r="D325" s="10" t="s">
        <v>7</v>
      </c>
      <c r="E325" s="72">
        <v>3</v>
      </c>
      <c r="F325" s="63"/>
      <c r="G325" s="92">
        <f t="shared" si="43"/>
        <v>0</v>
      </c>
    </row>
    <row r="326" spans="2:7" outlineLevel="1" x14ac:dyDescent="0.2">
      <c r="B326" s="8">
        <v>2509</v>
      </c>
      <c r="C326" s="9" t="s">
        <v>140</v>
      </c>
      <c r="D326" s="10" t="s">
        <v>129</v>
      </c>
      <c r="E326" s="72">
        <v>3</v>
      </c>
      <c r="F326" s="63"/>
      <c r="G326" s="92">
        <f t="shared" si="43"/>
        <v>0</v>
      </c>
    </row>
    <row r="327" spans="2:7" outlineLevel="1" x14ac:dyDescent="0.2">
      <c r="B327" s="8">
        <v>2510</v>
      </c>
      <c r="C327" s="9" t="s">
        <v>141</v>
      </c>
      <c r="D327" s="10" t="s">
        <v>129</v>
      </c>
      <c r="E327" s="72">
        <v>3</v>
      </c>
      <c r="F327" s="63"/>
      <c r="G327" s="92">
        <f t="shared" si="43"/>
        <v>0</v>
      </c>
    </row>
    <row r="328" spans="2:7" ht="36" outlineLevel="1" x14ac:dyDescent="0.2">
      <c r="B328" s="8">
        <v>2511</v>
      </c>
      <c r="C328" s="9" t="s">
        <v>146</v>
      </c>
      <c r="D328" s="10" t="s">
        <v>129</v>
      </c>
      <c r="E328" s="72">
        <v>3</v>
      </c>
      <c r="F328" s="63"/>
      <c r="G328" s="92">
        <f t="shared" si="43"/>
        <v>0</v>
      </c>
    </row>
    <row r="329" spans="2:7" outlineLevel="1" x14ac:dyDescent="0.2">
      <c r="B329" s="8">
        <v>2512</v>
      </c>
      <c r="C329" s="9" t="s">
        <v>102</v>
      </c>
      <c r="D329" s="10" t="s">
        <v>7</v>
      </c>
      <c r="E329" s="62">
        <v>4</v>
      </c>
      <c r="F329" s="63"/>
      <c r="G329" s="92">
        <f t="shared" si="43"/>
        <v>0</v>
      </c>
    </row>
    <row r="330" spans="2:7" outlineLevel="1" x14ac:dyDescent="0.2">
      <c r="B330" s="8">
        <v>2513</v>
      </c>
      <c r="C330" s="9" t="s">
        <v>103</v>
      </c>
      <c r="D330" s="10" t="s">
        <v>7</v>
      </c>
      <c r="E330" s="62">
        <v>3</v>
      </c>
      <c r="F330" s="63"/>
      <c r="G330" s="92">
        <f t="shared" si="43"/>
        <v>0</v>
      </c>
    </row>
    <row r="331" spans="2:7" x14ac:dyDescent="0.2">
      <c r="B331" s="22"/>
      <c r="C331" s="28"/>
      <c r="D331" s="24"/>
      <c r="E331" s="72"/>
      <c r="F331" s="74"/>
      <c r="G331" s="92"/>
    </row>
    <row r="332" spans="2:7" x14ac:dyDescent="0.2">
      <c r="B332" s="7">
        <v>2600</v>
      </c>
      <c r="C332" s="25" t="s">
        <v>79</v>
      </c>
      <c r="D332" s="25"/>
      <c r="E332" s="78"/>
      <c r="F332" s="78"/>
      <c r="G332" s="98">
        <f>SUM(G334:G364)</f>
        <v>0</v>
      </c>
    </row>
    <row r="333" spans="2:7" outlineLevel="1" x14ac:dyDescent="0.2">
      <c r="B333" s="33"/>
      <c r="C333" s="33" t="s">
        <v>65</v>
      </c>
      <c r="D333" s="33"/>
      <c r="E333" s="77"/>
      <c r="F333" s="77"/>
      <c r="G333" s="97"/>
    </row>
    <row r="334" spans="2:7" ht="24" outlineLevel="1" x14ac:dyDescent="0.2">
      <c r="B334" s="8">
        <v>2601</v>
      </c>
      <c r="C334" s="9" t="s">
        <v>179</v>
      </c>
      <c r="D334" s="10" t="s">
        <v>11</v>
      </c>
      <c r="E334" s="62">
        <v>1.25</v>
      </c>
      <c r="F334" s="63"/>
      <c r="G334" s="92">
        <f t="shared" ref="G334:G341" si="44">E334*F334</f>
        <v>0</v>
      </c>
    </row>
    <row r="335" spans="2:7" outlineLevel="1" x14ac:dyDescent="0.2">
      <c r="B335" s="8">
        <v>2602</v>
      </c>
      <c r="C335" s="9" t="s">
        <v>358</v>
      </c>
      <c r="D335" s="10" t="s">
        <v>11</v>
      </c>
      <c r="E335" s="62">
        <v>0.18</v>
      </c>
      <c r="F335" s="63"/>
      <c r="G335" s="92">
        <f t="shared" si="44"/>
        <v>0</v>
      </c>
    </row>
    <row r="336" spans="2:7" ht="24" customHeight="1" outlineLevel="1" x14ac:dyDescent="0.2">
      <c r="B336" s="8">
        <v>2603</v>
      </c>
      <c r="C336" s="9" t="s">
        <v>180</v>
      </c>
      <c r="D336" s="10" t="s">
        <v>11</v>
      </c>
      <c r="E336" s="62">
        <v>0.36</v>
      </c>
      <c r="F336" s="63"/>
      <c r="G336" s="92">
        <f t="shared" si="44"/>
        <v>0</v>
      </c>
    </row>
    <row r="337" spans="2:7" outlineLevel="1" x14ac:dyDescent="0.2">
      <c r="B337" s="8">
        <v>2604</v>
      </c>
      <c r="C337" s="9" t="s">
        <v>182</v>
      </c>
      <c r="D337" s="10" t="s">
        <v>11</v>
      </c>
      <c r="E337" s="62">
        <v>1.42</v>
      </c>
      <c r="F337" s="63"/>
      <c r="G337" s="92">
        <f t="shared" si="44"/>
        <v>0</v>
      </c>
    </row>
    <row r="338" spans="2:7" outlineLevel="1" x14ac:dyDescent="0.2">
      <c r="B338" s="8">
        <v>2605</v>
      </c>
      <c r="C338" s="9" t="s">
        <v>183</v>
      </c>
      <c r="D338" s="10" t="s">
        <v>11</v>
      </c>
      <c r="E338" s="62">
        <v>1.42</v>
      </c>
      <c r="F338" s="63"/>
      <c r="G338" s="92">
        <f t="shared" si="44"/>
        <v>0</v>
      </c>
    </row>
    <row r="339" spans="2:7" outlineLevel="1" x14ac:dyDescent="0.2">
      <c r="B339" s="8">
        <v>2606</v>
      </c>
      <c r="C339" s="9" t="s">
        <v>181</v>
      </c>
      <c r="D339" s="10" t="s">
        <v>1</v>
      </c>
      <c r="E339" s="62">
        <v>1.73</v>
      </c>
      <c r="F339" s="63"/>
      <c r="G339" s="92">
        <f t="shared" si="44"/>
        <v>0</v>
      </c>
    </row>
    <row r="340" spans="2:7" ht="24" outlineLevel="1" x14ac:dyDescent="0.2">
      <c r="B340" s="8">
        <v>2607</v>
      </c>
      <c r="C340" s="9" t="s">
        <v>188</v>
      </c>
      <c r="D340" s="10" t="s">
        <v>1</v>
      </c>
      <c r="E340" s="62">
        <v>1.73</v>
      </c>
      <c r="F340" s="63"/>
      <c r="G340" s="92">
        <f t="shared" si="44"/>
        <v>0</v>
      </c>
    </row>
    <row r="341" spans="2:7" outlineLevel="1" x14ac:dyDescent="0.2">
      <c r="B341" s="8">
        <v>2608</v>
      </c>
      <c r="C341" s="9" t="s">
        <v>184</v>
      </c>
      <c r="D341" s="10" t="s">
        <v>10</v>
      </c>
      <c r="E341" s="62">
        <v>12.02</v>
      </c>
      <c r="F341" s="63"/>
      <c r="G341" s="92">
        <f t="shared" si="44"/>
        <v>0</v>
      </c>
    </row>
    <row r="342" spans="2:7" outlineLevel="1" x14ac:dyDescent="0.2">
      <c r="B342" s="8">
        <v>2609</v>
      </c>
      <c r="C342" s="9" t="s">
        <v>170</v>
      </c>
      <c r="D342" s="10" t="s">
        <v>11</v>
      </c>
      <c r="E342" s="62">
        <v>1.07</v>
      </c>
      <c r="F342" s="63"/>
      <c r="G342" s="92">
        <f>E342*F342</f>
        <v>0</v>
      </c>
    </row>
    <row r="343" spans="2:7" ht="24" outlineLevel="1" x14ac:dyDescent="0.2">
      <c r="B343" s="8">
        <v>2610</v>
      </c>
      <c r="C343" s="9" t="s">
        <v>171</v>
      </c>
      <c r="D343" s="10" t="s">
        <v>11</v>
      </c>
      <c r="E343" s="62">
        <v>1.07</v>
      </c>
      <c r="F343" s="63"/>
      <c r="G343" s="92">
        <f>E343*F343</f>
        <v>0</v>
      </c>
    </row>
    <row r="344" spans="2:7" outlineLevel="1" x14ac:dyDescent="0.2">
      <c r="B344" s="33"/>
      <c r="C344" s="33" t="s">
        <v>70</v>
      </c>
      <c r="D344" s="33"/>
      <c r="E344" s="77"/>
      <c r="F344" s="77"/>
      <c r="G344" s="97"/>
    </row>
    <row r="345" spans="2:7" outlineLevel="1" x14ac:dyDescent="0.2">
      <c r="B345" s="8">
        <v>2611</v>
      </c>
      <c r="C345" s="9" t="s">
        <v>184</v>
      </c>
      <c r="D345" s="10" t="s">
        <v>10</v>
      </c>
      <c r="E345" s="62">
        <v>68</v>
      </c>
      <c r="F345" s="63"/>
      <c r="G345" s="92">
        <f>E345*F345</f>
        <v>0</v>
      </c>
    </row>
    <row r="346" spans="2:7" ht="36" outlineLevel="1" x14ac:dyDescent="0.2">
      <c r="B346" s="8">
        <v>2612</v>
      </c>
      <c r="C346" s="9" t="s">
        <v>29</v>
      </c>
      <c r="D346" s="10" t="s">
        <v>11</v>
      </c>
      <c r="E346" s="62">
        <v>0.68</v>
      </c>
      <c r="F346" s="63"/>
      <c r="G346" s="92">
        <f>E346*F346</f>
        <v>0</v>
      </c>
    </row>
    <row r="347" spans="2:7" outlineLevel="1" x14ac:dyDescent="0.2">
      <c r="B347" s="8">
        <v>2613</v>
      </c>
      <c r="C347" s="9" t="s">
        <v>359</v>
      </c>
      <c r="D347" s="10" t="s">
        <v>11</v>
      </c>
      <c r="E347" s="62">
        <v>0.68</v>
      </c>
      <c r="F347" s="63"/>
      <c r="G347" s="92">
        <f>E347*F347</f>
        <v>0</v>
      </c>
    </row>
    <row r="348" spans="2:7" ht="36.6" customHeight="1" outlineLevel="1" x14ac:dyDescent="0.2">
      <c r="B348" s="8">
        <v>2614</v>
      </c>
      <c r="C348" s="9" t="s">
        <v>360</v>
      </c>
      <c r="D348" s="10" t="s">
        <v>1</v>
      </c>
      <c r="E348" s="62">
        <v>4.05</v>
      </c>
      <c r="F348" s="63"/>
      <c r="G348" s="92">
        <f>E348*F348</f>
        <v>0</v>
      </c>
    </row>
    <row r="349" spans="2:7" outlineLevel="1" x14ac:dyDescent="0.2">
      <c r="B349" s="33"/>
      <c r="C349" s="33" t="s">
        <v>74</v>
      </c>
      <c r="D349" s="33"/>
      <c r="E349" s="77"/>
      <c r="F349" s="77"/>
      <c r="G349" s="97"/>
    </row>
    <row r="350" spans="2:7" outlineLevel="1" x14ac:dyDescent="0.2">
      <c r="B350" s="8">
        <v>2615</v>
      </c>
      <c r="C350" s="9" t="s">
        <v>361</v>
      </c>
      <c r="D350" s="10" t="s">
        <v>1</v>
      </c>
      <c r="E350" s="62">
        <v>30.2</v>
      </c>
      <c r="F350" s="63"/>
      <c r="G350" s="92">
        <f>E350*F350</f>
        <v>0</v>
      </c>
    </row>
    <row r="351" spans="2:7" outlineLevel="1" x14ac:dyDescent="0.2">
      <c r="B351" s="33"/>
      <c r="C351" s="33" t="s">
        <v>0</v>
      </c>
      <c r="D351" s="33"/>
      <c r="E351" s="77"/>
      <c r="F351" s="77"/>
      <c r="G351" s="97"/>
    </row>
    <row r="352" spans="2:7" outlineLevel="1" x14ac:dyDescent="0.2">
      <c r="B352" s="8">
        <v>2616</v>
      </c>
      <c r="C352" s="9" t="s">
        <v>112</v>
      </c>
      <c r="D352" s="10" t="s">
        <v>1</v>
      </c>
      <c r="E352" s="62">
        <v>60.4</v>
      </c>
      <c r="F352" s="63"/>
      <c r="G352" s="92">
        <f>E352*F352</f>
        <v>0</v>
      </c>
    </row>
    <row r="353" spans="2:7" outlineLevel="1" x14ac:dyDescent="0.2">
      <c r="B353" s="8">
        <v>2617</v>
      </c>
      <c r="C353" s="9" t="s">
        <v>187</v>
      </c>
      <c r="D353" s="10" t="s">
        <v>1</v>
      </c>
      <c r="E353" s="62">
        <v>37.4</v>
      </c>
      <c r="F353" s="63"/>
      <c r="G353" s="92">
        <f>E353*F353</f>
        <v>0</v>
      </c>
    </row>
    <row r="354" spans="2:7" outlineLevel="1" x14ac:dyDescent="0.2">
      <c r="B354" s="8">
        <v>2618</v>
      </c>
      <c r="C354" s="9" t="s">
        <v>362</v>
      </c>
      <c r="D354" s="10" t="s">
        <v>1</v>
      </c>
      <c r="E354" s="62">
        <v>23</v>
      </c>
      <c r="F354" s="63"/>
      <c r="G354" s="92">
        <f>E354*F354</f>
        <v>0</v>
      </c>
    </row>
    <row r="355" spans="2:7" ht="24" outlineLevel="1" x14ac:dyDescent="0.2">
      <c r="B355" s="8">
        <v>2619</v>
      </c>
      <c r="C355" s="9" t="s">
        <v>202</v>
      </c>
      <c r="D355" s="10" t="s">
        <v>1</v>
      </c>
      <c r="E355" s="62">
        <v>37.4</v>
      </c>
      <c r="F355" s="63"/>
      <c r="G355" s="92">
        <f>E355*F355</f>
        <v>0</v>
      </c>
    </row>
    <row r="356" spans="2:7" ht="36.6" customHeight="1" outlineLevel="1" x14ac:dyDescent="0.2">
      <c r="B356" s="8">
        <v>2620</v>
      </c>
      <c r="C356" s="9" t="s">
        <v>204</v>
      </c>
      <c r="D356" s="10" t="s">
        <v>1</v>
      </c>
      <c r="E356" s="62">
        <v>7.11</v>
      </c>
      <c r="F356" s="63"/>
      <c r="G356" s="92">
        <f>E356*F356</f>
        <v>0</v>
      </c>
    </row>
    <row r="357" spans="2:7" outlineLevel="1" x14ac:dyDescent="0.2">
      <c r="B357" s="33"/>
      <c r="C357" s="33" t="s">
        <v>72</v>
      </c>
      <c r="D357" s="33"/>
      <c r="E357" s="77"/>
      <c r="F357" s="77"/>
      <c r="G357" s="97"/>
    </row>
    <row r="358" spans="2:7" ht="24" outlineLevel="1" x14ac:dyDescent="0.2">
      <c r="B358" s="8">
        <v>2621</v>
      </c>
      <c r="C358" s="9" t="s">
        <v>363</v>
      </c>
      <c r="D358" s="10" t="s">
        <v>1</v>
      </c>
      <c r="E358" s="62">
        <v>10.08</v>
      </c>
      <c r="F358" s="63"/>
      <c r="G358" s="92">
        <f>E358*F358</f>
        <v>0</v>
      </c>
    </row>
    <row r="359" spans="2:7" outlineLevel="1" x14ac:dyDescent="0.2">
      <c r="B359" s="33"/>
      <c r="C359" s="33" t="s">
        <v>45</v>
      </c>
      <c r="D359" s="33"/>
      <c r="E359" s="77"/>
      <c r="F359" s="77"/>
      <c r="G359" s="97"/>
    </row>
    <row r="360" spans="2:7" outlineLevel="1" x14ac:dyDescent="0.2">
      <c r="B360" s="8">
        <v>2622</v>
      </c>
      <c r="C360" s="9" t="s">
        <v>364</v>
      </c>
      <c r="D360" s="10" t="s">
        <v>1</v>
      </c>
      <c r="E360" s="62">
        <v>31.51</v>
      </c>
      <c r="F360" s="63"/>
      <c r="G360" s="92">
        <f>E360*F360</f>
        <v>0</v>
      </c>
    </row>
    <row r="361" spans="2:7" outlineLevel="1" x14ac:dyDescent="0.2">
      <c r="B361" s="33"/>
      <c r="C361" s="33" t="s">
        <v>71</v>
      </c>
      <c r="D361" s="33"/>
      <c r="E361" s="77"/>
      <c r="F361" s="77"/>
      <c r="G361" s="97"/>
    </row>
    <row r="362" spans="2:7" outlineLevel="1" x14ac:dyDescent="0.2">
      <c r="B362" s="8">
        <v>2623</v>
      </c>
      <c r="C362" s="9" t="s">
        <v>246</v>
      </c>
      <c r="D362" s="10" t="s">
        <v>7</v>
      </c>
      <c r="E362" s="62">
        <v>3</v>
      </c>
      <c r="F362" s="63"/>
      <c r="G362" s="92">
        <f>E362*F362</f>
        <v>0</v>
      </c>
    </row>
    <row r="363" spans="2:7" ht="24" outlineLevel="1" x14ac:dyDescent="0.2">
      <c r="B363" s="8">
        <v>2624</v>
      </c>
      <c r="C363" s="9" t="s">
        <v>242</v>
      </c>
      <c r="D363" s="10" t="s">
        <v>6</v>
      </c>
      <c r="E363" s="62">
        <v>3</v>
      </c>
      <c r="F363" s="63"/>
      <c r="G363" s="92">
        <f>E363*F363</f>
        <v>0</v>
      </c>
    </row>
    <row r="364" spans="2:7" ht="24" outlineLevel="1" x14ac:dyDescent="0.2">
      <c r="B364" s="8">
        <v>2625</v>
      </c>
      <c r="C364" s="9" t="s">
        <v>269</v>
      </c>
      <c r="D364" s="10" t="s">
        <v>7</v>
      </c>
      <c r="E364" s="62">
        <v>3</v>
      </c>
      <c r="F364" s="63"/>
      <c r="G364" s="92">
        <f>E364*F364</f>
        <v>0</v>
      </c>
    </row>
    <row r="365" spans="2:7" x14ac:dyDescent="0.2">
      <c r="B365" s="22"/>
      <c r="C365" s="28"/>
      <c r="D365" s="103"/>
      <c r="E365" s="67"/>
      <c r="F365" s="68"/>
      <c r="G365" s="92"/>
    </row>
    <row r="366" spans="2:7" x14ac:dyDescent="0.2">
      <c r="B366" s="7">
        <v>2700</v>
      </c>
      <c r="C366" s="25" t="s">
        <v>84</v>
      </c>
      <c r="D366" s="25"/>
      <c r="E366" s="78"/>
      <c r="F366" s="78"/>
      <c r="G366" s="98">
        <f>SUM(G367:G368)</f>
        <v>0</v>
      </c>
    </row>
    <row r="367" spans="2:7" ht="24" outlineLevel="1" x14ac:dyDescent="0.2">
      <c r="B367" s="8">
        <v>2701</v>
      </c>
      <c r="C367" s="9" t="s">
        <v>111</v>
      </c>
      <c r="D367" s="10" t="s">
        <v>7</v>
      </c>
      <c r="E367" s="62">
        <v>1</v>
      </c>
      <c r="F367" s="127"/>
      <c r="G367" s="92">
        <f>E367*F367</f>
        <v>0</v>
      </c>
    </row>
    <row r="368" spans="2:7" x14ac:dyDescent="0.2">
      <c r="B368" s="22"/>
      <c r="C368" s="28"/>
      <c r="D368" s="103"/>
      <c r="E368" s="67"/>
      <c r="F368" s="68"/>
      <c r="G368" s="92"/>
    </row>
    <row r="369" spans="2:11" x14ac:dyDescent="0.2">
      <c r="B369" s="7">
        <v>2800</v>
      </c>
      <c r="C369" s="25" t="s">
        <v>82</v>
      </c>
      <c r="D369" s="25"/>
      <c r="E369" s="78"/>
      <c r="F369" s="78"/>
      <c r="G369" s="98">
        <f>G370</f>
        <v>0</v>
      </c>
    </row>
    <row r="370" spans="2:11" outlineLevel="1" x14ac:dyDescent="0.2">
      <c r="B370" s="8">
        <v>2801</v>
      </c>
      <c r="C370" s="9" t="s">
        <v>365</v>
      </c>
      <c r="D370" s="10" t="s">
        <v>7</v>
      </c>
      <c r="E370" s="62">
        <v>1</v>
      </c>
      <c r="F370" s="63"/>
      <c r="G370" s="92">
        <f>E370*F370</f>
        <v>0</v>
      </c>
    </row>
    <row r="371" spans="2:11" x14ac:dyDescent="0.2">
      <c r="B371" s="22"/>
      <c r="C371" s="28"/>
      <c r="D371" s="103"/>
      <c r="E371" s="67"/>
      <c r="F371" s="68"/>
      <c r="G371" s="92"/>
    </row>
    <row r="372" spans="2:11" x14ac:dyDescent="0.2">
      <c r="B372" s="7">
        <v>2900</v>
      </c>
      <c r="C372" s="25" t="s">
        <v>114</v>
      </c>
      <c r="D372" s="25"/>
      <c r="E372" s="78"/>
      <c r="F372" s="78"/>
      <c r="G372" s="98">
        <f>SUM(G373:G376)</f>
        <v>0</v>
      </c>
    </row>
    <row r="373" spans="2:11" outlineLevel="1" x14ac:dyDescent="0.2">
      <c r="B373" s="8">
        <v>2901</v>
      </c>
      <c r="C373" s="9" t="s">
        <v>366</v>
      </c>
      <c r="D373" s="10" t="s">
        <v>7</v>
      </c>
      <c r="E373" s="62">
        <v>1</v>
      </c>
      <c r="F373" s="63"/>
      <c r="G373" s="92">
        <f>E373*F373</f>
        <v>0</v>
      </c>
    </row>
    <row r="374" spans="2:11" ht="24" outlineLevel="1" x14ac:dyDescent="0.2">
      <c r="B374" s="8">
        <v>2902</v>
      </c>
      <c r="C374" s="9" t="s">
        <v>12</v>
      </c>
      <c r="D374" s="10" t="s">
        <v>6</v>
      </c>
      <c r="E374" s="62">
        <v>25</v>
      </c>
      <c r="F374" s="63"/>
      <c r="G374" s="92">
        <f>E374*F374</f>
        <v>0</v>
      </c>
    </row>
    <row r="375" spans="2:11" ht="24" outlineLevel="1" x14ac:dyDescent="0.2">
      <c r="B375" s="8">
        <v>2903</v>
      </c>
      <c r="C375" s="9" t="s">
        <v>367</v>
      </c>
      <c r="D375" s="10" t="s">
        <v>7</v>
      </c>
      <c r="E375" s="62">
        <v>1</v>
      </c>
      <c r="F375" s="63"/>
      <c r="G375" s="92">
        <f>E375*F375</f>
        <v>0</v>
      </c>
    </row>
    <row r="376" spans="2:11" x14ac:dyDescent="0.2">
      <c r="B376" s="22"/>
      <c r="C376" s="28"/>
      <c r="D376" s="103"/>
      <c r="E376" s="67"/>
      <c r="F376" s="68"/>
      <c r="G376" s="92"/>
    </row>
    <row r="377" spans="2:11" x14ac:dyDescent="0.2">
      <c r="B377" s="7">
        <v>3000</v>
      </c>
      <c r="C377" s="25" t="s">
        <v>135</v>
      </c>
      <c r="D377" s="25"/>
      <c r="E377" s="78"/>
      <c r="F377" s="78"/>
      <c r="G377" s="98">
        <f>SUM(G378:G400)</f>
        <v>0</v>
      </c>
    </row>
    <row r="378" spans="2:11" outlineLevel="1" x14ac:dyDescent="0.2">
      <c r="B378" s="33"/>
      <c r="C378" s="33" t="s">
        <v>65</v>
      </c>
      <c r="D378" s="33"/>
      <c r="E378" s="77"/>
      <c r="F378" s="77"/>
      <c r="G378" s="97"/>
    </row>
    <row r="379" spans="2:11" ht="24" outlineLevel="1" x14ac:dyDescent="0.2">
      <c r="B379" s="8">
        <v>3001</v>
      </c>
      <c r="C379" s="9" t="s">
        <v>179</v>
      </c>
      <c r="D379" s="10" t="s">
        <v>11</v>
      </c>
      <c r="E379" s="62">
        <v>42.88</v>
      </c>
      <c r="F379" s="63"/>
      <c r="G379" s="92">
        <f>E379*F379</f>
        <v>0</v>
      </c>
    </row>
    <row r="380" spans="2:11" s="259" customFormat="1" ht="25.9" customHeight="1" outlineLevel="1" x14ac:dyDescent="0.2">
      <c r="B380" s="8">
        <v>3002</v>
      </c>
      <c r="C380" s="9" t="s">
        <v>368</v>
      </c>
      <c r="D380" s="10" t="s">
        <v>1</v>
      </c>
      <c r="E380" s="62">
        <v>12.25</v>
      </c>
      <c r="F380" s="63"/>
      <c r="G380" s="262">
        <f>+E380*F380</f>
        <v>0</v>
      </c>
      <c r="I380" s="45"/>
      <c r="J380" s="45"/>
      <c r="K380" s="252"/>
    </row>
    <row r="381" spans="2:11" outlineLevel="1" x14ac:dyDescent="0.2">
      <c r="B381" s="8">
        <v>3003</v>
      </c>
      <c r="C381" s="9" t="s">
        <v>180</v>
      </c>
      <c r="D381" s="10" t="s">
        <v>11</v>
      </c>
      <c r="E381" s="62">
        <v>1.23</v>
      </c>
      <c r="F381" s="63"/>
      <c r="G381" s="92">
        <f>E381*F381</f>
        <v>0</v>
      </c>
    </row>
    <row r="382" spans="2:11" outlineLevel="1" x14ac:dyDescent="0.2">
      <c r="B382" s="8">
        <v>3004</v>
      </c>
      <c r="C382" s="9" t="s">
        <v>170</v>
      </c>
      <c r="D382" s="10" t="s">
        <v>11</v>
      </c>
      <c r="E382" s="62">
        <v>42.88</v>
      </c>
      <c r="F382" s="63"/>
      <c r="G382" s="92">
        <f>E382*F382</f>
        <v>0</v>
      </c>
    </row>
    <row r="383" spans="2:11" ht="24" outlineLevel="1" x14ac:dyDescent="0.2">
      <c r="B383" s="8">
        <v>3005</v>
      </c>
      <c r="C383" s="9" t="s">
        <v>171</v>
      </c>
      <c r="D383" s="10" t="s">
        <v>11</v>
      </c>
      <c r="E383" s="62">
        <v>42.88</v>
      </c>
      <c r="F383" s="63"/>
      <c r="G383" s="92">
        <f>E383*F383</f>
        <v>0</v>
      </c>
    </row>
    <row r="384" spans="2:11" outlineLevel="1" x14ac:dyDescent="0.2">
      <c r="B384" s="33"/>
      <c r="C384" s="33" t="s">
        <v>70</v>
      </c>
      <c r="D384" s="33"/>
      <c r="E384" s="77"/>
      <c r="F384" s="77"/>
      <c r="G384" s="97"/>
    </row>
    <row r="385" spans="2:7" outlineLevel="1" x14ac:dyDescent="0.2">
      <c r="B385" s="8">
        <v>3006</v>
      </c>
      <c r="C385" s="9" t="s">
        <v>181</v>
      </c>
      <c r="D385" s="10" t="s">
        <v>1</v>
      </c>
      <c r="E385" s="62">
        <v>98.05</v>
      </c>
      <c r="F385" s="63"/>
      <c r="G385" s="92">
        <f>E385*F385</f>
        <v>0</v>
      </c>
    </row>
    <row r="386" spans="2:7" outlineLevel="1" x14ac:dyDescent="0.2">
      <c r="B386" s="8">
        <v>3007</v>
      </c>
      <c r="C386" s="9" t="s">
        <v>182</v>
      </c>
      <c r="D386" s="10" t="s">
        <v>11</v>
      </c>
      <c r="E386" s="62">
        <v>13.48</v>
      </c>
      <c r="F386" s="63"/>
      <c r="G386" s="92">
        <f t="shared" ref="G386:G388" si="45">E386*F386</f>
        <v>0</v>
      </c>
    </row>
    <row r="387" spans="2:7" outlineLevel="1" x14ac:dyDescent="0.2">
      <c r="B387" s="8">
        <v>3008</v>
      </c>
      <c r="C387" s="9" t="s">
        <v>183</v>
      </c>
      <c r="D387" s="10" t="s">
        <v>11</v>
      </c>
      <c r="E387" s="62">
        <v>13.48</v>
      </c>
      <c r="F387" s="63"/>
      <c r="G387" s="92">
        <f t="shared" si="45"/>
        <v>0</v>
      </c>
    </row>
    <row r="388" spans="2:7" outlineLevel="1" x14ac:dyDescent="0.2">
      <c r="B388" s="8">
        <v>3009</v>
      </c>
      <c r="C388" s="9" t="s">
        <v>191</v>
      </c>
      <c r="D388" s="10" t="s">
        <v>10</v>
      </c>
      <c r="E388" s="62">
        <v>29.66</v>
      </c>
      <c r="F388" s="63"/>
      <c r="G388" s="92">
        <f t="shared" si="45"/>
        <v>0</v>
      </c>
    </row>
    <row r="389" spans="2:7" ht="24" outlineLevel="1" x14ac:dyDescent="0.2">
      <c r="B389" s="8">
        <v>3010</v>
      </c>
      <c r="C389" s="9" t="s">
        <v>369</v>
      </c>
      <c r="D389" s="10" t="s">
        <v>1</v>
      </c>
      <c r="E389" s="62">
        <v>53.46</v>
      </c>
      <c r="F389" s="63"/>
      <c r="G389" s="92">
        <f t="shared" ref="G389" si="46">E389*F389</f>
        <v>0</v>
      </c>
    </row>
    <row r="390" spans="2:7" outlineLevel="1" x14ac:dyDescent="0.2">
      <c r="B390" s="33"/>
      <c r="C390" s="33" t="s">
        <v>136</v>
      </c>
      <c r="D390" s="33"/>
      <c r="E390" s="77"/>
      <c r="F390" s="77"/>
      <c r="G390" s="97"/>
    </row>
    <row r="391" spans="2:7" outlineLevel="1" x14ac:dyDescent="0.2">
      <c r="B391" s="8">
        <v>3011</v>
      </c>
      <c r="C391" s="9" t="s">
        <v>370</v>
      </c>
      <c r="D391" s="10" t="s">
        <v>1</v>
      </c>
      <c r="E391" s="62">
        <v>0.64</v>
      </c>
      <c r="F391" s="63"/>
      <c r="G391" s="92">
        <f>E391*F391</f>
        <v>0</v>
      </c>
    </row>
    <row r="392" spans="2:7" outlineLevel="1" x14ac:dyDescent="0.2">
      <c r="B392" s="8">
        <v>3012</v>
      </c>
      <c r="C392" s="9" t="s">
        <v>371</v>
      </c>
      <c r="D392" s="10" t="s">
        <v>7</v>
      </c>
      <c r="E392" s="62">
        <v>1</v>
      </c>
      <c r="F392" s="63"/>
      <c r="G392" s="92">
        <f>E392*F392</f>
        <v>0</v>
      </c>
    </row>
    <row r="393" spans="2:7" outlineLevel="1" x14ac:dyDescent="0.2">
      <c r="B393" s="33"/>
      <c r="C393" s="33" t="s">
        <v>71</v>
      </c>
      <c r="D393" s="33"/>
      <c r="E393" s="77"/>
      <c r="F393" s="77"/>
      <c r="G393" s="97"/>
    </row>
    <row r="394" spans="2:7" ht="24" outlineLevel="1" x14ac:dyDescent="0.2">
      <c r="B394" s="8">
        <v>3013</v>
      </c>
      <c r="C394" s="9" t="s">
        <v>372</v>
      </c>
      <c r="D394" s="10" t="s">
        <v>7</v>
      </c>
      <c r="E394" s="62">
        <v>2</v>
      </c>
      <c r="F394" s="63"/>
      <c r="G394" s="92">
        <f>E394*F394</f>
        <v>0</v>
      </c>
    </row>
    <row r="395" spans="2:7" outlineLevel="1" x14ac:dyDescent="0.2">
      <c r="B395" s="8">
        <v>3014</v>
      </c>
      <c r="C395" s="9" t="s">
        <v>98</v>
      </c>
      <c r="D395" s="10" t="s">
        <v>7</v>
      </c>
      <c r="E395" s="62">
        <v>1</v>
      </c>
      <c r="F395" s="63"/>
      <c r="G395" s="92">
        <f>E395*F395</f>
        <v>0</v>
      </c>
    </row>
    <row r="396" spans="2:7" ht="40.15" customHeight="1" outlineLevel="1" x14ac:dyDescent="0.2">
      <c r="B396" s="8">
        <v>3015</v>
      </c>
      <c r="C396" s="9" t="s">
        <v>373</v>
      </c>
      <c r="D396" s="10" t="s">
        <v>7</v>
      </c>
      <c r="E396" s="62">
        <v>1</v>
      </c>
      <c r="F396" s="63"/>
      <c r="G396" s="92">
        <f t="shared" ref="G396:G400" si="47">E396*F396</f>
        <v>0</v>
      </c>
    </row>
    <row r="397" spans="2:7" outlineLevel="1" x14ac:dyDescent="0.2">
      <c r="B397" s="8">
        <v>3016</v>
      </c>
      <c r="C397" s="9" t="s">
        <v>374</v>
      </c>
      <c r="D397" s="10" t="s">
        <v>6</v>
      </c>
      <c r="E397" s="62">
        <v>5</v>
      </c>
      <c r="F397" s="63"/>
      <c r="G397" s="92">
        <f t="shared" si="47"/>
        <v>0</v>
      </c>
    </row>
    <row r="398" spans="2:7" outlineLevel="1" x14ac:dyDescent="0.2">
      <c r="B398" s="8">
        <v>3017</v>
      </c>
      <c r="C398" s="9" t="s">
        <v>375</v>
      </c>
      <c r="D398" s="10" t="s">
        <v>7</v>
      </c>
      <c r="E398" s="62">
        <v>1</v>
      </c>
      <c r="F398" s="63"/>
      <c r="G398" s="92">
        <f t="shared" si="47"/>
        <v>0</v>
      </c>
    </row>
    <row r="399" spans="2:7" outlineLevel="1" x14ac:dyDescent="0.2">
      <c r="B399" s="8">
        <v>3018</v>
      </c>
      <c r="C399" s="9" t="s">
        <v>376</v>
      </c>
      <c r="D399" s="10" t="s">
        <v>7</v>
      </c>
      <c r="E399" s="62">
        <v>1</v>
      </c>
      <c r="F399" s="63"/>
      <c r="G399" s="92">
        <f t="shared" si="47"/>
        <v>0</v>
      </c>
    </row>
    <row r="400" spans="2:7" outlineLevel="1" x14ac:dyDescent="0.2">
      <c r="B400" s="8">
        <v>3019</v>
      </c>
      <c r="C400" s="9" t="s">
        <v>377</v>
      </c>
      <c r="D400" s="10" t="s">
        <v>7</v>
      </c>
      <c r="E400" s="62">
        <v>1</v>
      </c>
      <c r="F400" s="63"/>
      <c r="G400" s="92">
        <f t="shared" si="47"/>
        <v>0</v>
      </c>
    </row>
    <row r="401" spans="2:7" x14ac:dyDescent="0.2">
      <c r="B401" s="23"/>
      <c r="C401" s="23"/>
      <c r="D401" s="24"/>
      <c r="E401" s="62"/>
      <c r="F401" s="74"/>
      <c r="G401" s="126"/>
    </row>
    <row r="402" spans="2:7" x14ac:dyDescent="0.2">
      <c r="B402" s="7">
        <v>3100</v>
      </c>
      <c r="C402" s="26" t="s">
        <v>80</v>
      </c>
      <c r="D402" s="27"/>
      <c r="E402" s="66"/>
      <c r="F402" s="61"/>
      <c r="G402" s="91">
        <f>SUM(G403:G430)</f>
        <v>0</v>
      </c>
    </row>
    <row r="403" spans="2:7" outlineLevel="1" x14ac:dyDescent="0.2">
      <c r="B403" s="33"/>
      <c r="C403" s="33" t="s">
        <v>73</v>
      </c>
      <c r="D403" s="33"/>
      <c r="E403" s="77"/>
      <c r="F403" s="77"/>
      <c r="G403" s="97"/>
    </row>
    <row r="404" spans="2:7" outlineLevel="1" x14ac:dyDescent="0.2">
      <c r="B404" s="8">
        <v>3101</v>
      </c>
      <c r="C404" s="9" t="s">
        <v>378</v>
      </c>
      <c r="D404" s="10" t="s">
        <v>6</v>
      </c>
      <c r="E404" s="62">
        <v>7.5</v>
      </c>
      <c r="F404" s="63"/>
      <c r="G404" s="92">
        <f>E404*F404</f>
        <v>0</v>
      </c>
    </row>
    <row r="405" spans="2:7" ht="24" outlineLevel="1" x14ac:dyDescent="0.2">
      <c r="B405" s="8">
        <v>3102</v>
      </c>
      <c r="C405" s="9" t="s">
        <v>179</v>
      </c>
      <c r="D405" s="10" t="s">
        <v>11</v>
      </c>
      <c r="E405" s="62">
        <v>1.01</v>
      </c>
      <c r="F405" s="63"/>
      <c r="G405" s="92">
        <f>E405*F405</f>
        <v>0</v>
      </c>
    </row>
    <row r="406" spans="2:7" ht="24" outlineLevel="1" x14ac:dyDescent="0.2">
      <c r="B406" s="8">
        <v>3103</v>
      </c>
      <c r="C406" s="9" t="s">
        <v>368</v>
      </c>
      <c r="D406" s="10" t="s">
        <v>1</v>
      </c>
      <c r="E406" s="62">
        <v>2.25</v>
      </c>
      <c r="F406" s="63"/>
      <c r="G406" s="92">
        <f>E406*F406</f>
        <v>0</v>
      </c>
    </row>
    <row r="407" spans="2:7" outlineLevel="1" x14ac:dyDescent="0.2">
      <c r="B407" s="8">
        <v>3104</v>
      </c>
      <c r="C407" s="9" t="s">
        <v>180</v>
      </c>
      <c r="D407" s="10" t="s">
        <v>11</v>
      </c>
      <c r="E407" s="62">
        <v>0.06</v>
      </c>
      <c r="F407" s="63"/>
      <c r="G407" s="92">
        <f t="shared" ref="G407:G418" si="48">E407*F407</f>
        <v>0</v>
      </c>
    </row>
    <row r="408" spans="2:7" outlineLevel="1" x14ac:dyDescent="0.2">
      <c r="B408" s="8">
        <v>3105</v>
      </c>
      <c r="C408" s="9" t="s">
        <v>184</v>
      </c>
      <c r="D408" s="10" t="s">
        <v>10</v>
      </c>
      <c r="E408" s="62">
        <v>30</v>
      </c>
      <c r="F408" s="63"/>
      <c r="G408" s="92">
        <f t="shared" si="48"/>
        <v>0</v>
      </c>
    </row>
    <row r="409" spans="2:7" outlineLevel="1" x14ac:dyDescent="0.2">
      <c r="B409" s="8">
        <v>3106</v>
      </c>
      <c r="C409" s="9" t="s">
        <v>379</v>
      </c>
      <c r="D409" s="10" t="s">
        <v>11</v>
      </c>
      <c r="E409" s="62">
        <v>0.25</v>
      </c>
      <c r="F409" s="63"/>
      <c r="G409" s="92">
        <f t="shared" si="48"/>
        <v>0</v>
      </c>
    </row>
    <row r="410" spans="2:7" outlineLevel="1" x14ac:dyDescent="0.2">
      <c r="B410" s="8">
        <v>3107</v>
      </c>
      <c r="C410" s="9" t="s">
        <v>183</v>
      </c>
      <c r="D410" s="10" t="s">
        <v>11</v>
      </c>
      <c r="E410" s="62">
        <v>0.25</v>
      </c>
      <c r="F410" s="63"/>
      <c r="G410" s="92">
        <f t="shared" si="48"/>
        <v>0</v>
      </c>
    </row>
    <row r="411" spans="2:7" outlineLevel="1" x14ac:dyDescent="0.2">
      <c r="B411" s="8">
        <v>3108</v>
      </c>
      <c r="C411" s="9" t="s">
        <v>181</v>
      </c>
      <c r="D411" s="10" t="s">
        <v>1</v>
      </c>
      <c r="E411" s="62">
        <v>2</v>
      </c>
      <c r="F411" s="63"/>
      <c r="G411" s="92">
        <f t="shared" si="48"/>
        <v>0</v>
      </c>
    </row>
    <row r="412" spans="2:7" ht="24" outlineLevel="1" x14ac:dyDescent="0.2">
      <c r="B412" s="8">
        <v>3109</v>
      </c>
      <c r="C412" s="9" t="s">
        <v>186</v>
      </c>
      <c r="D412" s="10" t="s">
        <v>1</v>
      </c>
      <c r="E412" s="62">
        <v>1</v>
      </c>
      <c r="F412" s="63"/>
      <c r="G412" s="92">
        <f t="shared" si="48"/>
        <v>0</v>
      </c>
    </row>
    <row r="413" spans="2:7" outlineLevel="1" x14ac:dyDescent="0.2">
      <c r="B413" s="8">
        <v>3110</v>
      </c>
      <c r="C413" s="9" t="s">
        <v>112</v>
      </c>
      <c r="D413" s="10" t="s">
        <v>1</v>
      </c>
      <c r="E413" s="62">
        <v>2</v>
      </c>
      <c r="F413" s="63"/>
      <c r="G413" s="92">
        <f t="shared" si="48"/>
        <v>0</v>
      </c>
    </row>
    <row r="414" spans="2:7" outlineLevel="1" x14ac:dyDescent="0.2">
      <c r="B414" s="8">
        <v>3111</v>
      </c>
      <c r="C414" s="9" t="s">
        <v>187</v>
      </c>
      <c r="D414" s="10" t="s">
        <v>1</v>
      </c>
      <c r="E414" s="62">
        <v>2</v>
      </c>
      <c r="F414" s="63"/>
      <c r="G414" s="92">
        <f t="shared" si="48"/>
        <v>0</v>
      </c>
    </row>
    <row r="415" spans="2:7" ht="24" outlineLevel="1" x14ac:dyDescent="0.2">
      <c r="B415" s="8">
        <v>3112</v>
      </c>
      <c r="C415" s="9" t="s">
        <v>369</v>
      </c>
      <c r="D415" s="10" t="s">
        <v>1</v>
      </c>
      <c r="E415" s="62">
        <v>4</v>
      </c>
      <c r="F415" s="63"/>
      <c r="G415" s="92">
        <f t="shared" si="48"/>
        <v>0</v>
      </c>
    </row>
    <row r="416" spans="2:7" outlineLevel="1" x14ac:dyDescent="0.2">
      <c r="B416" s="8">
        <v>3113</v>
      </c>
      <c r="C416" s="9" t="s">
        <v>189</v>
      </c>
      <c r="D416" s="10" t="s">
        <v>11</v>
      </c>
      <c r="E416" s="62">
        <v>0.55000000000000004</v>
      </c>
      <c r="F416" s="63"/>
      <c r="G416" s="92">
        <f t="shared" si="48"/>
        <v>0</v>
      </c>
    </row>
    <row r="417" spans="2:7" outlineLevel="1" x14ac:dyDescent="0.2">
      <c r="B417" s="8">
        <v>3114</v>
      </c>
      <c r="C417" s="9" t="s">
        <v>170</v>
      </c>
      <c r="D417" s="10" t="s">
        <v>11</v>
      </c>
      <c r="E417" s="62">
        <v>0.46</v>
      </c>
      <c r="F417" s="63"/>
      <c r="G417" s="92">
        <f t="shared" si="48"/>
        <v>0</v>
      </c>
    </row>
    <row r="418" spans="2:7" ht="24" outlineLevel="1" x14ac:dyDescent="0.2">
      <c r="B418" s="8">
        <v>3115</v>
      </c>
      <c r="C418" s="9" t="s">
        <v>171</v>
      </c>
      <c r="D418" s="10" t="s">
        <v>11</v>
      </c>
      <c r="E418" s="62">
        <v>0.46</v>
      </c>
      <c r="F418" s="63"/>
      <c r="G418" s="92">
        <f t="shared" si="48"/>
        <v>0</v>
      </c>
    </row>
    <row r="419" spans="2:7" outlineLevel="1" x14ac:dyDescent="0.2">
      <c r="B419" s="33"/>
      <c r="C419" s="33" t="s">
        <v>70</v>
      </c>
      <c r="D419" s="33"/>
      <c r="E419" s="77"/>
      <c r="F419" s="77"/>
      <c r="G419" s="97"/>
    </row>
    <row r="420" spans="2:7" outlineLevel="1" x14ac:dyDescent="0.2">
      <c r="B420" s="8">
        <v>3116</v>
      </c>
      <c r="C420" s="9" t="s">
        <v>184</v>
      </c>
      <c r="D420" s="10" t="s">
        <v>10</v>
      </c>
      <c r="E420" s="62">
        <v>25</v>
      </c>
      <c r="F420" s="63"/>
      <c r="G420" s="92">
        <f>E420*F420</f>
        <v>0</v>
      </c>
    </row>
    <row r="421" spans="2:7" ht="36" outlineLevel="1" x14ac:dyDescent="0.2">
      <c r="B421" s="8">
        <v>3117</v>
      </c>
      <c r="C421" s="9" t="s">
        <v>29</v>
      </c>
      <c r="D421" s="10" t="s">
        <v>11</v>
      </c>
      <c r="E421" s="62">
        <v>0.25</v>
      </c>
      <c r="F421" s="63"/>
      <c r="G421" s="92">
        <f>E421*F421</f>
        <v>0</v>
      </c>
    </row>
    <row r="422" spans="2:7" outlineLevel="1" x14ac:dyDescent="0.2">
      <c r="B422" s="8">
        <v>3118</v>
      </c>
      <c r="C422" s="9" t="s">
        <v>359</v>
      </c>
      <c r="D422" s="10" t="s">
        <v>11</v>
      </c>
      <c r="E422" s="62">
        <v>0.25</v>
      </c>
      <c r="F422" s="63"/>
      <c r="G422" s="92">
        <f>E422*F422</f>
        <v>0</v>
      </c>
    </row>
    <row r="423" spans="2:7" outlineLevel="1" x14ac:dyDescent="0.2">
      <c r="B423" s="33"/>
      <c r="C423" s="33" t="s">
        <v>74</v>
      </c>
      <c r="D423" s="33"/>
      <c r="E423" s="77"/>
      <c r="F423" s="77"/>
      <c r="G423" s="97"/>
    </row>
    <row r="424" spans="2:7" ht="24" outlineLevel="1" x14ac:dyDescent="0.2">
      <c r="B424" s="8">
        <v>3119</v>
      </c>
      <c r="C424" s="9" t="s">
        <v>380</v>
      </c>
      <c r="D424" s="10" t="s">
        <v>1</v>
      </c>
      <c r="E424" s="62">
        <v>9</v>
      </c>
      <c r="F424" s="63"/>
      <c r="G424" s="92">
        <f>E424*F424</f>
        <v>0</v>
      </c>
    </row>
    <row r="425" spans="2:7" outlineLevel="1" x14ac:dyDescent="0.2">
      <c r="B425" s="33"/>
      <c r="C425" s="33" t="s">
        <v>0</v>
      </c>
      <c r="D425" s="33"/>
      <c r="E425" s="77"/>
      <c r="F425" s="77"/>
      <c r="G425" s="97"/>
    </row>
    <row r="426" spans="2:7" outlineLevel="1" x14ac:dyDescent="0.2">
      <c r="B426" s="8">
        <v>3120</v>
      </c>
      <c r="C426" s="9" t="s">
        <v>112</v>
      </c>
      <c r="D426" s="10" t="s">
        <v>1</v>
      </c>
      <c r="E426" s="62">
        <v>18</v>
      </c>
      <c r="F426" s="63"/>
      <c r="G426" s="92">
        <f>E426*F426</f>
        <v>0</v>
      </c>
    </row>
    <row r="427" spans="2:7" outlineLevel="1" x14ac:dyDescent="0.2">
      <c r="B427" s="8">
        <v>3121</v>
      </c>
      <c r="C427" s="9" t="s">
        <v>187</v>
      </c>
      <c r="D427" s="10" t="s">
        <v>1</v>
      </c>
      <c r="E427" s="62">
        <v>18</v>
      </c>
      <c r="F427" s="63"/>
      <c r="G427" s="92">
        <f>E427*F427</f>
        <v>0</v>
      </c>
    </row>
    <row r="428" spans="2:7" outlineLevel="1" x14ac:dyDescent="0.2">
      <c r="B428" s="42"/>
      <c r="C428" s="43" t="s">
        <v>45</v>
      </c>
      <c r="D428" s="44"/>
      <c r="E428" s="79"/>
      <c r="F428" s="80"/>
      <c r="G428" s="99"/>
    </row>
    <row r="429" spans="2:7" outlineLevel="1" x14ac:dyDescent="0.2">
      <c r="B429" s="8">
        <v>3122</v>
      </c>
      <c r="C429" s="9" t="s">
        <v>364</v>
      </c>
      <c r="D429" s="10" t="s">
        <v>1</v>
      </c>
      <c r="E429" s="62">
        <v>18</v>
      </c>
      <c r="F429" s="63"/>
      <c r="G429" s="92">
        <f>E429*F429</f>
        <v>0</v>
      </c>
    </row>
    <row r="430" spans="2:7" x14ac:dyDescent="0.2">
      <c r="B430" s="22"/>
      <c r="C430" s="28"/>
      <c r="D430" s="24"/>
      <c r="E430" s="64"/>
      <c r="F430" s="74"/>
      <c r="G430" s="92"/>
    </row>
    <row r="431" spans="2:7" x14ac:dyDescent="0.2">
      <c r="B431" s="7">
        <v>3200</v>
      </c>
      <c r="C431" s="26" t="s">
        <v>81</v>
      </c>
      <c r="D431" s="27"/>
      <c r="E431" s="66"/>
      <c r="F431" s="61"/>
      <c r="G431" s="91">
        <f>SUM(G432:G435)</f>
        <v>0</v>
      </c>
    </row>
    <row r="432" spans="2:7" outlineLevel="1" x14ac:dyDescent="0.2">
      <c r="B432" s="42"/>
      <c r="C432" s="43" t="s">
        <v>75</v>
      </c>
      <c r="D432" s="44"/>
      <c r="E432" s="79"/>
      <c r="F432" s="80"/>
      <c r="G432" s="99"/>
    </row>
    <row r="433" spans="2:11" ht="24" outlineLevel="1" x14ac:dyDescent="0.2">
      <c r="B433" s="8">
        <v>3201</v>
      </c>
      <c r="C433" s="9" t="s">
        <v>381</v>
      </c>
      <c r="D433" s="10" t="s">
        <v>1</v>
      </c>
      <c r="E433" s="62">
        <v>4.18</v>
      </c>
      <c r="F433" s="63"/>
      <c r="G433" s="92">
        <f>E433*F433</f>
        <v>0</v>
      </c>
    </row>
    <row r="434" spans="2:11" ht="24" outlineLevel="1" x14ac:dyDescent="0.2">
      <c r="B434" s="8">
        <v>3202</v>
      </c>
      <c r="C434" s="9" t="s">
        <v>382</v>
      </c>
      <c r="D434" s="10" t="s">
        <v>1</v>
      </c>
      <c r="E434" s="62">
        <v>28.75</v>
      </c>
      <c r="F434" s="63"/>
      <c r="G434" s="92">
        <f>E434*F434</f>
        <v>0</v>
      </c>
    </row>
    <row r="435" spans="2:11" x14ac:dyDescent="0.2">
      <c r="B435" s="22"/>
      <c r="C435" s="28"/>
      <c r="D435" s="24"/>
      <c r="E435" s="64"/>
      <c r="F435" s="74"/>
      <c r="G435" s="92"/>
    </row>
    <row r="436" spans="2:11" x14ac:dyDescent="0.2">
      <c r="B436" s="7">
        <v>3300</v>
      </c>
      <c r="C436" s="26" t="s">
        <v>83</v>
      </c>
      <c r="D436" s="27"/>
      <c r="E436" s="66"/>
      <c r="F436" s="61"/>
      <c r="G436" s="91">
        <f>SUM(G437:G458)</f>
        <v>0</v>
      </c>
    </row>
    <row r="437" spans="2:11" outlineLevel="1" x14ac:dyDescent="0.2">
      <c r="B437" s="33"/>
      <c r="C437" s="33" t="s">
        <v>73</v>
      </c>
      <c r="D437" s="33"/>
      <c r="E437" s="77"/>
      <c r="F437" s="77"/>
      <c r="G437" s="97"/>
    </row>
    <row r="438" spans="2:11" s="259" customFormat="1" ht="27" customHeight="1" outlineLevel="1" x14ac:dyDescent="0.2">
      <c r="B438" s="8">
        <v>3301</v>
      </c>
      <c r="C438" s="9" t="s">
        <v>179</v>
      </c>
      <c r="D438" s="10" t="s">
        <v>11</v>
      </c>
      <c r="E438" s="62">
        <v>0.32</v>
      </c>
      <c r="F438" s="63"/>
      <c r="G438" s="92">
        <f t="shared" ref="G438:G447" si="49">E438*F438</f>
        <v>0</v>
      </c>
      <c r="I438" s="45"/>
      <c r="J438" s="45"/>
      <c r="K438" s="252"/>
    </row>
    <row r="439" spans="2:11" s="259" customFormat="1" ht="27" customHeight="1" outlineLevel="1" x14ac:dyDescent="0.2">
      <c r="B439" s="8">
        <v>3302</v>
      </c>
      <c r="C439" s="9" t="s">
        <v>368</v>
      </c>
      <c r="D439" s="10" t="s">
        <v>1</v>
      </c>
      <c r="E439" s="62">
        <v>0.32</v>
      </c>
      <c r="F439" s="63"/>
      <c r="G439" s="92">
        <f>E439*F439</f>
        <v>0</v>
      </c>
      <c r="I439" s="45"/>
      <c r="J439" s="45"/>
      <c r="K439" s="252"/>
    </row>
    <row r="440" spans="2:11" s="259" customFormat="1" ht="12.75" outlineLevel="1" x14ac:dyDescent="0.2">
      <c r="B440" s="8">
        <v>3303</v>
      </c>
      <c r="C440" s="9" t="s">
        <v>180</v>
      </c>
      <c r="D440" s="10" t="s">
        <v>11</v>
      </c>
      <c r="E440" s="62">
        <v>0.02</v>
      </c>
      <c r="F440" s="63"/>
      <c r="G440" s="92">
        <f t="shared" si="49"/>
        <v>0</v>
      </c>
      <c r="I440" s="45"/>
      <c r="J440" s="45"/>
      <c r="K440" s="252"/>
    </row>
    <row r="441" spans="2:11" s="259" customFormat="1" ht="12.75" outlineLevel="1" x14ac:dyDescent="0.2">
      <c r="B441" s="8">
        <v>3304</v>
      </c>
      <c r="C441" s="9" t="s">
        <v>383</v>
      </c>
      <c r="D441" s="10" t="s">
        <v>6</v>
      </c>
      <c r="E441" s="62">
        <v>1.6</v>
      </c>
      <c r="F441" s="63"/>
      <c r="G441" s="92">
        <f t="shared" si="49"/>
        <v>0</v>
      </c>
      <c r="I441" s="45"/>
      <c r="J441" s="45"/>
      <c r="K441" s="252"/>
    </row>
    <row r="442" spans="2:11" s="259" customFormat="1" ht="12.75" outlineLevel="1" x14ac:dyDescent="0.2">
      <c r="B442" s="8">
        <v>3305</v>
      </c>
      <c r="C442" s="9" t="s">
        <v>379</v>
      </c>
      <c r="D442" s="10" t="s">
        <v>11</v>
      </c>
      <c r="E442" s="62">
        <v>0.27</v>
      </c>
      <c r="F442" s="63"/>
      <c r="G442" s="92">
        <f t="shared" si="49"/>
        <v>0</v>
      </c>
      <c r="I442" s="45"/>
      <c r="J442" s="45"/>
      <c r="K442" s="252"/>
    </row>
    <row r="443" spans="2:11" s="259" customFormat="1" ht="12.75" outlineLevel="1" x14ac:dyDescent="0.2">
      <c r="B443" s="8">
        <v>3306</v>
      </c>
      <c r="C443" s="9" t="s">
        <v>183</v>
      </c>
      <c r="D443" s="10" t="s">
        <v>11</v>
      </c>
      <c r="E443" s="62">
        <v>0.27</v>
      </c>
      <c r="F443" s="63"/>
      <c r="G443" s="92">
        <f t="shared" si="49"/>
        <v>0</v>
      </c>
      <c r="I443" s="45"/>
      <c r="J443" s="45"/>
      <c r="K443" s="252"/>
    </row>
    <row r="444" spans="2:11" s="259" customFormat="1" ht="12.75" outlineLevel="1" x14ac:dyDescent="0.2">
      <c r="B444" s="8">
        <v>3307</v>
      </c>
      <c r="C444" s="9" t="s">
        <v>184</v>
      </c>
      <c r="D444" s="10" t="s">
        <v>10</v>
      </c>
      <c r="E444" s="62">
        <v>40.5</v>
      </c>
      <c r="F444" s="63"/>
      <c r="G444" s="92">
        <f t="shared" si="49"/>
        <v>0</v>
      </c>
      <c r="I444" s="45"/>
      <c r="J444" s="45"/>
      <c r="K444" s="252"/>
    </row>
    <row r="445" spans="2:11" s="259" customFormat="1" ht="12.75" outlineLevel="1" x14ac:dyDescent="0.2">
      <c r="B445" s="8">
        <v>3308</v>
      </c>
      <c r="C445" s="9" t="s">
        <v>189</v>
      </c>
      <c r="D445" s="10" t="s">
        <v>11</v>
      </c>
      <c r="E445" s="62">
        <v>0.03</v>
      </c>
      <c r="F445" s="63"/>
      <c r="G445" s="92">
        <f t="shared" si="49"/>
        <v>0</v>
      </c>
      <c r="H445" s="260"/>
      <c r="I445" s="45"/>
      <c r="J445" s="45"/>
      <c r="K445" s="252"/>
    </row>
    <row r="446" spans="2:11" s="259" customFormat="1" ht="12.75" outlineLevel="1" x14ac:dyDescent="0.2">
      <c r="B446" s="8">
        <v>3309</v>
      </c>
      <c r="C446" s="9" t="s">
        <v>170</v>
      </c>
      <c r="D446" s="10" t="s">
        <v>11</v>
      </c>
      <c r="E446" s="62">
        <v>0.28999999999999998</v>
      </c>
      <c r="F446" s="63"/>
      <c r="G446" s="92">
        <f t="shared" si="49"/>
        <v>0</v>
      </c>
      <c r="H446" s="260"/>
      <c r="I446" s="45"/>
      <c r="J446" s="45"/>
      <c r="K446" s="252"/>
    </row>
    <row r="447" spans="2:11" s="259" customFormat="1" ht="24" outlineLevel="1" x14ac:dyDescent="0.2">
      <c r="B447" s="8">
        <v>3310</v>
      </c>
      <c r="C447" s="9" t="s">
        <v>171</v>
      </c>
      <c r="D447" s="10" t="s">
        <v>11</v>
      </c>
      <c r="E447" s="62">
        <v>0.28999999999999998</v>
      </c>
      <c r="F447" s="63"/>
      <c r="G447" s="92">
        <f t="shared" si="49"/>
        <v>0</v>
      </c>
      <c r="H447" s="260"/>
      <c r="I447" s="45"/>
      <c r="J447" s="45"/>
      <c r="K447" s="252"/>
    </row>
    <row r="448" spans="2:11" outlineLevel="1" x14ac:dyDescent="0.2">
      <c r="B448" s="33"/>
      <c r="C448" s="33" t="s">
        <v>69</v>
      </c>
      <c r="D448" s="33"/>
      <c r="E448" s="77"/>
      <c r="F448" s="77"/>
      <c r="G448" s="97"/>
    </row>
    <row r="449" spans="2:11" s="259" customFormat="1" ht="24" outlineLevel="1" x14ac:dyDescent="0.2">
      <c r="B449" s="8">
        <v>3311</v>
      </c>
      <c r="C449" s="9" t="s">
        <v>384</v>
      </c>
      <c r="D449" s="10" t="s">
        <v>7</v>
      </c>
      <c r="E449" s="62">
        <v>2</v>
      </c>
      <c r="F449" s="63"/>
      <c r="G449" s="92">
        <f>E449*F449</f>
        <v>0</v>
      </c>
      <c r="I449" s="45"/>
      <c r="J449" s="45"/>
      <c r="K449" s="252"/>
    </row>
    <row r="450" spans="2:11" s="259" customFormat="1" ht="24" outlineLevel="1" x14ac:dyDescent="0.2">
      <c r="B450" s="8">
        <v>3312</v>
      </c>
      <c r="C450" s="9" t="s">
        <v>385</v>
      </c>
      <c r="D450" s="10" t="s">
        <v>7</v>
      </c>
      <c r="E450" s="62">
        <v>4</v>
      </c>
      <c r="F450" s="63"/>
      <c r="G450" s="92">
        <f>E450*F450</f>
        <v>0</v>
      </c>
      <c r="I450" s="45"/>
      <c r="J450" s="45"/>
      <c r="K450" s="252"/>
    </row>
    <row r="451" spans="2:11" s="259" customFormat="1" ht="24.6" customHeight="1" outlineLevel="1" x14ac:dyDescent="0.2">
      <c r="B451" s="8">
        <v>3313</v>
      </c>
      <c r="C451" s="9" t="s">
        <v>386</v>
      </c>
      <c r="D451" s="10" t="s">
        <v>7</v>
      </c>
      <c r="E451" s="62">
        <v>2</v>
      </c>
      <c r="F451" s="63"/>
      <c r="G451" s="92">
        <f t="shared" ref="G451:G458" si="50">E451*F451</f>
        <v>0</v>
      </c>
      <c r="I451" s="45"/>
      <c r="J451" s="45"/>
      <c r="K451" s="252"/>
    </row>
    <row r="452" spans="2:11" s="259" customFormat="1" ht="12.75" outlineLevel="1" x14ac:dyDescent="0.2">
      <c r="B452" s="8">
        <v>3314</v>
      </c>
      <c r="C452" s="9" t="s">
        <v>387</v>
      </c>
      <c r="D452" s="10" t="s">
        <v>7</v>
      </c>
      <c r="E452" s="62">
        <v>2</v>
      </c>
      <c r="F452" s="63"/>
      <c r="G452" s="92">
        <f t="shared" si="50"/>
        <v>0</v>
      </c>
      <c r="I452" s="45"/>
      <c r="J452" s="45"/>
      <c r="K452" s="252"/>
    </row>
    <row r="453" spans="2:11" s="259" customFormat="1" ht="12.75" outlineLevel="1" x14ac:dyDescent="0.2">
      <c r="B453" s="8">
        <v>3315</v>
      </c>
      <c r="C453" s="9" t="s">
        <v>388</v>
      </c>
      <c r="D453" s="10" t="s">
        <v>7</v>
      </c>
      <c r="E453" s="62">
        <v>2</v>
      </c>
      <c r="F453" s="63"/>
      <c r="G453" s="92">
        <f t="shared" si="50"/>
        <v>0</v>
      </c>
      <c r="I453" s="45"/>
      <c r="J453" s="45"/>
      <c r="K453" s="252"/>
    </row>
    <row r="454" spans="2:11" s="259" customFormat="1" ht="24" outlineLevel="1" x14ac:dyDescent="0.2">
      <c r="B454" s="8">
        <v>3316</v>
      </c>
      <c r="C454" s="9" t="s">
        <v>389</v>
      </c>
      <c r="D454" s="10" t="s">
        <v>7</v>
      </c>
      <c r="E454" s="62">
        <v>4</v>
      </c>
      <c r="F454" s="63"/>
      <c r="G454" s="92">
        <f t="shared" si="50"/>
        <v>0</v>
      </c>
      <c r="I454" s="45"/>
      <c r="J454" s="45"/>
      <c r="K454" s="252"/>
    </row>
    <row r="455" spans="2:11" s="259" customFormat="1" ht="12.75" outlineLevel="1" x14ac:dyDescent="0.2">
      <c r="B455" s="8">
        <v>3317</v>
      </c>
      <c r="C455" s="9" t="s">
        <v>390</v>
      </c>
      <c r="D455" s="10" t="s">
        <v>7</v>
      </c>
      <c r="E455" s="62">
        <v>2</v>
      </c>
      <c r="F455" s="63"/>
      <c r="G455" s="92">
        <f t="shared" si="50"/>
        <v>0</v>
      </c>
      <c r="I455" s="45"/>
      <c r="J455" s="45"/>
      <c r="K455" s="252"/>
    </row>
    <row r="456" spans="2:11" s="259" customFormat="1" ht="24" outlineLevel="1" x14ac:dyDescent="0.2">
      <c r="B456" s="8">
        <v>3318</v>
      </c>
      <c r="C456" s="9" t="s">
        <v>281</v>
      </c>
      <c r="D456" s="10" t="s">
        <v>6</v>
      </c>
      <c r="E456" s="62">
        <v>10</v>
      </c>
      <c r="F456" s="63"/>
      <c r="G456" s="92">
        <f t="shared" si="50"/>
        <v>0</v>
      </c>
      <c r="I456" s="45"/>
      <c r="J456" s="45"/>
      <c r="K456" s="252"/>
    </row>
    <row r="457" spans="2:11" s="259" customFormat="1" ht="12.75" outlineLevel="1" x14ac:dyDescent="0.2">
      <c r="B457" s="8">
        <v>3319</v>
      </c>
      <c r="C457" s="9" t="s">
        <v>391</v>
      </c>
      <c r="D457" s="10" t="s">
        <v>6</v>
      </c>
      <c r="E457" s="62">
        <v>30</v>
      </c>
      <c r="F457" s="63"/>
      <c r="G457" s="92">
        <f t="shared" si="50"/>
        <v>0</v>
      </c>
      <c r="I457" s="45"/>
      <c r="J457" s="45"/>
      <c r="K457" s="252"/>
    </row>
    <row r="458" spans="2:11" s="259" customFormat="1" ht="24" outlineLevel="1" x14ac:dyDescent="0.2">
      <c r="B458" s="8">
        <v>3320</v>
      </c>
      <c r="C458" s="9" t="s">
        <v>392</v>
      </c>
      <c r="D458" s="10" t="s">
        <v>11</v>
      </c>
      <c r="E458" s="62">
        <v>0.9</v>
      </c>
      <c r="F458" s="63"/>
      <c r="G458" s="92">
        <f t="shared" si="50"/>
        <v>0</v>
      </c>
      <c r="I458" s="45"/>
      <c r="J458" s="45"/>
      <c r="K458" s="252"/>
    </row>
    <row r="459" spans="2:11" s="259" customFormat="1" ht="12.75" x14ac:dyDescent="0.2">
      <c r="B459" s="263"/>
      <c r="C459" s="48"/>
      <c r="D459" s="46"/>
      <c r="E459" s="81"/>
      <c r="F459" s="82"/>
      <c r="G459" s="264"/>
      <c r="H459" s="260"/>
      <c r="I459" s="45"/>
      <c r="J459" s="45"/>
      <c r="K459" s="252"/>
    </row>
    <row r="460" spans="2:11" x14ac:dyDescent="0.2">
      <c r="B460" s="7">
        <v>3400</v>
      </c>
      <c r="C460" s="25" t="s">
        <v>78</v>
      </c>
      <c r="D460" s="25"/>
      <c r="E460" s="78"/>
      <c r="F460" s="78"/>
      <c r="G460" s="98">
        <f>SUM(G461:G466)</f>
        <v>0</v>
      </c>
    </row>
    <row r="461" spans="2:11" ht="24" outlineLevel="1" x14ac:dyDescent="0.2">
      <c r="B461" s="8">
        <v>3401</v>
      </c>
      <c r="C461" s="9" t="s">
        <v>393</v>
      </c>
      <c r="D461" s="10" t="s">
        <v>1</v>
      </c>
      <c r="E461" s="62">
        <v>160.69999999999999</v>
      </c>
      <c r="F461" s="63"/>
      <c r="G461" s="92">
        <f t="shared" ref="G461:G465" si="51">E461*F461</f>
        <v>0</v>
      </c>
    </row>
    <row r="462" spans="2:11" outlineLevel="1" x14ac:dyDescent="0.2">
      <c r="B462" s="8">
        <v>3402</v>
      </c>
      <c r="C462" s="9" t="s">
        <v>394</v>
      </c>
      <c r="D462" s="10" t="s">
        <v>11</v>
      </c>
      <c r="E462" s="62">
        <v>8.0399999999999991</v>
      </c>
      <c r="F462" s="63"/>
      <c r="G462" s="92">
        <f t="shared" si="51"/>
        <v>0</v>
      </c>
    </row>
    <row r="463" spans="2:11" ht="24" outlineLevel="1" x14ac:dyDescent="0.2">
      <c r="B463" s="8">
        <v>3403</v>
      </c>
      <c r="C463" s="9" t="s">
        <v>395</v>
      </c>
      <c r="D463" s="10" t="s">
        <v>1</v>
      </c>
      <c r="E463" s="62">
        <v>160.69999999999999</v>
      </c>
      <c r="F463" s="63"/>
      <c r="G463" s="92">
        <f t="shared" si="51"/>
        <v>0</v>
      </c>
    </row>
    <row r="464" spans="2:11" s="259" customFormat="1" ht="12.75" outlineLevel="1" x14ac:dyDescent="0.2">
      <c r="B464" s="8">
        <v>3404</v>
      </c>
      <c r="C464" s="9" t="s">
        <v>170</v>
      </c>
      <c r="D464" s="10" t="s">
        <v>11</v>
      </c>
      <c r="E464" s="62">
        <v>168.74</v>
      </c>
      <c r="F464" s="63"/>
      <c r="G464" s="92"/>
      <c r="H464" s="260"/>
      <c r="I464" s="45"/>
      <c r="J464" s="45"/>
      <c r="K464" s="252"/>
    </row>
    <row r="465" spans="2:11" s="259" customFormat="1" ht="24" outlineLevel="1" x14ac:dyDescent="0.2">
      <c r="B465" s="8">
        <v>3405</v>
      </c>
      <c r="C465" s="9" t="s">
        <v>171</v>
      </c>
      <c r="D465" s="10" t="s">
        <v>11</v>
      </c>
      <c r="E465" s="62">
        <v>168.74</v>
      </c>
      <c r="F465" s="63"/>
      <c r="G465" s="92"/>
      <c r="H465" s="260"/>
      <c r="I465" s="45"/>
      <c r="J465" s="45"/>
      <c r="K465" s="252"/>
    </row>
    <row r="466" spans="2:11" x14ac:dyDescent="0.2">
      <c r="B466" s="8"/>
      <c r="C466" s="9"/>
      <c r="D466" s="10"/>
      <c r="E466" s="72"/>
      <c r="F466" s="63"/>
      <c r="G466" s="92"/>
    </row>
    <row r="467" spans="2:11" x14ac:dyDescent="0.2">
      <c r="B467" s="7">
        <v>3500</v>
      </c>
      <c r="C467" s="25" t="s">
        <v>113</v>
      </c>
      <c r="D467" s="25"/>
      <c r="E467" s="78"/>
      <c r="F467" s="78"/>
      <c r="G467" s="98"/>
    </row>
    <row r="468" spans="2:11" ht="24" outlineLevel="1" x14ac:dyDescent="0.2">
      <c r="B468" s="8">
        <v>3501</v>
      </c>
      <c r="C468" s="9" t="s">
        <v>393</v>
      </c>
      <c r="D468" s="10" t="s">
        <v>1</v>
      </c>
      <c r="E468" s="62">
        <v>206</v>
      </c>
      <c r="F468" s="63"/>
      <c r="G468" s="92"/>
    </row>
    <row r="469" spans="2:11" outlineLevel="1" x14ac:dyDescent="0.2">
      <c r="B469" s="8">
        <v>3502</v>
      </c>
      <c r="C469" s="9" t="s">
        <v>396</v>
      </c>
      <c r="D469" s="10" t="s">
        <v>11</v>
      </c>
      <c r="E469" s="62">
        <v>10.3</v>
      </c>
      <c r="F469" s="63"/>
      <c r="G469" s="92"/>
    </row>
    <row r="470" spans="2:11" ht="24" outlineLevel="1" x14ac:dyDescent="0.2">
      <c r="B470" s="8">
        <v>3503</v>
      </c>
      <c r="C470" s="9" t="s">
        <v>397</v>
      </c>
      <c r="D470" s="10" t="s">
        <v>11</v>
      </c>
      <c r="E470" s="62">
        <v>14.42</v>
      </c>
      <c r="F470" s="63"/>
      <c r="G470" s="92"/>
    </row>
    <row r="471" spans="2:11" outlineLevel="1" x14ac:dyDescent="0.2">
      <c r="B471" s="8">
        <v>3504</v>
      </c>
      <c r="C471" s="9" t="s">
        <v>191</v>
      </c>
      <c r="D471" s="10" t="s">
        <v>10</v>
      </c>
      <c r="E471" s="62">
        <v>24.37</v>
      </c>
      <c r="F471" s="63"/>
      <c r="G471" s="92"/>
    </row>
    <row r="472" spans="2:11" s="259" customFormat="1" ht="12.75" outlineLevel="1" x14ac:dyDescent="0.2">
      <c r="B472" s="8">
        <v>3505</v>
      </c>
      <c r="C472" s="9" t="s">
        <v>170</v>
      </c>
      <c r="D472" s="10" t="s">
        <v>11</v>
      </c>
      <c r="E472" s="62">
        <v>24.72</v>
      </c>
      <c r="F472" s="63"/>
      <c r="G472" s="92"/>
      <c r="H472" s="260"/>
      <c r="I472" s="45"/>
      <c r="J472" s="45"/>
      <c r="K472" s="252"/>
    </row>
    <row r="473" spans="2:11" s="259" customFormat="1" ht="24" outlineLevel="1" x14ac:dyDescent="0.2">
      <c r="B473" s="8">
        <v>3506</v>
      </c>
      <c r="C473" s="9" t="s">
        <v>171</v>
      </c>
      <c r="D473" s="10" t="s">
        <v>11</v>
      </c>
      <c r="E473" s="62">
        <v>24.72</v>
      </c>
      <c r="F473" s="63"/>
      <c r="G473" s="92"/>
      <c r="H473" s="260"/>
      <c r="I473" s="45"/>
      <c r="J473" s="45"/>
      <c r="K473" s="252"/>
    </row>
    <row r="474" spans="2:11" x14ac:dyDescent="0.2">
      <c r="B474" s="8"/>
      <c r="C474" s="9"/>
      <c r="D474" s="10"/>
      <c r="E474" s="72"/>
      <c r="F474" s="63"/>
      <c r="G474" s="92"/>
    </row>
    <row r="475" spans="2:11" x14ac:dyDescent="0.2">
      <c r="B475" s="7">
        <v>3600</v>
      </c>
      <c r="C475" s="25" t="s">
        <v>85</v>
      </c>
      <c r="D475" s="25"/>
      <c r="E475" s="78"/>
      <c r="F475" s="78"/>
      <c r="G475" s="98"/>
    </row>
    <row r="476" spans="2:11" s="259" customFormat="1" ht="36" outlineLevel="1" x14ac:dyDescent="0.2">
      <c r="B476" s="8">
        <v>3601</v>
      </c>
      <c r="C476" s="9" t="s">
        <v>398</v>
      </c>
      <c r="D476" s="10" t="s">
        <v>7</v>
      </c>
      <c r="E476" s="62">
        <v>10</v>
      </c>
      <c r="F476" s="63"/>
      <c r="G476" s="262"/>
      <c r="H476" s="260"/>
      <c r="I476" s="45"/>
      <c r="J476" s="45"/>
      <c r="K476" s="252"/>
    </row>
    <row r="477" spans="2:11" s="259" customFormat="1" ht="12.75" x14ac:dyDescent="0.2">
      <c r="B477" s="265"/>
      <c r="C477" s="49"/>
      <c r="D477" s="50"/>
      <c r="E477" s="62"/>
      <c r="F477" s="63"/>
      <c r="G477" s="266"/>
      <c r="H477" s="260"/>
      <c r="I477" s="45"/>
      <c r="J477" s="45"/>
      <c r="K477" s="252"/>
    </row>
    <row r="478" spans="2:11" x14ac:dyDescent="0.2">
      <c r="B478" s="7">
        <v>3700</v>
      </c>
      <c r="C478" s="25" t="s">
        <v>86</v>
      </c>
      <c r="D478" s="25"/>
      <c r="E478" s="78"/>
      <c r="F478" s="78"/>
      <c r="G478" s="98"/>
    </row>
    <row r="479" spans="2:11" s="259" customFormat="1" ht="12.75" outlineLevel="1" x14ac:dyDescent="0.2">
      <c r="B479" s="8">
        <v>3701</v>
      </c>
      <c r="C479" s="9" t="s">
        <v>399</v>
      </c>
      <c r="D479" s="10" t="s">
        <v>7</v>
      </c>
      <c r="E479" s="62">
        <v>2</v>
      </c>
      <c r="F479" s="63"/>
      <c r="G479" s="92"/>
      <c r="H479" s="260"/>
      <c r="I479" s="45"/>
      <c r="J479" s="45"/>
      <c r="K479" s="252"/>
    </row>
    <row r="480" spans="2:11" s="259" customFormat="1" ht="12.75" x14ac:dyDescent="0.2">
      <c r="B480" s="8"/>
      <c r="C480" s="9"/>
      <c r="D480" s="10"/>
      <c r="E480" s="62"/>
      <c r="F480" s="63"/>
      <c r="G480" s="266"/>
      <c r="H480" s="260"/>
      <c r="I480" s="45"/>
      <c r="J480" s="45"/>
      <c r="K480" s="252"/>
    </row>
    <row r="481" spans="2:11" x14ac:dyDescent="0.2">
      <c r="B481" s="7">
        <v>3800</v>
      </c>
      <c r="C481" s="25" t="s">
        <v>87</v>
      </c>
      <c r="D481" s="25"/>
      <c r="E481" s="78"/>
      <c r="F481" s="78"/>
      <c r="G481" s="267"/>
    </row>
    <row r="482" spans="2:11" s="259" customFormat="1" ht="12.75" outlineLevel="1" x14ac:dyDescent="0.2">
      <c r="B482" s="8">
        <v>3801</v>
      </c>
      <c r="C482" s="9" t="s">
        <v>400</v>
      </c>
      <c r="D482" s="10" t="s">
        <v>6</v>
      </c>
      <c r="E482" s="62">
        <v>75</v>
      </c>
      <c r="F482" s="63"/>
      <c r="G482" s="262"/>
      <c r="H482" s="260"/>
      <c r="I482" s="45"/>
      <c r="J482" s="45"/>
      <c r="K482" s="252"/>
    </row>
    <row r="483" spans="2:11" s="259" customFormat="1" ht="21" customHeight="1" outlineLevel="1" x14ac:dyDescent="0.2">
      <c r="B483" s="8">
        <v>3802</v>
      </c>
      <c r="C483" s="9" t="s">
        <v>179</v>
      </c>
      <c r="D483" s="10" t="s">
        <v>11</v>
      </c>
      <c r="E483" s="62">
        <v>13.5</v>
      </c>
      <c r="F483" s="63"/>
      <c r="G483" s="262"/>
      <c r="I483" s="45"/>
      <c r="J483" s="45"/>
      <c r="K483" s="252"/>
    </row>
    <row r="484" spans="2:11" s="47" customFormat="1" ht="24" outlineLevel="1" x14ac:dyDescent="0.2">
      <c r="B484" s="8">
        <v>3803</v>
      </c>
      <c r="C484" s="9" t="s">
        <v>368</v>
      </c>
      <c r="D484" s="10" t="s">
        <v>1</v>
      </c>
      <c r="E484" s="62">
        <v>30</v>
      </c>
      <c r="F484" s="63"/>
      <c r="G484" s="262">
        <f>+E484*F484</f>
        <v>0</v>
      </c>
      <c r="I484" s="45"/>
      <c r="J484" s="45"/>
      <c r="K484" s="252"/>
    </row>
    <row r="485" spans="2:11" s="259" customFormat="1" ht="12.75" outlineLevel="1" x14ac:dyDescent="0.2">
      <c r="B485" s="8">
        <v>3804</v>
      </c>
      <c r="C485" s="9" t="s">
        <v>396</v>
      </c>
      <c r="D485" s="10" t="s">
        <v>11</v>
      </c>
      <c r="E485" s="62">
        <v>1.1299999999999999</v>
      </c>
      <c r="F485" s="63"/>
      <c r="G485" s="262">
        <f>+E485*F485</f>
        <v>0</v>
      </c>
      <c r="I485" s="45"/>
      <c r="J485" s="45"/>
      <c r="K485" s="252"/>
    </row>
    <row r="486" spans="2:11" s="47" customFormat="1" ht="24" outlineLevel="1" x14ac:dyDescent="0.2">
      <c r="B486" s="8">
        <v>3805</v>
      </c>
      <c r="C486" s="9" t="s">
        <v>100</v>
      </c>
      <c r="D486" s="10" t="s">
        <v>6</v>
      </c>
      <c r="E486" s="62">
        <v>55</v>
      </c>
      <c r="F486" s="63"/>
      <c r="G486" s="92">
        <f>E486*F486</f>
        <v>0</v>
      </c>
      <c r="J486" s="45"/>
      <c r="K486" s="252"/>
    </row>
    <row r="487" spans="2:11" s="259" customFormat="1" ht="24" outlineLevel="1" x14ac:dyDescent="0.2">
      <c r="B487" s="8">
        <v>3806</v>
      </c>
      <c r="C487" s="9" t="s">
        <v>101</v>
      </c>
      <c r="D487" s="10" t="s">
        <v>6</v>
      </c>
      <c r="E487" s="62">
        <v>55</v>
      </c>
      <c r="F487" s="63"/>
      <c r="G487" s="92">
        <f>E487*F487</f>
        <v>0</v>
      </c>
      <c r="H487" s="260"/>
      <c r="I487" s="45"/>
      <c r="J487" s="45"/>
      <c r="K487" s="252"/>
    </row>
    <row r="488" spans="2:11" s="259" customFormat="1" ht="26.25" customHeight="1" outlineLevel="1" x14ac:dyDescent="0.2">
      <c r="B488" s="8">
        <v>3807</v>
      </c>
      <c r="C488" s="9" t="s">
        <v>248</v>
      </c>
      <c r="D488" s="10" t="s">
        <v>6</v>
      </c>
      <c r="E488" s="62">
        <v>20</v>
      </c>
      <c r="F488" s="63"/>
      <c r="G488" s="262">
        <f t="shared" ref="G488:G491" si="52">+E488*F488</f>
        <v>0</v>
      </c>
      <c r="I488" s="45"/>
      <c r="J488" s="45"/>
      <c r="K488" s="252"/>
    </row>
    <row r="489" spans="2:11" s="259" customFormat="1" ht="12.75" outlineLevel="1" x14ac:dyDescent="0.2">
      <c r="B489" s="8">
        <v>3808</v>
      </c>
      <c r="C489" s="9" t="s">
        <v>189</v>
      </c>
      <c r="D489" s="10" t="s">
        <v>11</v>
      </c>
      <c r="E489" s="62">
        <v>4.91</v>
      </c>
      <c r="F489" s="63"/>
      <c r="G489" s="262">
        <f t="shared" si="52"/>
        <v>0</v>
      </c>
      <c r="H489" s="260"/>
      <c r="I489" s="45"/>
      <c r="J489" s="45"/>
      <c r="K489" s="252"/>
    </row>
    <row r="490" spans="2:11" s="259" customFormat="1" ht="12.75" outlineLevel="1" x14ac:dyDescent="0.2">
      <c r="B490" s="8">
        <v>3809</v>
      </c>
      <c r="C490" s="9" t="s">
        <v>170</v>
      </c>
      <c r="D490" s="10" t="s">
        <v>11</v>
      </c>
      <c r="E490" s="62">
        <v>8.59</v>
      </c>
      <c r="F490" s="63"/>
      <c r="G490" s="262">
        <f t="shared" si="52"/>
        <v>0</v>
      </c>
      <c r="H490" s="260"/>
      <c r="I490" s="45"/>
      <c r="J490" s="45"/>
      <c r="K490" s="252"/>
    </row>
    <row r="491" spans="2:11" s="259" customFormat="1" ht="24" outlineLevel="1" x14ac:dyDescent="0.2">
      <c r="B491" s="8">
        <v>3810</v>
      </c>
      <c r="C491" s="9" t="s">
        <v>171</v>
      </c>
      <c r="D491" s="10" t="s">
        <v>11</v>
      </c>
      <c r="E491" s="62">
        <v>8.59</v>
      </c>
      <c r="F491" s="63"/>
      <c r="G491" s="262">
        <f t="shared" si="52"/>
        <v>0</v>
      </c>
      <c r="H491" s="260"/>
      <c r="I491" s="45"/>
      <c r="J491" s="45"/>
      <c r="K491" s="252"/>
    </row>
    <row r="492" spans="2:11" s="259" customFormat="1" ht="12.75" x14ac:dyDescent="0.2">
      <c r="B492" s="8"/>
      <c r="C492" s="9"/>
      <c r="D492" s="10"/>
      <c r="E492" s="62"/>
      <c r="F492" s="63"/>
      <c r="G492" s="266"/>
      <c r="H492" s="260"/>
      <c r="I492" s="45"/>
      <c r="J492" s="45"/>
      <c r="K492" s="252"/>
    </row>
    <row r="493" spans="2:11" x14ac:dyDescent="0.2">
      <c r="B493" s="7">
        <v>3900</v>
      </c>
      <c r="C493" s="26" t="s">
        <v>108</v>
      </c>
      <c r="D493" s="27"/>
      <c r="E493" s="66"/>
      <c r="F493" s="61"/>
      <c r="G493" s="267">
        <f>SUM(G494:G505)</f>
        <v>0</v>
      </c>
    </row>
    <row r="494" spans="2:11" s="259" customFormat="1" ht="12.75" outlineLevel="1" x14ac:dyDescent="0.2">
      <c r="B494" s="8">
        <v>3901</v>
      </c>
      <c r="C494" s="9" t="s">
        <v>400</v>
      </c>
      <c r="D494" s="10" t="s">
        <v>6</v>
      </c>
      <c r="E494" s="62">
        <v>75</v>
      </c>
      <c r="F494" s="63"/>
      <c r="G494" s="262">
        <f t="shared" ref="G494:G501" si="53">+E494*F494</f>
        <v>0</v>
      </c>
      <c r="H494" s="260"/>
      <c r="I494" s="45"/>
      <c r="J494" s="45"/>
      <c r="K494" s="252"/>
    </row>
    <row r="495" spans="2:11" s="259" customFormat="1" ht="22.15" customHeight="1" outlineLevel="1" x14ac:dyDescent="0.2">
      <c r="B495" s="8">
        <v>3902</v>
      </c>
      <c r="C495" s="9" t="s">
        <v>179</v>
      </c>
      <c r="D495" s="10" t="s">
        <v>11</v>
      </c>
      <c r="E495" s="62">
        <v>33.75</v>
      </c>
      <c r="F495" s="63"/>
      <c r="G495" s="262">
        <f t="shared" si="53"/>
        <v>0</v>
      </c>
      <c r="I495" s="45"/>
      <c r="J495" s="45"/>
      <c r="K495" s="252"/>
    </row>
    <row r="496" spans="2:11" s="47" customFormat="1" ht="24" outlineLevel="1" x14ac:dyDescent="0.2">
      <c r="B496" s="8">
        <v>3903</v>
      </c>
      <c r="C496" s="9" t="s">
        <v>368</v>
      </c>
      <c r="D496" s="10" t="s">
        <v>1</v>
      </c>
      <c r="E496" s="62">
        <v>30</v>
      </c>
      <c r="F496" s="63"/>
      <c r="G496" s="262">
        <f t="shared" si="53"/>
        <v>0</v>
      </c>
      <c r="I496" s="45"/>
      <c r="J496" s="45"/>
      <c r="K496" s="252"/>
    </row>
    <row r="497" spans="2:11" s="259" customFormat="1" ht="12.75" outlineLevel="1" x14ac:dyDescent="0.2">
      <c r="B497" s="8">
        <v>3904</v>
      </c>
      <c r="C497" s="9" t="s">
        <v>180</v>
      </c>
      <c r="D497" s="10" t="s">
        <v>11</v>
      </c>
      <c r="E497" s="62">
        <v>1.5</v>
      </c>
      <c r="F497" s="63"/>
      <c r="G497" s="262">
        <f t="shared" si="53"/>
        <v>0</v>
      </c>
      <c r="I497" s="45"/>
      <c r="J497" s="45"/>
      <c r="K497" s="252"/>
    </row>
    <row r="498" spans="2:11" s="259" customFormat="1" ht="24" outlineLevel="1" x14ac:dyDescent="0.2">
      <c r="B498" s="8">
        <v>3905</v>
      </c>
      <c r="C498" s="9" t="s">
        <v>401</v>
      </c>
      <c r="D498" s="10" t="s">
        <v>6</v>
      </c>
      <c r="E498" s="62">
        <v>75</v>
      </c>
      <c r="F498" s="63"/>
      <c r="G498" s="262">
        <f t="shared" si="53"/>
        <v>0</v>
      </c>
      <c r="I498" s="45"/>
      <c r="J498" s="45"/>
      <c r="K498" s="252"/>
    </row>
    <row r="499" spans="2:11" s="259" customFormat="1" ht="12.75" outlineLevel="1" x14ac:dyDescent="0.2">
      <c r="B499" s="8">
        <v>3906</v>
      </c>
      <c r="C499" s="9" t="s">
        <v>189</v>
      </c>
      <c r="D499" s="10" t="s">
        <v>11</v>
      </c>
      <c r="E499" s="62">
        <v>22.83</v>
      </c>
      <c r="F499" s="63"/>
      <c r="G499" s="262">
        <f t="shared" si="53"/>
        <v>0</v>
      </c>
      <c r="H499" s="260"/>
      <c r="I499" s="45"/>
      <c r="J499" s="45"/>
      <c r="K499" s="252"/>
    </row>
    <row r="500" spans="2:11" s="259" customFormat="1" ht="12.75" outlineLevel="1" x14ac:dyDescent="0.2">
      <c r="B500" s="8">
        <v>3907</v>
      </c>
      <c r="C500" s="9" t="s">
        <v>170</v>
      </c>
      <c r="D500" s="10" t="s">
        <v>11</v>
      </c>
      <c r="E500" s="62">
        <v>10.92</v>
      </c>
      <c r="F500" s="63"/>
      <c r="G500" s="262">
        <f t="shared" si="53"/>
        <v>0</v>
      </c>
      <c r="H500" s="260"/>
      <c r="I500" s="45"/>
      <c r="J500" s="45"/>
      <c r="K500" s="252"/>
    </row>
    <row r="501" spans="2:11" s="259" customFormat="1" ht="24" outlineLevel="1" x14ac:dyDescent="0.2">
      <c r="B501" s="8">
        <v>3908</v>
      </c>
      <c r="C501" s="9" t="s">
        <v>171</v>
      </c>
      <c r="D501" s="10" t="s">
        <v>11</v>
      </c>
      <c r="E501" s="62">
        <v>10.92</v>
      </c>
      <c r="F501" s="63"/>
      <c r="G501" s="262">
        <f t="shared" si="53"/>
        <v>0</v>
      </c>
      <c r="H501" s="260"/>
      <c r="I501" s="45"/>
      <c r="J501" s="45"/>
      <c r="K501" s="252"/>
    </row>
    <row r="502" spans="2:11" s="259" customFormat="1" ht="33" customHeight="1" outlineLevel="1" x14ac:dyDescent="0.2">
      <c r="B502" s="8">
        <v>3909</v>
      </c>
      <c r="C502" s="9" t="s">
        <v>34</v>
      </c>
      <c r="D502" s="10" t="s">
        <v>7</v>
      </c>
      <c r="E502" s="62">
        <v>3</v>
      </c>
      <c r="F502" s="63"/>
      <c r="G502" s="92">
        <f>E502*F502</f>
        <v>0</v>
      </c>
      <c r="H502" s="13"/>
      <c r="I502" s="45"/>
      <c r="J502" s="45"/>
      <c r="K502" s="252"/>
    </row>
    <row r="503" spans="2:11" s="259" customFormat="1" ht="33" customHeight="1" outlineLevel="1" x14ac:dyDescent="0.2">
      <c r="B503" s="8">
        <v>3910</v>
      </c>
      <c r="C503" s="9" t="s">
        <v>94</v>
      </c>
      <c r="D503" s="10" t="s">
        <v>7</v>
      </c>
      <c r="E503" s="62">
        <v>1</v>
      </c>
      <c r="F503" s="63"/>
      <c r="G503" s="92">
        <f t="shared" ref="G503:G504" si="54">E503*F503</f>
        <v>0</v>
      </c>
      <c r="H503" s="13"/>
      <c r="I503" s="45"/>
      <c r="J503" s="45"/>
      <c r="K503" s="252"/>
    </row>
    <row r="504" spans="2:11" s="259" customFormat="1" ht="33" customHeight="1" outlineLevel="1" x14ac:dyDescent="0.2">
      <c r="B504" s="8">
        <v>3911</v>
      </c>
      <c r="C504" s="9" t="s">
        <v>95</v>
      </c>
      <c r="D504" s="10" t="s">
        <v>7</v>
      </c>
      <c r="E504" s="62">
        <v>1</v>
      </c>
      <c r="F504" s="63"/>
      <c r="G504" s="92">
        <f t="shared" si="54"/>
        <v>0</v>
      </c>
      <c r="H504" s="13"/>
      <c r="I504" s="45"/>
      <c r="J504" s="45"/>
      <c r="K504" s="252"/>
    </row>
    <row r="505" spans="2:11" s="259" customFormat="1" ht="12.75" x14ac:dyDescent="0.2">
      <c r="B505" s="8"/>
      <c r="C505" s="9"/>
      <c r="D505" s="10"/>
      <c r="E505" s="62"/>
      <c r="F505" s="63"/>
      <c r="G505" s="262"/>
      <c r="H505" s="260"/>
      <c r="I505" s="45"/>
      <c r="J505" s="45"/>
      <c r="K505" s="252"/>
    </row>
    <row r="506" spans="2:11" x14ac:dyDescent="0.2">
      <c r="B506" s="7">
        <v>4000</v>
      </c>
      <c r="C506" s="26" t="s">
        <v>109</v>
      </c>
      <c r="D506" s="27"/>
      <c r="E506" s="66"/>
      <c r="F506" s="61"/>
      <c r="G506" s="267">
        <f>SUM(G507:G515)</f>
        <v>0</v>
      </c>
    </row>
    <row r="507" spans="2:11" s="259" customFormat="1" ht="12.75" outlineLevel="1" x14ac:dyDescent="0.2">
      <c r="B507" s="8">
        <v>4001</v>
      </c>
      <c r="C507" s="9" t="s">
        <v>400</v>
      </c>
      <c r="D507" s="10" t="s">
        <v>6</v>
      </c>
      <c r="E507" s="62">
        <v>35</v>
      </c>
      <c r="F507" s="63"/>
      <c r="G507" s="262">
        <f t="shared" ref="G507:G514" si="55">+E507*F507</f>
        <v>0</v>
      </c>
      <c r="H507" s="260"/>
      <c r="I507" s="45"/>
      <c r="J507" s="45"/>
      <c r="K507" s="252"/>
    </row>
    <row r="508" spans="2:11" s="259" customFormat="1" ht="25.9" customHeight="1" outlineLevel="1" x14ac:dyDescent="0.2">
      <c r="B508" s="8">
        <v>4002</v>
      </c>
      <c r="C508" s="9" t="s">
        <v>179</v>
      </c>
      <c r="D508" s="10" t="s">
        <v>11</v>
      </c>
      <c r="E508" s="62">
        <v>15.75</v>
      </c>
      <c r="F508" s="63"/>
      <c r="G508" s="262">
        <f t="shared" si="55"/>
        <v>0</v>
      </c>
      <c r="I508" s="45"/>
      <c r="J508" s="45"/>
      <c r="K508" s="252"/>
    </row>
    <row r="509" spans="2:11" s="259" customFormat="1" ht="25.9" customHeight="1" outlineLevel="1" x14ac:dyDescent="0.2">
      <c r="B509" s="8">
        <v>4003</v>
      </c>
      <c r="C509" s="9" t="s">
        <v>368</v>
      </c>
      <c r="D509" s="10" t="s">
        <v>1</v>
      </c>
      <c r="E509" s="62">
        <v>14</v>
      </c>
      <c r="F509" s="63"/>
      <c r="G509" s="262">
        <f t="shared" si="55"/>
        <v>0</v>
      </c>
      <c r="I509" s="45"/>
      <c r="J509" s="45"/>
      <c r="K509" s="252"/>
    </row>
    <row r="510" spans="2:11" s="259" customFormat="1" ht="12.75" outlineLevel="1" x14ac:dyDescent="0.2">
      <c r="B510" s="8">
        <v>4004</v>
      </c>
      <c r="C510" s="9" t="s">
        <v>180</v>
      </c>
      <c r="D510" s="10" t="s">
        <v>11</v>
      </c>
      <c r="E510" s="62">
        <v>0.53</v>
      </c>
      <c r="F510" s="63"/>
      <c r="G510" s="262">
        <f t="shared" si="55"/>
        <v>0</v>
      </c>
      <c r="I510" s="45"/>
      <c r="J510" s="45"/>
      <c r="K510" s="252"/>
    </row>
    <row r="511" spans="2:11" s="259" customFormat="1" ht="24" outlineLevel="1" x14ac:dyDescent="0.2">
      <c r="B511" s="8">
        <v>4005</v>
      </c>
      <c r="C511" s="9" t="s">
        <v>402</v>
      </c>
      <c r="D511" s="10" t="s">
        <v>6</v>
      </c>
      <c r="E511" s="62">
        <v>35</v>
      </c>
      <c r="F511" s="63"/>
      <c r="G511" s="262">
        <f t="shared" si="55"/>
        <v>0</v>
      </c>
      <c r="I511" s="45"/>
      <c r="J511" s="45"/>
      <c r="K511" s="252"/>
    </row>
    <row r="512" spans="2:11" s="259" customFormat="1" ht="12.75" outlineLevel="1" x14ac:dyDescent="0.2">
      <c r="B512" s="8">
        <v>4006</v>
      </c>
      <c r="C512" s="9" t="s">
        <v>189</v>
      </c>
      <c r="D512" s="10" t="s">
        <v>11</v>
      </c>
      <c r="E512" s="62">
        <v>10.82</v>
      </c>
      <c r="F512" s="63"/>
      <c r="G512" s="262">
        <f t="shared" si="55"/>
        <v>0</v>
      </c>
      <c r="H512" s="260"/>
      <c r="I512" s="45"/>
      <c r="J512" s="45"/>
      <c r="K512" s="252"/>
    </row>
    <row r="513" spans="2:11" s="259" customFormat="1" ht="12.75" outlineLevel="1" x14ac:dyDescent="0.2">
      <c r="B513" s="8">
        <v>4007</v>
      </c>
      <c r="C513" s="9" t="s">
        <v>170</v>
      </c>
      <c r="D513" s="10" t="s">
        <v>11</v>
      </c>
      <c r="E513" s="62">
        <v>4.93</v>
      </c>
      <c r="F513" s="63"/>
      <c r="G513" s="262">
        <f t="shared" si="55"/>
        <v>0</v>
      </c>
      <c r="H513" s="260"/>
      <c r="I513" s="45"/>
      <c r="J513" s="45"/>
      <c r="K513" s="252"/>
    </row>
    <row r="514" spans="2:11" s="259" customFormat="1" ht="24" outlineLevel="1" x14ac:dyDescent="0.2">
      <c r="B514" s="8">
        <v>4008</v>
      </c>
      <c r="C514" s="9" t="s">
        <v>171</v>
      </c>
      <c r="D514" s="10" t="s">
        <v>11</v>
      </c>
      <c r="E514" s="62">
        <v>4.93</v>
      </c>
      <c r="F514" s="63"/>
      <c r="G514" s="262">
        <f t="shared" si="55"/>
        <v>0</v>
      </c>
      <c r="H514" s="260"/>
      <c r="I514" s="45"/>
      <c r="J514" s="45"/>
      <c r="K514" s="252"/>
    </row>
    <row r="515" spans="2:11" s="259" customFormat="1" ht="12.75" x14ac:dyDescent="0.2">
      <c r="B515" s="8"/>
      <c r="C515" s="9"/>
      <c r="D515" s="10"/>
      <c r="E515" s="62"/>
      <c r="F515" s="63"/>
      <c r="G515" s="262"/>
      <c r="H515" s="260"/>
      <c r="I515" s="45"/>
      <c r="J515" s="45"/>
      <c r="K515" s="252"/>
    </row>
    <row r="516" spans="2:11" x14ac:dyDescent="0.2">
      <c r="B516" s="7">
        <v>4100</v>
      </c>
      <c r="C516" s="25" t="s">
        <v>60</v>
      </c>
      <c r="D516" s="25"/>
      <c r="E516" s="78"/>
      <c r="F516" s="78"/>
      <c r="G516" s="267">
        <f>SUM(G517:G520)</f>
        <v>0</v>
      </c>
    </row>
    <row r="517" spans="2:11" outlineLevel="1" x14ac:dyDescent="0.2">
      <c r="B517" s="8">
        <v>4101</v>
      </c>
      <c r="C517" s="9" t="s">
        <v>403</v>
      </c>
      <c r="D517" s="10" t="s">
        <v>11</v>
      </c>
      <c r="E517" s="62">
        <v>7.4</v>
      </c>
      <c r="F517" s="63"/>
      <c r="G517" s="262">
        <f>+E517*F517</f>
        <v>0</v>
      </c>
    </row>
    <row r="518" spans="2:11" ht="24" outlineLevel="1" x14ac:dyDescent="0.2">
      <c r="B518" s="8">
        <v>4102</v>
      </c>
      <c r="C518" s="9" t="s">
        <v>404</v>
      </c>
      <c r="D518" s="10" t="s">
        <v>1</v>
      </c>
      <c r="E518" s="62">
        <v>74</v>
      </c>
      <c r="F518" s="63"/>
      <c r="G518" s="262">
        <f>+E518*F518</f>
        <v>0</v>
      </c>
    </row>
    <row r="519" spans="2:11" outlineLevel="1" x14ac:dyDescent="0.2">
      <c r="B519" s="8">
        <v>4103</v>
      </c>
      <c r="C519" s="9" t="s">
        <v>405</v>
      </c>
      <c r="D519" s="10" t="s">
        <v>1</v>
      </c>
      <c r="E519" s="62">
        <v>74</v>
      </c>
      <c r="F519" s="63"/>
      <c r="G519" s="262">
        <f>+E519*F519</f>
        <v>0</v>
      </c>
    </row>
    <row r="520" spans="2:11" x14ac:dyDescent="0.2">
      <c r="B520" s="22"/>
      <c r="C520" s="28"/>
      <c r="D520" s="24"/>
      <c r="E520" s="72"/>
      <c r="F520" s="74"/>
      <c r="G520" s="92"/>
    </row>
    <row r="521" spans="2:11" s="254" customFormat="1" x14ac:dyDescent="0.2">
      <c r="B521" s="7">
        <v>4200</v>
      </c>
      <c r="C521" s="36" t="s">
        <v>61</v>
      </c>
      <c r="D521" s="21"/>
      <c r="E521" s="60"/>
      <c r="F521" s="61"/>
      <c r="G521" s="91">
        <f>SUM(G522:G532)</f>
        <v>0</v>
      </c>
      <c r="I521" s="45"/>
      <c r="J521" s="45"/>
      <c r="K521" s="252"/>
    </row>
    <row r="522" spans="2:11" s="254" customFormat="1" ht="24" outlineLevel="1" x14ac:dyDescent="0.2">
      <c r="B522" s="8">
        <v>4201</v>
      </c>
      <c r="C522" s="9" t="s">
        <v>406</v>
      </c>
      <c r="D522" s="10" t="s">
        <v>25</v>
      </c>
      <c r="E522" s="62">
        <v>1</v>
      </c>
      <c r="F522" s="63"/>
      <c r="G522" s="92">
        <f t="shared" ref="G522:G523" si="56">E522*F522</f>
        <v>0</v>
      </c>
      <c r="I522" s="45"/>
      <c r="J522" s="45"/>
      <c r="K522" s="252"/>
    </row>
    <row r="523" spans="2:11" s="254" customFormat="1" outlineLevel="1" x14ac:dyDescent="0.2">
      <c r="B523" s="8">
        <v>4202</v>
      </c>
      <c r="C523" s="9" t="s">
        <v>407</v>
      </c>
      <c r="D523" s="10" t="s">
        <v>6</v>
      </c>
      <c r="E523" s="62">
        <v>60</v>
      </c>
      <c r="F523" s="63"/>
      <c r="G523" s="92">
        <f t="shared" si="56"/>
        <v>0</v>
      </c>
      <c r="I523" s="45"/>
      <c r="J523" s="45"/>
      <c r="K523" s="252"/>
    </row>
    <row r="524" spans="2:11" s="254" customFormat="1" outlineLevel="1" x14ac:dyDescent="0.2">
      <c r="B524" s="8">
        <v>4203</v>
      </c>
      <c r="C524" s="9" t="s">
        <v>408</v>
      </c>
      <c r="D524" s="10" t="s">
        <v>7</v>
      </c>
      <c r="E524" s="62">
        <v>12</v>
      </c>
      <c r="F524" s="63"/>
      <c r="G524" s="92">
        <f t="shared" ref="G524:G529" si="57">E524*F524</f>
        <v>0</v>
      </c>
      <c r="I524" s="45"/>
      <c r="J524" s="45"/>
      <c r="K524" s="252"/>
    </row>
    <row r="525" spans="2:11" s="254" customFormat="1" outlineLevel="1" x14ac:dyDescent="0.2">
      <c r="B525" s="8">
        <v>4204</v>
      </c>
      <c r="C525" s="9" t="s">
        <v>409</v>
      </c>
      <c r="D525" s="10" t="s">
        <v>7</v>
      </c>
      <c r="E525" s="62">
        <v>12</v>
      </c>
      <c r="F525" s="63"/>
      <c r="G525" s="92">
        <f t="shared" si="57"/>
        <v>0</v>
      </c>
      <c r="I525" s="45"/>
      <c r="J525" s="45"/>
      <c r="K525" s="252"/>
    </row>
    <row r="526" spans="2:11" s="254" customFormat="1" outlineLevel="1" x14ac:dyDescent="0.2">
      <c r="B526" s="8">
        <v>4205</v>
      </c>
      <c r="C526" s="9" t="s">
        <v>410</v>
      </c>
      <c r="D526" s="10" t="s">
        <v>7</v>
      </c>
      <c r="E526" s="62">
        <v>10</v>
      </c>
      <c r="F526" s="63"/>
      <c r="G526" s="92">
        <f t="shared" si="57"/>
        <v>0</v>
      </c>
      <c r="I526" s="45"/>
      <c r="J526" s="45"/>
      <c r="K526" s="252"/>
    </row>
    <row r="527" spans="2:11" s="254" customFormat="1" outlineLevel="1" x14ac:dyDescent="0.2">
      <c r="B527" s="8">
        <v>4206</v>
      </c>
      <c r="C527" s="9" t="s">
        <v>411</v>
      </c>
      <c r="D527" s="10" t="s">
        <v>7</v>
      </c>
      <c r="E527" s="62">
        <v>15</v>
      </c>
      <c r="F527" s="63"/>
      <c r="G527" s="92">
        <f t="shared" si="57"/>
        <v>0</v>
      </c>
      <c r="I527" s="45"/>
      <c r="J527" s="45"/>
      <c r="K527" s="252"/>
    </row>
    <row r="528" spans="2:11" s="254" customFormat="1" outlineLevel="1" x14ac:dyDescent="0.2">
      <c r="B528" s="8">
        <v>4207</v>
      </c>
      <c r="C528" s="9" t="s">
        <v>412</v>
      </c>
      <c r="D528" s="10" t="s">
        <v>7</v>
      </c>
      <c r="E528" s="62">
        <v>2</v>
      </c>
      <c r="F528" s="63"/>
      <c r="G528" s="92">
        <f t="shared" si="57"/>
        <v>0</v>
      </c>
      <c r="I528" s="45"/>
      <c r="J528" s="45"/>
      <c r="K528" s="252"/>
    </row>
    <row r="529" spans="2:11" s="254" customFormat="1" ht="36" outlineLevel="1" x14ac:dyDescent="0.2">
      <c r="B529" s="8">
        <v>4208</v>
      </c>
      <c r="C529" s="9" t="s">
        <v>413</v>
      </c>
      <c r="D529" s="10" t="s">
        <v>7</v>
      </c>
      <c r="E529" s="62">
        <v>1</v>
      </c>
      <c r="F529" s="63"/>
      <c r="G529" s="92">
        <f t="shared" si="57"/>
        <v>0</v>
      </c>
      <c r="I529" s="45"/>
      <c r="J529" s="45"/>
      <c r="K529" s="252"/>
    </row>
    <row r="530" spans="2:11" s="254" customFormat="1" ht="36" outlineLevel="1" x14ac:dyDescent="0.2">
      <c r="B530" s="8">
        <v>4209</v>
      </c>
      <c r="C530" s="9" t="s">
        <v>104</v>
      </c>
      <c r="D530" s="10" t="s">
        <v>99</v>
      </c>
      <c r="E530" s="62">
        <v>1</v>
      </c>
      <c r="F530" s="63"/>
      <c r="G530" s="92">
        <f>E530*F530</f>
        <v>0</v>
      </c>
      <c r="I530" s="45"/>
      <c r="J530" s="45"/>
      <c r="K530" s="252"/>
    </row>
    <row r="531" spans="2:11" s="254" customFormat="1" ht="24" outlineLevel="1" x14ac:dyDescent="0.2">
      <c r="B531" s="8">
        <v>4210</v>
      </c>
      <c r="C531" s="9" t="s">
        <v>414</v>
      </c>
      <c r="D531" s="10" t="s">
        <v>7</v>
      </c>
      <c r="E531" s="62">
        <v>1</v>
      </c>
      <c r="F531" s="63"/>
      <c r="G531" s="92">
        <f>E531*F531</f>
        <v>0</v>
      </c>
      <c r="I531" s="45"/>
      <c r="J531" s="45"/>
      <c r="K531" s="252"/>
    </row>
    <row r="532" spans="2:11" x14ac:dyDescent="0.2">
      <c r="B532" s="268"/>
      <c r="C532" s="28"/>
      <c r="D532" s="103"/>
      <c r="E532" s="68"/>
      <c r="F532" s="83"/>
      <c r="G532" s="269"/>
    </row>
    <row r="533" spans="2:11" x14ac:dyDescent="0.2">
      <c r="B533" s="7">
        <v>4300</v>
      </c>
      <c r="C533" s="26" t="s">
        <v>62</v>
      </c>
      <c r="D533" s="27"/>
      <c r="E533" s="66"/>
      <c r="F533" s="61"/>
      <c r="G533" s="91">
        <f>SUM(G534:G535)</f>
        <v>0</v>
      </c>
    </row>
    <row r="534" spans="2:11" outlineLevel="1" x14ac:dyDescent="0.2">
      <c r="B534" s="8">
        <v>4301</v>
      </c>
      <c r="C534" s="9" t="s">
        <v>415</v>
      </c>
      <c r="D534" s="10" t="s">
        <v>1</v>
      </c>
      <c r="E534" s="62">
        <v>384.76</v>
      </c>
      <c r="F534" s="63"/>
      <c r="G534" s="92">
        <f>E534*F534</f>
        <v>0</v>
      </c>
    </row>
    <row r="535" spans="2:11" x14ac:dyDescent="0.2">
      <c r="B535" s="22"/>
      <c r="C535" s="28"/>
      <c r="D535" s="24"/>
      <c r="E535" s="72"/>
      <c r="F535" s="74"/>
      <c r="G535" s="92"/>
    </row>
    <row r="536" spans="2:11" x14ac:dyDescent="0.2">
      <c r="B536" s="53" t="s">
        <v>3</v>
      </c>
      <c r="C536" s="53"/>
      <c r="D536" s="53"/>
      <c r="E536" s="84"/>
      <c r="F536" s="84"/>
      <c r="G536" s="100">
        <f>SUM(G15:G534)/2</f>
        <v>0</v>
      </c>
    </row>
    <row r="537" spans="2:11" x14ac:dyDescent="0.2">
      <c r="B537" s="37" t="s">
        <v>63</v>
      </c>
      <c r="C537" s="37"/>
      <c r="D537" s="29"/>
      <c r="E537" s="85"/>
      <c r="F537" s="86"/>
      <c r="G537" s="101" t="e">
        <f>ROUND(G536*#REF!,2)</f>
        <v>#REF!</v>
      </c>
    </row>
    <row r="538" spans="2:11" x14ac:dyDescent="0.2">
      <c r="B538" s="53" t="s">
        <v>64</v>
      </c>
      <c r="C538" s="53"/>
      <c r="D538" s="53"/>
      <c r="E538" s="84"/>
      <c r="F538" s="84"/>
      <c r="G538" s="100" t="e">
        <f>G536+G537</f>
        <v>#REF!</v>
      </c>
    </row>
    <row r="539" spans="2:11" x14ac:dyDescent="0.2">
      <c r="C539" s="38"/>
      <c r="D539" s="38"/>
    </row>
    <row r="542" spans="2:11" x14ac:dyDescent="0.2">
      <c r="E542" s="275"/>
      <c r="F542" s="275"/>
    </row>
    <row r="543" spans="2:11" x14ac:dyDescent="0.2">
      <c r="E543" s="275"/>
      <c r="F543" s="275"/>
    </row>
    <row r="544" spans="2:11" x14ac:dyDescent="0.2">
      <c r="E544" s="275"/>
      <c r="F544" s="275"/>
    </row>
    <row r="545" spans="2:7" x14ac:dyDescent="0.2">
      <c r="E545" s="275"/>
      <c r="F545" s="275"/>
    </row>
    <row r="547" spans="2:7" x14ac:dyDescent="0.2">
      <c r="B547" s="13"/>
      <c r="C547" s="13"/>
      <c r="D547" s="13"/>
      <c r="E547" s="13"/>
      <c r="F547" s="13"/>
      <c r="G547" s="102"/>
    </row>
    <row r="548" spans="2:7" x14ac:dyDescent="0.2">
      <c r="B548" s="13"/>
      <c r="C548" s="13"/>
      <c r="D548" s="13"/>
      <c r="E548" s="13"/>
      <c r="F548" s="13"/>
      <c r="G548" s="102"/>
    </row>
    <row r="549" spans="2:7" x14ac:dyDescent="0.2">
      <c r="B549" s="13"/>
      <c r="C549" s="13"/>
      <c r="D549" s="13"/>
      <c r="E549" s="13"/>
      <c r="F549" s="13"/>
      <c r="G549" s="102"/>
    </row>
    <row r="550" spans="2:7" x14ac:dyDescent="0.2">
      <c r="B550" s="13"/>
      <c r="C550" s="13"/>
      <c r="D550" s="13"/>
      <c r="E550" s="13"/>
      <c r="F550" s="13"/>
      <c r="G550" s="102"/>
    </row>
  </sheetData>
  <mergeCells count="7">
    <mergeCell ref="C4:C5"/>
    <mergeCell ref="E545:F545"/>
    <mergeCell ref="E542:F542"/>
    <mergeCell ref="E543:F543"/>
    <mergeCell ref="E544:F544"/>
    <mergeCell ref="C50:F50"/>
    <mergeCell ref="C66:F66"/>
  </mergeCells>
  <phoneticPr fontId="8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128"/>
  <sheetViews>
    <sheetView view="pageBreakPreview" zoomScale="110" zoomScaleNormal="100" zoomScaleSheetLayoutView="110" workbookViewId="0">
      <selection activeCell="S15" sqref="S15"/>
    </sheetView>
  </sheetViews>
  <sheetFormatPr defaultColWidth="9.140625" defaultRowHeight="12" x14ac:dyDescent="0.2"/>
  <cols>
    <col min="1" max="1" width="6.7109375" style="132" customWidth="1"/>
    <col min="2" max="2" width="30.7109375" style="132" customWidth="1"/>
    <col min="3" max="11" width="10.7109375" style="132" customWidth="1"/>
    <col min="12" max="13" width="12.28515625" style="132" customWidth="1"/>
    <col min="14" max="14" width="10.7109375" style="132" customWidth="1"/>
    <col min="15" max="15" width="15.7109375" style="132" customWidth="1"/>
    <col min="16" max="16384" width="9.140625" style="132"/>
  </cols>
  <sheetData>
    <row r="1" spans="1:15" x14ac:dyDescent="0.2">
      <c r="A1" s="128"/>
      <c r="B1" s="129"/>
      <c r="C1" s="130"/>
      <c r="D1" s="130"/>
      <c r="E1" s="130"/>
      <c r="F1" s="130"/>
      <c r="G1" s="130"/>
      <c r="H1" s="131"/>
      <c r="I1" s="131"/>
      <c r="J1" s="131"/>
      <c r="K1" s="131"/>
      <c r="L1" s="131"/>
      <c r="M1" s="131"/>
      <c r="N1" s="131"/>
      <c r="O1" s="129"/>
    </row>
    <row r="2" spans="1:15" ht="13.5" x14ac:dyDescent="0.2">
      <c r="A2" s="133"/>
      <c r="B2" s="134"/>
      <c r="C2" s="135"/>
      <c r="D2" s="136"/>
      <c r="E2" s="137"/>
      <c r="F2" s="138"/>
      <c r="G2" s="138"/>
      <c r="O2" s="139"/>
    </row>
    <row r="3" spans="1:15" ht="13.5" x14ac:dyDescent="0.2">
      <c r="A3" s="140"/>
      <c r="B3" s="134"/>
      <c r="C3" s="135"/>
      <c r="D3" s="136"/>
      <c r="E3" s="136"/>
      <c r="F3" s="138"/>
      <c r="G3" s="138"/>
      <c r="O3" s="141"/>
    </row>
    <row r="4" spans="1:15" ht="13.5" x14ac:dyDescent="0.2">
      <c r="A4" s="142"/>
      <c r="B4" s="134"/>
      <c r="C4" s="135" t="s">
        <v>115</v>
      </c>
      <c r="D4" s="138"/>
      <c r="E4" s="138"/>
      <c r="F4" s="138"/>
      <c r="G4" s="138"/>
      <c r="O4" s="139"/>
    </row>
    <row r="5" spans="1:15" ht="13.5" x14ac:dyDescent="0.2">
      <c r="A5" s="140"/>
      <c r="B5" s="134"/>
      <c r="C5" s="143"/>
      <c r="D5" s="144"/>
      <c r="E5" s="144"/>
      <c r="F5" s="144"/>
      <c r="G5" s="144"/>
      <c r="O5" s="145"/>
    </row>
    <row r="6" spans="1:15" ht="28.5" customHeight="1" x14ac:dyDescent="0.2">
      <c r="A6" s="133"/>
      <c r="B6" s="134"/>
      <c r="C6" s="270" t="s">
        <v>152</v>
      </c>
      <c r="D6" s="271"/>
      <c r="E6" s="271"/>
      <c r="F6" s="271"/>
      <c r="G6" s="271"/>
      <c r="H6" s="271"/>
      <c r="I6" s="146"/>
      <c r="J6" s="146"/>
      <c r="K6" s="146"/>
      <c r="L6" s="146"/>
      <c r="M6" s="146"/>
      <c r="N6" s="146"/>
      <c r="O6" s="147"/>
    </row>
    <row r="7" spans="1:15" ht="13.5" x14ac:dyDescent="0.2">
      <c r="A7" s="133"/>
      <c r="B7" s="134"/>
      <c r="C7" s="148"/>
      <c r="D7" s="138"/>
      <c r="E7" s="138"/>
      <c r="F7" s="138"/>
      <c r="G7" s="138"/>
      <c r="O7" s="145"/>
    </row>
    <row r="8" spans="1:15" ht="13.5" x14ac:dyDescent="0.2">
      <c r="A8" s="133"/>
      <c r="B8" s="134"/>
      <c r="C8" s="148" t="s">
        <v>153</v>
      </c>
      <c r="D8" s="138"/>
      <c r="E8" s="138"/>
      <c r="F8" s="138"/>
      <c r="G8" s="138"/>
      <c r="O8" s="145"/>
    </row>
    <row r="9" spans="1:15" ht="14.25" thickBot="1" x14ac:dyDescent="0.25">
      <c r="A9" s="149"/>
      <c r="B9" s="150"/>
      <c r="C9" s="151"/>
      <c r="D9" s="151"/>
      <c r="E9" s="151"/>
      <c r="F9" s="152"/>
      <c r="G9" s="152"/>
      <c r="H9" s="153"/>
      <c r="I9" s="153"/>
      <c r="J9" s="153"/>
      <c r="K9" s="153"/>
      <c r="L9" s="153"/>
      <c r="M9" s="153"/>
      <c r="N9" s="153"/>
      <c r="O9" s="154"/>
    </row>
    <row r="10" spans="1:15" ht="8.25" customHeight="1" thickBot="1" x14ac:dyDescent="0.3">
      <c r="A10" s="155"/>
      <c r="C10" s="156"/>
      <c r="D10" s="157"/>
      <c r="E10" s="157"/>
      <c r="F10" s="158"/>
      <c r="G10" s="158"/>
      <c r="H10" s="158"/>
      <c r="I10" s="158"/>
      <c r="J10" s="158"/>
      <c r="K10" s="158"/>
      <c r="L10" s="158"/>
      <c r="M10" s="158"/>
      <c r="N10" s="158"/>
      <c r="O10" s="159"/>
    </row>
    <row r="11" spans="1:15" ht="12.75" customHeight="1" x14ac:dyDescent="0.2">
      <c r="A11" s="160"/>
      <c r="B11" s="161"/>
      <c r="C11" s="272" t="s">
        <v>68</v>
      </c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162"/>
    </row>
    <row r="12" spans="1:15" x14ac:dyDescent="0.2">
      <c r="A12" s="163" t="s">
        <v>4</v>
      </c>
      <c r="B12" s="164" t="s">
        <v>116</v>
      </c>
      <c r="C12" s="165">
        <v>1</v>
      </c>
      <c r="D12" s="165">
        <v>2</v>
      </c>
      <c r="E12" s="166">
        <v>3</v>
      </c>
      <c r="F12" s="165">
        <v>4</v>
      </c>
      <c r="G12" s="165">
        <v>5</v>
      </c>
      <c r="H12" s="165">
        <v>6</v>
      </c>
      <c r="I12" s="165">
        <v>7</v>
      </c>
      <c r="J12" s="165">
        <v>8</v>
      </c>
      <c r="K12" s="165">
        <v>9</v>
      </c>
      <c r="L12" s="165">
        <v>10</v>
      </c>
      <c r="M12" s="165">
        <v>11</v>
      </c>
      <c r="N12" s="165">
        <v>12</v>
      </c>
      <c r="O12" s="167" t="s">
        <v>117</v>
      </c>
    </row>
    <row r="13" spans="1:15" ht="14.25" thickBot="1" x14ac:dyDescent="0.25">
      <c r="A13" s="168"/>
      <c r="B13" s="169"/>
      <c r="C13" s="170">
        <v>30</v>
      </c>
      <c r="D13" s="170">
        <v>60</v>
      </c>
      <c r="E13" s="171">
        <v>90</v>
      </c>
      <c r="F13" s="170">
        <v>120</v>
      </c>
      <c r="G13" s="170">
        <v>150</v>
      </c>
      <c r="H13" s="170">
        <v>180</v>
      </c>
      <c r="I13" s="170">
        <v>210</v>
      </c>
      <c r="J13" s="170">
        <v>240</v>
      </c>
      <c r="K13" s="170">
        <v>270</v>
      </c>
      <c r="L13" s="170">
        <v>300</v>
      </c>
      <c r="M13" s="170">
        <v>330</v>
      </c>
      <c r="N13" s="170">
        <v>360</v>
      </c>
      <c r="O13" s="172" t="s">
        <v>5</v>
      </c>
    </row>
    <row r="14" spans="1:15" ht="13.5" x14ac:dyDescent="0.25">
      <c r="A14" s="173"/>
      <c r="B14" s="174"/>
      <c r="C14" s="175"/>
      <c r="D14" s="175"/>
      <c r="E14" s="176"/>
      <c r="F14" s="177"/>
      <c r="G14" s="178"/>
      <c r="H14" s="178"/>
      <c r="I14" s="178"/>
      <c r="J14" s="178"/>
      <c r="K14" s="178"/>
      <c r="L14" s="178"/>
      <c r="M14" s="178"/>
      <c r="N14" s="178"/>
      <c r="O14" s="179"/>
    </row>
    <row r="15" spans="1:15" ht="38.25" x14ac:dyDescent="0.2">
      <c r="A15" s="180" t="s">
        <v>118</v>
      </c>
      <c r="B15" s="181" t="s">
        <v>130</v>
      </c>
      <c r="C15" s="182">
        <v>0</v>
      </c>
      <c r="D15" s="182">
        <v>0</v>
      </c>
      <c r="E15" s="182">
        <v>0</v>
      </c>
      <c r="F15" s="182">
        <v>0</v>
      </c>
      <c r="G15" s="182">
        <v>0</v>
      </c>
      <c r="H15" s="182">
        <v>0</v>
      </c>
      <c r="I15" s="182">
        <v>0</v>
      </c>
      <c r="J15" s="182">
        <v>0</v>
      </c>
      <c r="K15" s="182">
        <v>0</v>
      </c>
      <c r="L15" s="182">
        <v>0</v>
      </c>
      <c r="M15" s="182">
        <v>0</v>
      </c>
      <c r="N15" s="182">
        <v>0</v>
      </c>
      <c r="O15" s="183">
        <f>SUM(C15:N15)</f>
        <v>0</v>
      </c>
    </row>
    <row r="16" spans="1:15" ht="12.75" x14ac:dyDescent="0.2">
      <c r="A16" s="180"/>
      <c r="B16" s="181"/>
      <c r="C16" s="184" t="e">
        <f t="shared" ref="C16:L16" si="0">$O16*C15</f>
        <v>#REF!</v>
      </c>
      <c r="D16" s="184" t="e">
        <f t="shared" si="0"/>
        <v>#REF!</v>
      </c>
      <c r="E16" s="184" t="e">
        <f t="shared" si="0"/>
        <v>#REF!</v>
      </c>
      <c r="F16" s="184" t="e">
        <f t="shared" si="0"/>
        <v>#REF!</v>
      </c>
      <c r="G16" s="184" t="e">
        <f t="shared" si="0"/>
        <v>#REF!</v>
      </c>
      <c r="H16" s="184" t="e">
        <f t="shared" si="0"/>
        <v>#REF!</v>
      </c>
      <c r="I16" s="184" t="e">
        <f t="shared" si="0"/>
        <v>#REF!</v>
      </c>
      <c r="J16" s="184" t="e">
        <f t="shared" si="0"/>
        <v>#REF!</v>
      </c>
      <c r="K16" s="184" t="e">
        <f t="shared" si="0"/>
        <v>#REF!</v>
      </c>
      <c r="L16" s="184" t="e">
        <f t="shared" si="0"/>
        <v>#REF!</v>
      </c>
      <c r="M16" s="184" t="e">
        <f>$O16*M15-0.01</f>
        <v>#REF!</v>
      </c>
      <c r="N16" s="184" t="e">
        <f>$O16*N15-0.01</f>
        <v>#REF!</v>
      </c>
      <c r="O16" s="185" t="e">
        <f>(Planilha!G15+Planilha!G27+Planilha!G31+Planilha!G44)*(1+Planilha!#REF!)</f>
        <v>#REF!</v>
      </c>
    </row>
    <row r="17" spans="1:15" ht="5.25" customHeight="1" x14ac:dyDescent="0.2">
      <c r="A17" s="180"/>
      <c r="B17" s="181"/>
      <c r="C17" s="186"/>
      <c r="D17" s="186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8"/>
    </row>
    <row r="18" spans="1:15" ht="12.75" x14ac:dyDescent="0.2">
      <c r="A18" s="180" t="s">
        <v>119</v>
      </c>
      <c r="B18" s="181" t="s">
        <v>149</v>
      </c>
      <c r="C18" s="189"/>
      <c r="D18" s="189"/>
      <c r="E18" s="189"/>
      <c r="F18" s="189"/>
      <c r="G18" s="189"/>
      <c r="H18" s="189"/>
      <c r="I18" s="189"/>
      <c r="J18" s="189"/>
      <c r="K18" s="189"/>
      <c r="L18" s="182">
        <v>0</v>
      </c>
      <c r="M18" s="182">
        <v>0</v>
      </c>
      <c r="N18" s="189"/>
      <c r="O18" s="183">
        <f>SUM(C18:N18)</f>
        <v>0</v>
      </c>
    </row>
    <row r="19" spans="1:15" ht="12.75" x14ac:dyDescent="0.2">
      <c r="A19" s="180"/>
      <c r="B19" s="181"/>
      <c r="C19" s="184"/>
      <c r="D19" s="184"/>
      <c r="E19" s="184"/>
      <c r="F19" s="184"/>
      <c r="G19" s="184"/>
      <c r="H19" s="184"/>
      <c r="I19" s="184"/>
      <c r="J19" s="184"/>
      <c r="K19" s="184"/>
      <c r="L19" s="184" t="e">
        <f>$O19*L18</f>
        <v>#REF!</v>
      </c>
      <c r="M19" s="184" t="e">
        <f>$O19*M18</f>
        <v>#REF!</v>
      </c>
      <c r="N19" s="184"/>
      <c r="O19" s="185" t="e">
        <f>(Planilha!G52+Planilha!G55+Planilha!G59)*(1+Planilha!#REF!)</f>
        <v>#REF!</v>
      </c>
    </row>
    <row r="20" spans="1:15" ht="5.25" customHeight="1" x14ac:dyDescent="0.2">
      <c r="A20" s="180"/>
      <c r="B20" s="181"/>
      <c r="C20" s="186"/>
      <c r="D20" s="186"/>
      <c r="E20" s="187"/>
      <c r="F20" s="186"/>
      <c r="G20" s="186"/>
      <c r="H20" s="186"/>
      <c r="I20" s="186"/>
      <c r="J20" s="186"/>
      <c r="K20" s="186"/>
      <c r="L20" s="186"/>
      <c r="M20" s="186"/>
      <c r="N20" s="186"/>
      <c r="O20" s="188"/>
    </row>
    <row r="21" spans="1:15" ht="12.75" x14ac:dyDescent="0.2">
      <c r="A21" s="180" t="s">
        <v>119</v>
      </c>
      <c r="B21" s="181" t="s">
        <v>148</v>
      </c>
      <c r="C21" s="189"/>
      <c r="D21" s="182">
        <v>0</v>
      </c>
      <c r="E21" s="182">
        <v>0</v>
      </c>
      <c r="F21" s="182">
        <v>0</v>
      </c>
      <c r="G21" s="182">
        <v>0</v>
      </c>
      <c r="H21" s="182">
        <v>0</v>
      </c>
      <c r="I21" s="182">
        <v>0</v>
      </c>
      <c r="J21" s="182">
        <v>0</v>
      </c>
      <c r="K21" s="182">
        <v>0</v>
      </c>
      <c r="L21" s="182">
        <v>0</v>
      </c>
      <c r="M21" s="182">
        <v>0</v>
      </c>
      <c r="N21" s="182">
        <v>0</v>
      </c>
      <c r="O21" s="183">
        <f>SUM(C21:N21)</f>
        <v>0</v>
      </c>
    </row>
    <row r="22" spans="1:15" ht="12.75" x14ac:dyDescent="0.2">
      <c r="A22" s="180"/>
      <c r="B22" s="181"/>
      <c r="C22" s="184"/>
      <c r="D22" s="184" t="e">
        <f t="shared" ref="D22:L22" si="1">$O22*D21</f>
        <v>#REF!</v>
      </c>
      <c r="E22" s="184" t="e">
        <f t="shared" si="1"/>
        <v>#REF!</v>
      </c>
      <c r="F22" s="184" t="e">
        <f t="shared" si="1"/>
        <v>#REF!</v>
      </c>
      <c r="G22" s="184" t="e">
        <f t="shared" si="1"/>
        <v>#REF!</v>
      </c>
      <c r="H22" s="184" t="e">
        <f t="shared" si="1"/>
        <v>#REF!</v>
      </c>
      <c r="I22" s="184" t="e">
        <f t="shared" si="1"/>
        <v>#REF!</v>
      </c>
      <c r="J22" s="184" t="e">
        <f t="shared" si="1"/>
        <v>#REF!</v>
      </c>
      <c r="K22" s="184" t="e">
        <f t="shared" si="1"/>
        <v>#REF!</v>
      </c>
      <c r="L22" s="184" t="e">
        <f t="shared" si="1"/>
        <v>#REF!</v>
      </c>
      <c r="M22" s="184" t="e">
        <f>$O22*M21+0.01</f>
        <v>#REF!</v>
      </c>
      <c r="N22" s="184" t="e">
        <f>$O22*N21+0.01</f>
        <v>#REF!</v>
      </c>
      <c r="O22" s="185" t="e">
        <f>(Planilha!G68+Planilha!G87+Planilha!G94+Planilha!G98+Planilha!G105+Planilha!G108+Planilha!G114+Planilha!G126+Planilha!G143+Planilha!G150+Planilha!G180+Planilha!G207+Planilha!G256+Planilha!G276+Planilha!G281+Planilha!G301+Planilha!G309+Planilha!G317)*(1+Planilha!#REF!)</f>
        <v>#REF!</v>
      </c>
    </row>
    <row r="23" spans="1:15" ht="5.25" customHeight="1" x14ac:dyDescent="0.2">
      <c r="A23" s="180"/>
      <c r="B23" s="181"/>
      <c r="C23" s="186"/>
      <c r="D23" s="186"/>
      <c r="E23" s="187"/>
      <c r="F23" s="186"/>
      <c r="G23" s="186"/>
      <c r="H23" s="186"/>
      <c r="I23" s="186"/>
      <c r="J23" s="186"/>
      <c r="K23" s="186"/>
      <c r="L23" s="186"/>
      <c r="M23" s="186"/>
      <c r="N23" s="186"/>
      <c r="O23" s="188"/>
    </row>
    <row r="24" spans="1:15" ht="12.75" x14ac:dyDescent="0.2">
      <c r="A24" s="180" t="s">
        <v>120</v>
      </c>
      <c r="B24" s="181" t="s">
        <v>110</v>
      </c>
      <c r="C24" s="189"/>
      <c r="D24" s="189"/>
      <c r="E24" s="182">
        <v>0</v>
      </c>
      <c r="F24" s="189"/>
      <c r="G24" s="189"/>
      <c r="H24" s="189"/>
      <c r="I24" s="182">
        <v>0</v>
      </c>
      <c r="J24" s="182">
        <v>0</v>
      </c>
      <c r="K24" s="189"/>
      <c r="L24" s="189"/>
      <c r="M24" s="182">
        <v>0</v>
      </c>
      <c r="N24" s="182">
        <v>0</v>
      </c>
      <c r="O24" s="183">
        <f>SUM(C24:N24)</f>
        <v>0</v>
      </c>
    </row>
    <row r="25" spans="1:15" ht="12.75" x14ac:dyDescent="0.2">
      <c r="A25" s="180"/>
      <c r="B25" s="181"/>
      <c r="C25" s="184"/>
      <c r="D25" s="184"/>
      <c r="E25" s="184" t="e">
        <f>$O25*E24</f>
        <v>#REF!</v>
      </c>
      <c r="F25" s="184"/>
      <c r="G25" s="184"/>
      <c r="H25" s="184"/>
      <c r="I25" s="184" t="e">
        <f>$O25*I24</f>
        <v>#REF!</v>
      </c>
      <c r="J25" s="184" t="e">
        <f>$O25*J24</f>
        <v>#REF!</v>
      </c>
      <c r="K25" s="184"/>
      <c r="L25" s="184"/>
      <c r="M25" s="184" t="e">
        <f>$O25*M24</f>
        <v>#REF!</v>
      </c>
      <c r="N25" s="184" t="e">
        <f>$O25*N24</f>
        <v>#REF!</v>
      </c>
      <c r="O25" s="185" t="e">
        <f>(Planilha!G332+Planilha!G366+Planilha!G369+Planilha!G372+Planilha!G377+Planilha!G402+Planilha!G431+Planilha!G436+Planilha!G460+Planilha!G467+Planilha!G475+Planilha!G478+Planilha!G481+Planilha!G493+Planilha!G506+Planilha!G516)*(1+Planilha!#REF!)</f>
        <v>#REF!</v>
      </c>
    </row>
    <row r="26" spans="1:15" ht="5.25" customHeight="1" x14ac:dyDescent="0.2">
      <c r="A26" s="180"/>
      <c r="B26" s="181"/>
      <c r="C26" s="186"/>
      <c r="D26" s="186"/>
      <c r="E26" s="187"/>
      <c r="F26" s="186"/>
      <c r="G26" s="186"/>
      <c r="H26" s="186"/>
      <c r="I26" s="186"/>
      <c r="J26" s="186"/>
      <c r="K26" s="186"/>
      <c r="L26" s="186"/>
      <c r="M26" s="186"/>
      <c r="N26" s="186"/>
      <c r="O26" s="188"/>
    </row>
    <row r="27" spans="1:15" ht="12.75" x14ac:dyDescent="0.2">
      <c r="A27" s="180" t="s">
        <v>121</v>
      </c>
      <c r="B27" s="181" t="s">
        <v>66</v>
      </c>
      <c r="C27" s="182">
        <v>0</v>
      </c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2">
        <v>0</v>
      </c>
      <c r="O27" s="183">
        <f>SUM(C27:N27)</f>
        <v>0</v>
      </c>
    </row>
    <row r="28" spans="1:15" ht="12.75" x14ac:dyDescent="0.2">
      <c r="A28" s="180"/>
      <c r="B28" s="181"/>
      <c r="C28" s="184" t="e">
        <f>$O28*C27</f>
        <v>#REF!</v>
      </c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 t="e">
        <f>$O28*N27</f>
        <v>#REF!</v>
      </c>
      <c r="O28" s="185" t="e">
        <f>(Planilha!G521)*(1+Planilha!#REF!)</f>
        <v>#REF!</v>
      </c>
    </row>
    <row r="29" spans="1:15" ht="5.25" customHeight="1" x14ac:dyDescent="0.2">
      <c r="A29" s="180"/>
      <c r="B29" s="181"/>
      <c r="C29" s="186"/>
      <c r="D29" s="186"/>
      <c r="E29" s="187"/>
      <c r="F29" s="186"/>
      <c r="G29" s="186"/>
      <c r="H29" s="186"/>
      <c r="I29" s="186"/>
      <c r="J29" s="186"/>
      <c r="K29" s="186"/>
      <c r="L29" s="186"/>
      <c r="M29" s="186"/>
      <c r="N29" s="186"/>
      <c r="O29" s="188"/>
    </row>
    <row r="30" spans="1:15" ht="12.75" x14ac:dyDescent="0.2">
      <c r="A30" s="180" t="s">
        <v>122</v>
      </c>
      <c r="B30" s="181" t="s">
        <v>123</v>
      </c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2">
        <v>0</v>
      </c>
      <c r="O30" s="183">
        <f>SUM(C30:N30)</f>
        <v>0</v>
      </c>
    </row>
    <row r="31" spans="1:15" ht="12.75" x14ac:dyDescent="0.2">
      <c r="A31" s="180"/>
      <c r="B31" s="181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 t="e">
        <f>$O31*N30</f>
        <v>#REF!</v>
      </c>
      <c r="O31" s="185" t="e">
        <f>(Planilha!G533)*(1+Planilha!#REF!)+0.01</f>
        <v>#REF!</v>
      </c>
    </row>
    <row r="32" spans="1:15" ht="5.25" hidden="1" customHeight="1" x14ac:dyDescent="0.2">
      <c r="A32" s="180"/>
      <c r="B32" s="181"/>
      <c r="C32" s="186"/>
      <c r="D32" s="186"/>
      <c r="E32" s="184"/>
      <c r="F32" s="186"/>
      <c r="G32" s="184"/>
      <c r="H32" s="184"/>
      <c r="I32" s="184"/>
      <c r="J32" s="184"/>
      <c r="K32" s="184"/>
      <c r="L32" s="184"/>
      <c r="M32" s="184"/>
      <c r="N32" s="184"/>
      <c r="O32" s="185"/>
    </row>
    <row r="33" spans="1:15" ht="12.75" hidden="1" x14ac:dyDescent="0.2">
      <c r="A33" s="180"/>
      <c r="B33" s="181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3">
        <f>SUM(C33:N33)</f>
        <v>0</v>
      </c>
    </row>
    <row r="34" spans="1:15" ht="12.75" hidden="1" x14ac:dyDescent="0.2">
      <c r="A34" s="180"/>
      <c r="B34" s="181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5"/>
    </row>
    <row r="35" spans="1:15" ht="5.25" hidden="1" customHeight="1" x14ac:dyDescent="0.2">
      <c r="A35" s="180"/>
      <c r="B35" s="181"/>
      <c r="C35" s="186"/>
      <c r="D35" s="186"/>
      <c r="E35" s="184"/>
      <c r="F35" s="190"/>
      <c r="G35" s="184"/>
      <c r="H35" s="184"/>
      <c r="I35" s="184"/>
      <c r="J35" s="184"/>
      <c r="K35" s="184"/>
      <c r="L35" s="184"/>
      <c r="M35" s="184"/>
      <c r="N35" s="184"/>
      <c r="O35" s="185"/>
    </row>
    <row r="36" spans="1:15" ht="12.75" hidden="1" x14ac:dyDescent="0.2">
      <c r="A36" s="180"/>
      <c r="B36" s="181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3">
        <f>SUM(C36:N36)</f>
        <v>0</v>
      </c>
    </row>
    <row r="37" spans="1:15" ht="12.75" hidden="1" x14ac:dyDescent="0.2">
      <c r="A37" s="180"/>
      <c r="B37" s="181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5"/>
    </row>
    <row r="38" spans="1:15" ht="5.25" hidden="1" customHeight="1" x14ac:dyDescent="0.2">
      <c r="A38" s="180"/>
      <c r="B38" s="181"/>
      <c r="C38" s="186"/>
      <c r="D38" s="186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5"/>
    </row>
    <row r="39" spans="1:15" ht="12.75" hidden="1" x14ac:dyDescent="0.2">
      <c r="A39" s="180"/>
      <c r="B39" s="181"/>
      <c r="C39" s="189"/>
      <c r="D39" s="189"/>
      <c r="E39" s="184"/>
      <c r="F39" s="190"/>
      <c r="G39" s="189"/>
      <c r="H39" s="189"/>
      <c r="I39" s="189"/>
      <c r="J39" s="189"/>
      <c r="K39" s="189"/>
      <c r="L39" s="189"/>
      <c r="M39" s="189"/>
      <c r="N39" s="189"/>
      <c r="O39" s="183">
        <f>SUM(C39:N39)</f>
        <v>0</v>
      </c>
    </row>
    <row r="40" spans="1:15" ht="12.75" hidden="1" x14ac:dyDescent="0.2">
      <c r="A40" s="180"/>
      <c r="B40" s="181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5"/>
    </row>
    <row r="41" spans="1:15" ht="5.25" hidden="1" customHeight="1" x14ac:dyDescent="0.2">
      <c r="A41" s="180"/>
      <c r="B41" s="181"/>
      <c r="C41" s="186"/>
      <c r="D41" s="186"/>
      <c r="E41" s="184"/>
      <c r="F41" s="190"/>
      <c r="G41" s="184"/>
      <c r="H41" s="184"/>
      <c r="I41" s="184"/>
      <c r="J41" s="184"/>
      <c r="K41" s="184"/>
      <c r="L41" s="184"/>
      <c r="M41" s="184"/>
      <c r="N41" s="184"/>
      <c r="O41" s="185"/>
    </row>
    <row r="42" spans="1:15" ht="12.75" hidden="1" x14ac:dyDescent="0.2">
      <c r="A42" s="180"/>
      <c r="B42" s="181"/>
      <c r="C42" s="189"/>
      <c r="D42" s="189"/>
      <c r="E42" s="184"/>
      <c r="F42" s="190"/>
      <c r="G42" s="189"/>
      <c r="H42" s="189"/>
      <c r="I42" s="189"/>
      <c r="J42" s="189"/>
      <c r="K42" s="189"/>
      <c r="L42" s="189"/>
      <c r="M42" s="189"/>
      <c r="N42" s="189"/>
      <c r="O42" s="183">
        <f>SUM(C42:N42)</f>
        <v>0</v>
      </c>
    </row>
    <row r="43" spans="1:15" ht="12.75" hidden="1" x14ac:dyDescent="0.2">
      <c r="A43" s="180"/>
      <c r="B43" s="181"/>
      <c r="C43" s="184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4">
        <f>$O43*N42</f>
        <v>0</v>
      </c>
      <c r="O43" s="185"/>
    </row>
    <row r="44" spans="1:15" ht="5.25" hidden="1" customHeight="1" x14ac:dyDescent="0.2">
      <c r="A44" s="180"/>
      <c r="B44" s="181"/>
      <c r="C44" s="191"/>
      <c r="D44" s="191"/>
      <c r="E44" s="192"/>
      <c r="F44" s="193"/>
      <c r="G44" s="192"/>
      <c r="H44" s="192"/>
      <c r="I44" s="192"/>
      <c r="J44" s="192"/>
      <c r="K44" s="192"/>
      <c r="L44" s="192"/>
      <c r="M44" s="192"/>
      <c r="N44" s="192"/>
      <c r="O44" s="185"/>
    </row>
    <row r="45" spans="1:15" ht="12.75" hidden="1" x14ac:dyDescent="0.2">
      <c r="A45" s="180" t="s">
        <v>124</v>
      </c>
      <c r="B45" s="181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5"/>
      <c r="O45" s="183">
        <f>SUM(C45:N45)</f>
        <v>0</v>
      </c>
    </row>
    <row r="46" spans="1:15" ht="12.75" hidden="1" x14ac:dyDescent="0.2">
      <c r="A46" s="180"/>
      <c r="B46" s="181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85"/>
    </row>
    <row r="47" spans="1:15" ht="5.25" hidden="1" customHeight="1" x14ac:dyDescent="0.2">
      <c r="A47" s="180"/>
      <c r="B47" s="181"/>
      <c r="C47" s="191"/>
      <c r="D47" s="191"/>
      <c r="E47" s="196"/>
      <c r="F47" s="191"/>
      <c r="G47" s="191"/>
      <c r="H47" s="191"/>
      <c r="I47" s="191"/>
      <c r="J47" s="191"/>
      <c r="K47" s="191"/>
      <c r="L47" s="191"/>
      <c r="M47" s="191"/>
      <c r="N47" s="191"/>
      <c r="O47" s="188"/>
    </row>
    <row r="48" spans="1:15" ht="12.75" hidden="1" x14ac:dyDescent="0.2">
      <c r="A48" s="180" t="s">
        <v>125</v>
      </c>
      <c r="B48" s="181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83">
        <f>SUM(C48:N48)</f>
        <v>0</v>
      </c>
    </row>
    <row r="49" spans="1:15" ht="12.75" hidden="1" x14ac:dyDescent="0.2">
      <c r="A49" s="180"/>
      <c r="B49" s="181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85"/>
    </row>
    <row r="50" spans="1:15" ht="5.25" hidden="1" customHeight="1" x14ac:dyDescent="0.2">
      <c r="A50" s="180"/>
      <c r="B50" s="181"/>
      <c r="C50" s="191"/>
      <c r="D50" s="191"/>
      <c r="E50" s="192"/>
      <c r="F50" s="191"/>
      <c r="G50" s="192"/>
      <c r="H50" s="192"/>
      <c r="I50" s="192"/>
      <c r="J50" s="192"/>
      <c r="K50" s="192"/>
      <c r="L50" s="192"/>
      <c r="M50" s="192"/>
      <c r="N50" s="192"/>
      <c r="O50" s="185"/>
    </row>
    <row r="51" spans="1:15" ht="12.75" hidden="1" x14ac:dyDescent="0.2">
      <c r="A51" s="180" t="s">
        <v>14</v>
      </c>
      <c r="B51" s="181"/>
      <c r="C51" s="194"/>
      <c r="D51" s="194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83">
        <f>SUM(C51:N51)</f>
        <v>0</v>
      </c>
    </row>
    <row r="52" spans="1:15" ht="12.75" hidden="1" x14ac:dyDescent="0.2">
      <c r="A52" s="180"/>
      <c r="B52" s="181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85"/>
    </row>
    <row r="53" spans="1:15" ht="5.25" hidden="1" customHeight="1" x14ac:dyDescent="0.2">
      <c r="A53" s="180"/>
      <c r="B53" s="181"/>
      <c r="C53" s="191"/>
      <c r="D53" s="191"/>
      <c r="E53" s="192"/>
      <c r="F53" s="193"/>
      <c r="G53" s="192"/>
      <c r="H53" s="192"/>
      <c r="I53" s="192"/>
      <c r="J53" s="192"/>
      <c r="K53" s="192"/>
      <c r="L53" s="192"/>
      <c r="M53" s="192"/>
      <c r="N53" s="192"/>
      <c r="O53" s="185"/>
    </row>
    <row r="54" spans="1:15" ht="12.75" hidden="1" x14ac:dyDescent="0.2">
      <c r="A54" s="180" t="s">
        <v>6</v>
      </c>
      <c r="B54" s="181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83">
        <f>SUM(C54:N54)</f>
        <v>0</v>
      </c>
    </row>
    <row r="55" spans="1:15" ht="12.75" hidden="1" x14ac:dyDescent="0.2">
      <c r="A55" s="180"/>
      <c r="B55" s="181"/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85"/>
    </row>
    <row r="56" spans="1:15" ht="5.25" hidden="1" customHeight="1" x14ac:dyDescent="0.2">
      <c r="A56" s="180"/>
      <c r="B56" s="181"/>
      <c r="C56" s="191"/>
      <c r="D56" s="191"/>
      <c r="E56" s="192"/>
      <c r="F56" s="192"/>
      <c r="G56" s="192"/>
      <c r="H56" s="192"/>
      <c r="I56" s="192"/>
      <c r="J56" s="192"/>
      <c r="K56" s="192"/>
      <c r="L56" s="192"/>
      <c r="M56" s="192"/>
      <c r="N56" s="192"/>
      <c r="O56" s="185"/>
    </row>
    <row r="57" spans="1:15" ht="12.75" hidden="1" x14ac:dyDescent="0.2">
      <c r="A57" s="180" t="s">
        <v>126</v>
      </c>
      <c r="B57" s="181"/>
      <c r="C57" s="194"/>
      <c r="D57" s="194"/>
      <c r="E57" s="192"/>
      <c r="F57" s="193"/>
      <c r="G57" s="194"/>
      <c r="H57" s="194"/>
      <c r="I57" s="194"/>
      <c r="J57" s="194"/>
      <c r="K57" s="194"/>
      <c r="L57" s="194"/>
      <c r="M57" s="194"/>
      <c r="N57" s="194"/>
      <c r="O57" s="183">
        <f>SUM(C57:N57)</f>
        <v>0</v>
      </c>
    </row>
    <row r="58" spans="1:15" ht="12.75" hidden="1" x14ac:dyDescent="0.2">
      <c r="A58" s="180"/>
      <c r="B58" s="181"/>
      <c r="C58" s="192"/>
      <c r="D58" s="192"/>
      <c r="E58" s="192"/>
      <c r="F58" s="192"/>
      <c r="G58" s="192"/>
      <c r="H58" s="192"/>
      <c r="I58" s="192"/>
      <c r="J58" s="192"/>
      <c r="K58" s="192"/>
      <c r="L58" s="192"/>
      <c r="M58" s="192"/>
      <c r="N58" s="192"/>
      <c r="O58" s="185"/>
    </row>
    <row r="59" spans="1:15" ht="5.25" hidden="1" customHeight="1" x14ac:dyDescent="0.2">
      <c r="A59" s="180"/>
      <c r="B59" s="181"/>
      <c r="C59" s="191"/>
      <c r="D59" s="191"/>
      <c r="E59" s="192"/>
      <c r="F59" s="193"/>
      <c r="G59" s="192"/>
      <c r="H59" s="192"/>
      <c r="I59" s="192"/>
      <c r="J59" s="192"/>
      <c r="K59" s="192"/>
      <c r="L59" s="192"/>
      <c r="M59" s="192"/>
      <c r="N59" s="192"/>
      <c r="O59" s="185"/>
    </row>
    <row r="60" spans="1:15" ht="12.75" hidden="1" x14ac:dyDescent="0.2">
      <c r="A60" s="180" t="s">
        <v>127</v>
      </c>
      <c r="B60" s="181"/>
      <c r="C60" s="194"/>
      <c r="D60" s="194"/>
      <c r="E60" s="192"/>
      <c r="F60" s="193"/>
      <c r="G60" s="194"/>
      <c r="H60" s="194"/>
      <c r="I60" s="194"/>
      <c r="J60" s="194"/>
      <c r="K60" s="194"/>
      <c r="L60" s="194"/>
      <c r="M60" s="194"/>
      <c r="N60" s="194"/>
      <c r="O60" s="183">
        <f>SUM(C60:N60)</f>
        <v>0</v>
      </c>
    </row>
    <row r="61" spans="1:15" ht="12.75" hidden="1" x14ac:dyDescent="0.2">
      <c r="A61" s="180"/>
      <c r="B61" s="181"/>
      <c r="C61" s="192"/>
      <c r="D61" s="192"/>
      <c r="E61" s="192"/>
      <c r="F61" s="192"/>
      <c r="G61" s="192"/>
      <c r="H61" s="192"/>
      <c r="I61" s="192"/>
      <c r="J61" s="192"/>
      <c r="K61" s="192"/>
      <c r="L61" s="192"/>
      <c r="M61" s="192"/>
      <c r="N61" s="192"/>
      <c r="O61" s="185"/>
    </row>
    <row r="62" spans="1:15" ht="5.25" customHeight="1" thickBot="1" x14ac:dyDescent="0.25">
      <c r="A62" s="180"/>
      <c r="B62" s="181"/>
      <c r="C62" s="191"/>
      <c r="D62" s="191"/>
      <c r="E62" s="192"/>
      <c r="F62" s="193"/>
      <c r="G62" s="192"/>
      <c r="H62" s="192"/>
      <c r="I62" s="192"/>
      <c r="J62" s="192"/>
      <c r="K62" s="192"/>
      <c r="L62" s="192"/>
      <c r="M62" s="192"/>
      <c r="N62" s="192"/>
      <c r="O62" s="185"/>
    </row>
    <row r="63" spans="1:15" x14ac:dyDescent="0.2">
      <c r="A63" s="197"/>
      <c r="B63" s="198"/>
      <c r="C63" s="199"/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  <c r="O63" s="200"/>
    </row>
    <row r="64" spans="1:15" x14ac:dyDescent="0.2">
      <c r="A64" s="201"/>
      <c r="B64" s="202" t="s">
        <v>128</v>
      </c>
      <c r="C64" s="203" t="e">
        <f>SUM(C16,C22,C25,C28,C31,C34,C37,C40,C43,C19)</f>
        <v>#REF!</v>
      </c>
      <c r="D64" s="203" t="e">
        <f t="shared" ref="D64:N64" si="2">SUM(D16,D22,D25,D28,D31,D34,D37,D40,D43,D19)</f>
        <v>#REF!</v>
      </c>
      <c r="E64" s="203" t="e">
        <f t="shared" si="2"/>
        <v>#REF!</v>
      </c>
      <c r="F64" s="203" t="e">
        <f t="shared" si="2"/>
        <v>#REF!</v>
      </c>
      <c r="G64" s="203" t="e">
        <f t="shared" si="2"/>
        <v>#REF!</v>
      </c>
      <c r="H64" s="203" t="e">
        <f t="shared" si="2"/>
        <v>#REF!</v>
      </c>
      <c r="I64" s="203" t="e">
        <f t="shared" si="2"/>
        <v>#REF!</v>
      </c>
      <c r="J64" s="203" t="e">
        <f t="shared" si="2"/>
        <v>#REF!</v>
      </c>
      <c r="K64" s="203" t="e">
        <f t="shared" si="2"/>
        <v>#REF!</v>
      </c>
      <c r="L64" s="203" t="e">
        <f t="shared" si="2"/>
        <v>#REF!</v>
      </c>
      <c r="M64" s="203" t="e">
        <f t="shared" si="2"/>
        <v>#REF!</v>
      </c>
      <c r="N64" s="203" t="e">
        <f t="shared" si="2"/>
        <v>#REF!</v>
      </c>
      <c r="O64" s="204" t="e">
        <f>SUM(O16,O22,O25,O28,O31,O34,O37,O40,O43,O19)</f>
        <v>#REF!</v>
      </c>
    </row>
    <row r="65" spans="1:15" ht="12.75" thickBot="1" x14ac:dyDescent="0.25">
      <c r="A65" s="205"/>
      <c r="B65" s="206"/>
      <c r="C65" s="207"/>
      <c r="D65" s="207"/>
      <c r="E65" s="207"/>
      <c r="F65" s="207"/>
      <c r="G65" s="207"/>
      <c r="H65" s="207"/>
      <c r="I65" s="207"/>
      <c r="J65" s="207"/>
      <c r="K65" s="207"/>
      <c r="L65" s="207"/>
      <c r="M65" s="207"/>
      <c r="N65" s="207"/>
      <c r="O65" s="208"/>
    </row>
    <row r="66" spans="1:15" ht="13.5" x14ac:dyDescent="0.2">
      <c r="A66" s="209"/>
      <c r="B66" s="202"/>
      <c r="C66" s="210"/>
      <c r="D66" s="210"/>
      <c r="E66" s="210"/>
      <c r="F66" s="211"/>
      <c r="G66" s="211"/>
      <c r="H66" s="211"/>
      <c r="I66" s="211"/>
      <c r="J66" s="211"/>
      <c r="K66" s="211"/>
      <c r="L66" s="211"/>
      <c r="M66" s="211"/>
      <c r="N66" s="211"/>
      <c r="O66" s="212"/>
    </row>
    <row r="67" spans="1:15" ht="13.5" x14ac:dyDescent="0.2">
      <c r="A67" s="209"/>
      <c r="B67" s="202"/>
      <c r="C67" s="210"/>
      <c r="D67" s="210"/>
      <c r="E67" s="210"/>
      <c r="F67" s="211"/>
      <c r="G67" s="211"/>
      <c r="H67" s="211"/>
      <c r="I67" s="211"/>
      <c r="J67" s="211"/>
      <c r="K67" s="211"/>
      <c r="L67" s="211"/>
      <c r="M67" s="211"/>
      <c r="N67" s="211"/>
      <c r="O67" s="212"/>
    </row>
    <row r="68" spans="1:15" ht="13.5" x14ac:dyDescent="0.2">
      <c r="A68" s="213"/>
      <c r="B68" s="148"/>
      <c r="C68" s="148"/>
      <c r="D68" s="214"/>
      <c r="F68" s="148"/>
      <c r="G68" s="148"/>
      <c r="H68" s="148"/>
      <c r="I68" s="148"/>
      <c r="J68" s="148"/>
      <c r="K68" s="148"/>
      <c r="L68" s="148"/>
      <c r="M68" s="148"/>
      <c r="N68" s="148"/>
      <c r="O68" s="215"/>
    </row>
    <row r="69" spans="1:15" x14ac:dyDescent="0.2">
      <c r="A69" s="216"/>
      <c r="B69" s="143"/>
      <c r="C69" s="143"/>
      <c r="D69" s="217"/>
      <c r="F69" s="143"/>
      <c r="G69" s="143"/>
      <c r="H69" s="143"/>
      <c r="I69" s="143"/>
      <c r="J69" s="143"/>
      <c r="K69" s="143"/>
      <c r="L69" s="143"/>
      <c r="M69" s="143"/>
      <c r="N69" s="143"/>
      <c r="O69" s="218"/>
    </row>
    <row r="70" spans="1:15" ht="12.75" thickBot="1" x14ac:dyDescent="0.25">
      <c r="A70" s="219"/>
      <c r="B70" s="153"/>
      <c r="C70" s="153"/>
      <c r="D70" s="153"/>
      <c r="E70" s="153"/>
      <c r="F70" s="153"/>
      <c r="G70" s="153"/>
      <c r="H70" s="153"/>
      <c r="I70" s="153"/>
      <c r="J70" s="153"/>
      <c r="K70" s="153"/>
      <c r="L70" s="153"/>
      <c r="M70" s="153"/>
      <c r="N70" s="153"/>
      <c r="O70" s="220"/>
    </row>
    <row r="71" spans="1:15" x14ac:dyDescent="0.2">
      <c r="A71" s="221"/>
      <c r="B71" s="222"/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</row>
    <row r="72" spans="1:15" x14ac:dyDescent="0.2">
      <c r="A72" s="143"/>
      <c r="B72" s="143"/>
      <c r="C72" s="143"/>
      <c r="D72" s="143"/>
      <c r="E72" s="143"/>
      <c r="F72" s="143"/>
      <c r="G72" s="143"/>
      <c r="H72" s="143"/>
      <c r="I72" s="143"/>
      <c r="J72" s="143"/>
      <c r="K72" s="143"/>
      <c r="L72" s="143"/>
      <c r="M72" s="143"/>
      <c r="N72" s="143"/>
      <c r="O72" s="143"/>
    </row>
    <row r="73" spans="1:15" ht="13.5" x14ac:dyDescent="0.2">
      <c r="A73" s="136"/>
      <c r="O73" s="224"/>
    </row>
    <row r="74" spans="1:15" ht="13.5" x14ac:dyDescent="0.2">
      <c r="A74" s="144"/>
      <c r="O74" s="143"/>
    </row>
    <row r="75" spans="1:15" ht="13.5" x14ac:dyDescent="0.2">
      <c r="A75" s="138"/>
      <c r="B75" s="148"/>
      <c r="C75" s="148"/>
      <c r="D75" s="138"/>
      <c r="E75" s="138"/>
      <c r="F75" s="225"/>
      <c r="G75" s="225"/>
      <c r="H75" s="225"/>
      <c r="I75" s="225"/>
      <c r="J75" s="225"/>
      <c r="K75" s="225"/>
      <c r="L75" s="225"/>
      <c r="M75" s="225"/>
      <c r="N75" s="225"/>
      <c r="O75" s="226"/>
    </row>
    <row r="76" spans="1:15" ht="13.5" x14ac:dyDescent="0.2">
      <c r="A76" s="144"/>
      <c r="B76" s="143"/>
      <c r="C76" s="143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3"/>
    </row>
    <row r="77" spans="1:15" ht="13.5" x14ac:dyDescent="0.2">
      <c r="A77" s="136"/>
      <c r="B77" s="148"/>
      <c r="C77" s="148"/>
      <c r="D77" s="138"/>
      <c r="E77" s="138"/>
      <c r="F77" s="138"/>
      <c r="G77" s="138"/>
      <c r="H77" s="138"/>
      <c r="I77" s="138"/>
      <c r="J77" s="138"/>
      <c r="K77" s="138"/>
      <c r="L77" s="138"/>
      <c r="M77" s="138"/>
      <c r="N77" s="138"/>
      <c r="O77" s="136"/>
    </row>
    <row r="78" spans="1:15" ht="13.5" x14ac:dyDescent="0.2">
      <c r="A78" s="136"/>
      <c r="B78" s="148"/>
      <c r="C78" s="148"/>
      <c r="D78" s="138"/>
      <c r="E78" s="138"/>
      <c r="F78" s="138"/>
      <c r="G78" s="138"/>
      <c r="H78" s="138"/>
      <c r="I78" s="138"/>
      <c r="J78" s="138"/>
      <c r="K78" s="138"/>
      <c r="L78" s="138"/>
      <c r="M78" s="138"/>
      <c r="N78" s="138"/>
      <c r="O78" s="136"/>
    </row>
    <row r="79" spans="1:15" ht="13.5" x14ac:dyDescent="0.2">
      <c r="A79" s="136"/>
      <c r="B79" s="148"/>
      <c r="C79" s="148"/>
      <c r="D79" s="138"/>
      <c r="E79" s="138"/>
      <c r="F79" s="138"/>
      <c r="G79" s="138"/>
      <c r="H79" s="138"/>
      <c r="I79" s="138"/>
      <c r="J79" s="138"/>
      <c r="K79" s="138"/>
      <c r="L79" s="138"/>
      <c r="M79" s="138"/>
      <c r="N79" s="138"/>
      <c r="O79" s="136"/>
    </row>
    <row r="80" spans="1:15" ht="13.5" x14ac:dyDescent="0.2">
      <c r="A80" s="136"/>
      <c r="B80" s="148"/>
      <c r="C80" s="148"/>
      <c r="D80" s="138"/>
      <c r="E80" s="138"/>
      <c r="F80" s="138"/>
      <c r="G80" s="138"/>
      <c r="H80" s="138"/>
      <c r="I80" s="138"/>
      <c r="J80" s="138"/>
      <c r="K80" s="138"/>
      <c r="L80" s="138"/>
      <c r="M80" s="138"/>
      <c r="N80" s="138"/>
      <c r="O80" s="136"/>
    </row>
    <row r="81" spans="1:15" ht="13.5" x14ac:dyDescent="0.2">
      <c r="A81" s="136"/>
      <c r="B81" s="148"/>
      <c r="C81" s="148"/>
      <c r="D81" s="138"/>
      <c r="E81" s="138"/>
      <c r="F81" s="138"/>
      <c r="G81" s="138"/>
      <c r="H81" s="138"/>
      <c r="I81" s="138"/>
      <c r="J81" s="138"/>
      <c r="K81" s="138"/>
      <c r="L81" s="138"/>
      <c r="M81" s="138"/>
      <c r="N81" s="138"/>
      <c r="O81" s="136"/>
    </row>
    <row r="82" spans="1:15" ht="13.5" x14ac:dyDescent="0.2">
      <c r="A82" s="144"/>
      <c r="B82" s="143"/>
      <c r="C82" s="136"/>
      <c r="D82" s="136"/>
      <c r="E82" s="136"/>
      <c r="F82" s="138"/>
      <c r="G82" s="138"/>
      <c r="H82" s="138"/>
      <c r="I82" s="138"/>
      <c r="J82" s="138"/>
      <c r="K82" s="138"/>
      <c r="L82" s="138"/>
      <c r="M82" s="138"/>
      <c r="N82" s="138"/>
      <c r="O82" s="144"/>
    </row>
    <row r="83" spans="1:15" ht="13.5" x14ac:dyDescent="0.25">
      <c r="A83" s="158"/>
      <c r="C83" s="156"/>
      <c r="D83" s="157"/>
      <c r="E83" s="157"/>
      <c r="F83" s="158"/>
      <c r="G83" s="158"/>
      <c r="H83" s="158"/>
      <c r="I83" s="158"/>
      <c r="J83" s="158"/>
      <c r="K83" s="158"/>
      <c r="L83" s="158"/>
      <c r="M83" s="158"/>
      <c r="N83" s="158"/>
      <c r="O83" s="157"/>
    </row>
    <row r="84" spans="1:15" ht="13.5" x14ac:dyDescent="0.2">
      <c r="A84" s="227"/>
      <c r="B84" s="228"/>
      <c r="C84" s="228"/>
      <c r="D84" s="228"/>
      <c r="E84" s="228"/>
      <c r="F84" s="228"/>
      <c r="G84" s="228"/>
      <c r="H84" s="228"/>
      <c r="I84" s="228"/>
      <c r="J84" s="228"/>
      <c r="K84" s="228"/>
      <c r="L84" s="228"/>
      <c r="M84" s="228"/>
      <c r="N84" s="228"/>
      <c r="O84" s="228"/>
    </row>
    <row r="85" spans="1:15" x14ac:dyDescent="0.2">
      <c r="A85" s="228"/>
      <c r="B85" s="228"/>
      <c r="C85" s="228"/>
      <c r="D85" s="228"/>
      <c r="E85" s="228"/>
      <c r="F85" s="228"/>
      <c r="G85" s="228"/>
      <c r="H85" s="228"/>
      <c r="I85" s="228"/>
      <c r="J85" s="228"/>
      <c r="K85" s="228"/>
      <c r="L85" s="228"/>
      <c r="M85" s="228"/>
      <c r="N85" s="228"/>
      <c r="O85" s="228"/>
    </row>
    <row r="86" spans="1:15" ht="13.5" x14ac:dyDescent="0.2">
      <c r="A86" s="228"/>
      <c r="B86" s="229"/>
      <c r="C86" s="228"/>
      <c r="D86" s="228"/>
      <c r="E86" s="228"/>
      <c r="F86" s="228"/>
      <c r="G86" s="228"/>
      <c r="H86" s="228"/>
      <c r="I86" s="228"/>
      <c r="J86" s="228"/>
      <c r="K86" s="228"/>
      <c r="L86" s="228"/>
      <c r="M86" s="228"/>
      <c r="N86" s="228"/>
      <c r="O86" s="228"/>
    </row>
    <row r="87" spans="1:15" x14ac:dyDescent="0.2">
      <c r="A87" s="221"/>
      <c r="B87" s="222"/>
      <c r="C87" s="223"/>
      <c r="D87" s="223"/>
      <c r="E87" s="223"/>
      <c r="F87" s="223"/>
      <c r="G87" s="223"/>
      <c r="H87" s="223"/>
      <c r="I87" s="223"/>
      <c r="J87" s="223"/>
      <c r="K87" s="223"/>
      <c r="L87" s="223"/>
      <c r="M87" s="223"/>
      <c r="N87" s="223"/>
      <c r="O87" s="223"/>
    </row>
    <row r="88" spans="1:15" x14ac:dyDescent="0.2">
      <c r="A88" s="221"/>
      <c r="B88" s="230"/>
      <c r="C88" s="231"/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23"/>
    </row>
    <row r="89" spans="1:15" x14ac:dyDescent="0.2">
      <c r="A89" s="221"/>
      <c r="B89" s="230"/>
      <c r="C89" s="232"/>
      <c r="D89" s="232"/>
      <c r="E89" s="232"/>
      <c r="F89" s="232"/>
      <c r="G89" s="232"/>
      <c r="H89" s="232"/>
      <c r="I89" s="232"/>
      <c r="J89" s="232"/>
      <c r="K89" s="232"/>
      <c r="L89" s="232"/>
      <c r="M89" s="232"/>
      <c r="N89" s="232"/>
      <c r="O89" s="232"/>
    </row>
    <row r="90" spans="1:15" x14ac:dyDescent="0.2">
      <c r="A90" s="221"/>
      <c r="B90" s="230"/>
      <c r="C90" s="233"/>
      <c r="D90" s="233"/>
      <c r="E90" s="233"/>
      <c r="F90" s="233"/>
      <c r="G90" s="233"/>
      <c r="H90" s="233"/>
      <c r="I90" s="233"/>
      <c r="J90" s="233"/>
      <c r="K90" s="233"/>
      <c r="L90" s="233"/>
      <c r="M90" s="233"/>
      <c r="N90" s="233"/>
      <c r="O90" s="232"/>
    </row>
    <row r="91" spans="1:15" x14ac:dyDescent="0.2">
      <c r="A91" s="221"/>
      <c r="B91" s="230"/>
      <c r="C91" s="231"/>
      <c r="D91" s="231"/>
      <c r="E91" s="234"/>
      <c r="F91" s="234"/>
      <c r="G91" s="234"/>
      <c r="H91" s="234"/>
      <c r="I91" s="234"/>
      <c r="J91" s="234"/>
      <c r="K91" s="234"/>
      <c r="L91" s="234"/>
      <c r="M91" s="234"/>
      <c r="N91" s="234"/>
      <c r="O91" s="223"/>
    </row>
    <row r="92" spans="1:15" x14ac:dyDescent="0.2">
      <c r="A92" s="221"/>
      <c r="B92" s="230"/>
      <c r="C92" s="232"/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</row>
    <row r="93" spans="1:15" x14ac:dyDescent="0.2">
      <c r="A93" s="221"/>
      <c r="B93" s="230"/>
      <c r="C93" s="233"/>
      <c r="D93" s="233"/>
      <c r="E93" s="233"/>
      <c r="F93" s="233"/>
      <c r="G93" s="233"/>
      <c r="H93" s="233"/>
      <c r="I93" s="233"/>
      <c r="J93" s="233"/>
      <c r="K93" s="233"/>
      <c r="L93" s="233"/>
      <c r="M93" s="233"/>
      <c r="N93" s="233"/>
      <c r="O93" s="232"/>
    </row>
    <row r="94" spans="1:15" x14ac:dyDescent="0.2">
      <c r="A94" s="221"/>
      <c r="B94" s="230"/>
      <c r="C94" s="231"/>
      <c r="D94" s="231"/>
      <c r="E94" s="231"/>
      <c r="F94" s="234"/>
      <c r="G94" s="234"/>
      <c r="H94" s="234"/>
      <c r="I94" s="234"/>
      <c r="J94" s="234"/>
      <c r="K94" s="234"/>
      <c r="L94" s="234"/>
      <c r="M94" s="234"/>
      <c r="N94" s="234"/>
      <c r="O94" s="223"/>
    </row>
    <row r="95" spans="1:15" x14ac:dyDescent="0.2">
      <c r="A95" s="221"/>
      <c r="B95" s="230"/>
      <c r="C95" s="232"/>
      <c r="D95" s="232"/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</row>
    <row r="96" spans="1:15" x14ac:dyDescent="0.2">
      <c r="A96" s="221"/>
      <c r="B96" s="230"/>
      <c r="C96" s="233"/>
      <c r="D96" s="233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2"/>
    </row>
    <row r="97" spans="1:15" x14ac:dyDescent="0.2">
      <c r="A97" s="235"/>
      <c r="B97" s="230"/>
      <c r="C97" s="232"/>
      <c r="D97" s="236"/>
      <c r="E97" s="236"/>
      <c r="F97" s="237"/>
      <c r="G97" s="237"/>
      <c r="H97" s="237"/>
      <c r="I97" s="237"/>
      <c r="J97" s="237"/>
      <c r="K97" s="237"/>
      <c r="L97" s="237"/>
      <c r="M97" s="237"/>
      <c r="N97" s="237"/>
      <c r="O97" s="237"/>
    </row>
    <row r="98" spans="1:15" x14ac:dyDescent="0.2">
      <c r="A98" s="237"/>
      <c r="B98" s="202"/>
      <c r="C98" s="232"/>
      <c r="D98" s="232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</row>
    <row r="99" spans="1:15" x14ac:dyDescent="0.2">
      <c r="A99" s="237"/>
      <c r="B99" s="202"/>
      <c r="C99" s="238"/>
      <c r="D99" s="238"/>
      <c r="E99" s="238"/>
      <c r="F99" s="238"/>
      <c r="G99" s="238"/>
      <c r="H99" s="238"/>
      <c r="I99" s="238"/>
      <c r="J99" s="238"/>
      <c r="K99" s="238"/>
      <c r="L99" s="238"/>
      <c r="M99" s="238"/>
      <c r="N99" s="238"/>
      <c r="O99" s="238"/>
    </row>
    <row r="100" spans="1:15" ht="13.5" x14ac:dyDescent="0.2">
      <c r="A100" s="237"/>
      <c r="B100" s="230"/>
      <c r="C100" s="232"/>
      <c r="D100" s="239"/>
      <c r="E100" s="239"/>
      <c r="F100" s="239"/>
      <c r="G100" s="239"/>
      <c r="H100" s="239"/>
      <c r="I100" s="239"/>
      <c r="J100" s="239"/>
      <c r="K100" s="239"/>
      <c r="L100" s="239"/>
      <c r="M100" s="239"/>
      <c r="N100" s="239"/>
      <c r="O100" s="237"/>
    </row>
    <row r="101" spans="1:15" x14ac:dyDescent="0.2">
      <c r="A101" s="237"/>
      <c r="B101" s="202"/>
      <c r="C101" s="232"/>
      <c r="D101" s="232"/>
      <c r="E101" s="232"/>
      <c r="F101" s="232"/>
      <c r="G101" s="232"/>
      <c r="H101" s="232"/>
      <c r="I101" s="232"/>
      <c r="J101" s="232"/>
      <c r="K101" s="232"/>
      <c r="L101" s="232"/>
      <c r="M101" s="232"/>
      <c r="N101" s="232"/>
      <c r="O101" s="237"/>
    </row>
    <row r="102" spans="1:15" ht="13.5" x14ac:dyDescent="0.2">
      <c r="A102" s="211"/>
      <c r="B102" s="202"/>
      <c r="C102" s="210"/>
      <c r="D102" s="210"/>
      <c r="E102" s="210"/>
      <c r="F102" s="211"/>
      <c r="G102" s="211"/>
      <c r="H102" s="211"/>
      <c r="I102" s="211"/>
      <c r="J102" s="211"/>
      <c r="K102" s="211"/>
      <c r="L102" s="211"/>
      <c r="M102" s="211"/>
      <c r="N102" s="211"/>
      <c r="O102" s="210"/>
    </row>
    <row r="103" spans="1:15" ht="13.5" x14ac:dyDescent="0.2">
      <c r="A103" s="210"/>
      <c r="B103" s="202"/>
      <c r="C103" s="238"/>
      <c r="D103" s="238"/>
      <c r="E103" s="238"/>
      <c r="F103" s="238"/>
      <c r="G103" s="238"/>
      <c r="H103" s="238"/>
      <c r="I103" s="238"/>
      <c r="J103" s="238"/>
      <c r="K103" s="238"/>
      <c r="L103" s="238"/>
      <c r="M103" s="238"/>
      <c r="N103" s="238"/>
      <c r="O103" s="240"/>
    </row>
    <row r="104" spans="1:15" ht="13.5" x14ac:dyDescent="0.2">
      <c r="A104" s="202"/>
      <c r="B104" s="210"/>
      <c r="C104" s="202"/>
      <c r="D104" s="241"/>
      <c r="E104" s="241"/>
      <c r="F104" s="241"/>
      <c r="G104" s="241"/>
      <c r="H104" s="241"/>
      <c r="I104" s="241"/>
      <c r="J104" s="241"/>
      <c r="K104" s="241"/>
      <c r="L104" s="241"/>
      <c r="M104" s="241"/>
      <c r="N104" s="241"/>
      <c r="O104" s="241"/>
    </row>
    <row r="105" spans="1:15" x14ac:dyDescent="0.2">
      <c r="A105" s="202"/>
      <c r="B105" s="202"/>
      <c r="C105" s="231"/>
      <c r="D105" s="231"/>
      <c r="E105" s="231"/>
      <c r="F105" s="231"/>
      <c r="G105" s="231"/>
      <c r="H105" s="231"/>
      <c r="I105" s="231"/>
      <c r="J105" s="231"/>
      <c r="K105" s="231"/>
      <c r="L105" s="231"/>
      <c r="M105" s="231"/>
      <c r="N105" s="231"/>
      <c r="O105" s="234"/>
    </row>
    <row r="106" spans="1:15" ht="13.5" x14ac:dyDescent="0.25">
      <c r="A106" s="242"/>
      <c r="B106" s="243"/>
      <c r="C106" s="242"/>
      <c r="D106" s="217"/>
      <c r="E106" s="217"/>
      <c r="F106" s="217"/>
      <c r="G106" s="217"/>
      <c r="H106" s="217"/>
      <c r="I106" s="217"/>
      <c r="J106" s="217"/>
      <c r="K106" s="217"/>
      <c r="L106" s="217"/>
      <c r="M106" s="217"/>
      <c r="N106" s="217"/>
      <c r="O106" s="217"/>
    </row>
    <row r="107" spans="1:15" ht="13.5" x14ac:dyDescent="0.25">
      <c r="A107" s="242"/>
      <c r="B107" s="243"/>
      <c r="C107" s="244"/>
      <c r="D107" s="214"/>
      <c r="E107" s="214"/>
      <c r="F107" s="214"/>
      <c r="G107" s="214"/>
      <c r="H107" s="214"/>
      <c r="I107" s="214"/>
      <c r="J107" s="214"/>
      <c r="K107" s="214"/>
      <c r="L107" s="214"/>
      <c r="M107" s="214"/>
      <c r="N107" s="214"/>
      <c r="O107" s="217"/>
    </row>
    <row r="108" spans="1:15" ht="13.5" x14ac:dyDescent="0.25">
      <c r="A108" s="242"/>
      <c r="B108" s="243"/>
      <c r="C108" s="244"/>
      <c r="D108" s="214"/>
      <c r="E108" s="214"/>
      <c r="F108" s="214"/>
      <c r="G108" s="214"/>
      <c r="H108" s="214"/>
      <c r="I108" s="214"/>
      <c r="J108" s="214"/>
      <c r="K108" s="214"/>
      <c r="L108" s="214"/>
      <c r="M108" s="214"/>
      <c r="N108" s="214"/>
      <c r="O108" s="217"/>
    </row>
    <row r="109" spans="1:15" x14ac:dyDescent="0.2">
      <c r="A109" s="242"/>
      <c r="O109" s="217"/>
    </row>
    <row r="110" spans="1:15" x14ac:dyDescent="0.2">
      <c r="A110" s="242"/>
      <c r="O110" s="217"/>
    </row>
    <row r="111" spans="1:15" x14ac:dyDescent="0.2">
      <c r="A111" s="242"/>
      <c r="B111" s="143"/>
      <c r="C111" s="230"/>
      <c r="D111" s="143"/>
      <c r="E111" s="217"/>
      <c r="F111" s="217"/>
      <c r="G111" s="217"/>
      <c r="H111" s="217"/>
      <c r="I111" s="217"/>
      <c r="J111" s="217"/>
      <c r="K111" s="217"/>
      <c r="L111" s="217"/>
      <c r="M111" s="217"/>
      <c r="N111" s="217"/>
      <c r="O111" s="217"/>
    </row>
    <row r="112" spans="1:15" x14ac:dyDescent="0.2">
      <c r="A112" s="242"/>
      <c r="B112" s="143"/>
      <c r="C112" s="230"/>
      <c r="D112" s="143"/>
      <c r="E112" s="217"/>
      <c r="F112" s="217"/>
      <c r="G112" s="217"/>
      <c r="H112" s="217"/>
      <c r="I112" s="217"/>
      <c r="J112" s="217"/>
      <c r="K112" s="217"/>
      <c r="L112" s="217"/>
      <c r="M112" s="217"/>
      <c r="N112" s="217"/>
      <c r="O112" s="217"/>
    </row>
    <row r="113" spans="1:23" x14ac:dyDescent="0.2">
      <c r="A113" s="242"/>
      <c r="B113" s="143"/>
      <c r="C113" s="230"/>
      <c r="D113" s="143"/>
      <c r="E113" s="217"/>
      <c r="F113" s="217"/>
      <c r="G113" s="217"/>
      <c r="H113" s="217"/>
      <c r="I113" s="217"/>
      <c r="J113" s="217"/>
      <c r="K113" s="217"/>
      <c r="L113" s="217"/>
      <c r="M113" s="217"/>
      <c r="N113" s="217"/>
      <c r="O113" s="217"/>
    </row>
    <row r="114" spans="1:23" x14ac:dyDescent="0.2">
      <c r="A114" s="242"/>
      <c r="B114" s="143"/>
      <c r="C114" s="230"/>
      <c r="D114" s="143"/>
      <c r="E114" s="217"/>
      <c r="F114" s="217"/>
      <c r="G114" s="217"/>
      <c r="H114" s="217"/>
      <c r="I114" s="217"/>
      <c r="J114" s="217"/>
      <c r="K114" s="217"/>
      <c r="L114" s="217"/>
      <c r="M114" s="217"/>
      <c r="N114" s="217"/>
      <c r="O114" s="217"/>
    </row>
    <row r="115" spans="1:23" x14ac:dyDescent="0.2">
      <c r="A115" s="242"/>
      <c r="C115" s="148"/>
      <c r="D115" s="148"/>
      <c r="E115" s="214"/>
      <c r="O115" s="217"/>
    </row>
    <row r="116" spans="1:23" x14ac:dyDescent="0.2">
      <c r="A116" s="242"/>
      <c r="C116" s="143"/>
      <c r="D116" s="143"/>
      <c r="E116" s="217"/>
      <c r="O116" s="217"/>
    </row>
    <row r="117" spans="1:23" x14ac:dyDescent="0.2">
      <c r="A117" s="242"/>
      <c r="B117" s="143"/>
      <c r="C117" s="230"/>
      <c r="D117" s="143"/>
      <c r="E117" s="217"/>
      <c r="F117" s="217"/>
      <c r="G117" s="217"/>
      <c r="H117" s="217"/>
      <c r="I117" s="217"/>
      <c r="J117" s="217"/>
      <c r="K117" s="217"/>
      <c r="L117" s="217"/>
      <c r="M117" s="217"/>
      <c r="N117" s="217"/>
      <c r="O117" s="217"/>
    </row>
    <row r="118" spans="1:23" ht="13.5" x14ac:dyDescent="0.25">
      <c r="A118" s="245"/>
      <c r="B118" s="246"/>
      <c r="C118" s="247"/>
      <c r="D118" s="247"/>
      <c r="E118" s="247"/>
      <c r="F118" s="247"/>
      <c r="G118" s="247"/>
      <c r="H118" s="247"/>
      <c r="I118" s="247"/>
      <c r="J118" s="247"/>
      <c r="K118" s="247"/>
      <c r="L118" s="247"/>
      <c r="M118" s="247"/>
      <c r="N118" s="247"/>
      <c r="O118" s="244"/>
    </row>
    <row r="121" spans="1:23" x14ac:dyDescent="0.2">
      <c r="C121" s="248"/>
      <c r="D121" s="248"/>
      <c r="E121" s="248"/>
      <c r="F121" s="248"/>
      <c r="G121" s="248"/>
      <c r="H121" s="248"/>
      <c r="I121" s="248"/>
      <c r="J121" s="248"/>
      <c r="K121" s="248"/>
      <c r="L121" s="248"/>
      <c r="M121" s="248"/>
      <c r="N121" s="248"/>
      <c r="O121" s="248"/>
    </row>
    <row r="123" spans="1:23" x14ac:dyDescent="0.2">
      <c r="C123" s="249"/>
      <c r="D123" s="249"/>
      <c r="E123" s="249"/>
      <c r="F123" s="249"/>
      <c r="G123" s="249"/>
      <c r="H123" s="249"/>
      <c r="I123" s="249"/>
      <c r="J123" s="249"/>
      <c r="K123" s="249"/>
      <c r="L123" s="249"/>
      <c r="M123" s="249"/>
      <c r="N123" s="249"/>
    </row>
    <row r="128" spans="1:23" x14ac:dyDescent="0.2">
      <c r="P128" s="250"/>
      <c r="Q128" s="250"/>
      <c r="R128" s="250"/>
      <c r="S128" s="250"/>
      <c r="T128" s="250"/>
      <c r="U128" s="250"/>
      <c r="V128" s="250"/>
      <c r="W128" s="250"/>
    </row>
  </sheetData>
  <mergeCells count="2">
    <mergeCell ref="C6:H6"/>
    <mergeCell ref="C11:N11"/>
  </mergeCells>
  <pageMargins left="0.51181102362204722" right="0.51181102362204722" top="0.78740157480314965" bottom="0.78740157480314965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</vt:lpstr>
      <vt:lpstr>cronograma</vt:lpstr>
      <vt:lpstr>cronograma!Area_de_impressao</vt:lpstr>
      <vt:lpstr>Planilha!Area_de_impressao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ana_1429</cp:lastModifiedBy>
  <cp:lastPrinted>2026-04-22T14:03:16Z</cp:lastPrinted>
  <dcterms:created xsi:type="dcterms:W3CDTF">2025-10-09T01:14:31Z</dcterms:created>
  <dcterms:modified xsi:type="dcterms:W3CDTF">2026-04-22T14:12:49Z</dcterms:modified>
</cp:coreProperties>
</file>