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MB\LICITAÇÕES\2026\PROC 317-2026 UBS COSTA DO SOL\DLC\"/>
    </mc:Choice>
  </mc:AlternateContent>
  <xr:revisionPtr revIDLastSave="0" documentId="13_ncr:1_{0B6A2868-524F-4D5C-9247-635AF89CAD4C}" xr6:coauthVersionLast="47" xr6:coauthVersionMax="47" xr10:uidLastSave="{00000000-0000-0000-0000-000000000000}"/>
  <bookViews>
    <workbookView xWindow="-120" yWindow="-120" windowWidth="29040" windowHeight="15720" tabRatio="845" xr2:uid="{00000000-000D-0000-FFFF-FFFF00000000}"/>
  </bookViews>
  <sheets>
    <sheet name="Planilha" sheetId="18" r:id="rId1"/>
    <sheet name="cronograma" sheetId="39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_xlnm.Print_Area_1">0</definedName>
    <definedName name="__xlnm.Print_Titles_1">0</definedName>
    <definedName name="__xlnm_Print_Area_1">0</definedName>
    <definedName name="__xlnm_Print_Titles_1">0</definedName>
    <definedName name="_xlnm._FilterDatabase" localSheetId="0" hidden="1">Planilha!$F$2:$G$7</definedName>
    <definedName name="a">"#ref!"</definedName>
    <definedName name="_xlnm.Print_Area" localSheetId="1">cronograma!$A$1:$O$67</definedName>
    <definedName name="_xlnm.Print_Area" localSheetId="0">Planilha!$A$1:$G$637</definedName>
    <definedName name="BDI.Opcao" hidden="1">[1]DADOS!$F$18</definedName>
    <definedName name="BDI.TipoObra" hidden="1">[1]BDI!$A$138:$A$146</definedName>
    <definedName name="CICLOVIA_3">"#ref!"</definedName>
    <definedName name="CICLOVIA_3_2">"#ref!"</definedName>
    <definedName name="CICLOVIA_3_4">"#ref!"</definedName>
    <definedName name="CICLOVIA_3_5">"#ref!"</definedName>
    <definedName name="CONCATENAR">CONCATENATE(#REF!," ",#REF!)</definedName>
    <definedName name="CP">"#ref!"</definedName>
    <definedName name="Dados.Lista.BDI">[2]DADOS!$T$37:$X$37</definedName>
    <definedName name="DATABASE">#REF!</definedName>
    <definedName name="DATAEMISSAO">#REF!</definedName>
    <definedName name="DATART">#REF!</definedName>
    <definedName name="DESONERACAO" hidden="1">IF(OR(Import.Desoneracao="DESONERADO",Import.Desoneracao="SIM"),"SIM","NÃO")</definedName>
    <definedName name="e">"#ref!"</definedName>
    <definedName name="EMPRESAS">OFFSET([3]Cotações!$B$25,0,0):OFFSET([3]Cotações!$H$29,-1,0)</definedName>
    <definedName name="Excel_BuiltIn__FilterDatabase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2">"#ref!"</definedName>
    <definedName name="Excel_BuiltIn_Print_Area_2_1">"#ref!"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4">"#ref!"</definedName>
    <definedName name="Excel_BuiltIn_Print_Area_4_1">"#ref!"</definedName>
    <definedName name="Excel_BuiltIn_Print_Area_5">"#ref!"</definedName>
    <definedName name="Excel_BuiltIn_Print_Area_6">"#ref!"</definedName>
    <definedName name="Excel_BuiltIn_Print_Area_7">"#ref!"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5">"#ref!"</definedName>
    <definedName name="Excel_BuiltIn_Print_Titles_5_1">"#ref!"</definedName>
    <definedName name="Excel_BuiltIn_Print_Titles_6">"#ref!"</definedName>
    <definedName name="Excel_BuiltIn_Print_Titles_6_2">"#ref!"</definedName>
    <definedName name="Excel_BuiltIn_Print_Titles_6_4">"#ref!"</definedName>
    <definedName name="Excel_BuiltIn_Print_Titles_6_5">"#ref!"</definedName>
    <definedName name="Excel_BuiltIn_Print_Titles_7">"#ref!"</definedName>
    <definedName name="Import.Apelido" hidden="1">[1]DADOS!$F$16</definedName>
    <definedName name="Import.DescLote" hidden="1">[1]DADOS!$F$17</definedName>
    <definedName name="Import.Desoneracao" hidden="1">OFFSET([1]DADOS!$G$18,0,-1)</definedName>
    <definedName name="Import.Município" hidden="1">[1]DADOS!$F$6</definedName>
    <definedName name="INDICES">[3]Cotações!$B$22:OFFSET([3]Cotações!$I$24,-1,0)</definedName>
    <definedName name="LOCALIDADE">#REF!</definedName>
    <definedName name="MEMÓRIA">ROUND([4]Planilha!$P1,15-13*[4]Planilha!#REF!)</definedName>
    <definedName name="NCOMPOSICOES">0</definedName>
    <definedName name="NCOTACOES">0</definedName>
    <definedName name="NEMPRESAS">3</definedName>
    <definedName name="NINDICES">1</definedName>
    <definedName name="NRELATORIOS">COUNTA([3]Relatórios!$A$1:$A$65536)-2</definedName>
    <definedName name="NumerEmpresa">3</definedName>
    <definedName name="NumerIndice">1</definedName>
    <definedName name="Objeto">"Referência"</definedName>
    <definedName name="plan6">"#ref!"</definedName>
    <definedName name="PO.CustoUnitario">ROUND([5]Planilha!$P1,15-13*[5]Planilha!#REF!)</definedName>
    <definedName name="PO.PrecoUnitario">[5]Planilha!$R1</definedName>
    <definedName name="PO.Quantidade">ROUND([5]Planilha!$O1,15-13*[5]Planilha!#REF!)</definedName>
    <definedName name="RelatoriosFontes">OFFSET([3]Relatórios!$A$5,1,0,NRELATORIOS)</definedName>
    <definedName name="SENHAGT" hidden="1">"PM2CAIXA"</definedName>
    <definedName name="SomaAgrup">SUMIF(OFFSET([5]Planilha!$A1,1,0,[5]Planilha!$B1),"S",OFFSET([5]Planilha!A1,1,0,[5]Planilha!$B1))</definedName>
    <definedName name="TESTE">"#ref!"</definedName>
    <definedName name="teste2">"#ref!"</definedName>
    <definedName name="TipoOrçamento">"LICITADO"</definedName>
    <definedName name="_xlnm.Print_Titles" localSheetId="0">Planilha!$1:$12</definedName>
    <definedName name="VTOTAL1">ROUND(PO.Quantidade*PO.PrecoUnitario,15-13*[5]Planilha!$X$7)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7" i="39" l="1"/>
  <c r="O24" i="39"/>
  <c r="O21" i="39"/>
  <c r="O18" i="39"/>
  <c r="O15" i="39"/>
  <c r="O30" i="39"/>
  <c r="O33" i="39"/>
  <c r="O36" i="39"/>
  <c r="O39" i="39"/>
  <c r="N40" i="39"/>
  <c r="O57" i="39" l="1"/>
  <c r="O54" i="39"/>
  <c r="O51" i="39"/>
  <c r="O48" i="39"/>
  <c r="O45" i="39"/>
  <c r="O42" i="39"/>
  <c r="G311" i="18" l="1"/>
  <c r="G312" i="18" l="1"/>
  <c r="G313" i="18" l="1"/>
  <c r="G400" i="18" l="1"/>
  <c r="G314" i="18"/>
  <c r="G401" i="18" l="1"/>
  <c r="G315" i="18"/>
  <c r="G430" i="18"/>
  <c r="G429" i="18" l="1"/>
  <c r="G402" i="18"/>
  <c r="G316" i="18"/>
  <c r="G431" i="18"/>
  <c r="G403" i="18" l="1"/>
  <c r="G317" i="18"/>
  <c r="G432" i="18"/>
  <c r="G404" i="18" l="1"/>
  <c r="G319" i="18"/>
  <c r="G318" i="18"/>
  <c r="G433" i="18"/>
  <c r="G405" i="18" l="1"/>
  <c r="G434" i="18"/>
  <c r="G407" i="18" l="1"/>
  <c r="G406" i="18"/>
  <c r="G435" i="18"/>
  <c r="G399" i="18" l="1"/>
  <c r="G436" i="18"/>
  <c r="G437" i="18" l="1"/>
  <c r="G439" i="18" l="1"/>
  <c r="G438" i="18"/>
  <c r="G428" i="18" l="1"/>
  <c r="G14" i="18" l="1"/>
  <c r="G35" i="18" l="1"/>
  <c r="G423" i="18"/>
  <c r="G24" i="18" l="1"/>
  <c r="G394" i="18"/>
  <c r="G393" i="18"/>
  <c r="G377" i="18"/>
  <c r="G136" i="18" l="1"/>
  <c r="G395" i="18"/>
  <c r="G378" i="18"/>
  <c r="G424" i="18"/>
  <c r="G113" i="18" l="1"/>
  <c r="G112" i="18"/>
  <c r="G158" i="18"/>
  <c r="G396" i="18"/>
  <c r="G379" i="18"/>
  <c r="G425" i="18"/>
  <c r="G148" i="18" l="1"/>
  <c r="G149" i="18"/>
  <c r="G144" i="18"/>
  <c r="G146" i="18"/>
  <c r="G147" i="18"/>
  <c r="G110" i="18"/>
  <c r="G157" i="18"/>
  <c r="G155" i="18"/>
  <c r="G111" i="18"/>
  <c r="G397" i="18"/>
  <c r="G125" i="18"/>
  <c r="G124" i="18"/>
  <c r="G380" i="18"/>
  <c r="G100" i="18"/>
  <c r="G415" i="18" l="1"/>
  <c r="G381" i="18"/>
  <c r="G116" i="18" l="1"/>
  <c r="G416" i="18"/>
  <c r="G382" i="18"/>
  <c r="G426" i="18"/>
  <c r="G102" i="18"/>
  <c r="G422" i="18" l="1"/>
  <c r="G103" i="18"/>
  <c r="G383" i="18"/>
  <c r="G104" i="18" l="1"/>
  <c r="G162" i="18" l="1"/>
  <c r="G193" i="18" l="1"/>
  <c r="G194" i="18" l="1"/>
  <c r="G385" i="18"/>
  <c r="G106" i="18" l="1"/>
  <c r="G195" i="18"/>
  <c r="G386" i="18"/>
  <c r="G196" i="18" l="1"/>
  <c r="G387" i="18"/>
  <c r="G67" i="18" l="1"/>
  <c r="G197" i="18"/>
  <c r="G66" i="18"/>
  <c r="G388" i="18"/>
  <c r="G40" i="18"/>
  <c r="G28" i="18"/>
  <c r="G198" i="18" l="1"/>
  <c r="G29" i="18"/>
  <c r="G68" i="18"/>
  <c r="G389" i="18"/>
  <c r="G41" i="18"/>
  <c r="G70" i="18" l="1"/>
  <c r="G199" i="18" l="1"/>
  <c r="G71" i="18"/>
  <c r="G200" i="18" l="1"/>
  <c r="G72" i="18"/>
  <c r="G201" i="18" l="1"/>
  <c r="G202" i="18" l="1"/>
  <c r="G74" i="18"/>
  <c r="G76" i="18" l="1"/>
  <c r="G203" i="18"/>
  <c r="G77" i="18" l="1"/>
  <c r="G78" i="18"/>
  <c r="G204" i="18"/>
  <c r="G81" i="18" l="1"/>
  <c r="G79" i="18"/>
  <c r="G205" i="18"/>
  <c r="G80" i="18" l="1"/>
  <c r="G206" i="18"/>
  <c r="G82" i="18" l="1"/>
  <c r="G85" i="18"/>
  <c r="G84" i="18"/>
  <c r="G207" i="18"/>
  <c r="G86" i="18"/>
  <c r="G208" i="18" l="1"/>
  <c r="G87" i="18"/>
  <c r="G51" i="18" l="1"/>
  <c r="G209" i="18"/>
  <c r="G322" i="18"/>
  <c r="G52" i="18" l="1"/>
  <c r="G210" i="18"/>
  <c r="G89" i="18"/>
  <c r="G323" i="18"/>
  <c r="G91" i="18" l="1"/>
  <c r="G53" i="18"/>
  <c r="G211" i="18"/>
  <c r="G90" i="18"/>
  <c r="G326" i="18" l="1"/>
  <c r="G94" i="18"/>
  <c r="G93" i="18"/>
  <c r="G92" i="18"/>
  <c r="G212" i="18"/>
  <c r="G324" i="18"/>
  <c r="G56" i="18" l="1"/>
  <c r="G213" i="18"/>
  <c r="G214" i="18" l="1"/>
  <c r="G215" i="18" l="1"/>
  <c r="G325" i="18"/>
  <c r="G216" i="18" l="1"/>
  <c r="G217" i="18" l="1"/>
  <c r="G218" i="18" l="1"/>
  <c r="G219" i="18" l="1"/>
  <c r="G220" i="18" l="1"/>
  <c r="G221" i="18" l="1"/>
  <c r="G222" i="18" l="1"/>
  <c r="G223" i="18" l="1"/>
  <c r="G224" i="18" l="1"/>
  <c r="G225" i="18" l="1"/>
  <c r="G226" i="18" l="1"/>
  <c r="G327" i="18" l="1"/>
  <c r="G328" i="18" l="1"/>
  <c r="G329" i="18" l="1"/>
  <c r="G228" i="18" l="1"/>
  <c r="G229" i="18" l="1"/>
  <c r="G230" i="18" l="1"/>
  <c r="G232" i="18" l="1"/>
  <c r="G231" i="18"/>
  <c r="G233" i="18" l="1"/>
  <c r="G235" i="18" l="1"/>
  <c r="G236" i="18" l="1"/>
  <c r="G237" i="18" l="1"/>
  <c r="G238" i="18" l="1"/>
  <c r="G239" i="18" l="1"/>
  <c r="G240" i="18" l="1"/>
  <c r="G241" i="18" l="1"/>
  <c r="G244" i="18" l="1"/>
  <c r="G243" i="18"/>
  <c r="G242" i="18"/>
  <c r="G245" i="18" l="1"/>
  <c r="G247" i="18" l="1"/>
  <c r="G246" i="18"/>
  <c r="G248" i="18" l="1"/>
  <c r="G249" i="18" l="1"/>
  <c r="G250" i="18" l="1"/>
  <c r="G251" i="18" l="1"/>
  <c r="G252" i="18"/>
  <c r="G254" i="18" l="1"/>
  <c r="G255" i="18" l="1"/>
  <c r="G256" i="18" l="1"/>
  <c r="G257" i="18" l="1"/>
  <c r="G259" i="18" l="1"/>
  <c r="G258" i="18"/>
  <c r="G260" i="18" l="1"/>
  <c r="G261" i="18" l="1"/>
  <c r="G262" i="18" l="1"/>
  <c r="G264" i="18" l="1"/>
  <c r="G263" i="18"/>
  <c r="G419" i="18" l="1"/>
  <c r="G412" i="18" l="1"/>
  <c r="G420" i="18"/>
  <c r="G418" i="18"/>
  <c r="G417" i="18"/>
  <c r="G414" i="18"/>
  <c r="G413" i="18"/>
  <c r="G154" i="18"/>
  <c r="G153" i="18"/>
  <c r="G591" i="18" l="1"/>
  <c r="G592" i="18"/>
  <c r="G472" i="18"/>
  <c r="G510" i="18"/>
  <c r="G298" i="18"/>
  <c r="G306" i="18"/>
  <c r="G291" i="18"/>
  <c r="G288" i="18"/>
  <c r="G297" i="18"/>
  <c r="G289" i="18"/>
  <c r="G295" i="18"/>
  <c r="G290" i="18"/>
  <c r="G302" i="18"/>
  <c r="G307" i="18"/>
  <c r="G300" i="18"/>
  <c r="G304" i="18"/>
  <c r="G301" i="18"/>
  <c r="G303" i="18"/>
  <c r="G286" i="18"/>
  <c r="G296" i="18"/>
  <c r="G287" i="18"/>
  <c r="G294" i="18"/>
  <c r="G305" i="18"/>
  <c r="G284" i="18"/>
  <c r="G299" i="18"/>
  <c r="G95" i="18"/>
  <c r="G88" i="18"/>
  <c r="G266" i="18"/>
  <c r="G168" i="18"/>
  <c r="G167" i="18"/>
  <c r="G169" i="18"/>
  <c r="G156" i="18"/>
  <c r="G159" i="18"/>
  <c r="G163" i="18"/>
  <c r="G410" i="18"/>
  <c r="G132" i="18"/>
  <c r="G292" i="18"/>
  <c r="G282" i="18" l="1"/>
  <c r="G267" i="18"/>
  <c r="G268" i="18" l="1"/>
  <c r="G269" i="18" l="1"/>
  <c r="G562" i="18" l="1"/>
  <c r="G538" i="18"/>
  <c r="G270" i="18"/>
  <c r="G271" i="18" l="1"/>
  <c r="G272" i="18" l="1"/>
  <c r="G36" i="18"/>
  <c r="G475" i="18"/>
  <c r="G33" i="18" l="1"/>
  <c r="G274" i="18"/>
  <c r="G474" i="18"/>
  <c r="G273" i="18"/>
  <c r="G30" i="18"/>
  <c r="G31" i="18"/>
  <c r="G42" i="18"/>
  <c r="G161" i="18"/>
  <c r="G27" i="18" l="1"/>
  <c r="G276" i="18" l="1"/>
  <c r="G275" i="18"/>
  <c r="G277" i="18" l="1"/>
  <c r="G278" i="18" l="1"/>
  <c r="G280" i="18" l="1"/>
  <c r="G279" i="18"/>
  <c r="G50" i="18" l="1"/>
  <c r="G45" i="18"/>
  <c r="G46" i="18" l="1"/>
  <c r="G47" i="18"/>
  <c r="G48" i="18"/>
  <c r="G44" i="18"/>
  <c r="G55" i="18" l="1"/>
  <c r="G54" i="18"/>
  <c r="G49" i="18"/>
  <c r="G57" i="18" l="1"/>
  <c r="G566" i="18" l="1"/>
  <c r="G463" i="18" l="1"/>
  <c r="G586" i="18" l="1"/>
  <c r="G587" i="18"/>
  <c r="G585" i="18"/>
  <c r="G469" i="18"/>
  <c r="G467" i="18"/>
  <c r="G468" i="18"/>
  <c r="G62" i="18"/>
  <c r="G60" i="18"/>
  <c r="G59" i="18"/>
  <c r="G616" i="18"/>
  <c r="G589" i="18"/>
  <c r="G505" i="18"/>
  <c r="G532" i="18"/>
  <c r="G602" i="18"/>
  <c r="G610" i="18"/>
  <c r="G516" i="18"/>
  <c r="G595" i="18"/>
  <c r="G609" i="18"/>
  <c r="G615" i="18"/>
  <c r="G611" i="18"/>
  <c r="G581" i="18"/>
  <c r="G583" i="18"/>
  <c r="G612" i="18"/>
  <c r="G590" i="18"/>
  <c r="G613" i="18"/>
  <c r="G544" i="18"/>
  <c r="G588" i="18"/>
  <c r="G559" i="18"/>
  <c r="G535" i="18"/>
  <c r="G518" i="18"/>
  <c r="G540" i="18"/>
  <c r="G503" i="18"/>
  <c r="G577" i="18"/>
  <c r="G621" i="18"/>
  <c r="G598" i="18"/>
  <c r="G597" i="18"/>
  <c r="G506" i="18"/>
  <c r="G568" i="18"/>
  <c r="G629" i="18"/>
  <c r="G539" i="18"/>
  <c r="G542" i="18"/>
  <c r="G533" i="18"/>
  <c r="G537" i="18"/>
  <c r="G627" i="18"/>
  <c r="G632" i="18"/>
  <c r="G508" i="18"/>
  <c r="G531" i="18"/>
  <c r="G527" i="18"/>
  <c r="G582" i="18"/>
  <c r="G546" i="18"/>
  <c r="G536" i="18"/>
  <c r="G552" i="18"/>
  <c r="G596" i="18"/>
  <c r="G512" i="18"/>
  <c r="G558" i="18"/>
  <c r="G574" i="18"/>
  <c r="G624" i="18"/>
  <c r="G534" i="18"/>
  <c r="G504" i="18"/>
  <c r="G511" i="18"/>
  <c r="G553" i="18"/>
  <c r="G522" i="18"/>
  <c r="G514" i="18"/>
  <c r="G628" i="18"/>
  <c r="G573" i="18"/>
  <c r="G548" i="18"/>
  <c r="G600" i="18"/>
  <c r="G541" i="18"/>
  <c r="G563" i="18"/>
  <c r="G626" i="18"/>
  <c r="G565" i="18"/>
  <c r="G513" i="18"/>
  <c r="G520" i="18"/>
  <c r="G550" i="18"/>
  <c r="G547" i="18"/>
  <c r="G509" i="18"/>
  <c r="G584" i="18"/>
  <c r="G519" i="18"/>
  <c r="G625" i="18"/>
  <c r="G543" i="18"/>
  <c r="G578" i="18"/>
  <c r="G601" i="18"/>
  <c r="G507" i="18"/>
  <c r="G515" i="18"/>
  <c r="G569" i="18"/>
  <c r="G580" i="18" l="1"/>
  <c r="G631" i="18"/>
  <c r="O28" i="39" s="1"/>
  <c r="G567" i="18"/>
  <c r="G623" i="18"/>
  <c r="G564" i="18"/>
  <c r="O25" i="39" l="1"/>
  <c r="G570" i="18"/>
  <c r="N28" i="39" l="1"/>
  <c r="G15" i="18" l="1"/>
  <c r="G16" i="18" l="1"/>
  <c r="G17" i="18" l="1"/>
  <c r="G18" i="18" l="1"/>
  <c r="G19" i="18" l="1"/>
  <c r="G20" i="18" l="1"/>
  <c r="G21" i="18" l="1"/>
  <c r="G13" i="18" l="1"/>
  <c r="C25" i="39"/>
  <c r="G391" i="18"/>
  <c r="G178" i="18" l="1"/>
  <c r="G618" i="18"/>
  <c r="G174" i="18" l="1"/>
  <c r="G176" i="18"/>
  <c r="G177" i="18"/>
  <c r="G188" i="18"/>
  <c r="G131" i="18" l="1"/>
  <c r="G234" i="18" l="1"/>
  <c r="G73" i="18" l="1"/>
  <c r="G479" i="18" l="1"/>
  <c r="G480" i="18" l="1"/>
  <c r="G481" i="18" l="1"/>
  <c r="G483" i="18" l="1"/>
  <c r="G484" i="18" l="1"/>
  <c r="G485" i="18" l="1"/>
  <c r="G487" i="18" l="1"/>
  <c r="G488" i="18" l="1"/>
  <c r="G489" i="18" l="1"/>
  <c r="G490" i="18" l="1"/>
  <c r="G491" i="18" l="1"/>
  <c r="G493" i="18" l="1"/>
  <c r="G495" i="18" l="1"/>
  <c r="G494" i="18"/>
  <c r="G496" i="18" l="1"/>
  <c r="G497" i="18" l="1"/>
  <c r="G499" i="18" l="1"/>
  <c r="G498" i="18"/>
  <c r="G561" i="18"/>
  <c r="G477" i="18" l="1"/>
  <c r="G411" i="18"/>
  <c r="G409" i="18" l="1"/>
  <c r="G525" i="18" l="1"/>
  <c r="G556" i="18"/>
  <c r="G555" i="18"/>
  <c r="G524" i="18"/>
  <c r="G384" i="18"/>
  <c r="G501" i="18" l="1"/>
  <c r="G376" i="18"/>
  <c r="G529" i="18"/>
  <c r="G576" i="18"/>
  <c r="G572" i="18"/>
  <c r="G69" i="18" l="1"/>
  <c r="G99" i="18" l="1"/>
  <c r="G101" i="18"/>
  <c r="G97" i="18" l="1"/>
  <c r="G164" i="18" l="1"/>
  <c r="G165" i="18" l="1"/>
  <c r="G173" i="18"/>
  <c r="G171" i="18"/>
  <c r="G330" i="18" l="1"/>
  <c r="G331" i="18" l="1"/>
  <c r="G332" i="18" l="1"/>
  <c r="G333" i="18" l="1"/>
  <c r="G334" i="18" l="1"/>
  <c r="G335" i="18" l="1"/>
  <c r="G336" i="18" l="1"/>
  <c r="G338" i="18" l="1"/>
  <c r="G339" i="18" l="1"/>
  <c r="G127" i="18" l="1"/>
  <c r="G122" i="18" l="1"/>
  <c r="G340" i="18" l="1"/>
  <c r="G342" i="18" l="1"/>
  <c r="G341" i="18"/>
  <c r="G343" i="18" l="1"/>
  <c r="G345" i="18" l="1"/>
  <c r="G346" i="18" l="1"/>
  <c r="G64" i="18"/>
  <c r="G119" i="18"/>
  <c r="G120" i="18"/>
  <c r="G118" i="18"/>
  <c r="G115" i="18"/>
  <c r="G61" i="18"/>
  <c r="G58" i="18"/>
  <c r="G108" i="18" l="1"/>
  <c r="G38" i="18"/>
  <c r="G347" i="18"/>
  <c r="G140" i="18" l="1"/>
  <c r="G348" i="18"/>
  <c r="G141" i="18" l="1"/>
  <c r="G349" i="18"/>
  <c r="G142" i="18" l="1"/>
  <c r="G143" i="18"/>
  <c r="G138" i="18" l="1"/>
  <c r="G350" i="18"/>
  <c r="G351" i="18" l="1"/>
  <c r="G471" i="18"/>
  <c r="G352" i="18" l="1"/>
  <c r="G353" i="18" l="1"/>
  <c r="G253" i="18"/>
  <c r="G191" i="18" l="1"/>
  <c r="G354" i="18"/>
  <c r="G355" i="18" l="1"/>
  <c r="G321" i="18"/>
  <c r="G356" i="18" l="1"/>
  <c r="G357" i="18" l="1"/>
  <c r="G360" i="18" l="1"/>
  <c r="G359" i="18"/>
  <c r="G361" i="18" l="1"/>
  <c r="G362" i="18" l="1"/>
  <c r="G363" i="18" l="1"/>
  <c r="G364" i="18" l="1"/>
  <c r="G365" i="18" l="1"/>
  <c r="G366" i="18" l="1"/>
  <c r="G367" i="18" l="1"/>
  <c r="G368" i="18" l="1"/>
  <c r="G175" i="18"/>
  <c r="G151" i="18" l="1"/>
  <c r="G370" i="18"/>
  <c r="G369" i="18"/>
  <c r="G458" i="18"/>
  <c r="G465" i="18"/>
  <c r="G461" i="18"/>
  <c r="G456" i="18"/>
  <c r="G459" i="18"/>
  <c r="G460" i="18"/>
  <c r="G447" i="18"/>
  <c r="G371" i="18" l="1"/>
  <c r="G372" i="18" l="1"/>
  <c r="G599" i="18"/>
  <c r="G606" i="18"/>
  <c r="G603" i="18"/>
  <c r="G605" i="18"/>
  <c r="G614" i="18"/>
  <c r="G604" i="18"/>
  <c r="G373" i="18" l="1"/>
  <c r="G453" i="18"/>
  <c r="G445" i="18"/>
  <c r="G451" i="18"/>
  <c r="G449" i="18"/>
  <c r="G448" i="18"/>
  <c r="G608" i="18"/>
  <c r="G452" i="18"/>
  <c r="G444" i="18"/>
  <c r="G454" i="18"/>
  <c r="G446" i="18"/>
  <c r="G443" i="18"/>
  <c r="G594" i="18"/>
  <c r="G374" i="18" l="1"/>
  <c r="G309" i="18"/>
  <c r="G189" i="18"/>
  <c r="G182" i="18"/>
  <c r="G183" i="18"/>
  <c r="G186" i="18"/>
  <c r="G184" i="18"/>
  <c r="G134" i="18"/>
  <c r="G441" i="18"/>
  <c r="O22" i="39" l="1"/>
  <c r="G25" i="18"/>
  <c r="G180" i="18"/>
  <c r="G129" i="18"/>
  <c r="N22" i="39" l="1"/>
  <c r="M22" i="39"/>
  <c r="G23" i="18"/>
  <c r="O19" i="39"/>
  <c r="L22" i="39"/>
  <c r="K22" i="39"/>
  <c r="J22" i="39"/>
  <c r="G634" i="18" l="1"/>
  <c r="G635" i="18" s="1"/>
  <c r="O16" i="39"/>
  <c r="O61" i="39" s="1"/>
  <c r="N19" i="39"/>
  <c r="L19" i="39"/>
  <c r="M19" i="39"/>
  <c r="K19" i="39"/>
  <c r="G19" i="39"/>
  <c r="I19" i="39"/>
  <c r="F19" i="39"/>
  <c r="E19" i="39"/>
  <c r="D19" i="39"/>
  <c r="H19" i="39"/>
  <c r="J19" i="39"/>
  <c r="N16" i="39" l="1"/>
  <c r="N61" i="39" s="1"/>
  <c r="M16" i="39"/>
  <c r="M61" i="39" s="1"/>
  <c r="L16" i="39"/>
  <c r="L61" i="39" s="1"/>
  <c r="K16" i="39"/>
  <c r="K61" i="39" s="1"/>
  <c r="D16" i="39"/>
  <c r="D61" i="39" s="1"/>
  <c r="J16" i="39"/>
  <c r="J61" i="39" s="1"/>
  <c r="H16" i="39"/>
  <c r="H61" i="39" s="1"/>
  <c r="G16" i="39"/>
  <c r="G61" i="39" s="1"/>
  <c r="I16" i="39"/>
  <c r="I61" i="39" s="1"/>
  <c r="F16" i="39"/>
  <c r="F61" i="39" s="1"/>
  <c r="E16" i="39"/>
  <c r="E61" i="39" s="1"/>
  <c r="C16" i="39"/>
  <c r="G636" i="18" l="1"/>
  <c r="C61" i="39"/>
</calcChain>
</file>

<file path=xl/sharedStrings.xml><?xml version="1.0" encoding="utf-8"?>
<sst xmlns="http://schemas.openxmlformats.org/spreadsheetml/2006/main" count="1118" uniqueCount="508">
  <si>
    <t>Revestimento</t>
  </si>
  <si>
    <t>M2</t>
  </si>
  <si>
    <t>H</t>
  </si>
  <si>
    <t>Total</t>
  </si>
  <si>
    <t>Item</t>
  </si>
  <si>
    <t>R$</t>
  </si>
  <si>
    <t>M</t>
  </si>
  <si>
    <t>UN</t>
  </si>
  <si>
    <t>CHP</t>
  </si>
  <si>
    <t>BATE-ESTACAS POR GRAVIDADE, POTÊNCIA DE 160 HP, PESO DO MARTELO ATÉ 3 TONELADAS - CHP DIURNO. AF_11/2014</t>
  </si>
  <si>
    <t>TELHAMENTO COM TELHA ONDULADA DE FIBROCIMENTO E = 6 MM, COM RECOBRIMENTO LATERAL DE 1/4 DE ONDA PARA TELHADO COM INCLINAÇÃO MAIOR QUE 10°, COM ATÉ 2 ÁGUAS, INCLUSO IÇAMENTO. AF_07/2019</t>
  </si>
  <si>
    <t>CUMEEIRA PARA TELHA DE FIBROCIMENTO ESTRUTURAL E = 6 MM, INCLUSO ACESSÓRIOS DE FIXAÇÃO E IÇAMENTO. AF_07/2019</t>
  </si>
  <si>
    <t>CALHA EM CHAPA DE AÇO GALVANIZADO NÚMERO 24, DESENVOLVIMENTO DE 100 CM, INCLUSO TRANSPORTE VERTICAL. AF_07/2019</t>
  </si>
  <si>
    <t>RUFO EM CHAPA DE AÇO GALVANIZADO NÚMERO 24, CORTE DE 25 CM, INCLUSO TRANSPORTE VERTICAL. AF_07/2019</t>
  </si>
  <si>
    <t>KG</t>
  </si>
  <si>
    <t>M3</t>
  </si>
  <si>
    <t>ESTACA PRÉ-MOLDADA DE CONCRETO, SEÇÃO QUADRADA, CAPACIDADE DE 25 TONELADAS, INCLUSO EMENDA (EXCLUSIVE MOBILIZAÇÃO E DESMOBILIZAÇÃO). AF_12/2019</t>
  </si>
  <si>
    <t>ESTACA BROCA DE CONCRETO, DIÂMETRO DE 25CM, ESCAVAÇÃO MANUAL COM TRADO CONCHA, COM ARMADURA DE ARRANQUE. AF_05/2020</t>
  </si>
  <si>
    <t>MONTAGEM E DESMONTAGEM DE FÔRMA DE PILARES RETANGULARES E ESTRUTURAS SIMILARES, PÉ-DIREITO SIMPLES, EM CHAPA DE MADEIRA COMPENSADA RESINADA, 2 UTILIZAÇÕES. AF_09/2020</t>
  </si>
  <si>
    <t>MONTAGEM E DESMONTAGEM DE FÔRMA DE VIGA, ESCORAMENTO METÁLICO, PÉ-DIREITO SIMPLES, EM CHAPA DE MADEIRA RESINADA, 2 UTILIZAÇÕES. AF_09/2020</t>
  </si>
  <si>
    <t>MONTAGEM E DESMONTAGEM DE FÔRMA DE LAJE MACIÇA, PÉ-DIREITO SIMPLES, EM CHAPA DE MADEIRA COMPENSADA RESINADA, 2 UTILIZAÇÕES. AF_09/2020</t>
  </si>
  <si>
    <t>TUBO DE AÇO GALVANIZADO COM COSTURA, CLASSE MÉDIA, CONEXÃO RANHURADA, DN 65 (2 1/2"), INSTALADO EM PRUMADAS - FORNECIMENTO E INSTALAÇÃO. AF_10/2020</t>
  </si>
  <si>
    <t>TUBO DE AÇO GALVANIZADO COM COSTURA, CLASSE MÉDIA, DN 40 (1 1/2"), CONEXÃO ROSQUEADA, INSTALADO EM REDE DE ALIMENTAÇÃO PARA HIDRANTE - FORNECIMENTO E INSTALAÇÃO. AF_10/2020</t>
  </si>
  <si>
    <t>CUBA DE EMBUTIR RETANGULAR DE AÇO INOXIDÁVEL, 46 X 30 X 12 CM - FORNECIMENTO E INSTALAÇÃO. AF_01/2020</t>
  </si>
  <si>
    <t>CUBA DE EMBUTIR OVAL EM LOUÇA BRANCA, 35 X 50CM OU EQUIVALENTE - FORNECIMENTO E INSTALAÇÃO. AF_01/2020</t>
  </si>
  <si>
    <t>TANQUE DE LOUÇA BRANCA COM COLUNA, 30L OU EQUIVALENTE, INCLUSO SIFÃO FLEXÍVEL EM PVC, VÁLVULA METÁLICA E TORNEIRA DE METAL CROMADO PADRÃO MÉDIO - FORNECIMENTO E INSTALAÇÃO. AF_01/2020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</si>
  <si>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</si>
  <si>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>SUPORTE MÃO FRANCESA EM ACO, ABAS IGUAIS 40 CM, CAPACIDADE MINIMA 70 KG, BRANCO - FORNECIMENTO E INSTALAÇÃO. AF_01/2020</t>
  </si>
  <si>
    <t>PREPARO DE FUNDO DE VALA COM LARGURA MAIOR OU IGUAL A 1,5 M E MENOR QUE 2,5 M (ACERTO DO SOLO NATURAL). AF_08/2020</t>
  </si>
  <si>
    <t>PINTURA COM TINTA ACRÍLICA DE ACABAMENTO APLICADA A ROLO OU PINCEL SOBRE SUPERFÍCIES METÁLICAS (EXCETO PERFIL) EXECUTADO EM OBRA (02 DEMÃOS). AF_01/2020</t>
  </si>
  <si>
    <t>ARGAMASSA TRAÇO 1:1:6 (EM VOLUME DE CIMENTO, CAL E AREIA MÉDIA ÚMIDA) PARA EMBOÇO/MASSA ÚNICA/ASSENTAMENTO DE ALVENARIA DE VEDAÇÃO, PREPARO MECÂNICO COM BETONEIRA 400 L. AF_08/2019</t>
  </si>
  <si>
    <t>ARGAMASSA TRAÇO 1:3 (EM VOLUME DE CIMENTO E AREIA GROSSA ÚMIDA) PARA CHAPISCO CONVENCIONAL, PREPARO MECÂNICO COM BETONEIRA 400 L. AF_08/2019</t>
  </si>
  <si>
    <t>M3XKM</t>
  </si>
  <si>
    <t>L</t>
  </si>
  <si>
    <t>TRANSPORTE COM CAMINHÃO BASCULANTE DE 10 M³, EM VIA URBANA PAVIMENTADA, DMT ATÉ 30 KM (UNIDADE: M3XKM). AF_07/2020</t>
  </si>
  <si>
    <t>ENGENHEIRO CIVIL DE OBRA JUNIOR COM ENCARGOS COMPLEMENTARES</t>
  </si>
  <si>
    <t>MES</t>
  </si>
  <si>
    <t>VIGIA DIURNO COM ENCARGOS COMPLEMENTARES</t>
  </si>
  <si>
    <t>L.S.:</t>
  </si>
  <si>
    <t>Custo</t>
  </si>
  <si>
    <t>Descrição dos Serviços</t>
  </si>
  <si>
    <t>Unid.</t>
  </si>
  <si>
    <t>Quant.</t>
  </si>
  <si>
    <t>Unitário</t>
  </si>
  <si>
    <t>Preço Total</t>
  </si>
  <si>
    <t>TX</t>
  </si>
  <si>
    <t>CJ</t>
  </si>
  <si>
    <t>MXMES</t>
  </si>
  <si>
    <t>TUBO DE PVC PARA REDE COLETORA DE ESGOTO DE PAREDE MACIÇA, DN 200 MM, JUNTA ELÁSTICA - FORNECIMENTO E ASSENTAMENTO. AF_01/2021</t>
  </si>
  <si>
    <t>CAIXA COM GRELHA RETANGULAR DE FERRO FUNDIDO, EM ALVENARIA COM BLOCOS DE CONCRETO, DIMENSÕES INTERNAS: 0,30 X 1,00 X 1,00. AF_12/2020</t>
  </si>
  <si>
    <t>ARRASAMENTO MECANICO DE ESTACA DE CONCRETO ARMADO, DIAMETROS DE 41 CM A 60 CM. AF_05/2021</t>
  </si>
  <si>
    <t>FABRICAÇÃO, MONTAGEM E DESMONTAGEM DE FORMA PARA RADIER, PISO DE CONCRETO OU LAJE SOBRE SOLO, EM MADEIRA SERRADA, 4 UTILIZAÇÕES. AF_09/2021</t>
  </si>
  <si>
    <t>ARMAÇÃO PARA EXECUÇÃO DE RADIER, PISO DE CONCRETO OU LAJE SOBRE SOLO, COM USO DE TELA Q-159. AF_09/2021</t>
  </si>
  <si>
    <t>CONCRETAGEM DE RADIER, PISO DE CONCRETO OU LAJE SOBRE SOLO, FCK 30 MPA - LANÇAMENTO, ADENSAMENTO E ACABAMENTO. AF_09/2021</t>
  </si>
  <si>
    <t>GRAUTE FGK=25 MPA; TRAÇO 1:0,02:1,3:1,6 (EM MASSA SECA DE CIMENTO/ CAL/ AREIA GROSSA/ BRITA 0) - PREPARO MECÂNICO COM BETONEIRA 400 L. AF_09/2021</t>
  </si>
  <si>
    <t>CONCRETO MAGRO PARA LASTRO, TRAÇO 1:4,5:4,5 (EM MASSA SECA DE CIMENTO/ AREIA MÉDIA/ BRITA 1) - PREPARO MECÂNICO COM BETONEIRA 400 L. AF_05/2021</t>
  </si>
  <si>
    <t>CONCRETO MAGRO PARA LASTRO, TRAÇO 1:4,5:4,5 (EM MASSA SECA DE CIMENTO/ AREIA MÉDIA/ BRITA 1) - PREPARO MANUAL. AF_05/2021</t>
  </si>
  <si>
    <t>CAIXA ENTERRADA ELÉTRICA RETANGULAR, EM ALVENARIA COM TIJOLOS CERÂMICOS MACIÇOS, FUNDO COM BRITA, DIMENSÕES INTERNAS: 0,3X0,3X0,3 M. AF_12/2020</t>
  </si>
  <si>
    <t>TUBO EM COBRE FLEXÍVEL, DN 1/4", COM ISOLAMENTO, INSTALADO EM FORRO, PARA RAMAL DE ALIMENTAÇÃO DE AR CONDICIONADO, INCLUSO FIXADOR. AF_11/2021</t>
  </si>
  <si>
    <t>TUBO EM COBRE FLEXÍVEL, DN 3/8", COM ISOLAMENTO, INSTALADO EM FORRO, PARA RAMAL DE ALIMENTAÇÃO DE AR CONDICIONADO, INCLUSO FIXADOR. AF_11/2021</t>
  </si>
  <si>
    <t>TUBO EM COBRE FLEXÍVEL, DN 1/2", COM ISOLAMENTO, INSTALADO EM FORRO, PARA RAMAL DE ALIMENTAÇÃO DE AR CONDICIONADO, INCLUSO FIXADOR. AF_11/2021</t>
  </si>
  <si>
    <t>CAIXA ENTERRADA HIDRÁULICA RETANGULAR, EM ALVENARIA COM BLOCOS DE CONCRETO, DIMENSÕES INTERNAS: 0,8X0,8X0,6 M PARA REDE DE ESGOTO. AF_12/2020</t>
  </si>
  <si>
    <t>CAIXA DE INSPEÇÃO PARA ATERRAMENTO, CIRCULAR, EM POLIETILENO, DIÂMETRO INTERNO = 0,3 M. AF_12/2020</t>
  </si>
  <si>
    <t>REGISTRO DE GAVETA BRUTO, LATÃO, ROSCÁVEL, 3/4" - FORNECIMENTO E INSTALAÇÃO. AF_08/2021</t>
  </si>
  <si>
    <t>REGISTRO DE PRESSÃO BRUTO, LATÃO, ROSCÁVEL, 3/4", COM ACABAMENTO E CANOPLA CROMADOS - FORNECIMENTO E INSTALAÇÃO. AF_08/2021</t>
  </si>
  <si>
    <t>REGISTRO DE GAVETA BRUTO, LATÃO, ROSCÁVEL, 3/4", COM ACABAMENTO E CANOPLA CROMADOS - FORNECIMENTO E INSTALAÇÃO. AF_08/2021</t>
  </si>
  <si>
    <t>REGISTRO DE GAVETA BRUTO, LATÃO, ROSCÁVEL, 1 1/2", COM ACABAMENTO E CANOPLA CROMADOS - FORNECIMENTO E INSTALAÇÃO. AF_08/2021</t>
  </si>
  <si>
    <t>TORNEIRA DE BOIA PARA CAIXA D'ÁGUA, ROSCÁVEL, 1" - FORNECIMENTO E INSTALAÇÃO. AF_08/2021</t>
  </si>
  <si>
    <t>REGISTRO DE ESFERA, PVC, ROSCÁVEL, COM VOLANTE, 1 1/2" - FORNECIMENTO E INSTALAÇÃO. AF_08/2021</t>
  </si>
  <si>
    <t>PINTURA FUNDO NIVELADOR ALQUÍDICO BRANCO EM MADEIRA. AF_01/2021</t>
  </si>
  <si>
    <t>PINTURA TINTA DE ACABAMENTO (PIGMENTADA) ESMALTE SINTÉTICO ACETINADO EM MADEIRA, 2 DEMÃOS. AF_01/2021</t>
  </si>
  <si>
    <t>CONTRAPISO COM ARGAMASSA AUTONIVELANTE, APLICADO SOBRE LAJE, ADERIDO, ESPESSURA 3CM. AF_07/2021</t>
  </si>
  <si>
    <t>ARMAÇÃO DE PILAR OU VIGA DE ESTRUTURA CONVENCIONAL DE CONCRETO ARMADO UTILIZANDO AÇO CA-60 DE 5,0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</si>
  <si>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</si>
  <si>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10,0 MM - MONTAGEM. AF_06/2022</t>
  </si>
  <si>
    <t>ARMAÇÃO DE PILAR OU VIGA DE ESTRUTURA CONVENCIONAL DE CONCRETO ARMADO UTILIZANDO AÇO CA-50 DE 12,5 MM - MONTAGEM. AF_06/2022</t>
  </si>
  <si>
    <t>ARMAÇÃO DE PILAR OU VIGA DE ESTRUTURA CONVENCIONAL DE CONCRETO ARMADO UTILIZANDO AÇO CA-50 DE 16,0 MM - MONTAGEM. AF_06/2022</t>
  </si>
  <si>
    <t>ARMAÇÃO DE LAJE DE ESTRUTURA CONVENCIONAL DE CONCRETO ARMADO UTILIZANDO AÇO CA-60 DE 5,0 MM - MONTAGEM. AF_06/2022</t>
  </si>
  <si>
    <t>ARMAÇÃO DE LAJE DE ESTRUTURA CONVENCIONAL DE CONCRETO ARMADO UTILIZANDO AÇO CA-50 DE 6,3 MM - MONTAGEM. AF_06/2022</t>
  </si>
  <si>
    <t>ARMAÇÃO DE LAJE DE ESTRUTURA CONVENCIONAL DE CONCRETO ARMADO UTILIZANDO AÇO CA-50 DE 8,0 MM - MONTAGEM. AF_06/2022</t>
  </si>
  <si>
    <t>ARMAÇÃO DE LAJE DE ESTRUTURA CONVENCIONAL DE CONCRETO ARMADO UTILIZANDO AÇO CA-50 DE 10,0 MM - MONTAGEM. AF_06/2022</t>
  </si>
  <si>
    <t>ARMAÇÃO DE PILAR OU VIGA DE ESTRUTURA DE CONCRETO ARMADO EMBUTIDA EM ALVENARIA DE VEDAÇÃO UTILIZANDO AÇO CA-50 DE 6,3 MM - MONTAGEM. AF_06/2022</t>
  </si>
  <si>
    <t>LANÇAMENTO COM USO DE BOMBA, ADENSAMENTO E ACABAMENTO DE CONCRETO EM ESTRUTURAS. AF_02/2022</t>
  </si>
  <si>
    <t>ELETRODUTO RÍGIDO ROSCÁVEL, PVC, DN 50 MM (1 1/2"), PARA REDE ENTERRADA DE DISTRIBUIÇÃO DE ENERGIA ELÉTRICA - FORNECIMENTO E INSTALAÇÃO. AF_12/2021</t>
  </si>
  <si>
    <t>ELETRODUTO RÍGIDO ROSCÁVEL, PVC, DN 60 MM (2"), PARA REDE ENTERRADA DE DISTRIBUIÇÃO DE ENERGIA ELÉTRICA - FORNECIMENTO E INSTALAÇÃO. AF_12/2021</t>
  </si>
  <si>
    <t>CABO DE COBRE FLEXÍVEL ISOLADO, 25 MM², ANTI-CHAMA 0,6/1,0 KV, PARA REDE ENTERRADA DE DISTRIBUIÇÃO DE ENERGIA ELÉTRICA - FORNECIMENTO E INSTALAÇÃO. AF_12/2021</t>
  </si>
  <si>
    <t>CABO DE COBRE FLEXÍVEL ISOLADO, 35 MM², ANTI-CHAMA 0,6/1,0 KV, PARA REDE ENTERRADA DE DISTRIBUIÇÃO DE ENERGIA ELÉTRICA - FORNECIMENTO E INSTALAÇÃO. AF_12/2021</t>
  </si>
  <si>
    <t>CABO DE COBRE FLEXÍVEL ISOLADO, 50 MM², ANTI-CHAMA 0,6/1,0 KV, PARA REDE ENTERRADA DE DISTRIBUIÇÃO DE ENERGIA ELÉTRICA - FORNECIMENTO E INSTALAÇÃO. AF_12/2021</t>
  </si>
  <si>
    <t>TUBO PVC, SERIE NORMAL, ESGOTO PREDIAL, DN 50 MM, FORNECIDO E INSTALADO EM RAMAL DE DESCARGA OU RAMAL DE ESGOTO SANITÁRIO. AF_08/2022</t>
  </si>
  <si>
    <t>TUBO PVC, SERIE NORMAL, ESGOTO PREDIAL, DN 100 MM, FORNECIDO E INSTALADO EM SUBCOLETOR AÉREO DE ESGOTO SANITÁRIO. AF_08/2022</t>
  </si>
  <si>
    <t>TUBO EM COBRE RÍGIDO, DN 15 MM, CLASSE A, SEM ISOLAMENTO, INSTALADO EM RAMAL E SUB-RAMAL DE GÁS MEDICINAL - FORNECIMENTO E INSTALAÇÃO. AF_04/2022</t>
  </si>
  <si>
    <t>LUVA DE REDUÇÃO, PVC, SOLDÁVEL, DN 25MM X 20MM, INSTALADO EM RAMAL OU SUB-RAMAL DE ÁGUA - FORNECIMENTO E INSTALAÇÃO. AF_06/2022</t>
  </si>
  <si>
    <t>TÊ DE REDUÇÃO, PVC, SOLDÁVEL, DN 32MM X 25MM, INSTALADO EM RAMAL OU SUB-RAMAL DE ÁGUA - FORNECIMENTO E INSTALAÇÃO. AF_06/2022</t>
  </si>
  <si>
    <t>JOELHO 90 GRAUS, PVC, SOLDÁVEL, DN 25MM, INSTALADO EM RAMAL DE DISTRIBUIÇÃO DE ÁGUA - FORNECIMENTO E INSTALAÇÃO. AF_06/2022</t>
  </si>
  <si>
    <t>CURVA 90 GRAUS, PVC, SOLDÁVEL, DN 25MM, INSTALADO EM PRUMADA DE ÁGUA - FORNECIMENTO E INSTALAÇÃO. AF_06/2022</t>
  </si>
  <si>
    <t>CURVA 45 GRAUS, PVC, SOLDÁVEL, DN 25MM, INSTALADO EM PRUMADA DE ÁGUA - FORNECIMENTO E INSTALAÇÃO. AF_06/2022</t>
  </si>
  <si>
    <t>LUVA DE CORRER, PVC, SOLDÁVEL, DN 25MM, INSTALADO EM PRUMADA DE ÁGUA - FORNECIMENTO E INSTALAÇÃO. AF_06/2022</t>
  </si>
  <si>
    <t>REDUÇÃO EXCÊNTRICA, PVC, SERIE R, ÁGUA PLUVIAL, DN 75 X 50 MM, JUNTA ELÁSTICA, FORNECIDO E INSTALADO EM RAMAL DE ENCAMINHAMENTO. AF_06/2022</t>
  </si>
  <si>
    <t>REDUÇÃO EXCÊNTRICA, PVC, SERIE R, ÁGUA PLUVIAL, DN 100 X 75 MM, JUNTA ELÁSTICA, FORNECIDO E INSTALADO EM RAMAL DE ENCAMINHAMENTO. AF_06/2022</t>
  </si>
  <si>
    <t>LUVA DE CORRER, PVC, SOLDÁVEL, DN 50MM, INSTALADO EM PRUMADA DE ÁGUA - FORNECIMENTO E INSTALAÇÃO. AF_06/2022</t>
  </si>
  <si>
    <t>LUVA SIMPLES, PVC, SERIE R, ÁGUA PLUVIAL, DN 75 MM, JUNTA ELÁSTICA, FORNECIDO E INSTALADO EM CONDUTORES VERTICAIS DE ÁGUAS PLUVIAIS. AF_06/2022</t>
  </si>
  <si>
    <t>TÊ DE REDUÇÃO, PVC, SOLDÁVEL, DN 50MM X 25MM, INSTALADO EM PRUMADA DE ÁGUA - FORNECIMENTO E INSTALAÇÃO. AF_06/2022</t>
  </si>
  <si>
    <t>JOELHO 90 GRAUS, PVC, SERIE NORMAL, ESGOTO PREDIAL, DN 40 MM, JUNTA SOLDÁVEL,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</si>
  <si>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</si>
  <si>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CURVA CURTA 90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</si>
  <si>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</si>
  <si>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</si>
  <si>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45 GRAUS, PVC, SERIE NORMAL, ESGOTO PREDIAL, DN 75 MM, JUNTA ELÁSTICA, FORNECIDO E INSTALADO EM RAMAL DE DESCARGA OU RAMAL DE ESGOTO SANITÁRIO. AF_08/2022</t>
  </si>
  <si>
    <t>CURVA CURTA 90 GRAUS, PVC, SERIE NORMAL, ESGOTO PREDIAL, DN 75 MM, JUNTA ELÁSTICA, FORNECIDO E INSTALADO EM RAMAL DE DESCARGA OU RAMAL DE ESGOTO SANITÁRIO. AF_08/2022</t>
  </si>
  <si>
    <t>TE, PVC, SERIE NORMAL, ESGOTO PREDIAL, DN 40 X 40 MM, JUNTA SOLDÁVEL, FORNECIDO E INSTALADO EM RAMAL DE DESCARGA OU RAMAL DE ESGOTO SANITÁRIO. AF_08/2022</t>
  </si>
  <si>
    <t>JUNÇÃO SIMPLES, PVC, SERIE NORMAL, ESGOTO PREDIAL, DN 40 MM, JUNTA SOLDÁVEL, FORNECIDO E INSTALADO EM RAMAL DE DESCARGA OU RAMAL DE ESGOTO SANITÁRIO. AF_08/2022</t>
  </si>
  <si>
    <t>JUNÇÃO SIMPLES, PVC, SERIE NORMAL, ESGOTO PREDIAL, DN 75 X 75 MM, JUNTA ELÁSTICA, FORNECIDO E INSTALADO EM RAMAL DE DESCARGA OU RAMAL DE ESGOTO SANITÁRIO. AF_08/2022</t>
  </si>
  <si>
    <t>JUNÇÃO SIMPLES, PVC, SERIE NORMAL, ESGOTO PREDIAL, DN 100 X 100 MM, JUNTA ELÁSTICA, FORNECIDO E INSTALADO EM RAMAL DE DESCARGA OU RAMAL DE ESGOTO SANITÁRIO. AF_08/2022</t>
  </si>
  <si>
    <t>CURVA CURTA 90 GRAUS, PVC, SERIE NORMAL, ESGOTO PREDIAL, DN 100 MM, JUNTA ELÁSTICA, FORNECIDO E INSTALADO EM PRUMADA DE ESGOTO SANITÁRIO OU VENTILAÇÃO. AF_08/2022</t>
  </si>
  <si>
    <t>TE, PVC, SERIE NORMAL, ESGOTO PREDIAL, DN 50 X 50 MM, JUNTA ELÁSTICA, FORNECIDO E INSTALADO EM PRUMADA DE ESGOTO SANITÁRIO OU VENTILAÇÃO. AF_08/2022</t>
  </si>
  <si>
    <t>TE, PVC, SERIE NORMAL, ESGOTO PREDIAL, DN 75 X 75 MM, JUNTA ELÁSTICA, FORNECIDO E INSTALADO EM PRUMADA DE ESGOTO SANITÁRIO OU VENTILAÇÃO. AF_08/2022</t>
  </si>
  <si>
    <t>JUNÇÃO SIMPLES, PVC, SERIE NORMAL, ESGOTO PREDIAL, DN 75 X 75 MM, JUNTA ELÁSTICA, FORNECIDO E INSTALADO EM PRUMADA DE ESGOTO SANITÁRIO OU VENTILAÇÃO. AF_08/2022</t>
  </si>
  <si>
    <t>TE, PVC, SOLDÁVEL, DN 25MM, INSTALADO EM DRENO DE AR-CONDICIONADO - FORNECIMENTO E INSTALAÇÃO. AF_08/2022</t>
  </si>
  <si>
    <t>COTOVELO EM COBRE, DN 15 MM, 90 GRAUS, SEM ANEL DE SOLDA, INSTALADO EM RAMAL E SUB-RAMAL DE GÁS MEDICINAL - FORNECIMENTO E INSTALAÇÃO. AF_04/2022</t>
  </si>
  <si>
    <t>LUVA EM COBRE, DN 15 MM, SEM ANEL DE SOLDA, INSTALADO EM RAMAL E SUB-RAMAL DE GÁS MEDICINAL - FORNECIMENTO E INSTALAÇÃO. AF_04/2022</t>
  </si>
  <si>
    <t>TÊ EM COBRE, DN 15 MM, SEM ANEL DE SOLDA, INSTALADO EM RAMAL E SUB-RAMAL DE GÁS MEDICINAL - FORNECIMENTO E INSTALAÇÃO. AF_04/2022</t>
  </si>
  <si>
    <t>BUCHA DE REDUÇÃO, CURTA, PVC, SOLDÁVEL, DN 32 X 25 MM, INSTALADO EM RAMAL OU SUB-RAMAL DE ÁGUA - FORNECIMENTO E INSTALAÇÃO. AF_06/2022</t>
  </si>
  <si>
    <t>BUCHA DE REDUÇÃO, LONGA, PVC, SOLDÁVEL, DN 50 X 25 MM, INSTALADO EM PRUMADA DE ÁGUA - FORNECIMENTO E INSTALAÇÃO. AF_06/2022</t>
  </si>
  <si>
    <t>CURVA 90 GRAUS, PVC, SOLDÁVEL, DN 50MM, INSTALADO EM RAMAL DE DISTRIBUIÇÃO DE ÁGUA - FORNECIMENTO E INSTALAÇÃO. AF_06/2022</t>
  </si>
  <si>
    <t>TE DE REDUÇÃO, 90 GRAUS, PVC, SOLDÁVEL, DN 50 MM X 32 MM, INSTALADO EM RAMAL DE DISTRIBUIÇÃO DE ÁGUA - FORNECIMENTO E INSTALAÇÃO. AF_06/2022</t>
  </si>
  <si>
    <t>BUCHA DE REDUÇÃO, LONGA, PVC, SOLDÁVEL, DN 40 X 25 MM, INSTALADO EM RAMAL DE DISTRIBUIÇÃO DE ÁGUA - FORNECIMENTO E INSTALAÇÃO. AF_06/2022</t>
  </si>
  <si>
    <t>JUNÇÃO DE REDUÇÃO INVERTIDA, PVC, SÉRIE NORMAL, ESGOTO PREDIAL, DN 100 X 50 MM, JUNTA ELÁSTICA, FORNECIDO E INSTALADO EM RAMAL DE DESCARGA OU RAMAL DE ESGOTO SANITÁRIO. AF_08/2022</t>
  </si>
  <si>
    <t>TERMINAL DE VENTILAÇÃO, PVC, SÉRIE NORMAL, ESGOTO PREDIAL, DN 50 MM, JUNTA SOLDÁVEL, FORNECIDO E INSTALADO EM PRUMADA DE ESGOTO SANITÁRIO OU VENTILAÇÃO. AF_08/2022</t>
  </si>
  <si>
    <t>JUNÇÃO DE REDUÇÃO INVERTIDA, PVC, SÉRIE NORMAL, ESGOTO PREDIAL, DN 75 X 50 MM, JUNTA ELÁSTICA, FORNECIDO E INSTALADO EM PRUMADA DE ESGOTO SANITÁRIO OU VENTILAÇÃO. AF_08/2022</t>
  </si>
  <si>
    <t>CAIXA SIFONADA, PVC, DN 100 X 100 X 50 MM, JUNTA ELÁSTICA, FORNECIDA E INSTALADA EM RAMAL DE DESCARGA OU EM RAMAL DE ESGOTO SANITÁRIO. AF_08/2022</t>
  </si>
  <si>
    <t>CAIXA SIFONADA, PVC, DN 150 X 185 X 75 MM, JUNTA ELÁSTICA, FORNECIDA E INSTALADA EM RAMAL DE DESCARGA OU EM RAMAL DE ESGOTO SANITÁRIO. AF_08/2022</t>
  </si>
  <si>
    <t>RALO SIFONADO, PVC, DN 100 X 40 MM, JUNTA SOLDÁVEL, FORNECIDO E INSTALADO EM RAMAL DE DESCARGA OU EM RAMAL DE ESGOTO SANITÁRIO. AF_08/2022</t>
  </si>
  <si>
    <t>CAIXA SIFONADA, COM GRELHA QUADRADA, PVC, DN 150 X 150 X 50 MM, JUNTA SOLDÁVEL, FORNECIDA E INSTALADA EM RAMAL DE DESCARGA OU EM RAMAL DE ESGOTO SANITÁRIO. AF_08/2022</t>
  </si>
  <si>
    <t>CURVA LONGA, 45 GRAUS, PVC OCRE, JUNTA ELÁSTICA, DN 100 MM, PARA COLETOR PREDIAL DE ESGOTO. AF_06/2022</t>
  </si>
  <si>
    <t>ALVENARIA DE VEDAÇÃO DE BLOCOS CERÂMICOS FURADOS NA VERTICAL DE 9X19X39 CM (ESPESSURA 9 CM) E ARGAMASSA DE ASSENTAMENTO COM PREPARO EM BETONEIRA. AF_12/2021</t>
  </si>
  <si>
    <t>ALVENARIA DE VEDAÇÃO DE BLOCOS CERÂMICOS FURADOS NA VERTICAL DE 14X19X39 CM (ESPESSURA 14 CM) E ARGAMASSA DE ASSENTAMENTO COM PREPARO EM BETONEIRA. AF_12/2021</t>
  </si>
  <si>
    <t>EXECUÇÃO DE PASSEIO (CALÇADA) OU PISO DE CONCRETO COM CONCRETO MOLDADO IN LOCO, FEITO EM OBRA, ACABAMENTO CONVENCIONAL, ESPESSURA 8 CM, ARMADO. AF_08/2022</t>
  </si>
  <si>
    <t>Serviços preliminares</t>
  </si>
  <si>
    <t>Infra estrutura</t>
  </si>
  <si>
    <t>Superestrutura</t>
  </si>
  <si>
    <t>Alvenaria e fechamento</t>
  </si>
  <si>
    <t>Cobertura</t>
  </si>
  <si>
    <t>Revestimentos de paredes</t>
  </si>
  <si>
    <t>Revestimentos de pisos e complementos</t>
  </si>
  <si>
    <t>Esquadrias de madeira, alumínio e ferro</t>
  </si>
  <si>
    <t>Pintura</t>
  </si>
  <si>
    <t>Instalações hidráulicas</t>
  </si>
  <si>
    <t>Água fria</t>
  </si>
  <si>
    <t>Esgoto</t>
  </si>
  <si>
    <t>Combate a incêndio</t>
  </si>
  <si>
    <t>Louças e metais</t>
  </si>
  <si>
    <t>Instalações elétricas</t>
  </si>
  <si>
    <t>Alimentadores</t>
  </si>
  <si>
    <t>Iluminação</t>
  </si>
  <si>
    <t>Interruptores e tomadas</t>
  </si>
  <si>
    <t>Quadros e painéis</t>
  </si>
  <si>
    <t>SPDA</t>
  </si>
  <si>
    <t>Ar condicionado, ventilação, exaustão e renovação de ar</t>
  </si>
  <si>
    <t>Comunicação visual</t>
  </si>
  <si>
    <t>Paisagismo</t>
  </si>
  <si>
    <t>Serviço técnico especializado</t>
  </si>
  <si>
    <t>Serviço de limpeza final de obra</t>
  </si>
  <si>
    <t>BDI</t>
  </si>
  <si>
    <t>Total Geral</t>
  </si>
  <si>
    <t xml:space="preserve">Estaca </t>
  </si>
  <si>
    <t>Fundação</t>
  </si>
  <si>
    <t>SERVIÇOS TÉCNICOS</t>
  </si>
  <si>
    <t>EXTINTOR DE INCÊNDIO PORTÁTIL COM CARGA DE PQS DE 8 KG, CLASSE BC - FORNECIMENTO E INSTALAÇÃO. AF_10/2020_PE</t>
  </si>
  <si>
    <t>EXECUÇÃO DE PASSEIO EM PISO INTERTRAVADO, COM BLOCO RETANGULAR COR NATURAL DE 20 X 10 CM, ESPESSURA 6 CM. AF_10/2022</t>
  </si>
  <si>
    <t>CHAPISCO APLICADO NO TETO OU EM ALVENARIA E ESTRUTURA, COM ROLO PARA TEXTURA ACRÍLICA. ARGAMASSA INDUSTRIALIZADA COM PREPARO EM MISTURADOR 300 KG. AF_10/2022</t>
  </si>
  <si>
    <t>Laje</t>
  </si>
  <si>
    <t>Estaca</t>
  </si>
  <si>
    <t>MESES</t>
  </si>
  <si>
    <t>Bloco</t>
  </si>
  <si>
    <t>Estrutura</t>
  </si>
  <si>
    <t>Instalações  Hidraulicas</t>
  </si>
  <si>
    <t>Esquadria</t>
  </si>
  <si>
    <t xml:space="preserve">Fundação </t>
  </si>
  <si>
    <t>Alvenaria</t>
  </si>
  <si>
    <t>Esquadria Metálica</t>
  </si>
  <si>
    <t>Administração Local</t>
  </si>
  <si>
    <t>Terraplanagem</t>
  </si>
  <si>
    <t>Piso intertravado</t>
  </si>
  <si>
    <t>Abrigo de Lixo</t>
  </si>
  <si>
    <t>Fechamento de divisa - Muro</t>
  </si>
  <si>
    <t>Fechamento de divisa - Gradil</t>
  </si>
  <si>
    <t>Abrigo do Cavalete</t>
  </si>
  <si>
    <t>Iluminação Condominial</t>
  </si>
  <si>
    <t>Abrigo Entrada de Energia</t>
  </si>
  <si>
    <t>Drenagem</t>
  </si>
  <si>
    <t>Instalações de comunicação</t>
  </si>
  <si>
    <t>Forro</t>
  </si>
  <si>
    <t>ELETRODUTO FLEXÍVEL CORRUGADO REFORÇADO, PVC, DN 25 MM (3/4"), PARA CIRCUITOS TERMINAIS, INSTALADO EM FORRO - FORNECIMENTO E INSTALAÇÃO. AF_03/2023</t>
  </si>
  <si>
    <t>ELETRODUTO FLEXÍVEL CORRUGADO REFORÇADO, PVC, DN 32 MM (1"), PARA CIRCUITOS TERMINAIS, INSTALADO EM FORRO - FORNECIMENTO E INSTALAÇÃO. AF_03/2023</t>
  </si>
  <si>
    <t>ELETRODUTO RÍGIDO ROSCÁVEL, PVC, DN 40 MM (1 1/4"), PARA CIRCUITOS TERMINAIS, INSTALADO EM FORRO - FORNECIMENTO E INSTALAÇÃO. AF_03/2023</t>
  </si>
  <si>
    <t>ELETRODUTO RÍGIDO ROSCÁVEL, PVC, DN 32 MM (1"), PARA CIRCUITOS TERMINAIS, INSTALADO EM LAJE - FORNECIMENTO E INSTALAÇÃO. AF_03/2023</t>
  </si>
  <si>
    <t>CURVA 90 GRAUS PARA ELETRODUTO, PVC, ROSCÁVEL, DN 40 MM (1 1/4"), PARA CIRCUITOS TERMINAIS, INSTALADA EM PAREDE - FORNECIMENTO E INSTALAÇÃO. AF_03/2023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</si>
  <si>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</si>
  <si>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</si>
  <si>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</si>
  <si>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</si>
  <si>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CABO DE COBRE FLEXÍVEL ISOLADO, 6 MM², ANTI-CHAMA 0,6/1,0 KV, PARA CIRCUITOS TERMINAIS - FORNECIMENTO E INSTALAÇÃO. AF_03/2023</t>
  </si>
  <si>
    <t>CABO DE COBRE FLEXÍVEL ISOLADO, 16 MM², ANTI-CHAMA 0,6/1,0 KV, PARA CIRCUITOS TERMINAIS - FORNECIMENTO E INSTALAÇÃO. AF_03/2023</t>
  </si>
  <si>
    <t>CAIXA OCTOGONAL 3" X 3", PVC, INSTALADA EM LAJE - FORNECIMENTO E INSTALAÇÃO. AF_03/2023</t>
  </si>
  <si>
    <t>CAIXA RETANGULAR 4" X 2" MÉDIA (1,30 M DO PISO), PVC, INSTALADA EM PAREDE - FORNECIMENTO E INSTALAÇÃO. AF_03/2023</t>
  </si>
  <si>
    <t>CAIXA RETANGULAR 4" X 2" MÉDIA (1,30 M DO PISO), METÁLICA, INSTALADA EM PAREDE - FORNECIMENTO E INSTALAÇÃO. AF_03/2023</t>
  </si>
  <si>
    <t>INTERRUPTOR SIMPLES (1 MÓDULO), 10A/250V, INCLUINDO SUPORTE E PLACA - FORNECIMENTO E INSTALAÇÃO. AF_03/2023</t>
  </si>
  <si>
    <t>INTERRUPTOR PARALELO (1 MÓDULO), 10A/250V, INCLUINDO SUPORTE E PLACA - FORNECIMENTO E INSTALAÇÃO. AF_03/2023</t>
  </si>
  <si>
    <t>INTERRUPTOR SIMPLES (1 MÓDULO) COM INTERRUPTOR PARALELO (1 MÓDULO), 10A/250V, INCLUINDO SUPORTE E PLACA - FORNECIMENTO E INSTALAÇÃO. AF_03/2023</t>
  </si>
  <si>
    <t>INTERRUPTOR PARALELO (2 MÓDULOS), 10A/250V, INCLUINDO SUPORTE E PLACA - FORNECIMENTO E INSTALAÇÃO. AF_03/2023</t>
  </si>
  <si>
    <t>TOMADA MÉDIA DE EMBUTIR (1 MÓDULO), 2P+T 10 A, INCLUINDO SUPORTE E PLACA - FORNECIMENTO E INSTALAÇÃO. AF_03/2023</t>
  </si>
  <si>
    <t>TOMADA MÉDIA DE EMBUTIR (1 MÓDULO), 2P+T 20 A, INCLUINDO SUPORTE E PLACA - FORNECIMENTO E INSTALAÇÃO. AF_03/2023</t>
  </si>
  <si>
    <t>TOMADA MÉDIA DE EMBUTIR (2 MÓDULOS), 2P+T 10 A, INCLUINDO SUPORTE E PLACA - FORNECIMENTO E INSTALAÇÃO. AF_03/2023</t>
  </si>
  <si>
    <t>TOMADA MÉDIA DE EMBUTIR (2 MÓDULOS), 2P+T 20 A, INCLUINDO SUPORTE E PLACA - FORNECIMENTO E INSTALAÇÃO. AF_03/2023</t>
  </si>
  <si>
    <t>TOMADA MÉDIA DE EMBUTIR (3 MÓDULOS), 2P+T 10 A, INCLUINDO SUPORTE E PLACA - FORNECIMENTO E INSTALAÇÃO. AF_03/2023</t>
  </si>
  <si>
    <t>INTERRUPTOR SIMPLES (1 MÓDULO) COM 1 TOMADA DE EMBUTIR 2P+T 10 A, INCLUINDO SUPORTE E PLACA - FORNECIMENTO E INSTALAÇÃO. AF_03/2023</t>
  </si>
  <si>
    <t>INTERRUPTOR PARALELO (1 MÓDULO) COM 1 TOMADA DE EMBUTIR 2P+T 10 A, INCLUINDO SUPORTE E PLACA - FORNECIMENTO E INSTALAÇÃO. AF_03/2023</t>
  </si>
  <si>
    <t>FORNECIMENTO E INSTALAÇÃO DE PLACA DE OBRA COM CHAPA GALVANIZADA E ESTRUTURA DE MADEIRA. AF_03/2022_PS</t>
  </si>
  <si>
    <t>EMASSAMENTO COM MASSA LÁTEX, APLICAÇÃO EM PAREDE, UMA DEMÃO, LIXAMENTO MANUAL. AF_04/2023</t>
  </si>
  <si>
    <t>TEXTURA ACRÍLICA, APLICAÇÃO MANUAL EM PAREDE, UMA DEMÃO. AF_04/2023</t>
  </si>
  <si>
    <t>PINTURA LÁTEX ACRÍLICA ECONÔMICA, APLICAÇÃO MANUAL EM TETO, DUAS DEMÃOS. AF_04/2023</t>
  </si>
  <si>
    <t>PINTURA LÁTEX ACRÍLICA ECONÔMICA, APLICAÇÃO MANUAL EM PAREDES, DUAS DEMÃOS. AF_04/2023</t>
  </si>
  <si>
    <t>PINTURA LÁTEX ACRÍLICA STANDARD, APLICAÇÃO MANUAL EM PAREDES, DUAS DEMÃOS. AF_04/2023</t>
  </si>
  <si>
    <t>Limpeza e Demolição</t>
  </si>
  <si>
    <t>Revestimento do Teto</t>
  </si>
  <si>
    <t>Alvenaria de Vedação</t>
  </si>
  <si>
    <t>ALVENARIA DE VEDAÇÃO DE BLOCOS VAZADOS DE CONCRETO DE 14X19X39 CM (ESPESSURA 14 CM) E ARGAMASSA DE ASSENTAMENTO COM PREPARO EM BETONEIRA. AF_12/2021</t>
  </si>
  <si>
    <t>ATERRO MECANIZADO DE VALA COM MINICARREGADEIRA, COM SOLO ARGILO-ARENOSO. AF_08/2023</t>
  </si>
  <si>
    <t>REATERRO MANUAL DE VALAS, COM PLACA VIBRATÓRIA. AF_08/2023</t>
  </si>
  <si>
    <t>EXECUÇÃO E COMPACTAÇÃO DE CORPO DE ATERRO DE ATERRO (95% DE ENERGIA DO PROCTOR NORMAL) COM SOLO PREDOMINANTEMENTE ARGILOSO, EM CAMADAS COM ESPESSURA DE 20 CM - EXCLUSIVE ESCAVAÇÃO, CARGA E TRANSPORTE E SOLO. AF_09/2024</t>
  </si>
  <si>
    <t>CHAPISCO APLICADO EM ALVENARIAS E ESTRUTURAS DE CONCRETO INTERNAS, COM COLHER DE PEDREIRO. ARGAMASSA TRAÇO 1:3 COM PREPARO EM BETONEIRA 400L. AF_10/2022</t>
  </si>
  <si>
    <t>REMOÇÃO DE TAPUME/ CHAPAS METÁLICAS E DE MADEIRA, DE FORMA MANUAL, SEM REAPROVEITAMENTO. AF_09/2023</t>
  </si>
  <si>
    <t>MONTAGEM E DESMONTAGEM DE ANDAIME TUBULAR TIPO "TORRE" (EXCLUSIVE ANDAIME E LIMPEZA). AF_03/2024</t>
  </si>
  <si>
    <t>ESCAVAÇÃO MANUAL DE VALA. AF_09/2024</t>
  </si>
  <si>
    <t>CAIXILHO FIXO DE ALUMÍNIO PARA VIDRO (VIDRO INCLUSO), BATENTE/ REQUADRO DE 4 A 14 CM, SEM GUARNIÇÃO/ ALIZAR, FIXAÇÃO COM PARAFUSOS, VEDAÇÃO COM SILICONE, EXCLUSIVE CONTRAMARCO - FORNECIMENTO E INSTALAÇÃO. AF_11/2024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</si>
  <si>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</si>
  <si>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</si>
  <si>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FORRO EM PLACAS DE GESSO, PARA AMBIENTES COMERCIAIS. AF_08/2023_PS</t>
  </si>
  <si>
    <t>FILTRO ANAERÓBIO CIRCULAR, EM CONCRETO PRÉ-MOLDADO, DIÂMETRO INTERNO = 1,88 M, ALTURA INTERNA = 1,50 M, VOLUME ÚTIL: 3331,1 L (PARA 19 CONTRIBUINTES). AF_12/2020</t>
  </si>
  <si>
    <t>SUMIDOURO CIRCULAR, EM CONCRETO PRÉ-MOLDADO, DIÂMETRO INTERNO = 1,88 M, ALTURA INTERNA = 2,00 M, ÁREA DE INFILTRAÇÃO: 13,1 M² (PARA 5 CONTRIBUINTES). AF_12/2020</t>
  </si>
  <si>
    <t>TANQUE SÉPTICO CIRCULAR, EM CONCRETO PRÉ-MOLDADO, DIÂMETRO INTERNO = 1,88 M, ALTURA INTERNA = 2,50 M, VOLUME ÚTIL: 6245,8 L (PARA 32 CONTRIBUINTES). AF_12/2020</t>
  </si>
  <si>
    <t>ARMAÇÃO DE BLOCO UTILIZANDO AÇO CA-50 DE 10 MM - MONTAGEM. AF_01/2024</t>
  </si>
  <si>
    <t>ARMAÇÃO DE BLOCO UTILIZANDO AÇO CA-50 DE 6,3 MM - MONTAGEM. AF_01/2024</t>
  </si>
  <si>
    <t>ARMAÇÃO DE BLOCO UTILIZANDO AÇO CA-50 DE 8 MM - MONTAGEM. AF_01/2024</t>
  </si>
  <si>
    <t>ARMAÇÃO DE BLOCO UTILIZANDO AÇO CA-60 DE 5 MM - MONTAGEM. AF_01/2024</t>
  </si>
  <si>
    <t>ARMAÇÃO DE BLOCO, SAPATA ISOLADA, VIGA BALDRAME E SAPATA CORRIDA UTILIZANDO AÇO CA-50 DE 12,5 MM - MONTAGEM. AF_01/2024</t>
  </si>
  <si>
    <t>ARMAÇÃO DE BLOCO, SAPATA ISOLADA, VIGA BALDRAME E SAPATA CORRIDA UTILIZANDO AÇO CA-50 DE 16 MM - MONTAGEM. AF_01/2024</t>
  </si>
  <si>
    <t>CONCRETAGEM DE BLOCO DE COROAMENTO OU VIGA BALDRAME, FCK 30 MPA, COM USO DE BOMBA - LANÇAMENTO, ADENSAMENTO E ACABAMENTO. AF_01/2024</t>
  </si>
  <si>
    <t>ESCAVAÇÃO MANUAL PARA BLOCO DE COROAMENTO OU SAPATA (INCLUINDO ESCAVAÇÃO PARA COLOCAÇÃO DE FÔRMAS). AF_01/2024</t>
  </si>
  <si>
    <t>ESCAVAÇÃO MANUAL PARA VIGA BALDRAME OU SAPATA CORRIDA (INCLUINDO ESCAVAÇÃO PARA COLOCAÇÃO DE FÔRMAS). AF_01/2024</t>
  </si>
  <si>
    <t>FABRICAÇÃO, MONTAGEM E DESMONTAGEM DE FÔRMA PARA BLOCO DE COROAMENTO, EM MADEIRA SERRADA, E=25 MM, 2 UTILIZAÇÕES. AF_01/2024</t>
  </si>
  <si>
    <t>FABRICAÇÃO, MONTAGEM E DESMONTAGEM DE FÔRMA PARA VIGA BALDRAME, EM MADEIRA SERRADA, E=25 MM, 2 UTILIZAÇÕES. AF_01/2024</t>
  </si>
  <si>
    <t>ASSENTAMENTO DE GUIA (MEIO-FIO) EM TRECHO CURVO, CONFECCIONADA EM CONCRETO PRÉ-FABRICADO, DIMENSÕES 100X15X13X30 CM (COMPRIMENTO X BASE INFERIOR X BASE SUPERIOR X ALTURA). AF_01/2024</t>
  </si>
  <si>
    <t>EXECUÇÃO DE SARJETA DE CONCRETO USINADO, MOLDADA IN LOCO EM TRECHO CURVO, 45 CM BASE X 15 CM ALTURA. AF_01/2024</t>
  </si>
  <si>
    <t>LUMINÁRIA ARANDELA TIPO TARTARUGA, DE SOBREPOR, COM 1 LÂMPADA LED DE 6 W, SEM REATOR - FORNECIMENTO E INSTALAÇÃO. AF_09/2024</t>
  </si>
  <si>
    <t>IMPERMEABILIZAÇÃO DE SUPERFÍCIE COM ARGAMASSA POLIMÉRICA / MEMBRANA ACRÍLICA, 3 DEMÃOS. AF_09/2023</t>
  </si>
  <si>
    <t>IMPERMEABILIZAÇÃO DE SUPERFÍCIE COM ARGAMASSA POLIMÉRICA / MEMBRANA ACRÍLICA, 4 DEMÃOS, REFORÇADA COM VÉU DE POLIÉSTER (MAV). AF_09/2023</t>
  </si>
  <si>
    <t>IMPERMEABILIZAÇÃO DE SUPERFÍCIE COM EMULSÃO ASFÁLTICA, 2 DEMÃOS. AF_09/2023</t>
  </si>
  <si>
    <t>ADAPTADOR CURTO COM BOLSA E ROSCA PARA REGISTRO, PVC, SOLDÁVEL, DN 25 MM X 3/4", INSTALADO EM RESERVAÇÃO PREDIAL DE ÁGUA - FORNECIMENTO E INSTALAÇÃO. AF_04/2024</t>
  </si>
  <si>
    <t>ADAPTADOR CURTO COM BOLSA E ROSCA PARA REGISTRO, PVC, SOLDÁVEL, DN 50 MM X 1 1/2", INSTALADO EM RESERVAÇÃO PREDIAL DE ÁGUA - FORNECIMENTO E INSTALAÇÃO. AF_04/2024</t>
  </si>
  <si>
    <t>CURVA 90 GRAUS, PVC, SOLDÁVEL, DN 60 MM, INSTALADO EM RESERVAÇÃO PREDIAL DE ÁGUA - FORNECIMENTO E INSTALAÇÃO. AF_04/2024</t>
  </si>
  <si>
    <t>TÊ, PVC, SOLDÁVEL, DN 32 MM INSTALADO EM RESERVAÇÃO PREDIAL DE ÁGUA - FORNECIMENTO E INSTALAÇÃO. AF_04/2024</t>
  </si>
  <si>
    <t>ADAPTADOR CURTO COM BOLSA E ROSCA PARA REGISTRO, PVC, SOLDÁVEL, DN 50MM X 1.1/4", INSTALADO EM RAMAL DE DISTRIBUIÇÃO DE ÁGUA - FORNECIMENTO E INSTALAÇÃO. AF_06/2022</t>
  </si>
  <si>
    <t>BUCHA DE REDUÇÃO, LONGA, PVC, SOLDÁVEL, DN 50 X 32 MM, INSTALADO EM RAMAL DE DISTRIBUIÇÃO DE ÁGUA - FORNECIMENTO E INSTALAÇÃO. AF_06/2022</t>
  </si>
  <si>
    <t>CURVA DE TRANSPOSIÇÃO, PVC, SOLDÁVEL, DN 25MM, INSTALADO EM RAMAL OU SUB-RAMAL DE ÁGUA FORNECIMENTO E INSTALAÇÃO. AF_06/2022</t>
  </si>
  <si>
    <t>JOELHO 90 GRAUS COM BUCHA DE LATÃO, PVC, SOLDÁVEL, DN 25MM, X 1/2 INSTALADO EM RAMAL OU SUB-RAMAL DE ÁGUA - FORNECIMENTO E INSTALAÇÃO. AF_06/2022</t>
  </si>
  <si>
    <t>JOELHO 90 GRAUS COM BUCHA DE LATÃO, PVC, SOLDÁVEL, DN 25MM, X 3/4 INSTALADO EM RAMAL OU SUB-RAMAL DE ÁGUA - FORNECIMENTO E INSTALAÇÃO. AF_06/2022</t>
  </si>
  <si>
    <t>LUVA COM ROSCA, PVC, SOLDÁVEL, DN 50MM X 1.1/2, INSTALADO EM PRUMADA DE ÁGUA - FORNECIMENTO E INSTALAÇÃO. AF_06/2022</t>
  </si>
  <si>
    <t>TUBO, PVC, SOLDÁVEL, DE 25MM, INSTALADO EM RAMAL OU SUB-RAMAL DE ÁGUA - FORNECIMENTO E INSTALAÇÃO. AF_06/2022</t>
  </si>
  <si>
    <t>TUBO, PVC, SOLDÁVEL, DE 32MM, INSTALADO EM RAMAL OU SUB-RAMAL DE ÁGUA - FORNECIMENTO E INSTALAÇÃO. AF_06/2022</t>
  </si>
  <si>
    <t>TUBO, PVC, SOLDÁVEL, DE 40MM, INSTALADO EM PRUMADA DE ÁGUA - FORNECIMENTO E INSTALAÇÃO. AF_06/2022</t>
  </si>
  <si>
    <t>TUBO, PVC, SOLDÁVEL, DE 50MM, INSTALADO EM PRUMADA DE ÁGUA - FORNECIMENTO E INSTALAÇÃO. AF_06/2022</t>
  </si>
  <si>
    <t>TUBO, PVC, SOLDÁVEL, DE 50MM, INSTALADO EM RAMAL DE DISTRIBUIÇÃO DE ÁGUA - FORNECIMENTO E INSTALAÇÃO. AF_06/2022</t>
  </si>
  <si>
    <t>TUBO, PVC, SOLDÁVEL, DE 75MM, INSTALADO EM PRUMADA DE ÁGUA - FORNECIMENTO E INSTALAÇÃO. AF_06/2022</t>
  </si>
  <si>
    <t>TAPUME COM TELHA METÁLICA. AF_03/2024</t>
  </si>
  <si>
    <t>LASTRO COM MATERIAL GRANULAR (AREIA MÉDIA), APLICADO EM PISOS OU LAJES SOBRE SOLO, ESPESSURA DE *10 CM*. AF_01/2024</t>
  </si>
  <si>
    <t>LASTRO COM MATERIAL GRANULAR (PEDRA BRITADA N.1 E PEDRA BRITADA N.2), APLICADO EM PISOS OU LAJES SOBRE SOLO, ESPESSURA DE *10 CM*. AF_01/2024</t>
  </si>
  <si>
    <t>LASTRO DE CONCRETO MAGRO, APLICADO EM BLOCOS DE COROAMENTO OU SAPATAS, ESPESSURA DE 5 CM. AF_01/2024</t>
  </si>
  <si>
    <t>LASTRO DE CONCRETO MAGRO, APLICADO EM BLOCOS DE COROAMENTO OU SAPATAS. AF_01/2024</t>
  </si>
  <si>
    <t>LASTRO DE CONCRETO MAGRO, APLICADO EM PISOS, LAJES SOBRE SOLO OU RADIERS, ESPESSURA DE 5 CM. AF_01/2024</t>
  </si>
  <si>
    <t>LASTRO DE CONCRETO MAGRO, APLICADO EM PISOS, LAJES SOBRE SOLO OU RADIERS. AF_01/2024</t>
  </si>
  <si>
    <t>EXECUÇÃO DE LINHAS DE REFERÊNCIA EM GABARITO OU CAVALETE. AF_03/2024</t>
  </si>
  <si>
    <t>LOCAÇÃO DE REDE DE ÁGUA OU ESGOTO. AF_03/2024</t>
  </si>
  <si>
    <t>BARRA DE APOIO RETA, EM ACO INOX POLIDO, COMPRIMENTO 70 CM, FIXADA NA PAREDE - FORNECIMENTO E INSTALAÇÃO. AF_01/2020</t>
  </si>
  <si>
    <t>CHUVEIRO ELÉTRICO COMUM CORPO PLÁSTICO, TIPO DUCHA - FORNECIMENTO E INSTALAÇÃO. AF_01/2020</t>
  </si>
  <si>
    <t>SIFÃO DO TIPO FLEXÍVEL EM PVC 1 X 1.1/2 - FORNECIMENTO E INSTALAÇÃO. AF_01/2020</t>
  </si>
  <si>
    <t>SIFÃO DO TIPO GARRAFA/COPO EM PVC 1.1/4 X 1.1/2" - FORNECIMENTO E INSTALAÇÃO. AF_01/2020</t>
  </si>
  <si>
    <t>TORNEIRA CROMADA 1/2" OU 3/4" PARA TANQUE, PADRÃO MÉDIO - FORNECIMENTO E INSTALAÇÃO. AF_01/2020</t>
  </si>
  <si>
    <t>TORNEIRA CROMADA 1/2" OU 3/4" PARA TANQUE, PADRÃO POPULAR - FORNECIMENTO E INSTALAÇÃO. AF_01/2020</t>
  </si>
  <si>
    <t>VASO SANITÁRIO SIFONADO COM CAIXA ACOPLADA LOUÇA BRANCA - PADRÃO MÉDIO, INCLUSO ENGATE FLEXÍVEL EM METAL CROMADO, 1/2 X 40CM - FORNECIMENTO E INSTALAÇÃO. AF_01/2020</t>
  </si>
  <si>
    <t>VÁLVULA EM PLÁSTICO 1" PARA PIA, TANQUE OU LAVATÓRIO, COM OU SEM LADRÃO - FORNECIMENTO E INSTALAÇÃO. AF_01/2020</t>
  </si>
  <si>
    <t>ABRAÇADEIRA DE FIXAÇÃO DE BRAÇOS DE LUMINÁRIAS DE 2" - FORNECIMENTO E INSTALAÇÃO. AF_02/2025</t>
  </si>
  <si>
    <t>RELÉ FOTOELÉTRICO PARA COMANDO DE ILUMINAÇÃO EXTERNA 1000 W - FORNECIMENTO E INSTALAÇÃO. AF_02/2025</t>
  </si>
  <si>
    <t>MASSA ÚNICA, EM ARGAMASSA TRAÇO 1:2:8 PREPARO MECÂNICO, APLICADA MANUALMENTE EM PAREDES INTERNAS DE AMBIENTES COM ÁREA MAIOR QUE 10M², E = 10MM, COM TALISCAS. AF_03/2024</t>
  </si>
  <si>
    <t>MASSA ÚNICA, EM ARGAMASSA TRAÇO 1:2:8, PREPARO MECÂNICO, APLICADA MANUALMENTE EM TETO, E = 10MM, COM TALISCAS. AF_03/2024</t>
  </si>
  <si>
    <t>APLICAÇÃO DE ADUBO EM SOLO. AF_07/2024</t>
  </si>
  <si>
    <t>ESPALHAMENTO DE TERRA VEGETAL PARA O PLANTIO. AF_07/2024</t>
  </si>
  <si>
    <t>PLANTIO DE GRAMA ESMERALDA OU SÃO CARLOS OU CURITIBANA, EM PLACAS. AF_07/2024</t>
  </si>
  <si>
    <t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</si>
  <si>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>REVESTIMENTO CERÂMICO PARA PAREDES INTERNAS COM PLACAS TIPO ESMALTADA DE DIMENSÕES 20X20 CM APLICADAS EM DIAGONAL, NA ALTURA INTEIRA DAS PAREDES. AF_02/2023_PE</t>
  </si>
  <si>
    <t>REVESTIMENTO CERÂMICO PARA PAREDES INTERNAS COM PLACAS TIPO ESMALTADA DE DIMENSÕES 60X60 CM APLICADAS NA ALTURA INTEIRA DAS PAREDES. AF_02/2023_PE</t>
  </si>
  <si>
    <t>BASE METÁLICA PARA MASTRO 1 ½" PARA SPDA - FORNECIMENTO E INSTALAÇÃO. AF_08/2023</t>
  </si>
  <si>
    <t>CAPTOR TIPO FRANKLIN PARA SPDA - FORNECIMENTO E INSTALAÇÃO. AF_08/2023</t>
  </si>
  <si>
    <t>ELETRODUTO PVC RÍGIDO, DIÂMETRO 40MM, COM 3 METROS, PARA SPDA - FORNECIMENTO E INSTALAÇÃO. AF_08/2023</t>
  </si>
  <si>
    <t>HASTE DE ATERRAMENTO, DIÂMETRO 3/4", COM 3 METROS - FORNECIMENTO E INSTALAÇÃO. AF_08/2023</t>
  </si>
  <si>
    <t>MASTRO 1 ½", COM 3 METROS, PARA SPDA - FORNECIMENTO E INSTALAÇÃO. AF_08/2023</t>
  </si>
  <si>
    <t>MINI CAPTOR PARA SPDA - FORNECIMENTO E INSTALAÇÃO. AF_08/2023</t>
  </si>
  <si>
    <t>LIMPEZA MECANIZADA DE CAMADA VEGETAL, VEGETAÇÃO E PEQUENAS ÁRVORES (DIÂMETRO DE TRONCO MENOR QUE 0,20 M), COM TRATOR DE ESTEIRAS. AF_03/2024</t>
  </si>
  <si>
    <t>CARGA, MANOBRA E DESCARGA DE ENTULHO EM CAMINHÃO BASCULANTE 10 M³ - CARGA COM ESCAVADEIRA HIDRÁULICA (CAÇAMBA DE 0,80 M³ / 111 HP) E DESCARGA LIVRE (UNIDADE: M3). AF_07/2020</t>
  </si>
  <si>
    <t>CONTRAVERGA MOLDADA IN LOCO COM UTILIZAÇÃO DE BLOCOS CANALETA, ESPESSURA DE *20* CM. AF_03/2024</t>
  </si>
  <si>
    <t>FIXAÇÃO (ENCUNHAMENTO) DE ALVENARIA DE VEDAÇÃO COM ARGAMASSA APLICADA COM BISNAGA. AF_03/2024</t>
  </si>
  <si>
    <t>VERGA MOLDADA IN LOCO COM UTILIZAÇÃO DE BLOCOS CANALETA, ESPESSURA DE *20* CM. AF_03/2024</t>
  </si>
  <si>
    <t>REGISTRO DE ESFERA, PVC, SOLDÁVEL, COM VOLANTE, DN 50 MM - FORNECIMENTO E INSTALAÇÃO. AF_08/2021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</si>
  <si>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</si>
  <si>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LOCACAO DE CONTAINER 2,30 X 4,30 M, ALT. 2,50 M, PARA SANITARIO, COM 3 BACIAS, 4 CHUVEIROS, 1 LAVATORIO E 1 MICTORIO (NAO INCLUI MOBILIZACAO/DESMOBILIZACAO)</t>
  </si>
  <si>
    <t>LOCACAO DE CONTAINER 2,30 X 6,00 M, ALT. 2,50 M, COM 1 SANITARIO, PARA ESCRITORIO, COMPLETO, SEM DIVISORIAS INTERNAS (NAO INCLUI MOBILIZACAO/DESMOBILIZACAO)</t>
  </si>
  <si>
    <t>ARMADURA EM AÇO CA-50</t>
  </si>
  <si>
    <t>ARMADURA EM AÇO CA-60</t>
  </si>
  <si>
    <t>CONCRETO FCK=30MPA - USINADO</t>
  </si>
  <si>
    <t>FORNECIMENTO DE ESTRUTURA METÁLICA PARA COBERTURA</t>
  </si>
  <si>
    <t>MONTAGEM DE ESTRUTURA METÁLICA PARA COBERTURA</t>
  </si>
  <si>
    <t>EM.21 - VISOR FIXO COM VIDRO E REQUADRO DE MADEIRA PARA PORTA</t>
  </si>
  <si>
    <t>MOLA VAI-E-VEM, DE TOPO</t>
  </si>
  <si>
    <t>PM.52 - PORTA DE MADEIRA LISA COMUM/ ENCABEÇADA, REVESTIDA COM LAMINADO MELAMÍNICO - 2 FOLHAS 164X210CM</t>
  </si>
  <si>
    <t>PM.53 - PORTA DE MADEIRA LISA COMUM/ ENCABEÇADA, REVESTIDA COM LAMINADO MELAMÍNICO - 2 FOLHAS 184X210CM</t>
  </si>
  <si>
    <t>INTERRUPTOR DIFERENCIAL TETRAPOLAR - 100A SENSIBILIDADE 30MA - 380V</t>
  </si>
  <si>
    <t>CAIXA DE PASSAGEM EM CHAPA METÁLICA COM TAMPA PARAFUSADA - 30X30X12CM</t>
  </si>
  <si>
    <t>CABO DE COBRE NÚ, PARA ATERRAMENTO - 35,00MM2</t>
  </si>
  <si>
    <t>CABO DE COBRE NÚ, PARA ATERRAMENTO - 50,00MM2</t>
  </si>
  <si>
    <t>QUADRO DE BOMBA DE RECALQUE</t>
  </si>
  <si>
    <t>ELETROCALHA PERF. GALV. ELETROL. CHAPA 14 - 100X50MM C/ TAMPA E INST.</t>
  </si>
  <si>
    <t>DPS - DISPOSITIVO PROTEÇÃO CONTRA SURTOS 275V - 40KA</t>
  </si>
  <si>
    <t>GL</t>
  </si>
  <si>
    <t>HC.01 - CANALETA DE CONCRETO DE A.P.P/TAMPA/GRELHA DE CONCRETO OU FERRO L=30CM</t>
  </si>
  <si>
    <t>HC.05 - GRELHA DE CONCRETO PARA CANALETA - L=30CM - SEM PASSAGEM DE VEÍCULOS</t>
  </si>
  <si>
    <t>BICA ALTA ARTICULÁVEL DE MESA - 1/2"</t>
  </si>
  <si>
    <t>TAMPO PARA BANCADA ÚMIDA - MÁRMORE BRANCO ESPIRITO SANTO 2CM</t>
  </si>
  <si>
    <t>BARRA DE APOIO PARA DEFICIENTES L=80 CM (BARRAS COM DIÂMETRO ENTRE 3,0 E 4,5CM)</t>
  </si>
  <si>
    <t>POSTO DE CONSUMO DE O2 OU AR VÁCUO OU N2O</t>
  </si>
  <si>
    <t>ESTAÇÃO DE CHAMADA DE ENFERMEIRA</t>
  </si>
  <si>
    <t>SERVIÇOS TÉCNICOS PROFISSIONAIS PARA OBTENÇÃO DO AVCB JUNTO AO CORPO DE BOMBEIROS PARA EDIFICAÇÕES ATÉ 2000 M2</t>
  </si>
  <si>
    <t>Prazo:</t>
  </si>
  <si>
    <t>PLANILHA ORÇAMENTÁRIA</t>
  </si>
  <si>
    <t>B.D.I.:</t>
  </si>
  <si>
    <t>Reservatório</t>
  </si>
  <si>
    <t>Coleta de Esgoto</t>
  </si>
  <si>
    <t>Distribuição de Água</t>
  </si>
  <si>
    <t>INFRAESTRUTURA DA EDIFICAÇÃO</t>
  </si>
  <si>
    <t>TE-11 ENTRADA PRIMÁRIA SIMPLIF. POSTE UNICO - NEOENERGIA - 225 KVA 15KV-
220/127 V</t>
  </si>
  <si>
    <t>DISJUNTOR TRIPOLAR TERMOMAGNETICO 3X60A A 3X100A</t>
  </si>
  <si>
    <t>CORRENTE ELO CURTO GALVANIZADO 4MM CARGA TRABALHO 100KG
RESERVATORIO RETENÇÃO AGUA PLUVIAL</t>
  </si>
  <si>
    <t>Piso de Concreto</t>
  </si>
  <si>
    <t>CRONOGRAMA FÍSICO - FINANCEIRO</t>
  </si>
  <si>
    <t>ETAPAS DE SERVIÇOS</t>
  </si>
  <si>
    <t>VALOR</t>
  </si>
  <si>
    <t>A</t>
  </si>
  <si>
    <t>B</t>
  </si>
  <si>
    <t>C</t>
  </si>
  <si>
    <t>D</t>
  </si>
  <si>
    <t>E</t>
  </si>
  <si>
    <t>LIMPEZA FINAL</t>
  </si>
  <si>
    <t>J</t>
  </si>
  <si>
    <t>K</t>
  </si>
  <si>
    <t>N</t>
  </si>
  <si>
    <t>O</t>
  </si>
  <si>
    <t>VALOR TOTAL DOS SERVIÇOS</t>
  </si>
  <si>
    <t>UNID</t>
  </si>
  <si>
    <t>EDIFCAÇÃO</t>
  </si>
  <si>
    <t>SERVIÇOS PRELIMINARES /ADMINISTRAÇÃO / LIMPEZA / TERRALANAGEM</t>
  </si>
  <si>
    <t>Gases Medicinais</t>
  </si>
  <si>
    <t>Infraestrutura</t>
  </si>
  <si>
    <t>Equipamentos</t>
  </si>
  <si>
    <t>Divisórias</t>
  </si>
  <si>
    <t>Portas de Madeira</t>
  </si>
  <si>
    <t>Portas de Alumínio</t>
  </si>
  <si>
    <t>Janelas de Alumínio</t>
  </si>
  <si>
    <t>Portas Metálicas</t>
  </si>
  <si>
    <t>Acessórios</t>
  </si>
  <si>
    <t>Revestimento Argamassado</t>
  </si>
  <si>
    <t>Revestimento Cerâmico</t>
  </si>
  <si>
    <t>Telhamento</t>
  </si>
  <si>
    <t>Complementos</t>
  </si>
  <si>
    <t>Paredes</t>
  </si>
  <si>
    <t>Teto</t>
  </si>
  <si>
    <t>Esquadrias</t>
  </si>
  <si>
    <t>Louças</t>
  </si>
  <si>
    <t>Metais e Acessórios</t>
  </si>
  <si>
    <t xml:space="preserve">Pilar </t>
  </si>
  <si>
    <t>Viga</t>
  </si>
  <si>
    <t>BOLSA PARA SAIDA DO VASO SANITARIO 100MM</t>
  </si>
  <si>
    <t>BUCHA/ARRUELA 1 1/4"</t>
  </si>
  <si>
    <t>ELEMENTO VAZADO DE CONCRETO 30X30X10CM (17A)</t>
  </si>
  <si>
    <t>ESPELHO 4X4" COM FURO</t>
  </si>
  <si>
    <t>RALO COM GRELHA QUADRADA 25X25CM PP19</t>
  </si>
  <si>
    <t>Base</t>
  </si>
  <si>
    <t>Cerâmica e Porcelanato</t>
  </si>
  <si>
    <t>DOBRADIÇA EM AÇO/FERRO, 3" X 21/2", E=1,9 A 2MM, SEN ANEL, CROMADO OU ZINCADO, TAMPA BOLA, COM PARAFUSOS. AF_10/2025</t>
  </si>
  <si>
    <t>KIT DE PORTA DE MADEIRA PARA PINTURA, SEMI-OCA (LEVE OU MÉDIA), PADRÃO MÉDIO, 80X210CM, ESPESSURA DE 3,5CM, ITENS INCLUSOS: DOBRADIÇAS, MONTAGEM E INSTALAÇÃO DO BATENTE, FECHADURA COM EXECUÇÃO DO FURO - FORNECIMENTO E INSTALAÇÃO. AF_10/2025</t>
  </si>
  <si>
    <t>KIT DE PORTA DE MADEIRA PARA PINTURA, SEMI-OCA (LEVE OU MÉDIA), PADRÃO MÉDIO, 90X210CM, ESPESSURA DE 3,5CM, ITENS INCLUSOS: DOBRADIÇAS, MONTAGEM E INSTALAÇÃO DO BATENTE, FECHADURA COM EXECUÇÃO DO FURO - FORNECIMENTO E INSTALAÇÃO. AF_10/2025</t>
  </si>
  <si>
    <t>PORTA EM ALUMÍNIO DE ABRIR TIPO VENEZIANA COM GUARNIÇÃO, FIXAÇÃO COM PARAFUSOS - FORNECIMENTO E INSTALAÇÃO. AF_10/2025</t>
  </si>
  <si>
    <t>FABRICAÇÃO E INSTALAÇÃO DE PONTALETES DE MADEIRA NÃO APARELHADA PARA TELHADOS COM ATÉ 2 ÁGUAS E COM TELHA ONDULADA DE FIBROCIMENTO, ALUMÍNIO OU PLÁSTICA EM EDIFÍCIO RESIDENCIAL DE MÚLTIPLOS PAVIMENTOS, INCLUSO TRANSPORTE VERTICAL. AF_10/2025</t>
  </si>
  <si>
    <t>TRAMA DE MADEIRA COMPOSTA POR TERÇAS PARA TELHADOS DE ATÉ 2 ÁGUAS PARA TELHA ONDULADA DE FIBROCIMENTO, METÁLICA, PLÁSTICA OU TERMOACÚSTICA, INCLUSO TRANSPORTE VERTICAL. AF_10/2025</t>
  </si>
  <si>
    <t>DISJUNTOR BIPOLAR TIPO DIN, CORRENTE NOMINAL DE 16A - FORNECIMENTO E INSTALAÇÃO. AF_07/2025</t>
  </si>
  <si>
    <t>DISJUNTOR BIPOLAR TIPO DIN, CORRENTE NOMINAL DE 20A - FORNECIMENTO E INSTALAÇÃO. AF_07/2025</t>
  </si>
  <si>
    <t>DISJUNTOR BIPOLAR TIPO DIN, CORRENTE NOMINAL DE 32A - FORNECIMENTO E INSTALAÇÃO. AF_07/2025</t>
  </si>
  <si>
    <t>DISJUNTOR BIPOLAR TIPO DIN, CORRENTE NOMINAL DE 40A - FORNECIMENTO E INSTALAÇÃO. AF_07/2025</t>
  </si>
  <si>
    <t>DISJUNTOR MONOPOLAR TIPO DIN, CORRENTE NOMINAL DE 10A - FORNECIMENTO E INSTALAÇÃO. AF_07/2025</t>
  </si>
  <si>
    <t>DISJUNTOR MONOPOLAR TIPO DIN, CORRENTE NOMINAL DE 16A - FORNECIMENTO E INSTALAÇÃO. AF_07/2025</t>
  </si>
  <si>
    <t>QUADRO DE MEDIÇÃO GERAL DE ENERGIA COM 8 MEDIDORES - FORNECIMENTO E INSTALAÇÃO. AF_07/2025</t>
  </si>
  <si>
    <t>ISOLADOR, TIPO PINO, PARA TENSÃO 15 KV - FORNECIMENTO E INSTALAÇÃO. AF_12/2025</t>
  </si>
  <si>
    <t>ISOLADOR, TIPO ROLDANA, PARA BAIXA TENSÃO - FORNECIMENTO E INSTALAÇÃO. AF_12/2025</t>
  </si>
  <si>
    <t>DIVISORIA SANITÁRIA, EM PAINEL DE GRANILITE, ESP = 3CM, ASSENTADO COM ARGAMASSA COLANTE AC III-E. AF_10/2025</t>
  </si>
  <si>
    <t>TUBO EM COBRE FLEXÍVEL, DN 5/8", COM ISOLAMENTO, INSTALADO EM RAMAL DE ALIMENTAÇÃO DE AR-CONDICIONADO - FORNECIMENTO E INSTALAÇÃO. AF_07/2025</t>
  </si>
  <si>
    <t>LAJE PRÉ-MOLDADA UNIDIRECIONAL, BIAPOIADA, PARA FORRO, ENCHIMENTO EM CERÂMICA, VIGOTA CONVENCIONAL, ALTURA TOTAL DA LAJE "LT" = 12 CM (ENCHIMENTO+CAPA) = (8+4). AF_08/2025</t>
  </si>
  <si>
    <t>TOMADA DE REDE RJ45 - FORNECIMENTO E INSTALAÇÃO. AF_08/2025</t>
  </si>
  <si>
    <t>INSTALAÇÃO DE VIDRO TEMPERADO, E = 10 MM, ENCAIXADO EM PERFIL U. AF_11/2025</t>
  </si>
  <si>
    <t>Fornecido pela Prefeitura</t>
  </si>
  <si>
    <t>Marmoraria</t>
  </si>
  <si>
    <t>CONJUNTO MOTOR-BOMBA (CENTRÍFUGA) 1 CV, MONOESTÁGIO TRIFÁSICO, HMAN= 8 A 25 MCA E Q= 11 A 1,50 M³/H</t>
  </si>
  <si>
    <t>Hidraulica</t>
  </si>
  <si>
    <t>CENTRAL MANIFOLD PARA CILINDROS 2 X 2 PARA OXIGÊNIO, AR COMPRIMIDO E ÓXIDO NITROSO COM SERPENTINA E SEM VÁLVULA DE ALTA PRESSÃO</t>
  </si>
  <si>
    <t>CENTRAL MANIFOLD PARA CILINDROS 1 X 1PARA OXIGÊNIO, AR COMPRIMIDO E ÓXIDO NITROSO COM SERPENTINA E SEM VÁLVULA DE ALTA PRESSÃO</t>
  </si>
  <si>
    <t xml:space="preserve">FUNIL EXPURGO HOSPITALAR DE AÇO INOX 304 290X300MM E= 0,8MM SEM MESA PARA EMBUTIR </t>
  </si>
  <si>
    <t>OBRA: CONSTRUÇÃO UNIDADE BÁSICA DE SAÚDE - PORTE 1 – COSTA DO SOL</t>
  </si>
  <si>
    <t>LOCAL: Praça R - Costa do Sol</t>
  </si>
  <si>
    <t>Onerado</t>
  </si>
  <si>
    <t>12 meses</t>
  </si>
  <si>
    <t>ESCAVAÇÃO E CARGA MECANIZADA EM SOLO BREJOSO OU TURFA</t>
  </si>
  <si>
    <t>ALVENARIA DE EMBASAMENTO EM BLOCO DE CONCRETO DE 19 X 19 X 39 CM - CLASSE A</t>
  </si>
  <si>
    <t>LAJE PRÉ-FABRICADA MISTA VIGOTA TRELIÇADA/LAJOTA CERÂMICA - LT 12 (8+4) E CAPA COM CONCRETO DE 25 MPA</t>
  </si>
  <si>
    <t>LAJE PRÉ-FABRICADA MISTA VIGOTA TRELIÇADA/LAJOTA CERÂMICA - LT 16 (12+4) E CAPA COM CONCRETO DE 25 MPA</t>
  </si>
  <si>
    <t>LAJE PRÉ-FABRICADA MISTA VIGOTA TRELIÇADA/LAJOTA CERÂMICA - LT 20 (16+4) E CAPA COM CONCRETO DE 25 MPA</t>
  </si>
  <si>
    <t>COBERTURA PLANA EM CHAPA DE POLICARBONATO ALVEOLAR DE 10 MM</t>
  </si>
  <si>
    <t>PLACA CERÂMICA ESMALTADA ANTIDERRAPANTE PEI-5 PARA ÁREA INTERNA COM SAÍDA PARA O EXTERIOR, GRUPO DE ABSORÇÃO BIIA, RESISTÊNCIA QUÍMICA A, ASSENTADO COM ARGAMASSA COLANTE INDUSTRIALIZADA</t>
  </si>
  <si>
    <t>RODAPÉ EM PLACA CERÂMICA ESMALTADA ANTIDERRAPANTE PEI-5 PARA ÁREA INTERNA COM SAÍDA PARA O EXTERIOR, GRUPO DE ABSORÇÃO BIIA, RESISTÊNCIA QUÍMICA A, ASSENTADO COM ARGAMASSA COLANTE INDUSTRIALIZADA</t>
  </si>
  <si>
    <t>REVESTIMENTO EM PORCELANATO TÉCNICO NATURAL PARA ÁREA INTERNA E AMBIENTE COM ACESSO AO EXTERIOR, GRUPO DE ABSORÇÃO BIA, ASSENTADO COM ARGAMASSA COLANTE INDUSTRIALIZADA, REJUNTADO</t>
  </si>
  <si>
    <t>RODAPÉ EM PORCELANATO TÉCNICO NATURAL, PARA ÁREA INTERNA E AMBIENTE COM ACESSO AO EXTERIOR, GRUPO DE ABSORÇÃO BIA, ASSENTADO COM ARGAMASSA COLANTE INDUSTRIALIZADA, REJUNTADO</t>
  </si>
  <si>
    <t>PORTA LISA COM BATENTE MADEIRA - 120 X 210 CM</t>
  </si>
  <si>
    <t>PORTA LISA DE CORRER SUSPENSA EM MADEIRA COM BATENTE</t>
  </si>
  <si>
    <t>PORTA DE ABRIR EM ALUMÍNIO TIPO LAMBRI, SOB MEDIDA - COR BRANCA</t>
  </si>
  <si>
    <t>PORTA DE CORRER EM ALUMÍNIO COM VENEZIANA E VIDRO - COR BRANCA</t>
  </si>
  <si>
    <t>PORTA EM ALUMÍNIO ANODIZADO DE CORRER, SOB MEDIDA - BRONZE/PRETO</t>
  </si>
  <si>
    <t>PORTA EM ALUMÍNIO ANODIZADO DE ABRIR, SOB MEDIDA - BRONZE/PRETO</t>
  </si>
  <si>
    <t>PORTA CORTA-FOGO CLASSE P.90, COM BARRA ANTIPÂNICO NUMA FACE E MAÇANETA NA OUTRA, COMPLETA</t>
  </si>
  <si>
    <t>PUXADOR DUPLO EM AÇO INOXIDÁVEL, PARA PORTA DE MADEIRA, ALUMÍNIO OU VIDRO, DE 350 MM</t>
  </si>
  <si>
    <t>BARRA DE APOIO RETA, PARA PESSOAS COM MOBILIDADE REDUZIDA, EM TUBO DE AÇO INOXIDÁVEL DE 1 1/4´ X 400 MM</t>
  </si>
  <si>
    <t>FECHADURA COM MAÇANETA TIPO ALAVANCA EM AÇO INOXIDÁVEL, PARA PORTA EXTERNA</t>
  </si>
  <si>
    <t>TUBO DE PVC RÍGIDO PXB COM VIROLA E ANEL DE BORRACHA, LINHA ESGOTO SÉRIE REFORÇADA ´R´, DN= 100 MM, INCLUSIVE CONEXÕES</t>
  </si>
  <si>
    <t>TUBO DE PVC RÍGIDO PXB COM VIROLA E ANEL DE BORRACHA, LINHA ESGOTO SÉRIE REFORÇADA ´R´, DN= 50 MM, INCLUSIVE CONEXÕES</t>
  </si>
  <si>
    <t>TUBO DE PVC RÍGIDO PXB COM VIROLA E ANEL DE BORRACHA, LINHA ESGOTO SÉRIE REFORÇADA ´R´, DN= 75 MM, INCLUSIVE CONEXÕES</t>
  </si>
  <si>
    <t>TUBO DE PVC RÍGIDO SOLDÁVEL MARROM, DN= 40 MM, (1 1/4´), INCLUSIVE CONEXÕES</t>
  </si>
  <si>
    <t>TUBO DE PVC RÍGIDO BRANCO, PONTAS LISAS, SOLDÁVEL, LINHA ESGOTO SÉRIE NORMAL, DN= 40 MM, INCLUSIVE CONEXÕES</t>
  </si>
  <si>
    <t>TUBO DE PVC RÍGIDO, PONTAS LISAS, SOLDÁVEL, LINHA ESGOTO SÉRIE REFORÇADA ´R´, DN= 40 MM, INCLUSIVE CONEXÕES</t>
  </si>
  <si>
    <t>GRELHA HEMISFÉRICA EM FERRO FUNDIDO DE 4´</t>
  </si>
  <si>
    <t>LUVA DUPLA EM POLIPROPILENO DE ALTA RESISTÊNCIA - PP,  PRETO,  DN= 110MM</t>
  </si>
  <si>
    <t>TUBO PVC RÍGIDO, TIPO COLETOR ESGOTO, JUNTA ELÁSTICA, DN= 100 MM, INCLUSIVE CONEXÕES</t>
  </si>
  <si>
    <t>TUBO DE PVC RÍGIDO SOLDÁVEL MARROM, DN= 75 MM, (2 1/2´), INCLUSIVE CONEXÕES</t>
  </si>
  <si>
    <t>CURVA 45O PVC DN 200MM COLETOR PB - ESG</t>
  </si>
  <si>
    <t xml:space="preserve">BACIA SIFONADA COM CAIXA DE DESCARGA ACOPLADA E TAMPA - INFANTIL	</t>
  </si>
  <si>
    <t>LAVATÓRIO DE LOUÇA PARA CANTO SEM COLUNA PARA PESSOAS COM MOBILIDADE REDUZIDA</t>
  </si>
  <si>
    <t>CUBA DE LOUÇA DE EMBUTIR REDONDA</t>
  </si>
  <si>
    <t>TAMPO/BANCADA EM CONCRETO ARMADO, REVESTIDO EM AÇO INOXIDÁVEL FOSCO POLIDO</t>
  </si>
  <si>
    <t>TORNEIRA CLÍNICA COM VOLANTE TIPO ALAVANCA</t>
  </si>
  <si>
    <t>TORNEIRA MISTURADOR CLÍNICA DE MESA COM AREJADOR ARTICULADO, ACIONAMENTO COTOVELO</t>
  </si>
  <si>
    <t>TORNEIRA DE MESA AUTOMÁTICA, ACIONAMENTO HIDROMECÂNICO, EM LATÃO CROMADO, DN= 1/2´OU 3/4´</t>
  </si>
  <si>
    <t>DUCHA HIGIÊNICA COM REGISTRO</t>
  </si>
  <si>
    <t>VERGALHÃO COM ROSCA, PORCA E ARRUELA DE DIÂMETRO 1/4´ (TIRANTE)</t>
  </si>
  <si>
    <t>CAIXA DE PASSAGEM EM ALUMÍNIO FUNDIDO À PROVA DE TEMPO, 200 X 200 MM</t>
  </si>
  <si>
    <t>ELETRODUTO GALVANIZADO CONFORME NBR13057 -  1 1/4´ COM ACESSÓRIOS</t>
  </si>
  <si>
    <t>BLOCO AUTÔNOMO DE ILUMINAÇÃO DE EMERGÊNCIA LED, COM AUTONOMIA MÍNIMA DE 3 HORAS, FLUXO LUMINOSO DE 2.000 ATÉ 3.000 LÚMENS, EQUIPADO COM 2 FARÓIS</t>
  </si>
  <si>
    <t>PLAFON PLÁSTICO E/OU PVC PARA ACABAMENTO DE PONTO DE LUZ, COM SOQUETE E-27 PARA LÂMPADA FLUORESCENTE COMPACTA</t>
  </si>
  <si>
    <t>LUMINÁRIA LED RETANGULAR DE SOBREPOR COM DIFUSOR TRANSLÚCIDO, 4000 K, FLUXO LUMINOSO DE 3690 A 4800 LM, POTÊNCIA DE 35 W A 41 W</t>
  </si>
  <si>
    <t>LUMINÁRIA QUADRADA DE EMBUTIR TIPO CALHA ABERTA COM ALETAS PLANAS, PARA 2 LÂMPADAS FLUORESCENTES COMPACTAS DE 18 W/26 W</t>
  </si>
  <si>
    <t>DISJUNTOR TERMOMAGNÉTICO, TRIPOLAR 220/380 V, CORRENTE DE 60 A ATÉ 100 A</t>
  </si>
  <si>
    <t>DISJUNTOR TERMOMAGNÉTICO, BIPOLAR 220/380 V, CORRENTE DE 60 A ATÉ 100 A</t>
  </si>
  <si>
    <t>DISJUNTOR EM CAIXA MOLDADA TRIPOLAR, TÉRMICO E MAGNÉTICO FIXOS, TENSÃO DE ISOLAMENTO 480/690V, DE 70A ATÉ 150A</t>
  </si>
  <si>
    <t>DISPOSITIVO DE PROTEÇÃO CONTRA SURTO, 2 POLOS, SUPORTABILIDADE &lt;= 4 KV, UN ATÉ 240V/415V, IIMP = 60 KA, CURVA DE ENSAIO 10/350µS - CLASSE 1</t>
  </si>
  <si>
    <t>DISPOSITIVO DIFERENCIAL RESIDUAL DE 100 A X 30 MA - 4 POLOS</t>
  </si>
  <si>
    <t>QUADRO DE DISTRIBUIÇÃO UNIVERSAL DE EMBUTIR, PARA DISJUNTORES 56 DIN / 40 BOLT-ON - 225 A - SEM COMPONENTES</t>
  </si>
  <si>
    <t>CAIXA DE EQUALIZAÇÃO, DE EMBUTIR, EM AÇO COM BARRAMENTO, DE 200 X 200 MM E TAMPA</t>
  </si>
  <si>
    <t>CABO DE COBRE PP CORDPLAST 4 X 2,5 MM2, 450/750V - FORNECIMENTO E INSTALAÇÃO</t>
  </si>
  <si>
    <t>TOMADA PARA TV, TIPO PINO JACK, COM PLACA</t>
  </si>
  <si>
    <t>PLACA DE SINALIZAÇÃO EM PVC FOTOLUMINESCENTE (200X200MM), COM INDICAÇÃO DE EQUIPAMENTOS DE ALARME, DETECÇÃO E EXTINÇÃO DE INCÊNDIO</t>
  </si>
  <si>
    <t>PLACA DE SINALIZAÇÃO EM PVC PARA AMBIENTES</t>
  </si>
  <si>
    <t>PLACA DE SINALIZAÇÃO EM PVC, COM INDICAÇÃO DE ALERTA</t>
  </si>
  <si>
    <t>PLACA DE SINALIZAÇÃO EM PVC, COM INDICAÇÃO DE PROIBIÇÃO NORMATIVA</t>
  </si>
  <si>
    <t>PLACA DE SINALIZAÇÃO EM PVC FOTOLUMINESCENTE (240X120MM), COM INDICAÇÃO DE ROTA DE EVACUAÇÃO E SAÍDA DE EMERGÊNCIA</t>
  </si>
  <si>
    <t>ABRIGO PARA HIDRANTE/MANGUEIRA (EMBUTIR E EXTERNO)</t>
  </si>
  <si>
    <t>PLACA DE SINALIZAÇÃO EM PVC FOTOLUMINESCENTE (150X150MM), COM INDICAÇÃO DE EQUIPAMENTOS DE COMBATE À INCÊNDIO E ALARME</t>
  </si>
  <si>
    <t>PLACA COMEMORATIVA EM AÇO INOXIDÁVEL ESCOVADO</t>
  </si>
  <si>
    <t>PLACA DE IDENTIFICAÇÃO EM PVC COM TEXTO EM VINIL</t>
  </si>
  <si>
    <t>PLACA DE IDENTIFICAÇÃO EM ACRÍLICO COM TEXTO EM VINIL</t>
  </si>
  <si>
    <t>REVESTIMENTO EM PLACA DE ALUMÍNIO COMPOSTO "ACM", ESPESSURA DE 3 MM E ACABAMENTO EM POLIÉSTER - USO INTERNO</t>
  </si>
  <si>
    <t>LANÇAMENTO E ADENSAMENTO DE CONCRETO OU MASSA EM ESTRUTURA</t>
  </si>
  <si>
    <t>ENTRADA COMPLETA DE ÁGUA COM ABRIGO E REGISTRO DE GAVETA, DN= 1´</t>
  </si>
  <si>
    <t>RESERVATÓRIO METÁLICO CILÍNDRICO HORIZONTAL - CAPACIDADE DE 10.000 LITROS</t>
  </si>
  <si>
    <t>RESERVATÓRIO EM POLIETILENO DE ALTA DENSIDADE (CISTERNA) COM ANTIOXIDANTE E PROTEÇÃO CONTRA RAIOS ULTRAVIOLETA (UV) - CAPACIDADE DE 10.000 LITROS</t>
  </si>
  <si>
    <t>ALVENARIA DE EMBASAMENTO EM BLOCO DE CONCRETO DE 14 X 19 X 39 CM - CLASSE A</t>
  </si>
  <si>
    <t>PORTÃO DE FERRO PERFILADO, TIPO PARQUE</t>
  </si>
  <si>
    <t>GRADIL DE FERRO PERFILADO, TIPO PARQUE</t>
  </si>
  <si>
    <t>POSTE TELECÔNICO EM AÇO SAE 1010/1020 GALVANIZADO A FOGO, COM ESPERA PARA UMA LUMINÁRIA, ALTURA DE 3,00 M</t>
  </si>
  <si>
    <t>LUMINÁRIA LED RETANGULAR PARA POSTE, FLUXO LUMINOSO DE 5000 A 5500 LM - POTÊNCIA DE 50W</t>
  </si>
  <si>
    <t>TAXA DE MOBILIZAÇÃO E DESMOBILIZAÇÃO DE EQUIPAMENTOS PARA EXECUÇÃO DE SONDAGEM</t>
  </si>
  <si>
    <t>SONDAGEM DO TERRENO À PERCUSSÃO (MÍNIMO DE 30 M)</t>
  </si>
  <si>
    <t>PROJETO EXECUTIVO DE ESTRUTURA EM FORMATO A1</t>
  </si>
  <si>
    <t>PROJETO EXECUTIVO DE INSTALAÇÕES HIDRÁULICAS EM FORMATO A1</t>
  </si>
  <si>
    <t>ELABORAÇÃO DE PROJETO DE ADEQUAÇÃO DE ENTRADA DE ENERGIA ELÉTRICA JUNTO A CONCESSIONÁRIA, COM MEDIÇÃO EM MÉDIA TENSÃO, SUBESTAÇÃO SIMPLIFICADA E DEMANDA DE 75 KVA A 300 KVA</t>
  </si>
  <si>
    <t>LIMPEZA FINAL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</si>
</sst>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;\-#,##0.00\ ;&quot; -&quot;#\ ;@\ "/>
    <numFmt numFmtId="165" formatCode="00\.00"/>
    <numFmt numFmtId="166" formatCode="_(* #,##0.00_);_(* \(#,##0.00\);_(* &quot;-&quot;??_);_(@_)"/>
    <numFmt numFmtId="167" formatCode="0.00_ ;[Red]\-0.00\ "/>
    <numFmt numFmtId="172" formatCode="[$-416]mmm\-yy;@"/>
    <numFmt numFmtId="174" formatCode="mm/yy"/>
    <numFmt numFmtId="175" formatCode="_(* #,##0_);_(* \(#,##0\);_(* &quot;-&quot;??_);_(@_)"/>
  </numFmts>
  <fonts count="5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ang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b/>
      <sz val="9"/>
      <color indexed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indexed="8"/>
      <name val="Arial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9"/>
      <name val="Arial Unicode MS"/>
      <family val="2"/>
    </font>
    <font>
      <sz val="9"/>
      <name val="Arial Unicode MS"/>
      <family val="2"/>
    </font>
    <font>
      <sz val="10"/>
      <name val="Verdana"/>
      <family val="2"/>
    </font>
    <font>
      <b/>
      <sz val="9"/>
      <color rgb="FF000000"/>
      <name val="Arial"/>
      <family val="2"/>
    </font>
    <font>
      <b/>
      <sz val="16"/>
      <name val="Arial"/>
      <family val="2"/>
    </font>
    <font>
      <b/>
      <sz val="10"/>
      <name val="Arial Unicode MS"/>
      <family val="2"/>
    </font>
    <font>
      <sz val="10"/>
      <name val="Arial Unicode MS"/>
      <family val="2"/>
    </font>
    <font>
      <b/>
      <sz val="9"/>
      <color indexed="8"/>
      <name val="Arial Unicode MS"/>
      <family val="2"/>
    </font>
    <font>
      <b/>
      <sz val="9"/>
      <color rgb="FFFF0000"/>
      <name val="Arial"/>
      <family val="2"/>
    </font>
    <font>
      <sz val="10"/>
      <name val="Calibri"/>
      <family val="2"/>
      <scheme val="minor"/>
    </font>
    <font>
      <sz val="8"/>
      <color indexed="30"/>
      <name val="Arial"/>
      <family val="2"/>
    </font>
    <font>
      <sz val="9"/>
      <color indexed="30"/>
      <name val="Arial"/>
      <family val="2"/>
    </font>
    <font>
      <b/>
      <sz val="9"/>
      <color indexed="12"/>
      <name val="Arial"/>
      <family val="2"/>
    </font>
    <font>
      <b/>
      <sz val="9"/>
      <color indexed="30"/>
      <name val="Arial Unicode MS"/>
      <family val="2"/>
    </font>
    <font>
      <sz val="9"/>
      <color indexed="12"/>
      <name val="Arial"/>
      <family val="2"/>
    </font>
    <font>
      <sz val="9"/>
      <color indexed="6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D9D9D9"/>
      </patternFill>
    </fill>
    <fill>
      <patternFill patternType="solid">
        <fgColor rgb="FFC0C0C0"/>
        <bgColor rgb="FF000000"/>
      </patternFill>
    </fill>
    <fill>
      <patternFill patternType="solid">
        <fgColor rgb="FFC0C0C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5">
    <xf numFmtId="0" fontId="0" fillId="0" borderId="0"/>
    <xf numFmtId="164" fontId="14" fillId="0" borderId="0" applyFill="0" applyBorder="0" applyAlignment="0" applyProtection="0"/>
    <xf numFmtId="0" fontId="15" fillId="0" borderId="0"/>
    <xf numFmtId="0" fontId="15" fillId="0" borderId="0"/>
    <xf numFmtId="166" fontId="15" fillId="0" borderId="0" applyFont="0" applyFill="0" applyBorder="0" applyAlignment="0" applyProtection="0"/>
    <xf numFmtId="0" fontId="13" fillId="0" borderId="0"/>
    <xf numFmtId="44" fontId="13" fillId="0" borderId="0" applyFont="0" applyFill="0" applyBorder="0" applyAlignment="0" applyProtection="0"/>
    <xf numFmtId="166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2" fillId="0" borderId="0"/>
    <xf numFmtId="0" fontId="17" fillId="0" borderId="0"/>
    <xf numFmtId="9" fontId="15" fillId="0" borderId="0" applyFont="0" applyFill="0" applyBorder="0" applyAlignment="0" applyProtection="0"/>
    <xf numFmtId="0" fontId="18" fillId="0" borderId="0"/>
    <xf numFmtId="0" fontId="11" fillId="0" borderId="0"/>
    <xf numFmtId="0" fontId="11" fillId="0" borderId="0"/>
    <xf numFmtId="166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9" fillId="0" borderId="0"/>
    <xf numFmtId="0" fontId="28" fillId="0" borderId="0"/>
    <xf numFmtId="0" fontId="29" fillId="0" borderId="0"/>
    <xf numFmtId="0" fontId="31" fillId="0" borderId="0"/>
    <xf numFmtId="0" fontId="31" fillId="0" borderId="0"/>
    <xf numFmtId="0" fontId="15" fillId="0" borderId="0"/>
    <xf numFmtId="0" fontId="9" fillId="0" borderId="0"/>
    <xf numFmtId="0" fontId="32" fillId="0" borderId="0"/>
    <xf numFmtId="0" fontId="8" fillId="0" borderId="0"/>
    <xf numFmtId="0" fontId="33" fillId="0" borderId="0"/>
    <xf numFmtId="0" fontId="33" fillId="0" borderId="0"/>
    <xf numFmtId="0" fontId="34" fillId="0" borderId="0"/>
    <xf numFmtId="0" fontId="15" fillId="0" borderId="0"/>
    <xf numFmtId="0" fontId="35" fillId="0" borderId="0"/>
    <xf numFmtId="0" fontId="35" fillId="0" borderId="0"/>
    <xf numFmtId="43" fontId="35" fillId="0" borderId="0"/>
    <xf numFmtId="43" fontId="33" fillId="0" borderId="0"/>
    <xf numFmtId="0" fontId="7" fillId="0" borderId="0"/>
    <xf numFmtId="0" fontId="7" fillId="0" borderId="0"/>
    <xf numFmtId="0" fontId="15" fillId="0" borderId="0"/>
    <xf numFmtId="44" fontId="6" fillId="0" borderId="0" applyFont="0" applyFill="0" applyBorder="0" applyAlignment="0" applyProtection="0"/>
    <xf numFmtId="0" fontId="6" fillId="0" borderId="0"/>
    <xf numFmtId="0" fontId="16" fillId="0" borderId="0"/>
    <xf numFmtId="0" fontId="30" fillId="0" borderId="0" applyProtection="0"/>
    <xf numFmtId="0" fontId="6" fillId="0" borderId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2" fillId="0" borderId="0"/>
    <xf numFmtId="43" fontId="52" fillId="0" borderId="0" applyFont="0" applyFill="0" applyBorder="0" applyAlignment="0" applyProtection="0"/>
    <xf numFmtId="0" fontId="5" fillId="0" borderId="0"/>
    <xf numFmtId="0" fontId="53" fillId="0" borderId="0"/>
    <xf numFmtId="0" fontId="54" fillId="0" borderId="0"/>
    <xf numFmtId="43" fontId="5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3" fillId="0" borderId="0"/>
    <xf numFmtId="0" fontId="56" fillId="0" borderId="0"/>
    <xf numFmtId="43" fontId="56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301">
    <xf numFmtId="0" fontId="0" fillId="0" borderId="0" xfId="0"/>
    <xf numFmtId="43" fontId="19" fillId="0" borderId="3" xfId="7" applyNumberFormat="1" applyFont="1" applyFill="1" applyBorder="1"/>
    <xf numFmtId="43" fontId="19" fillId="0" borderId="0" xfId="7" applyNumberFormat="1" applyFont="1" applyFill="1" applyBorder="1"/>
    <xf numFmtId="43" fontId="20" fillId="0" borderId="0" xfId="7" applyNumberFormat="1" applyFont="1" applyFill="1" applyBorder="1"/>
    <xf numFmtId="0" fontId="20" fillId="0" borderId="19" xfId="2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165" fontId="20" fillId="0" borderId="13" xfId="2" applyNumberFormat="1" applyFont="1" applyBorder="1"/>
    <xf numFmtId="0" fontId="20" fillId="0" borderId="14" xfId="2" applyFont="1" applyBorder="1"/>
    <xf numFmtId="0" fontId="20" fillId="0" borderId="14" xfId="2" applyFont="1" applyBorder="1" applyAlignment="1">
      <alignment horizontal="center"/>
    </xf>
    <xf numFmtId="165" fontId="19" fillId="0" borderId="17" xfId="2" applyNumberFormat="1" applyFont="1" applyBorder="1" applyAlignment="1">
      <alignment horizontal="center"/>
    </xf>
    <xf numFmtId="0" fontId="19" fillId="0" borderId="9" xfId="2" applyFont="1" applyBorder="1" applyAlignment="1">
      <alignment horizontal="left"/>
    </xf>
    <xf numFmtId="0" fontId="19" fillId="0" borderId="9" xfId="2" applyFont="1" applyBorder="1"/>
    <xf numFmtId="0" fontId="19" fillId="0" borderId="0" xfId="0" applyFont="1" applyAlignment="1">
      <alignment horizontal="justify" vertical="center"/>
    </xf>
    <xf numFmtId="43" fontId="19" fillId="0" borderId="0" xfId="8" applyNumberFormat="1" applyFont="1" applyAlignment="1">
      <alignment horizontal="right" vertical="center"/>
    </xf>
    <xf numFmtId="4" fontId="19" fillId="0" borderId="0" xfId="8" applyNumberFormat="1" applyFont="1" applyAlignment="1">
      <alignment horizontal="right" vertical="center"/>
    </xf>
    <xf numFmtId="0" fontId="27" fillId="0" borderId="0" xfId="5" applyFont="1"/>
    <xf numFmtId="165" fontId="20" fillId="0" borderId="11" xfId="2" applyNumberFormat="1" applyFont="1" applyBorder="1" applyAlignment="1">
      <alignment horizontal="center"/>
    </xf>
    <xf numFmtId="0" fontId="20" fillId="0" borderId="10" xfId="2" applyFont="1" applyBorder="1" applyAlignment="1">
      <alignment horizontal="center"/>
    </xf>
    <xf numFmtId="165" fontId="20" fillId="3" borderId="24" xfId="3" applyNumberFormat="1" applyFont="1" applyFill="1" applyBorder="1" applyAlignment="1">
      <alignment horizontal="center" vertical="center"/>
    </xf>
    <xf numFmtId="165" fontId="19" fillId="0" borderId="24" xfId="3" applyNumberFormat="1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38" fillId="0" borderId="0" xfId="0" applyFont="1"/>
    <xf numFmtId="0" fontId="20" fillId="4" borderId="24" xfId="0" applyFont="1" applyFill="1" applyBorder="1" applyAlignment="1">
      <alignment horizontal="left" vertical="center"/>
    </xf>
    <xf numFmtId="165" fontId="19" fillId="4" borderId="24" xfId="3" applyNumberFormat="1" applyFont="1" applyFill="1" applyBorder="1" applyAlignment="1">
      <alignment horizontal="center" vertical="center"/>
    </xf>
    <xf numFmtId="0" fontId="19" fillId="0" borderId="24" xfId="0" applyFont="1" applyBorder="1" applyAlignment="1">
      <alignment horizontal="left" vertical="center"/>
    </xf>
    <xf numFmtId="165" fontId="19" fillId="0" borderId="24" xfId="3" applyNumberFormat="1" applyFont="1" applyBorder="1" applyAlignment="1">
      <alignment horizontal="center" vertical="center" wrapText="1"/>
    </xf>
    <xf numFmtId="165" fontId="20" fillId="0" borderId="24" xfId="0" applyNumberFormat="1" applyFont="1" applyBorder="1" applyAlignment="1">
      <alignment horizontal="left" vertical="center"/>
    </xf>
    <xf numFmtId="4" fontId="20" fillId="0" borderId="14" xfId="2" applyNumberFormat="1" applyFont="1" applyBorder="1" applyAlignment="1">
      <alignment horizontal="center"/>
    </xf>
    <xf numFmtId="4" fontId="20" fillId="0" borderId="10" xfId="2" applyNumberFormat="1" applyFont="1" applyBorder="1" applyAlignment="1">
      <alignment horizontal="center"/>
    </xf>
    <xf numFmtId="0" fontId="19" fillId="0" borderId="9" xfId="2" applyFont="1" applyBorder="1" applyAlignment="1">
      <alignment horizontal="center"/>
    </xf>
    <xf numFmtId="4" fontId="20" fillId="0" borderId="9" xfId="2" applyNumberFormat="1" applyFont="1" applyBorder="1" applyAlignment="1">
      <alignment horizontal="center"/>
    </xf>
    <xf numFmtId="167" fontId="19" fillId="0" borderId="19" xfId="1" applyNumberFormat="1" applyFont="1" applyFill="1" applyBorder="1" applyAlignment="1" applyProtection="1">
      <alignment horizontal="center" vertical="center"/>
    </xf>
    <xf numFmtId="167" fontId="19" fillId="0" borderId="19" xfId="8" applyNumberFormat="1" applyFont="1" applyFill="1" applyBorder="1" applyAlignment="1" applyProtection="1">
      <alignment horizontal="center" vertical="center"/>
    </xf>
    <xf numFmtId="44" fontId="20" fillId="0" borderId="15" xfId="2" applyNumberFormat="1" applyFont="1" applyBorder="1" applyAlignment="1">
      <alignment horizontal="center"/>
    </xf>
    <xf numFmtId="44" fontId="20" fillId="0" borderId="16" xfId="2" applyNumberFormat="1" applyFont="1" applyBorder="1" applyAlignment="1">
      <alignment horizontal="center"/>
    </xf>
    <xf numFmtId="44" fontId="20" fillId="0" borderId="18" xfId="7" applyNumberFormat="1" applyFont="1" applyBorder="1" applyAlignment="1">
      <alignment horizontal="center"/>
    </xf>
    <xf numFmtId="44" fontId="19" fillId="0" borderId="25" xfId="1" applyNumberFormat="1" applyFont="1" applyFill="1" applyBorder="1" applyAlignment="1">
      <alignment vertical="center" wrapText="1"/>
    </xf>
    <xf numFmtId="44" fontId="20" fillId="6" borderId="25" xfId="1" applyNumberFormat="1" applyFont="1" applyFill="1" applyBorder="1" applyAlignment="1">
      <alignment horizontal="right" vertical="center"/>
    </xf>
    <xf numFmtId="44" fontId="20" fillId="4" borderId="25" xfId="0" applyNumberFormat="1" applyFont="1" applyFill="1" applyBorder="1" applyAlignment="1">
      <alignment horizontal="left" vertical="center"/>
    </xf>
    <xf numFmtId="44" fontId="19" fillId="4" borderId="25" xfId="1" applyNumberFormat="1" applyFont="1" applyFill="1" applyBorder="1" applyAlignment="1">
      <alignment vertical="center" wrapText="1"/>
    </xf>
    <xf numFmtId="44" fontId="19" fillId="0" borderId="25" xfId="8" applyFont="1" applyFill="1" applyBorder="1" applyAlignment="1" applyProtection="1">
      <alignment horizontal="right" vertical="center"/>
    </xf>
    <xf numFmtId="44" fontId="20" fillId="0" borderId="25" xfId="8" applyFont="1" applyFill="1" applyBorder="1" applyAlignment="1">
      <alignment horizontal="right" vertical="center"/>
    </xf>
    <xf numFmtId="44" fontId="20" fillId="3" borderId="25" xfId="0" applyNumberFormat="1" applyFont="1" applyFill="1" applyBorder="1" applyAlignment="1">
      <alignment horizontal="left" vertical="center"/>
    </xf>
    <xf numFmtId="44" fontId="20" fillId="0" borderId="25" xfId="8" applyFont="1" applyFill="1" applyBorder="1" applyAlignment="1" applyProtection="1">
      <alignment horizontal="right" vertical="center"/>
    </xf>
    <xf numFmtId="44" fontId="20" fillId="3" borderId="25" xfId="0" applyNumberFormat="1" applyFont="1" applyFill="1" applyBorder="1" applyAlignment="1">
      <alignment horizontal="right" vertical="center"/>
    </xf>
    <xf numFmtId="44" fontId="19" fillId="0" borderId="25" xfId="8" applyFont="1" applyBorder="1" applyAlignment="1">
      <alignment horizontal="right" vertical="center"/>
    </xf>
    <xf numFmtId="165" fontId="15" fillId="0" borderId="1" xfId="2" applyNumberFormat="1" applyBorder="1" applyAlignment="1">
      <alignment horizontal="center"/>
    </xf>
    <xf numFmtId="0" fontId="15" fillId="0" borderId="3" xfId="2" applyBorder="1"/>
    <xf numFmtId="0" fontId="19" fillId="0" borderId="3" xfId="2" applyFont="1" applyBorder="1"/>
    <xf numFmtId="165" fontId="24" fillId="0" borderId="4" xfId="2" applyNumberFormat="1" applyFont="1" applyBorder="1" applyAlignment="1">
      <alignment horizontal="center" vertical="center"/>
    </xf>
    <xf numFmtId="0" fontId="25" fillId="0" borderId="0" xfId="2" applyFont="1" applyAlignment="1">
      <alignment vertical="center"/>
    </xf>
    <xf numFmtId="0" fontId="19" fillId="0" borderId="0" xfId="2" applyFont="1"/>
    <xf numFmtId="172" fontId="37" fillId="0" borderId="5" xfId="2" applyNumberFormat="1" applyFont="1" applyBorder="1" applyAlignment="1">
      <alignment horizontal="left"/>
    </xf>
    <xf numFmtId="165" fontId="15" fillId="0" borderId="4" xfId="2" applyNumberFormat="1" applyBorder="1" applyAlignment="1">
      <alignment horizontal="center" vertical="center"/>
    </xf>
    <xf numFmtId="0" fontId="15" fillId="0" borderId="0" xfId="2" applyAlignment="1">
      <alignment vertical="center"/>
    </xf>
    <xf numFmtId="0" fontId="20" fillId="0" borderId="0" xfId="2" applyFont="1"/>
    <xf numFmtId="0" fontId="37" fillId="0" borderId="5" xfId="2" applyFont="1" applyBorder="1" applyAlignment="1">
      <alignment horizontal="left"/>
    </xf>
    <xf numFmtId="0" fontId="40" fillId="0" borderId="0" xfId="2" applyFont="1" applyAlignment="1">
      <alignment vertical="center"/>
    </xf>
    <xf numFmtId="0" fontId="26" fillId="0" borderId="0" xfId="2" applyFont="1"/>
    <xf numFmtId="49" fontId="37" fillId="0" borderId="5" xfId="2" applyNumberFormat="1" applyFont="1" applyBorder="1" applyAlignment="1">
      <alignment horizontal="left"/>
    </xf>
    <xf numFmtId="0" fontId="20" fillId="0" borderId="0" xfId="2" applyFont="1" applyAlignment="1">
      <alignment vertical="center"/>
    </xf>
    <xf numFmtId="10" fontId="37" fillId="0" borderId="5" xfId="2" applyNumberFormat="1" applyFont="1" applyBorder="1" applyAlignment="1">
      <alignment horizontal="left"/>
    </xf>
    <xf numFmtId="17" fontId="20" fillId="0" borderId="0" xfId="2" applyNumberFormat="1" applyFont="1"/>
    <xf numFmtId="17" fontId="37" fillId="0" borderId="5" xfId="2" applyNumberFormat="1" applyFont="1" applyBorder="1" applyAlignment="1">
      <alignment horizontal="left"/>
    </xf>
    <xf numFmtId="165" fontId="41" fillId="0" borderId="4" xfId="2" applyNumberFormat="1" applyFont="1" applyBorder="1"/>
    <xf numFmtId="0" fontId="41" fillId="0" borderId="0" xfId="2" applyFont="1" applyAlignment="1">
      <alignment horizontal="left"/>
    </xf>
    <xf numFmtId="0" fontId="37" fillId="0" borderId="0" xfId="2" applyFont="1"/>
    <xf numFmtId="0" fontId="15" fillId="0" borderId="2" xfId="2" applyBorder="1"/>
    <xf numFmtId="17" fontId="42" fillId="0" borderId="5" xfId="2" applyNumberFormat="1" applyFont="1" applyBorder="1"/>
    <xf numFmtId="4" fontId="19" fillId="0" borderId="0" xfId="0" applyNumberFormat="1" applyFont="1" applyAlignment="1">
      <alignment horizontal="center" vertical="center"/>
    </xf>
    <xf numFmtId="44" fontId="19" fillId="0" borderId="0" xfId="8" applyFont="1" applyAlignment="1">
      <alignment horizontal="right" vertical="center"/>
    </xf>
    <xf numFmtId="0" fontId="19" fillId="0" borderId="1" xfId="39" applyFont="1" applyBorder="1" applyAlignment="1">
      <alignment vertical="center"/>
    </xf>
    <xf numFmtId="0" fontId="19" fillId="0" borderId="2" xfId="39" applyFont="1" applyBorder="1" applyAlignment="1">
      <alignment vertical="center"/>
    </xf>
    <xf numFmtId="0" fontId="19" fillId="0" borderId="3" xfId="39" applyFont="1" applyBorder="1" applyAlignment="1">
      <alignment vertical="center"/>
    </xf>
    <xf numFmtId="0" fontId="19" fillId="0" borderId="3" xfId="39" applyFont="1" applyBorder="1"/>
    <xf numFmtId="0" fontId="19" fillId="0" borderId="0" xfId="39" applyFont="1"/>
    <xf numFmtId="2" fontId="19" fillId="0" borderId="0" xfId="39" applyNumberFormat="1" applyFont="1"/>
    <xf numFmtId="0" fontId="36" fillId="0" borderId="4" xfId="39" applyFont="1" applyBorder="1" applyAlignment="1">
      <alignment vertical="center"/>
    </xf>
    <xf numFmtId="0" fontId="19" fillId="0" borderId="5" xfId="39" applyFont="1" applyBorder="1"/>
    <xf numFmtId="0" fontId="20" fillId="0" borderId="0" xfId="39" applyFont="1" applyAlignment="1">
      <alignment horizontal="left" vertical="center"/>
    </xf>
    <xf numFmtId="0" fontId="36" fillId="0" borderId="0" xfId="39" applyFont="1" applyAlignment="1">
      <alignment vertical="center"/>
    </xf>
    <xf numFmtId="0" fontId="20" fillId="0" borderId="0" xfId="39" applyFont="1" applyAlignment="1">
      <alignment horizontal="center" vertical="center"/>
    </xf>
    <xf numFmtId="174" fontId="43" fillId="0" borderId="0" xfId="39" applyNumberFormat="1" applyFont="1" applyAlignment="1">
      <alignment vertical="center"/>
    </xf>
    <xf numFmtId="17" fontId="20" fillId="0" borderId="5" xfId="39" applyNumberFormat="1" applyFont="1" applyBorder="1" applyAlignment="1">
      <alignment horizontal="left" vertical="center"/>
    </xf>
    <xf numFmtId="0" fontId="37" fillId="0" borderId="4" xfId="39" applyFont="1" applyBorder="1" applyAlignment="1">
      <alignment vertical="center"/>
    </xf>
    <xf numFmtId="0" fontId="44" fillId="0" borderId="5" xfId="39" applyFont="1" applyBorder="1"/>
    <xf numFmtId="174" fontId="43" fillId="0" borderId="4" xfId="39" applyNumberFormat="1" applyFont="1" applyBorder="1" applyAlignment="1">
      <alignment vertical="center"/>
    </xf>
    <xf numFmtId="0" fontId="19" fillId="0" borderId="0" xfId="39" applyFont="1" applyAlignment="1">
      <alignment vertical="center"/>
    </xf>
    <xf numFmtId="0" fontId="37" fillId="0" borderId="0" xfId="39" applyFont="1" applyAlignment="1">
      <alignment vertical="center"/>
    </xf>
    <xf numFmtId="0" fontId="20" fillId="0" borderId="5" xfId="39" applyFont="1" applyBorder="1" applyAlignment="1">
      <alignment vertical="center"/>
    </xf>
    <xf numFmtId="0" fontId="0" fillId="0" borderId="0" xfId="0" applyAlignment="1">
      <alignment horizontal="left"/>
    </xf>
    <xf numFmtId="17" fontId="20" fillId="0" borderId="5" xfId="39" applyNumberFormat="1" applyFont="1" applyBorder="1" applyAlignment="1">
      <alignment vertical="center"/>
    </xf>
    <xf numFmtId="0" fontId="20" fillId="0" borderId="0" xfId="39" applyFont="1" applyAlignment="1">
      <alignment vertical="center"/>
    </xf>
    <xf numFmtId="0" fontId="37" fillId="0" borderId="6" xfId="39" applyFont="1" applyBorder="1" applyAlignment="1">
      <alignment vertical="center"/>
    </xf>
    <xf numFmtId="0" fontId="19" fillId="0" borderId="7" xfId="39" applyFont="1" applyBorder="1" applyAlignment="1">
      <alignment vertical="center"/>
    </xf>
    <xf numFmtId="0" fontId="36" fillId="0" borderId="8" xfId="39" applyFont="1" applyBorder="1" applyAlignment="1">
      <alignment vertical="center"/>
    </xf>
    <xf numFmtId="174" fontId="43" fillId="0" borderId="8" xfId="39" applyNumberFormat="1" applyFont="1" applyBorder="1" applyAlignment="1">
      <alignment vertical="center"/>
    </xf>
    <xf numFmtId="0" fontId="19" fillId="0" borderId="8" xfId="39" applyFont="1" applyBorder="1"/>
    <xf numFmtId="0" fontId="37" fillId="0" borderId="7" xfId="39" applyFont="1" applyBorder="1" applyAlignment="1">
      <alignment vertical="center"/>
    </xf>
    <xf numFmtId="174" fontId="43" fillId="0" borderId="4" xfId="39" applyNumberFormat="1" applyFont="1" applyBorder="1"/>
    <xf numFmtId="0" fontId="36" fillId="0" borderId="0" xfId="39" applyFont="1" applyAlignment="1">
      <alignment horizontal="right"/>
    </xf>
    <xf numFmtId="0" fontId="36" fillId="0" borderId="0" xfId="39" applyFont="1"/>
    <xf numFmtId="174" fontId="43" fillId="0" borderId="0" xfId="39" applyNumberFormat="1" applyFont="1"/>
    <xf numFmtId="0" fontId="36" fillId="0" borderId="5" xfId="39" applyFont="1" applyBorder="1"/>
    <xf numFmtId="0" fontId="37" fillId="0" borderId="1" xfId="39" applyFont="1" applyBorder="1" applyAlignment="1">
      <alignment horizontal="center" vertical="center" wrapText="1"/>
    </xf>
    <xf numFmtId="0" fontId="20" fillId="0" borderId="26" xfId="39" applyFont="1" applyBorder="1" applyAlignment="1">
      <alignment horizontal="center" vertical="center" wrapText="1"/>
    </xf>
    <xf numFmtId="0" fontId="20" fillId="0" borderId="28" xfId="39" applyFont="1" applyBorder="1" applyAlignment="1">
      <alignment horizontal="center" vertical="center" wrapText="1"/>
    </xf>
    <xf numFmtId="0" fontId="20" fillId="0" borderId="4" xfId="39" applyFont="1" applyBorder="1" applyAlignment="1">
      <alignment horizontal="center" vertical="center" wrapText="1"/>
    </xf>
    <xf numFmtId="0" fontId="20" fillId="0" borderId="29" xfId="39" applyFont="1" applyBorder="1" applyAlignment="1">
      <alignment horizontal="center" vertical="center" wrapText="1"/>
    </xf>
    <xf numFmtId="0" fontId="20" fillId="0" borderId="30" xfId="39" applyFont="1" applyBorder="1" applyAlignment="1">
      <alignment horizontal="center" vertical="center" wrapText="1"/>
    </xf>
    <xf numFmtId="0" fontId="20" fillId="0" borderId="31" xfId="39" applyFont="1" applyBorder="1" applyAlignment="1">
      <alignment horizontal="center" vertical="center" wrapText="1"/>
    </xf>
    <xf numFmtId="0" fontId="20" fillId="0" borderId="32" xfId="39" applyFont="1" applyBorder="1" applyAlignment="1">
      <alignment horizontal="center" vertical="center" wrapText="1"/>
    </xf>
    <xf numFmtId="0" fontId="20" fillId="0" borderId="6" xfId="39" applyFont="1" applyBorder="1" applyAlignment="1">
      <alignment horizontal="center" vertical="center" wrapText="1"/>
    </xf>
    <xf numFmtId="0" fontId="36" fillId="0" borderId="33" xfId="39" applyFont="1" applyBorder="1" applyAlignment="1">
      <alignment horizontal="center" vertical="center" wrapText="1"/>
    </xf>
    <xf numFmtId="0" fontId="20" fillId="0" borderId="34" xfId="39" applyFont="1" applyBorder="1" applyAlignment="1">
      <alignment horizontal="center" vertical="center" wrapText="1"/>
    </xf>
    <xf numFmtId="0" fontId="20" fillId="0" borderId="9" xfId="39" applyFont="1" applyBorder="1" applyAlignment="1">
      <alignment horizontal="center" vertical="center" wrapText="1"/>
    </xf>
    <xf numFmtId="0" fontId="20" fillId="0" borderId="35" xfId="39" applyFont="1" applyBorder="1" applyAlignment="1">
      <alignment horizontal="center" vertical="center" wrapText="1"/>
    </xf>
    <xf numFmtId="0" fontId="43" fillId="0" borderId="1" xfId="39" applyFont="1" applyBorder="1" applyAlignment="1">
      <alignment horizontal="center"/>
    </xf>
    <xf numFmtId="0" fontId="19" fillId="0" borderId="36" xfId="39" applyFont="1" applyBorder="1"/>
    <xf numFmtId="0" fontId="19" fillId="0" borderId="22" xfId="39" applyFont="1" applyBorder="1"/>
    <xf numFmtId="0" fontId="19" fillId="0" borderId="10" xfId="39" applyFont="1" applyBorder="1"/>
    <xf numFmtId="166" fontId="19" fillId="0" borderId="22" xfId="7" applyFont="1" applyFill="1" applyBorder="1" applyAlignment="1" applyProtection="1"/>
    <xf numFmtId="0" fontId="36" fillId="0" borderId="22" xfId="39" applyFont="1" applyBorder="1" applyAlignment="1">
      <alignment horizontal="center"/>
    </xf>
    <xf numFmtId="0" fontId="36" fillId="0" borderId="28" xfId="39" applyFont="1" applyBorder="1" applyAlignment="1">
      <alignment horizontal="center"/>
    </xf>
    <xf numFmtId="0" fontId="19" fillId="0" borderId="4" xfId="39" applyFont="1" applyBorder="1" applyAlignment="1">
      <alignment horizontal="center" vertical="center" wrapText="1"/>
    </xf>
    <xf numFmtId="0" fontId="45" fillId="0" borderId="22" xfId="39" applyFont="1" applyBorder="1" applyAlignment="1">
      <alignment vertical="center" wrapText="1"/>
    </xf>
    <xf numFmtId="10" fontId="26" fillId="9" borderId="22" xfId="13" applyNumberFormat="1" applyFont="1" applyFill="1" applyBorder="1" applyAlignment="1">
      <alignment horizontal="center" vertical="center" wrapText="1"/>
    </xf>
    <xf numFmtId="10" fontId="19" fillId="0" borderId="32" xfId="13" applyNumberFormat="1" applyFont="1" applyBorder="1" applyAlignment="1">
      <alignment horizontal="right" vertical="center" wrapText="1"/>
    </xf>
    <xf numFmtId="166" fontId="23" fillId="0" borderId="22" xfId="7" applyFont="1" applyFill="1" applyBorder="1" applyAlignment="1">
      <alignment vertical="center" wrapText="1"/>
    </xf>
    <xf numFmtId="166" fontId="20" fillId="0" borderId="32" xfId="7" applyFont="1" applyFill="1" applyBorder="1" applyAlignment="1">
      <alignment horizontal="right" vertical="center" wrapText="1"/>
    </xf>
    <xf numFmtId="166" fontId="23" fillId="0" borderId="22" xfId="7" applyFont="1" applyFill="1" applyBorder="1" applyAlignment="1">
      <alignment horizontal="center" vertical="center" wrapText="1"/>
    </xf>
    <xf numFmtId="166" fontId="23" fillId="0" borderId="10" xfId="7" applyFont="1" applyFill="1" applyBorder="1" applyAlignment="1">
      <alignment horizontal="center" vertical="center" wrapText="1"/>
    </xf>
    <xf numFmtId="166" fontId="19" fillId="0" borderId="32" xfId="7" applyFont="1" applyFill="1" applyBorder="1" applyAlignment="1">
      <alignment horizontal="right" vertical="center" wrapText="1"/>
    </xf>
    <xf numFmtId="10" fontId="26" fillId="0" borderId="22" xfId="13" applyNumberFormat="1" applyFont="1" applyFill="1" applyBorder="1" applyAlignment="1">
      <alignment horizontal="center" vertical="center" wrapText="1"/>
    </xf>
    <xf numFmtId="166" fontId="46" fillId="0" borderId="22" xfId="7" applyFont="1" applyFill="1" applyBorder="1" applyAlignment="1" applyProtection="1">
      <alignment horizontal="center" vertical="center" wrapText="1"/>
    </xf>
    <xf numFmtId="166" fontId="19" fillId="0" borderId="22" xfId="7" applyFont="1" applyFill="1" applyBorder="1" applyAlignment="1">
      <alignment horizontal="center" vertical="center" wrapText="1"/>
    </xf>
    <xf numFmtId="166" fontId="19" fillId="0" borderId="22" xfId="7" applyFont="1" applyFill="1" applyBorder="1" applyAlignment="1">
      <alignment vertical="center" wrapText="1"/>
    </xf>
    <xf numFmtId="166" fontId="47" fillId="0" borderId="22" xfId="7" applyFont="1" applyFill="1" applyBorder="1" applyAlignment="1" applyProtection="1">
      <alignment horizontal="center" vertical="center" wrapText="1"/>
    </xf>
    <xf numFmtId="10" fontId="20" fillId="0" borderId="22" xfId="13" applyNumberFormat="1" applyFont="1" applyFill="1" applyBorder="1" applyAlignment="1">
      <alignment horizontal="center" vertical="center" wrapText="1"/>
    </xf>
    <xf numFmtId="10" fontId="20" fillId="9" borderId="22" xfId="13" applyNumberFormat="1" applyFont="1" applyFill="1" applyBorder="1" applyAlignment="1">
      <alignment horizontal="center" vertical="center" wrapText="1"/>
    </xf>
    <xf numFmtId="166" fontId="19" fillId="0" borderId="10" xfId="7" applyFont="1" applyFill="1" applyBorder="1" applyAlignment="1">
      <alignment horizontal="center" vertical="center" wrapText="1"/>
    </xf>
    <xf numFmtId="166" fontId="19" fillId="0" borderId="1" xfId="7" applyFont="1" applyFill="1" applyBorder="1" applyAlignment="1" applyProtection="1">
      <alignment vertical="center" wrapText="1"/>
    </xf>
    <xf numFmtId="0" fontId="20" fillId="0" borderId="3" xfId="39" applyFont="1" applyBorder="1" applyAlignment="1">
      <alignment vertical="center" wrapText="1"/>
    </xf>
    <xf numFmtId="166" fontId="19" fillId="0" borderId="36" xfId="7" applyFont="1" applyFill="1" applyBorder="1" applyAlignment="1">
      <alignment vertical="center" wrapText="1"/>
    </xf>
    <xf numFmtId="166" fontId="19" fillId="0" borderId="28" xfId="7" applyFont="1" applyFill="1" applyBorder="1" applyAlignment="1">
      <alignment vertical="center" wrapText="1"/>
    </xf>
    <xf numFmtId="166" fontId="19" fillId="0" borderId="4" xfId="7" applyFont="1" applyFill="1" applyBorder="1" applyAlignment="1" applyProtection="1">
      <alignment vertical="center" wrapText="1"/>
    </xf>
    <xf numFmtId="0" fontId="20" fillId="0" borderId="0" xfId="39" applyFont="1" applyAlignment="1">
      <alignment vertical="center" wrapText="1"/>
    </xf>
    <xf numFmtId="166" fontId="26" fillId="0" borderId="22" xfId="7" applyFont="1" applyFill="1" applyBorder="1" applyAlignment="1">
      <alignment vertical="center" wrapText="1"/>
    </xf>
    <xf numFmtId="166" fontId="20" fillId="0" borderId="32" xfId="7" applyFont="1" applyFill="1" applyBorder="1" applyAlignment="1">
      <alignment vertical="center" wrapText="1"/>
    </xf>
    <xf numFmtId="0" fontId="19" fillId="0" borderId="6" xfId="39" applyFont="1" applyBorder="1" applyAlignment="1">
      <alignment horizontal="center" vertical="center" wrapText="1"/>
    </xf>
    <xf numFmtId="0" fontId="19" fillId="0" borderId="8" xfId="39" applyFont="1" applyBorder="1" applyAlignment="1">
      <alignment vertical="center" wrapText="1"/>
    </xf>
    <xf numFmtId="175" fontId="19" fillId="0" borderId="34" xfId="7" applyNumberFormat="1" applyFont="1" applyFill="1" applyBorder="1" applyAlignment="1">
      <alignment horizontal="center" vertical="center" wrapText="1"/>
    </xf>
    <xf numFmtId="166" fontId="19" fillId="0" borderId="35" xfId="7" applyFont="1" applyFill="1" applyBorder="1" applyAlignment="1">
      <alignment horizontal="right" vertical="center" wrapText="1"/>
    </xf>
    <xf numFmtId="174" fontId="43" fillId="0" borderId="4" xfId="39" applyNumberFormat="1" applyFont="1" applyBorder="1" applyAlignment="1">
      <alignment vertical="center" wrapText="1"/>
    </xf>
    <xf numFmtId="0" fontId="36" fillId="0" borderId="0" xfId="39" applyFont="1" applyAlignment="1">
      <alignment vertical="center" wrapText="1"/>
    </xf>
    <xf numFmtId="174" fontId="43" fillId="0" borderId="0" xfId="39" applyNumberFormat="1" applyFont="1" applyAlignment="1">
      <alignment vertical="center" wrapText="1"/>
    </xf>
    <xf numFmtId="0" fontId="36" fillId="0" borderId="5" xfId="39" applyFont="1" applyBorder="1" applyAlignment="1">
      <alignment vertical="center" wrapText="1"/>
    </xf>
    <xf numFmtId="0" fontId="36" fillId="0" borderId="4" xfId="39" applyFont="1" applyBorder="1" applyAlignment="1">
      <alignment vertical="center" wrapText="1"/>
    </xf>
    <xf numFmtId="10" fontId="48" fillId="0" borderId="0" xfId="39" applyNumberFormat="1" applyFont="1" applyAlignment="1">
      <alignment horizontal="center"/>
    </xf>
    <xf numFmtId="43" fontId="20" fillId="0" borderId="5" xfId="39" applyNumberFormat="1" applyFont="1" applyBorder="1" applyAlignment="1">
      <alignment vertical="center" wrapText="1"/>
    </xf>
    <xf numFmtId="0" fontId="20" fillId="0" borderId="4" xfId="39" applyFont="1" applyBorder="1" applyAlignment="1">
      <alignment vertical="center" wrapText="1"/>
    </xf>
    <xf numFmtId="0" fontId="48" fillId="0" borderId="0" xfId="39" applyFont="1" applyAlignment="1">
      <alignment horizontal="center"/>
    </xf>
    <xf numFmtId="166" fontId="19" fillId="0" borderId="5" xfId="7" applyFont="1" applyFill="1" applyBorder="1" applyAlignment="1">
      <alignment vertical="center" wrapText="1"/>
    </xf>
    <xf numFmtId="0" fontId="20" fillId="0" borderId="6" xfId="39" applyFont="1" applyBorder="1" applyAlignment="1">
      <alignment vertical="center" wrapText="1"/>
    </xf>
    <xf numFmtId="166" fontId="19" fillId="0" borderId="7" xfId="7" applyFont="1" applyFill="1" applyBorder="1" applyAlignment="1">
      <alignment vertical="center" wrapText="1"/>
    </xf>
    <xf numFmtId="0" fontId="19" fillId="0" borderId="0" xfId="39" applyFont="1" applyAlignment="1">
      <alignment horizontal="center" vertical="center" wrapText="1"/>
    </xf>
    <xf numFmtId="0" fontId="21" fillId="0" borderId="0" xfId="39" applyFont="1" applyAlignment="1">
      <alignment vertical="center" wrapText="1"/>
    </xf>
    <xf numFmtId="10" fontId="19" fillId="0" borderId="0" xfId="13" applyNumberFormat="1" applyFont="1" applyFill="1" applyBorder="1" applyAlignment="1">
      <alignment vertical="center" wrapText="1"/>
    </xf>
    <xf numFmtId="0" fontId="49" fillId="0" borderId="0" xfId="39" applyFont="1" applyAlignment="1">
      <alignment vertical="center"/>
    </xf>
    <xf numFmtId="174" fontId="43" fillId="0" borderId="0" xfId="39" applyNumberFormat="1" applyFont="1" applyAlignment="1">
      <alignment horizontal="center" vertical="center"/>
    </xf>
    <xf numFmtId="0" fontId="22" fillId="0" borderId="0" xfId="39" applyFont="1" applyAlignment="1">
      <alignment vertical="center"/>
    </xf>
    <xf numFmtId="0" fontId="37" fillId="0" borderId="0" xfId="39" applyFont="1" applyAlignment="1">
      <alignment horizontal="center" vertical="center" wrapText="1"/>
    </xf>
    <xf numFmtId="0" fontId="20" fillId="0" borderId="0" xfId="39" applyFont="1" applyAlignment="1">
      <alignment horizontal="center" vertical="center" wrapText="1"/>
    </xf>
    <xf numFmtId="0" fontId="36" fillId="0" borderId="0" xfId="39" applyFont="1" applyAlignment="1">
      <alignment horizontal="center" vertical="center" wrapText="1"/>
    </xf>
    <xf numFmtId="0" fontId="19" fillId="0" borderId="0" xfId="39" applyFont="1" applyAlignment="1">
      <alignment vertical="center" wrapText="1"/>
    </xf>
    <xf numFmtId="10" fontId="19" fillId="0" borderId="0" xfId="13" applyNumberFormat="1" applyFont="1" applyFill="1" applyBorder="1" applyAlignment="1">
      <alignment horizontal="center" vertical="center" wrapText="1"/>
    </xf>
    <xf numFmtId="166" fontId="19" fillId="0" borderId="0" xfId="7" applyFont="1" applyFill="1" applyBorder="1" applyAlignment="1">
      <alignment vertical="center" wrapText="1"/>
    </xf>
    <xf numFmtId="175" fontId="19" fillId="0" borderId="0" xfId="7" applyNumberFormat="1" applyFont="1" applyFill="1" applyBorder="1" applyAlignment="1">
      <alignment vertical="center" wrapText="1"/>
    </xf>
    <xf numFmtId="10" fontId="20" fillId="0" borderId="0" xfId="13" applyNumberFormat="1" applyFont="1" applyFill="1" applyBorder="1" applyAlignment="1">
      <alignment horizontal="center" vertical="center" wrapText="1"/>
    </xf>
    <xf numFmtId="0" fontId="50" fillId="0" borderId="0" xfId="39" applyFont="1" applyAlignment="1">
      <alignment vertical="center" wrapText="1"/>
    </xf>
    <xf numFmtId="166" fontId="51" fillId="0" borderId="0" xfId="7" applyFont="1" applyFill="1" applyBorder="1" applyAlignment="1" applyProtection="1">
      <alignment vertical="center" wrapText="1"/>
    </xf>
    <xf numFmtId="166" fontId="19" fillId="0" borderId="0" xfId="7" applyFont="1" applyFill="1" applyBorder="1" applyAlignment="1" applyProtection="1">
      <alignment vertical="center" wrapText="1"/>
    </xf>
    <xf numFmtId="166" fontId="20" fillId="0" borderId="0" xfId="7" applyFont="1" applyFill="1" applyBorder="1" applyAlignment="1">
      <alignment vertical="center" wrapText="1"/>
    </xf>
    <xf numFmtId="0" fontId="37" fillId="0" borderId="0" xfId="39" applyFont="1" applyAlignment="1">
      <alignment vertical="center" wrapText="1"/>
    </xf>
    <xf numFmtId="43" fontId="20" fillId="0" borderId="0" xfId="39" applyNumberFormat="1" applyFont="1" applyAlignment="1">
      <alignment vertical="center" wrapText="1"/>
    </xf>
    <xf numFmtId="0" fontId="48" fillId="0" borderId="0" xfId="39" applyFont="1" applyAlignment="1">
      <alignment vertical="center" wrapText="1"/>
    </xf>
    <xf numFmtId="0" fontId="20" fillId="0" borderId="0" xfId="39" applyFont="1" applyAlignment="1">
      <alignment horizontal="center"/>
    </xf>
    <xf numFmtId="0" fontId="36" fillId="0" borderId="0" xfId="39" applyFont="1" applyAlignment="1">
      <alignment horizontal="center"/>
    </xf>
    <xf numFmtId="10" fontId="20" fillId="0" borderId="0" xfId="39" applyNumberFormat="1" applyFont="1" applyAlignment="1">
      <alignment horizontal="center"/>
    </xf>
    <xf numFmtId="0" fontId="43" fillId="0" borderId="0" xfId="39" applyFont="1" applyAlignment="1">
      <alignment horizontal="center"/>
    </xf>
    <xf numFmtId="0" fontId="20" fillId="0" borderId="0" xfId="39" applyFont="1" applyAlignment="1">
      <alignment horizontal="left"/>
    </xf>
    <xf numFmtId="10" fontId="20" fillId="0" borderId="0" xfId="13" applyNumberFormat="1" applyFont="1" applyBorder="1" applyAlignment="1">
      <alignment horizontal="center"/>
    </xf>
    <xf numFmtId="175" fontId="19" fillId="0" borderId="0" xfId="7" applyNumberFormat="1" applyFont="1"/>
    <xf numFmtId="175" fontId="19" fillId="0" borderId="0" xfId="39" applyNumberFormat="1" applyFont="1"/>
    <xf numFmtId="0" fontId="19" fillId="0" borderId="0" xfId="39" applyFont="1" applyAlignment="1">
      <alignment horizontal="center"/>
    </xf>
    <xf numFmtId="0" fontId="19" fillId="10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19" fillId="4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19" fillId="0" borderId="37" xfId="0" applyFont="1" applyBorder="1" applyAlignment="1">
      <alignment horizontal="center" vertical="center"/>
    </xf>
    <xf numFmtId="166" fontId="19" fillId="0" borderId="37" xfId="5" applyNumberFormat="1" applyFont="1" applyBorder="1" applyAlignment="1">
      <alignment vertical="center" wrapText="1"/>
    </xf>
    <xf numFmtId="166" fontId="19" fillId="0" borderId="37" xfId="5" applyNumberFormat="1" applyFont="1" applyBorder="1" applyAlignment="1">
      <alignment horizontal="center" vertical="center" wrapText="1"/>
    </xf>
    <xf numFmtId="167" fontId="19" fillId="0" borderId="37" xfId="1" applyNumberFormat="1" applyFont="1" applyFill="1" applyBorder="1" applyAlignment="1" applyProtection="1">
      <alignment horizontal="right" vertical="center"/>
    </xf>
    <xf numFmtId="167" fontId="19" fillId="0" borderId="37" xfId="8" applyNumberFormat="1" applyFont="1" applyFill="1" applyBorder="1" applyAlignment="1" applyProtection="1">
      <alignment horizontal="right" vertical="center"/>
    </xf>
    <xf numFmtId="0" fontId="20" fillId="0" borderId="13" xfId="2" applyFont="1" applyBorder="1" applyAlignment="1">
      <alignment vertical="center"/>
    </xf>
    <xf numFmtId="44" fontId="20" fillId="0" borderId="38" xfId="8" applyFont="1" applyFill="1" applyBorder="1" applyAlignment="1" applyProtection="1">
      <alignment horizontal="center" vertical="center"/>
    </xf>
    <xf numFmtId="0" fontId="20" fillId="5" borderId="37" xfId="0" applyFont="1" applyFill="1" applyBorder="1" applyAlignment="1">
      <alignment vertical="center" wrapText="1"/>
    </xf>
    <xf numFmtId="0" fontId="20" fillId="5" borderId="37" xfId="0" applyFont="1" applyFill="1" applyBorder="1" applyAlignment="1">
      <alignment horizontal="right" vertical="center" wrapText="1"/>
    </xf>
    <xf numFmtId="167" fontId="19" fillId="5" borderId="37" xfId="0" applyNumberFormat="1" applyFont="1" applyFill="1" applyBorder="1" applyAlignment="1">
      <alignment horizontal="right" vertical="center"/>
    </xf>
    <xf numFmtId="167" fontId="19" fillId="6" borderId="37" xfId="1" applyNumberFormat="1" applyFont="1" applyFill="1" applyBorder="1" applyAlignment="1">
      <alignment horizontal="right" vertical="center"/>
    </xf>
    <xf numFmtId="0" fontId="19" fillId="0" borderId="37" xfId="5" applyFont="1" applyBorder="1" applyAlignment="1">
      <alignment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right" vertical="center" wrapText="1"/>
    </xf>
    <xf numFmtId="167" fontId="19" fillId="0" borderId="37" xfId="0" applyNumberFormat="1" applyFont="1" applyBorder="1" applyAlignment="1">
      <alignment horizontal="right" vertical="center" wrapText="1"/>
    </xf>
    <xf numFmtId="167" fontId="19" fillId="0" borderId="37" xfId="1" applyNumberFormat="1" applyFont="1" applyBorder="1" applyAlignment="1">
      <alignment horizontal="right" vertical="center"/>
    </xf>
    <xf numFmtId="44" fontId="19" fillId="0" borderId="25" xfId="1" applyNumberFormat="1" applyFont="1" applyBorder="1" applyAlignment="1">
      <alignment horizontal="right" vertical="center"/>
    </xf>
    <xf numFmtId="0" fontId="20" fillId="3" borderId="37" xfId="0" applyFont="1" applyFill="1" applyBorder="1" applyAlignment="1">
      <alignment horizontal="left" vertical="center"/>
    </xf>
    <xf numFmtId="0" fontId="20" fillId="3" borderId="37" xfId="0" applyFont="1" applyFill="1" applyBorder="1" applyAlignment="1">
      <alignment horizontal="left" vertical="center" wrapText="1"/>
    </xf>
    <xf numFmtId="0" fontId="19" fillId="3" borderId="37" xfId="0" applyFont="1" applyFill="1" applyBorder="1" applyAlignment="1">
      <alignment horizontal="right" vertical="center" wrapText="1"/>
    </xf>
    <xf numFmtId="167" fontId="19" fillId="3" borderId="37" xfId="0" applyNumberFormat="1" applyFont="1" applyFill="1" applyBorder="1" applyAlignment="1">
      <alignment horizontal="right" vertical="center" wrapText="1"/>
    </xf>
    <xf numFmtId="0" fontId="19" fillId="0" borderId="37" xfId="0" applyFont="1" applyBorder="1" applyAlignment="1">
      <alignment vertical="center" wrapText="1"/>
    </xf>
    <xf numFmtId="167" fontId="19" fillId="0" borderId="37" xfId="1" applyNumberFormat="1" applyFont="1" applyFill="1" applyBorder="1" applyAlignment="1" applyProtection="1">
      <alignment horizontal="right" vertical="center"/>
      <protection locked="0"/>
    </xf>
    <xf numFmtId="167" fontId="19" fillId="0" borderId="37" xfId="0" applyNumberFormat="1" applyFont="1" applyBorder="1" applyAlignment="1">
      <alignment horizontal="right" vertical="center"/>
    </xf>
    <xf numFmtId="0" fontId="20" fillId="4" borderId="37" xfId="0" applyFont="1" applyFill="1" applyBorder="1" applyAlignment="1">
      <alignment horizontal="left" vertical="center"/>
    </xf>
    <xf numFmtId="0" fontId="20" fillId="4" borderId="37" xfId="0" applyFont="1" applyFill="1" applyBorder="1" applyAlignment="1">
      <alignment horizontal="left" vertical="center" wrapText="1"/>
    </xf>
    <xf numFmtId="0" fontId="19" fillId="4" borderId="37" xfId="0" applyFont="1" applyFill="1" applyBorder="1" applyAlignment="1">
      <alignment horizontal="right" vertical="center" wrapText="1"/>
    </xf>
    <xf numFmtId="167" fontId="19" fillId="4" borderId="37" xfId="0" applyNumberFormat="1" applyFont="1" applyFill="1" applyBorder="1" applyAlignment="1">
      <alignment horizontal="right" vertical="center" wrapText="1"/>
    </xf>
    <xf numFmtId="167" fontId="19" fillId="4" borderId="37" xfId="1" applyNumberFormat="1" applyFont="1" applyFill="1" applyBorder="1" applyAlignment="1">
      <alignment horizontal="right" vertical="center"/>
    </xf>
    <xf numFmtId="44" fontId="20" fillId="4" borderId="25" xfId="1" applyNumberFormat="1" applyFont="1" applyFill="1" applyBorder="1" applyAlignment="1">
      <alignment horizontal="right" vertical="center"/>
    </xf>
    <xf numFmtId="167" fontId="19" fillId="0" borderId="37" xfId="0" applyNumberFormat="1" applyFont="1" applyBorder="1" applyAlignment="1" applyProtection="1">
      <alignment horizontal="right" vertical="center"/>
      <protection locked="0"/>
    </xf>
    <xf numFmtId="167" fontId="19" fillId="0" borderId="37" xfId="1" applyNumberFormat="1" applyFont="1" applyBorder="1" applyAlignment="1">
      <alignment horizontal="right" vertical="center" wrapText="1"/>
    </xf>
    <xf numFmtId="44" fontId="19" fillId="0" borderId="25" xfId="1" applyNumberFormat="1" applyFont="1" applyBorder="1" applyAlignment="1">
      <alignment horizontal="right" vertical="center" wrapText="1"/>
    </xf>
    <xf numFmtId="166" fontId="19" fillId="0" borderId="37" xfId="5" applyNumberFormat="1" applyFont="1" applyBorder="1" applyAlignment="1">
      <alignment horizontal="left" vertical="center" wrapText="1"/>
    </xf>
    <xf numFmtId="0" fontId="20" fillId="0" borderId="24" xfId="0" applyFont="1" applyBorder="1" applyAlignment="1">
      <alignment horizontal="left" vertical="center"/>
    </xf>
    <xf numFmtId="0" fontId="20" fillId="0" borderId="37" xfId="0" applyFont="1" applyBorder="1" applyAlignment="1">
      <alignment horizontal="left" vertical="center"/>
    </xf>
    <xf numFmtId="0" fontId="20" fillId="0" borderId="37" xfId="0" applyFont="1" applyBorder="1" applyAlignment="1">
      <alignment horizontal="center" vertical="center"/>
    </xf>
    <xf numFmtId="0" fontId="20" fillId="0" borderId="37" xfId="0" applyFont="1" applyBorder="1" applyAlignment="1">
      <alignment horizontal="left" vertical="center" wrapText="1"/>
    </xf>
    <xf numFmtId="167" fontId="19" fillId="0" borderId="37" xfId="1" applyNumberFormat="1" applyFont="1" applyFill="1" applyBorder="1" applyAlignment="1">
      <alignment horizontal="right" vertical="center"/>
    </xf>
    <xf numFmtId="44" fontId="20" fillId="0" borderId="25" xfId="1" applyNumberFormat="1" applyFont="1" applyFill="1" applyBorder="1" applyAlignment="1">
      <alignment horizontal="right" vertical="center"/>
    </xf>
    <xf numFmtId="0" fontId="55" fillId="0" borderId="37" xfId="52" applyFont="1" applyBorder="1" applyAlignment="1">
      <alignment horizontal="left" vertical="top" wrapText="1"/>
    </xf>
    <xf numFmtId="165" fontId="19" fillId="2" borderId="24" xfId="3" applyNumberFormat="1" applyFont="1" applyFill="1" applyBorder="1" applyAlignment="1">
      <alignment horizontal="center" vertical="center"/>
    </xf>
    <xf numFmtId="0" fontId="55" fillId="2" borderId="21" xfId="52" applyFont="1" applyFill="1" applyBorder="1" applyAlignment="1">
      <alignment horizontal="left" vertical="top" wrapText="1"/>
    </xf>
    <xf numFmtId="166" fontId="19" fillId="2" borderId="37" xfId="5" applyNumberFormat="1" applyFont="1" applyFill="1" applyBorder="1" applyAlignment="1">
      <alignment horizontal="center" vertical="center" wrapText="1"/>
    </xf>
    <xf numFmtId="167" fontId="19" fillId="2" borderId="37" xfId="1" applyNumberFormat="1" applyFont="1" applyFill="1" applyBorder="1" applyAlignment="1" applyProtection="1">
      <alignment horizontal="right" vertical="center"/>
    </xf>
    <xf numFmtId="167" fontId="19" fillId="2" borderId="37" xfId="8" applyNumberFormat="1" applyFont="1" applyFill="1" applyBorder="1" applyAlignment="1" applyProtection="1">
      <alignment horizontal="right" vertical="center"/>
    </xf>
    <xf numFmtId="44" fontId="19" fillId="2" borderId="25" xfId="1" applyNumberFormat="1" applyFont="1" applyFill="1" applyBorder="1" applyAlignment="1">
      <alignment vertical="center" wrapText="1"/>
    </xf>
    <xf numFmtId="0" fontId="39" fillId="3" borderId="21" xfId="52" applyFont="1" applyFill="1" applyBorder="1" applyAlignment="1">
      <alignment horizontal="left" vertical="center" wrapText="1"/>
    </xf>
    <xf numFmtId="0" fontId="55" fillId="0" borderId="37" xfId="52" applyFont="1" applyBorder="1" applyAlignment="1">
      <alignment horizontal="left" vertical="center" wrapText="1"/>
    </xf>
    <xf numFmtId="166" fontId="19" fillId="4" borderId="37" xfId="5" applyNumberFormat="1" applyFont="1" applyFill="1" applyBorder="1" applyAlignment="1">
      <alignment horizontal="center" vertical="center" wrapText="1"/>
    </xf>
    <xf numFmtId="167" fontId="19" fillId="4" borderId="37" xfId="8" applyNumberFormat="1" applyFont="1" applyFill="1" applyBorder="1" applyAlignment="1" applyProtection="1">
      <alignment horizontal="right" vertical="center"/>
    </xf>
    <xf numFmtId="44" fontId="19" fillId="0" borderId="25" xfId="1" applyNumberFormat="1" applyFont="1" applyFill="1" applyBorder="1" applyAlignment="1">
      <alignment horizontal="right" vertical="center"/>
    </xf>
    <xf numFmtId="167" fontId="19" fillId="3" borderId="37" xfId="1" applyNumberFormat="1" applyFont="1" applyFill="1" applyBorder="1" applyAlignment="1">
      <alignment horizontal="right" vertical="center"/>
    </xf>
    <xf numFmtId="44" fontId="20" fillId="3" borderId="25" xfId="1" applyNumberFormat="1" applyFont="1" applyFill="1" applyBorder="1" applyAlignment="1">
      <alignment horizontal="right" vertical="center"/>
    </xf>
    <xf numFmtId="167" fontId="20" fillId="4" borderId="37" xfId="0" applyNumberFormat="1" applyFont="1" applyFill="1" applyBorder="1" applyAlignment="1">
      <alignment horizontal="left" vertical="center"/>
    </xf>
    <xf numFmtId="167" fontId="20" fillId="0" borderId="37" xfId="0" applyNumberFormat="1" applyFont="1" applyBorder="1" applyAlignment="1">
      <alignment horizontal="left" vertical="center"/>
    </xf>
    <xf numFmtId="44" fontId="20" fillId="0" borderId="25" xfId="0" applyNumberFormat="1" applyFont="1" applyBorder="1" applyAlignment="1">
      <alignment horizontal="left" vertical="center"/>
    </xf>
    <xf numFmtId="167" fontId="20" fillId="3" borderId="37" xfId="0" applyNumberFormat="1" applyFont="1" applyFill="1" applyBorder="1" applyAlignment="1">
      <alignment horizontal="left" vertical="center"/>
    </xf>
    <xf numFmtId="165" fontId="20" fillId="4" borderId="24" xfId="3" applyNumberFormat="1" applyFont="1" applyFill="1" applyBorder="1" applyAlignment="1">
      <alignment horizontal="center" vertical="center"/>
    </xf>
    <xf numFmtId="0" fontId="19" fillId="0" borderId="24" xfId="0" applyFont="1" applyBorder="1" applyAlignment="1">
      <alignment horizontal="left" vertical="center" wrapText="1"/>
    </xf>
    <xf numFmtId="167" fontId="19" fillId="0" borderId="37" xfId="1" applyNumberFormat="1" applyFont="1" applyFill="1" applyBorder="1" applyAlignment="1">
      <alignment horizontal="right" vertical="center" wrapText="1"/>
    </xf>
    <xf numFmtId="44" fontId="19" fillId="0" borderId="25" xfId="1" applyNumberFormat="1" applyFont="1" applyFill="1" applyBorder="1" applyAlignment="1">
      <alignment horizontal="right" vertical="center" wrapText="1"/>
    </xf>
    <xf numFmtId="0" fontId="20" fillId="4" borderId="37" xfId="3" applyFont="1" applyFill="1" applyBorder="1" applyAlignment="1">
      <alignment vertical="center" wrapText="1"/>
    </xf>
    <xf numFmtId="167" fontId="19" fillId="4" borderId="37" xfId="0" applyNumberFormat="1" applyFont="1" applyFill="1" applyBorder="1" applyAlignment="1" applyProtection="1">
      <alignment horizontal="right" vertical="center"/>
      <protection locked="0"/>
    </xf>
    <xf numFmtId="0" fontId="20" fillId="0" borderId="37" xfId="3" applyFont="1" applyBorder="1" applyAlignment="1">
      <alignment horizontal="right" vertical="center" wrapText="1"/>
    </xf>
    <xf numFmtId="165" fontId="20" fillId="0" borderId="37" xfId="3" applyNumberFormat="1" applyFont="1" applyBorder="1" applyAlignment="1">
      <alignment horizontal="center" vertical="center"/>
    </xf>
    <xf numFmtId="167" fontId="19" fillId="0" borderId="37" xfId="1" applyNumberFormat="1" applyFont="1" applyFill="1" applyBorder="1" applyAlignment="1" applyProtection="1">
      <alignment vertical="center"/>
    </xf>
    <xf numFmtId="167" fontId="19" fillId="0" borderId="37" xfId="8" applyNumberFormat="1" applyFont="1" applyFill="1" applyBorder="1" applyAlignment="1" applyProtection="1">
      <alignment vertical="center"/>
    </xf>
    <xf numFmtId="0" fontId="20" fillId="5" borderId="37" xfId="0" applyFont="1" applyFill="1" applyBorder="1" applyAlignment="1">
      <alignment horizontal="left" vertical="center" wrapText="1"/>
    </xf>
    <xf numFmtId="167" fontId="19" fillId="0" borderId="37" xfId="8" applyNumberFormat="1" applyFont="1" applyBorder="1" applyAlignment="1">
      <alignment horizontal="right" vertical="center"/>
    </xf>
    <xf numFmtId="0" fontId="20" fillId="7" borderId="24" xfId="0" applyFont="1" applyFill="1" applyBorder="1" applyAlignment="1">
      <alignment vertical="center"/>
    </xf>
    <xf numFmtId="0" fontId="20" fillId="7" borderId="37" xfId="0" applyFont="1" applyFill="1" applyBorder="1" applyAlignment="1">
      <alignment vertical="center"/>
    </xf>
    <xf numFmtId="167" fontId="20" fillId="7" borderId="37" xfId="0" applyNumberFormat="1" applyFont="1" applyFill="1" applyBorder="1" applyAlignment="1">
      <alignment vertical="center"/>
    </xf>
    <xf numFmtId="44" fontId="20" fillId="8" borderId="25" xfId="0" applyNumberFormat="1" applyFont="1" applyFill="1" applyBorder="1" applyAlignment="1">
      <alignment horizontal="right" vertical="center"/>
    </xf>
    <xf numFmtId="0" fontId="20" fillId="0" borderId="24" xfId="0" applyFont="1" applyBorder="1" applyAlignment="1">
      <alignment vertical="center"/>
    </xf>
    <xf numFmtId="0" fontId="20" fillId="0" borderId="37" xfId="0" applyFont="1" applyBorder="1" applyAlignment="1">
      <alignment vertical="center"/>
    </xf>
    <xf numFmtId="167" fontId="20" fillId="0" borderId="37" xfId="0" applyNumberFormat="1" applyFont="1" applyBorder="1" applyAlignment="1">
      <alignment vertical="center"/>
    </xf>
    <xf numFmtId="167" fontId="20" fillId="0" borderId="37" xfId="1" applyNumberFormat="1" applyFont="1" applyFill="1" applyBorder="1" applyAlignment="1">
      <alignment vertical="center"/>
    </xf>
    <xf numFmtId="44" fontId="20" fillId="0" borderId="25" xfId="0" applyNumberFormat="1" applyFont="1" applyBorder="1" applyAlignment="1">
      <alignment horizontal="right" vertical="center"/>
    </xf>
    <xf numFmtId="0" fontId="20" fillId="7" borderId="39" xfId="0" applyFont="1" applyFill="1" applyBorder="1" applyAlignment="1">
      <alignment vertical="center"/>
    </xf>
    <xf numFmtId="0" fontId="20" fillId="7" borderId="40" xfId="0" applyFont="1" applyFill="1" applyBorder="1" applyAlignment="1">
      <alignment vertical="center"/>
    </xf>
    <xf numFmtId="167" fontId="20" fillId="7" borderId="40" xfId="0" applyNumberFormat="1" applyFont="1" applyFill="1" applyBorder="1" applyAlignment="1">
      <alignment vertical="center"/>
    </xf>
    <xf numFmtId="44" fontId="20" fillId="8" borderId="41" xfId="0" applyNumberFormat="1" applyFont="1" applyFill="1" applyBorder="1" applyAlignment="1">
      <alignment horizontal="right" vertical="center"/>
    </xf>
    <xf numFmtId="0" fontId="19" fillId="0" borderId="37" xfId="5" applyFont="1" applyBorder="1" applyAlignment="1">
      <alignment horizontal="left" vertical="center" wrapText="1"/>
    </xf>
    <xf numFmtId="167" fontId="19" fillId="0" borderId="37" xfId="1" applyNumberFormat="1" applyFont="1" applyFill="1" applyBorder="1" applyAlignment="1" applyProtection="1">
      <alignment horizontal="center" vertical="center"/>
    </xf>
    <xf numFmtId="167" fontId="19" fillId="0" borderId="37" xfId="5" applyNumberFormat="1" applyFont="1" applyBorder="1" applyAlignment="1">
      <alignment horizontal="center" vertical="center" wrapText="1"/>
    </xf>
    <xf numFmtId="167" fontId="19" fillId="0" borderId="37" xfId="0" applyNumberFormat="1" applyFont="1" applyBorder="1" applyAlignment="1" applyProtection="1">
      <alignment horizontal="center" vertical="center"/>
      <protection locked="0"/>
    </xf>
    <xf numFmtId="166" fontId="19" fillId="0" borderId="37" xfId="5" applyNumberFormat="1" applyFont="1" applyBorder="1" applyAlignment="1">
      <alignment vertical="top" wrapText="1"/>
    </xf>
    <xf numFmtId="2" fontId="19" fillId="0" borderId="37" xfId="0" applyNumberFormat="1" applyFont="1" applyBorder="1" applyAlignment="1">
      <alignment vertical="center"/>
    </xf>
    <xf numFmtId="2" fontId="19" fillId="4" borderId="37" xfId="0" applyNumberFormat="1" applyFont="1" applyFill="1" applyBorder="1" applyAlignment="1">
      <alignment horizontal="right" vertical="center" wrapText="1"/>
    </xf>
    <xf numFmtId="2" fontId="19" fillId="0" borderId="37" xfId="0" applyNumberFormat="1" applyFont="1" applyBorder="1" applyAlignment="1">
      <alignment horizontal="right" vertical="center"/>
    </xf>
    <xf numFmtId="2" fontId="19" fillId="0" borderId="37" xfId="1" applyNumberFormat="1" applyFont="1" applyFill="1" applyBorder="1" applyAlignment="1" applyProtection="1">
      <alignment horizontal="right" vertical="center"/>
    </xf>
    <xf numFmtId="4" fontId="19" fillId="0" borderId="0" xfId="0" applyNumberFormat="1" applyFont="1" applyAlignment="1">
      <alignment horizontal="center" vertical="center"/>
    </xf>
    <xf numFmtId="44" fontId="19" fillId="0" borderId="12" xfId="1" applyNumberFormat="1" applyFont="1" applyFill="1" applyBorder="1" applyAlignment="1">
      <alignment horizontal="center" vertical="center" wrapText="1"/>
    </xf>
    <xf numFmtId="44" fontId="19" fillId="0" borderId="20" xfId="1" applyNumberFormat="1" applyFont="1" applyFill="1" applyBorder="1" applyAlignment="1">
      <alignment horizontal="center" vertical="center" wrapText="1"/>
    </xf>
    <xf numFmtId="0" fontId="20" fillId="0" borderId="4" xfId="39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0" fillId="0" borderId="27" xfId="39" applyFont="1" applyBorder="1" applyAlignment="1">
      <alignment horizontal="center" vertical="center" wrapText="1"/>
    </xf>
    <xf numFmtId="0" fontId="20" fillId="0" borderId="23" xfId="39" applyFont="1" applyBorder="1" applyAlignment="1">
      <alignment horizontal="center" vertical="center" wrapText="1"/>
    </xf>
  </cellXfs>
  <cellStyles count="65">
    <cellStyle name="Excel Built-in Excel Built-in Excel Built-in Excel Built-in Normal" xfId="23" xr:uid="{00000000-0005-0000-0000-000000000000}"/>
    <cellStyle name="Excel Built-in Excel Built-in Excel Built-in Normal 2" xfId="24" xr:uid="{00000000-0005-0000-0000-000001000000}"/>
    <cellStyle name="Moeda" xfId="8" builtinId="4"/>
    <cellStyle name="Moeda 2" xfId="6" xr:uid="{00000000-0005-0000-0000-000004000000}"/>
    <cellStyle name="Moeda 2 2" xfId="40" xr:uid="{00000000-0005-0000-0000-000005000000}"/>
    <cellStyle name="Moeda 3" xfId="32" xr:uid="{00000000-0005-0000-0000-000006000000}"/>
    <cellStyle name="Normal" xfId="0" builtinId="0"/>
    <cellStyle name="Normal 10" xfId="49" xr:uid="{00000000-0005-0000-0000-000009000000}"/>
    <cellStyle name="Normal 11" xfId="2" xr:uid="{00000000-0005-0000-0000-00000A000000}"/>
    <cellStyle name="Normal 12" xfId="53" xr:uid="{00000000-0005-0000-0000-00000B000000}"/>
    <cellStyle name="Normal 13" xfId="3" xr:uid="{00000000-0005-0000-0000-00000C000000}"/>
    <cellStyle name="Normal 14" xfId="59" xr:uid="{00000000-0005-0000-0000-00000D000000}"/>
    <cellStyle name="Normal 15" xfId="62" xr:uid="{00000000-0005-0000-0000-00000E000000}"/>
    <cellStyle name="Normal 2" xfId="11" xr:uid="{00000000-0005-0000-0000-00000F000000}"/>
    <cellStyle name="Normal 2 10" xfId="58" xr:uid="{00000000-0005-0000-0000-000010000000}"/>
    <cellStyle name="Normal 2 11" xfId="61" xr:uid="{00000000-0005-0000-0000-000011000000}"/>
    <cellStyle name="Normal 2 12" xfId="64" xr:uid="{00000000-0005-0000-0000-000012000000}"/>
    <cellStyle name="Normal 2 2" xfId="16" xr:uid="{00000000-0005-0000-0000-000013000000}"/>
    <cellStyle name="Normal 2 2 2" xfId="25" xr:uid="{00000000-0005-0000-0000-000014000000}"/>
    <cellStyle name="Normal 2 2 3" xfId="42" xr:uid="{00000000-0005-0000-0000-000015000000}"/>
    <cellStyle name="Normal 2 3" xfId="26" xr:uid="{00000000-0005-0000-0000-000016000000}"/>
    <cellStyle name="Normal 2 3 2" xfId="43" xr:uid="{00000000-0005-0000-0000-000017000000}"/>
    <cellStyle name="Normal 2 4" xfId="30" xr:uid="{00000000-0005-0000-0000-000018000000}"/>
    <cellStyle name="Normal 2 5" xfId="9" xr:uid="{00000000-0005-0000-0000-000019000000}"/>
    <cellStyle name="Normal 2 6" xfId="38" xr:uid="{00000000-0005-0000-0000-00001A000000}"/>
    <cellStyle name="Normal 2 7" xfId="41" xr:uid="{00000000-0005-0000-0000-00001B000000}"/>
    <cellStyle name="Normal 2 8" xfId="51" xr:uid="{00000000-0005-0000-0000-00001C000000}"/>
    <cellStyle name="Normal 2 9" xfId="55" xr:uid="{00000000-0005-0000-0000-00001D000000}"/>
    <cellStyle name="Normal 3" xfId="5" xr:uid="{00000000-0005-0000-0000-00001E000000}"/>
    <cellStyle name="Normal 3 2" xfId="15" xr:uid="{00000000-0005-0000-0000-00001F000000}"/>
    <cellStyle name="Normal 3 3" xfId="22" xr:uid="{00000000-0005-0000-0000-000020000000}"/>
    <cellStyle name="Normal 3 4" xfId="29" xr:uid="{00000000-0005-0000-0000-000021000000}"/>
    <cellStyle name="Normal 3 5" xfId="37" xr:uid="{00000000-0005-0000-0000-000022000000}"/>
    <cellStyle name="Normal 3 6" xfId="44" xr:uid="{00000000-0005-0000-0000-000023000000}"/>
    <cellStyle name="Normal 3 7" xfId="52" xr:uid="{00000000-0005-0000-0000-000024000000}"/>
    <cellStyle name="Normal 4" xfId="12" xr:uid="{00000000-0005-0000-0000-000025000000}"/>
    <cellStyle name="Normal 5" xfId="14" xr:uid="{00000000-0005-0000-0000-000026000000}"/>
    <cellStyle name="Normal 5 2" xfId="21" xr:uid="{00000000-0005-0000-0000-000027000000}"/>
    <cellStyle name="Normal 5 3" xfId="39" xr:uid="{00000000-0005-0000-0000-000028000000}"/>
    <cellStyle name="Normal 6" xfId="20" xr:uid="{00000000-0005-0000-0000-000029000000}"/>
    <cellStyle name="Normal 7" xfId="27" xr:uid="{00000000-0005-0000-0000-00002A000000}"/>
    <cellStyle name="Normal 7 2" xfId="45" xr:uid="{00000000-0005-0000-0000-00002B000000}"/>
    <cellStyle name="Normal 8" xfId="28" xr:uid="{00000000-0005-0000-0000-00002C000000}"/>
    <cellStyle name="Normal 9" xfId="31" xr:uid="{00000000-0005-0000-0000-00002D000000}"/>
    <cellStyle name="Porcentagem" xfId="13" builtinId="5"/>
    <cellStyle name="Separador de milhares 10" xfId="7" xr:uid="{00000000-0005-0000-0000-000031000000}"/>
    <cellStyle name="Separador de milhares 11" xfId="4" xr:uid="{00000000-0005-0000-0000-000032000000}"/>
    <cellStyle name="Separador de milhares 2" xfId="19" xr:uid="{00000000-0005-0000-0000-000033000000}"/>
    <cellStyle name="Separador de milhares 2 2 2 2" xfId="33" xr:uid="{00000000-0005-0000-0000-000034000000}"/>
    <cellStyle name="Separador de milhares 3" xfId="46" xr:uid="{00000000-0005-0000-0000-000035000000}"/>
    <cellStyle name="Separador de milhares 3 2" xfId="34" xr:uid="{00000000-0005-0000-0000-000036000000}"/>
    <cellStyle name="Vírgula" xfId="1" builtinId="3"/>
    <cellStyle name="Vírgula 10" xfId="60" xr:uid="{00000000-0005-0000-0000-000038000000}"/>
    <cellStyle name="Vírgula 11" xfId="63" xr:uid="{00000000-0005-0000-0000-000039000000}"/>
    <cellStyle name="Vírgula 2" xfId="35" xr:uid="{00000000-0005-0000-0000-00003A000000}"/>
    <cellStyle name="Vírgula 2 2" xfId="17" xr:uid="{00000000-0005-0000-0000-00003B000000}"/>
    <cellStyle name="Vírgula 2 7" xfId="10" xr:uid="{00000000-0005-0000-0000-00003C000000}"/>
    <cellStyle name="Vírgula 3" xfId="36" xr:uid="{00000000-0005-0000-0000-00003D000000}"/>
    <cellStyle name="Vírgula 3 2" xfId="48" xr:uid="{00000000-0005-0000-0000-00003E000000}"/>
    <cellStyle name="Vírgula 4" xfId="18" xr:uid="{00000000-0005-0000-0000-00003F000000}"/>
    <cellStyle name="Vírgula 5" xfId="47" xr:uid="{00000000-0005-0000-0000-000040000000}"/>
    <cellStyle name="Vírgula 6" xfId="50" xr:uid="{00000000-0005-0000-0000-000041000000}"/>
    <cellStyle name="Vírgula 7" xfId="54" xr:uid="{00000000-0005-0000-0000-000042000000}"/>
    <cellStyle name="Vírgula 8" xfId="56" xr:uid="{00000000-0005-0000-0000-000043000000}"/>
    <cellStyle name="Vírgula 9" xfId="57" xr:uid="{00000000-0005-0000-0000-00004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8080FF"/>
      <rgbColor rgb="00802060"/>
      <rgbColor rgb="00FFFFC0"/>
      <rgbColor rgb="00A0E0E0"/>
      <rgbColor rgb="00600080"/>
      <rgbColor rgb="00FF3366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B3B3B3"/>
      <rgbColor rgb="00DD9CB3"/>
      <rgbColor rgb="00B38FEE"/>
      <rgbColor rgb="00E3E3E3"/>
      <rgbColor rgb="002A6FF9"/>
      <rgbColor rgb="003DEB3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frota\PLANILHA%20M&#218;LTIPLA%20V3.0.5_INFRA_INDAIA_REV%2004_ETAPA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ssara_5901/Downloads/PLANILHA%20EMPRESA%20READEQUAD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Users\gustavo_5988\Desktop\PLANILHA%20PADR&#195;O%20DE%20DRENAGEM%20E%20PAVIMENTA&#199;&#195;O%20-%20CPOS\TABELAS%20OR&#199;AMENT&#193;RIAS\SINAPI%2009-2019\Refer&#234;ncia%2009-201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BERTIOGA\Nova%20pasta\GIGOV%20ST\REPROGRAMA&#199;&#195;O%20INDAIA\REPROGRAMA&#199;&#195;O_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/GIGOV%20ST/REPROGRAMA&#199;&#195;O%20INDAIA/REPROGRAMA&#199;&#195;O_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  <row r="16">
          <cell r="F16" t="str">
            <v>PAVIMENTACAO DE VIAS LOCALIZADAS DENTRO DO PERIMETRO URBANO DO MUNICIPIO DE BERTIOGA</v>
          </cell>
        </row>
        <row r="17">
          <cell r="F17" t="str">
            <v>INFRAESTRUTURA URBANA BAIRRO INDAIÁ</v>
          </cell>
        </row>
        <row r="18">
          <cell r="F18" t="str">
            <v>DESONERADO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37">
          <cell r="T37" t="str">
            <v>BDI 1</v>
          </cell>
          <cell r="U37" t="str">
            <v>BDI 2</v>
          </cell>
          <cell r="V37" t="str">
            <v>BDI 3</v>
          </cell>
          <cell r="W37" t="str">
            <v>BDI 4</v>
          </cell>
          <cell r="X37" t="str">
            <v>BDI 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/>
      <sheetData sheetId="2" refreshError="1"/>
      <sheetData sheetId="3">
        <row r="22">
          <cell r="B22" t="str">
            <v>ÍNDICE</v>
          </cell>
        </row>
        <row r="25">
          <cell r="B25" t="str">
            <v>EMPRESAS</v>
          </cell>
        </row>
      </sheetData>
      <sheetData sheetId="4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  <row r="12">
          <cell r="A12" t="str">
            <v>SINAPI-I</v>
          </cell>
        </row>
        <row r="13">
          <cell r="A13" t="str">
            <v>SINAPI-I</v>
          </cell>
        </row>
        <row r="14">
          <cell r="A14" t="str">
            <v>SINAPI-I</v>
          </cell>
        </row>
        <row r="15">
          <cell r="A15" t="str">
            <v>SINAPI-I</v>
          </cell>
        </row>
      </sheetData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41"/>
  <sheetViews>
    <sheetView tabSelected="1" view="pageBreakPreview" zoomScale="90" zoomScaleSheetLayoutView="90" workbookViewId="0">
      <selection activeCell="S18" sqref="S18"/>
    </sheetView>
  </sheetViews>
  <sheetFormatPr defaultColWidth="9.140625" defaultRowHeight="12" outlineLevelRow="1" x14ac:dyDescent="0.2"/>
  <cols>
    <col min="1" max="1" width="2.5703125" style="8" customWidth="1"/>
    <col min="2" max="2" width="7.28515625" style="5" customWidth="1"/>
    <col min="3" max="3" width="69.5703125" style="6" customWidth="1"/>
    <col min="4" max="4" width="7.85546875" style="7" customWidth="1"/>
    <col min="5" max="5" width="10" style="72" customWidth="1"/>
    <col min="6" max="6" width="10.7109375" style="17" customWidth="1"/>
    <col min="7" max="7" width="21.5703125" style="73" bestFit="1" customWidth="1"/>
    <col min="8" max="16384" width="9.140625" style="8"/>
  </cols>
  <sheetData>
    <row r="1" spans="2:7" s="18" customFormat="1" ht="12.75" x14ac:dyDescent="0.2">
      <c r="B1" s="49"/>
      <c r="C1" s="50"/>
      <c r="D1" s="1"/>
      <c r="E1" s="51"/>
      <c r="F1" s="51"/>
      <c r="G1" s="70"/>
    </row>
    <row r="2" spans="2:7" s="18" customFormat="1" ht="15.75" x14ac:dyDescent="0.25">
      <c r="B2" s="52"/>
      <c r="C2" s="53"/>
      <c r="D2" s="3"/>
      <c r="E2" s="54"/>
      <c r="F2" s="65"/>
      <c r="G2" s="55"/>
    </row>
    <row r="3" spans="2:7" s="18" customFormat="1" ht="13.5" x14ac:dyDescent="0.25">
      <c r="B3" s="56"/>
      <c r="C3" s="57"/>
      <c r="D3" s="2"/>
      <c r="E3" s="54"/>
      <c r="F3" s="58" t="s">
        <v>341</v>
      </c>
      <c r="G3" s="59" t="s">
        <v>426</v>
      </c>
    </row>
    <row r="4" spans="2:7" s="18" customFormat="1" ht="20.25" x14ac:dyDescent="0.25">
      <c r="B4" s="52"/>
      <c r="C4" s="60" t="s">
        <v>342</v>
      </c>
      <c r="D4" s="3"/>
      <c r="E4" s="54"/>
      <c r="F4" s="58"/>
      <c r="G4" s="55"/>
    </row>
    <row r="5" spans="2:7" s="18" customFormat="1" ht="13.5" x14ac:dyDescent="0.25">
      <c r="B5" s="52"/>
      <c r="C5" s="61"/>
      <c r="D5" s="3"/>
      <c r="E5" s="54"/>
      <c r="F5" s="58"/>
      <c r="G5" s="62"/>
    </row>
    <row r="6" spans="2:7" s="18" customFormat="1" ht="13.5" x14ac:dyDescent="0.25">
      <c r="B6" s="52"/>
      <c r="C6" s="63" t="s">
        <v>423</v>
      </c>
      <c r="D6" s="3"/>
      <c r="E6" s="54"/>
      <c r="F6" s="58" t="s">
        <v>343</v>
      </c>
      <c r="G6" s="64">
        <v>0</v>
      </c>
    </row>
    <row r="7" spans="2:7" s="18" customFormat="1" ht="13.5" x14ac:dyDescent="0.25">
      <c r="B7" s="52"/>
      <c r="C7" s="63" t="s">
        <v>424</v>
      </c>
      <c r="D7" s="2"/>
      <c r="E7" s="54"/>
      <c r="F7" s="65" t="s">
        <v>38</v>
      </c>
      <c r="G7" s="66" t="s">
        <v>425</v>
      </c>
    </row>
    <row r="8" spans="2:7" s="18" customFormat="1" ht="15.75" thickBot="1" x14ac:dyDescent="0.35">
      <c r="B8" s="67"/>
      <c r="C8" s="68"/>
      <c r="D8" s="69"/>
      <c r="E8" s="69"/>
      <c r="F8" s="69"/>
      <c r="G8" s="71"/>
    </row>
    <row r="9" spans="2:7" s="18" customFormat="1" x14ac:dyDescent="0.2">
      <c r="B9" s="9"/>
      <c r="C9" s="11"/>
      <c r="D9" s="10"/>
      <c r="E9" s="11"/>
      <c r="F9" s="30" t="s">
        <v>39</v>
      </c>
      <c r="G9" s="36"/>
    </row>
    <row r="10" spans="2:7" s="18" customFormat="1" x14ac:dyDescent="0.2">
      <c r="B10" s="19" t="s">
        <v>4</v>
      </c>
      <c r="C10" s="20" t="s">
        <v>40</v>
      </c>
      <c r="D10" s="20" t="s">
        <v>41</v>
      </c>
      <c r="E10" s="20" t="s">
        <v>42</v>
      </c>
      <c r="F10" s="31" t="s">
        <v>43</v>
      </c>
      <c r="G10" s="37" t="s">
        <v>44</v>
      </c>
    </row>
    <row r="11" spans="2:7" s="18" customFormat="1" ht="12.75" thickBot="1" x14ac:dyDescent="0.25">
      <c r="B11" s="12"/>
      <c r="C11" s="13"/>
      <c r="D11" s="14"/>
      <c r="E11" s="32"/>
      <c r="F11" s="33" t="s">
        <v>5</v>
      </c>
      <c r="G11" s="38" t="s">
        <v>5</v>
      </c>
    </row>
    <row r="12" spans="2:7" s="18" customFormat="1" x14ac:dyDescent="0.2">
      <c r="B12" s="207"/>
      <c r="C12" s="4"/>
      <c r="D12" s="4"/>
      <c r="E12" s="34"/>
      <c r="F12" s="35"/>
      <c r="G12" s="208"/>
    </row>
    <row r="13" spans="2:7" x14ac:dyDescent="0.2">
      <c r="B13" s="21">
        <v>100</v>
      </c>
      <c r="C13" s="209" t="s">
        <v>137</v>
      </c>
      <c r="D13" s="210"/>
      <c r="E13" s="211"/>
      <c r="F13" s="212"/>
      <c r="G13" s="40">
        <f>SUM(G14:G21)</f>
        <v>0</v>
      </c>
    </row>
    <row r="14" spans="2:7" ht="24" outlineLevel="1" x14ac:dyDescent="0.2">
      <c r="B14" s="22">
        <v>101</v>
      </c>
      <c r="C14" s="213" t="s">
        <v>217</v>
      </c>
      <c r="D14" s="204" t="s">
        <v>1</v>
      </c>
      <c r="E14" s="205">
        <v>6</v>
      </c>
      <c r="F14" s="206">
        <v>0</v>
      </c>
      <c r="G14" s="39">
        <f>E14*F14</f>
        <v>0</v>
      </c>
    </row>
    <row r="15" spans="2:7" ht="36" outlineLevel="1" x14ac:dyDescent="0.2">
      <c r="B15" s="22">
        <v>102</v>
      </c>
      <c r="C15" s="213" t="s">
        <v>315</v>
      </c>
      <c r="D15" s="204" t="s">
        <v>36</v>
      </c>
      <c r="E15" s="205">
        <v>12</v>
      </c>
      <c r="F15" s="206">
        <v>0</v>
      </c>
      <c r="G15" s="39">
        <f t="shared" ref="G15:G20" si="0">E15*F15</f>
        <v>0</v>
      </c>
    </row>
    <row r="16" spans="2:7" ht="36" outlineLevel="1" x14ac:dyDescent="0.2">
      <c r="B16" s="22">
        <v>103</v>
      </c>
      <c r="C16" s="213" t="s">
        <v>314</v>
      </c>
      <c r="D16" s="204" t="s">
        <v>36</v>
      </c>
      <c r="E16" s="205">
        <v>12</v>
      </c>
      <c r="F16" s="206">
        <v>0</v>
      </c>
      <c r="G16" s="39">
        <f t="shared" si="0"/>
        <v>0</v>
      </c>
    </row>
    <row r="17" spans="2:7" ht="48" outlineLevel="1" x14ac:dyDescent="0.2">
      <c r="B17" s="22">
        <v>104</v>
      </c>
      <c r="C17" s="213" t="s">
        <v>313</v>
      </c>
      <c r="D17" s="204" t="s">
        <v>47</v>
      </c>
      <c r="E17" s="205">
        <v>80</v>
      </c>
      <c r="F17" s="206">
        <v>0</v>
      </c>
      <c r="G17" s="39">
        <f t="shared" si="0"/>
        <v>0</v>
      </c>
    </row>
    <row r="18" spans="2:7" ht="24" outlineLevel="1" x14ac:dyDescent="0.2">
      <c r="B18" s="22">
        <v>105</v>
      </c>
      <c r="C18" s="213" t="s">
        <v>232</v>
      </c>
      <c r="D18" s="204" t="s">
        <v>6</v>
      </c>
      <c r="E18" s="205">
        <v>20</v>
      </c>
      <c r="F18" s="206">
        <v>0</v>
      </c>
      <c r="G18" s="39">
        <f t="shared" si="0"/>
        <v>0</v>
      </c>
    </row>
    <row r="19" spans="2:7" outlineLevel="1" x14ac:dyDescent="0.2">
      <c r="B19" s="22">
        <v>106</v>
      </c>
      <c r="C19" s="213" t="s">
        <v>274</v>
      </c>
      <c r="D19" s="204" t="s">
        <v>1</v>
      </c>
      <c r="E19" s="205">
        <v>168</v>
      </c>
      <c r="F19" s="206">
        <v>0</v>
      </c>
      <c r="G19" s="39">
        <f t="shared" si="0"/>
        <v>0</v>
      </c>
    </row>
    <row r="20" spans="2:7" ht="24" outlineLevel="1" x14ac:dyDescent="0.2">
      <c r="B20" s="22">
        <v>107</v>
      </c>
      <c r="C20" s="213" t="s">
        <v>231</v>
      </c>
      <c r="D20" s="204" t="s">
        <v>1</v>
      </c>
      <c r="E20" s="205">
        <v>168</v>
      </c>
      <c r="F20" s="206">
        <v>0</v>
      </c>
      <c r="G20" s="39">
        <f t="shared" si="0"/>
        <v>0</v>
      </c>
    </row>
    <row r="21" spans="2:7" ht="24" x14ac:dyDescent="0.2">
      <c r="B21" s="22">
        <v>108</v>
      </c>
      <c r="C21" s="213" t="s">
        <v>281</v>
      </c>
      <c r="D21" s="204" t="s">
        <v>6</v>
      </c>
      <c r="E21" s="205">
        <v>1687.5</v>
      </c>
      <c r="F21" s="206">
        <v>0</v>
      </c>
      <c r="G21" s="39">
        <f>E21*F21</f>
        <v>0</v>
      </c>
    </row>
    <row r="22" spans="2:7" x14ac:dyDescent="0.2">
      <c r="B22" s="27"/>
      <c r="C22" s="214"/>
      <c r="D22" s="215"/>
      <c r="E22" s="216"/>
      <c r="F22" s="217"/>
      <c r="G22" s="218"/>
    </row>
    <row r="23" spans="2:7" x14ac:dyDescent="0.2">
      <c r="B23" s="21">
        <v>200</v>
      </c>
      <c r="C23" s="220" t="s">
        <v>180</v>
      </c>
      <c r="D23" s="221"/>
      <c r="E23" s="222"/>
      <c r="F23" s="212"/>
      <c r="G23" s="40">
        <f>SUM(G24:G26)</f>
        <v>0</v>
      </c>
    </row>
    <row r="24" spans="2:7" outlineLevel="1" x14ac:dyDescent="0.2">
      <c r="B24" s="22">
        <v>201</v>
      </c>
      <c r="C24" s="213" t="s">
        <v>35</v>
      </c>
      <c r="D24" s="204" t="s">
        <v>2</v>
      </c>
      <c r="E24" s="205">
        <v>240</v>
      </c>
      <c r="F24" s="206">
        <v>0</v>
      </c>
      <c r="G24" s="39">
        <f>E24*F24</f>
        <v>0</v>
      </c>
    </row>
    <row r="25" spans="2:7" outlineLevel="1" x14ac:dyDescent="0.2">
      <c r="B25" s="22">
        <v>202</v>
      </c>
      <c r="C25" s="213" t="s">
        <v>37</v>
      </c>
      <c r="D25" s="204" t="s">
        <v>2</v>
      </c>
      <c r="E25" s="205">
        <v>2688</v>
      </c>
      <c r="F25" s="206">
        <v>0</v>
      </c>
      <c r="G25" s="39">
        <f>E25*F25</f>
        <v>0</v>
      </c>
    </row>
    <row r="26" spans="2:7" x14ac:dyDescent="0.2">
      <c r="B26" s="27"/>
      <c r="C26" s="223"/>
      <c r="D26" s="202"/>
      <c r="E26" s="224"/>
      <c r="F26" s="225"/>
      <c r="G26" s="39"/>
    </row>
    <row r="27" spans="2:7" x14ac:dyDescent="0.2">
      <c r="B27" s="21">
        <v>300</v>
      </c>
      <c r="C27" s="220" t="s">
        <v>223</v>
      </c>
      <c r="D27" s="221"/>
      <c r="E27" s="222"/>
      <c r="F27" s="212"/>
      <c r="G27" s="40">
        <f>SUM(G28:G32)</f>
        <v>0</v>
      </c>
    </row>
    <row r="28" spans="2:7" ht="36" outlineLevel="1" x14ac:dyDescent="0.2">
      <c r="B28" s="22">
        <v>301</v>
      </c>
      <c r="C28" s="213" t="s">
        <v>307</v>
      </c>
      <c r="D28" s="204" t="s">
        <v>1</v>
      </c>
      <c r="E28" s="205">
        <v>3010</v>
      </c>
      <c r="F28" s="206">
        <v>0</v>
      </c>
      <c r="G28" s="39">
        <f>E28*F28</f>
        <v>0</v>
      </c>
    </row>
    <row r="29" spans="2:7" outlineLevel="1" x14ac:dyDescent="0.2">
      <c r="B29" s="22">
        <v>302</v>
      </c>
      <c r="C29" s="203" t="s">
        <v>427</v>
      </c>
      <c r="D29" s="204" t="s">
        <v>15</v>
      </c>
      <c r="E29" s="205">
        <v>301</v>
      </c>
      <c r="F29" s="206">
        <v>0</v>
      </c>
      <c r="G29" s="39">
        <f>E29*F29</f>
        <v>0</v>
      </c>
    </row>
    <row r="30" spans="2:7" ht="36" outlineLevel="1" x14ac:dyDescent="0.2">
      <c r="B30" s="22">
        <v>303</v>
      </c>
      <c r="C30" s="213" t="s">
        <v>308</v>
      </c>
      <c r="D30" s="204" t="s">
        <v>15</v>
      </c>
      <c r="E30" s="205">
        <v>782.6</v>
      </c>
      <c r="F30" s="206">
        <v>0</v>
      </c>
      <c r="G30" s="39">
        <f>E30*F30</f>
        <v>0</v>
      </c>
    </row>
    <row r="31" spans="2:7" ht="24" outlineLevel="1" x14ac:dyDescent="0.2">
      <c r="B31" s="22">
        <v>304</v>
      </c>
      <c r="C31" s="213" t="s">
        <v>34</v>
      </c>
      <c r="D31" s="204" t="s">
        <v>32</v>
      </c>
      <c r="E31" s="205">
        <v>7826</v>
      </c>
      <c r="F31" s="206">
        <v>0</v>
      </c>
      <c r="G31" s="39">
        <f>E31*F31</f>
        <v>0</v>
      </c>
    </row>
    <row r="32" spans="2:7" x14ac:dyDescent="0.2">
      <c r="B32" s="27"/>
      <c r="C32" s="223"/>
      <c r="D32" s="202"/>
      <c r="E32" s="224"/>
      <c r="F32" s="225"/>
      <c r="G32" s="39"/>
    </row>
    <row r="33" spans="2:7" x14ac:dyDescent="0.2">
      <c r="B33" s="21">
        <v>400</v>
      </c>
      <c r="C33" s="220" t="s">
        <v>181</v>
      </c>
      <c r="D33" s="221"/>
      <c r="E33" s="222"/>
      <c r="F33" s="212"/>
      <c r="G33" s="40">
        <f>SUM(G34:G37)</f>
        <v>0</v>
      </c>
    </row>
    <row r="34" spans="2:7" ht="24" outlineLevel="1" x14ac:dyDescent="0.2">
      <c r="B34" s="22">
        <v>401</v>
      </c>
      <c r="C34" s="213" t="s">
        <v>227</v>
      </c>
      <c r="D34" s="204" t="s">
        <v>15</v>
      </c>
      <c r="E34" s="205">
        <v>1806</v>
      </c>
      <c r="F34" s="295" t="s">
        <v>416</v>
      </c>
      <c r="G34" s="296"/>
    </row>
    <row r="35" spans="2:7" ht="48" outlineLevel="1" x14ac:dyDescent="0.2">
      <c r="B35" s="22">
        <v>402</v>
      </c>
      <c r="C35" s="213" t="s">
        <v>229</v>
      </c>
      <c r="D35" s="204" t="s">
        <v>15</v>
      </c>
      <c r="E35" s="205">
        <v>1806</v>
      </c>
      <c r="F35" s="206">
        <v>0</v>
      </c>
      <c r="G35" s="39">
        <f>E35*F35</f>
        <v>0</v>
      </c>
    </row>
    <row r="36" spans="2:7" ht="24" outlineLevel="1" x14ac:dyDescent="0.2">
      <c r="B36" s="22">
        <v>403</v>
      </c>
      <c r="C36" s="213" t="s">
        <v>34</v>
      </c>
      <c r="D36" s="204" t="s">
        <v>32</v>
      </c>
      <c r="E36" s="205">
        <v>36120</v>
      </c>
      <c r="F36" s="206">
        <v>0</v>
      </c>
      <c r="G36" s="39">
        <f>E36*F36</f>
        <v>0</v>
      </c>
    </row>
    <row r="37" spans="2:7" x14ac:dyDescent="0.2">
      <c r="B37" s="22"/>
      <c r="C37" s="203"/>
      <c r="D37" s="204"/>
      <c r="E37" s="205"/>
      <c r="F37" s="206"/>
      <c r="G37" s="39"/>
    </row>
    <row r="38" spans="2:7" x14ac:dyDescent="0.2">
      <c r="B38" s="21">
        <v>500</v>
      </c>
      <c r="C38" s="220" t="s">
        <v>138</v>
      </c>
      <c r="D38" s="221"/>
      <c r="E38" s="222"/>
      <c r="F38" s="212"/>
      <c r="G38" s="40">
        <f>SUM(G40:G63)</f>
        <v>0</v>
      </c>
    </row>
    <row r="39" spans="2:7" outlineLevel="1" x14ac:dyDescent="0.2">
      <c r="B39" s="25"/>
      <c r="C39" s="227" t="s">
        <v>164</v>
      </c>
      <c r="D39" s="228"/>
      <c r="E39" s="229"/>
      <c r="F39" s="230"/>
      <c r="G39" s="231"/>
    </row>
    <row r="40" spans="2:7" ht="24" outlineLevel="1" x14ac:dyDescent="0.2">
      <c r="B40" s="22">
        <v>501</v>
      </c>
      <c r="C40" s="213" t="s">
        <v>9</v>
      </c>
      <c r="D40" s="204" t="s">
        <v>8</v>
      </c>
      <c r="E40" s="205">
        <v>160</v>
      </c>
      <c r="F40" s="206">
        <v>0</v>
      </c>
      <c r="G40" s="39">
        <f>E40*F40</f>
        <v>0</v>
      </c>
    </row>
    <row r="41" spans="2:7" ht="36" outlineLevel="1" x14ac:dyDescent="0.2">
      <c r="B41" s="22">
        <v>502</v>
      </c>
      <c r="C41" s="213" t="s">
        <v>16</v>
      </c>
      <c r="D41" s="204" t="s">
        <v>6</v>
      </c>
      <c r="E41" s="205">
        <v>2480</v>
      </c>
      <c r="F41" s="206">
        <v>0</v>
      </c>
      <c r="G41" s="39">
        <f>E41*F41</f>
        <v>0</v>
      </c>
    </row>
    <row r="42" spans="2:7" ht="24" outlineLevel="1" x14ac:dyDescent="0.2">
      <c r="B42" s="22">
        <v>503</v>
      </c>
      <c r="C42" s="213" t="s">
        <v>50</v>
      </c>
      <c r="D42" s="204" t="s">
        <v>7</v>
      </c>
      <c r="E42" s="205">
        <v>124</v>
      </c>
      <c r="F42" s="206">
        <v>0</v>
      </c>
      <c r="G42" s="39">
        <f>E42*F42</f>
        <v>0</v>
      </c>
    </row>
    <row r="43" spans="2:7" outlineLevel="1" x14ac:dyDescent="0.2">
      <c r="B43" s="25"/>
      <c r="C43" s="227" t="s">
        <v>165</v>
      </c>
      <c r="D43" s="228"/>
      <c r="E43" s="229"/>
      <c r="F43" s="230"/>
      <c r="G43" s="231"/>
    </row>
    <row r="44" spans="2:7" ht="24" outlineLevel="1" x14ac:dyDescent="0.2">
      <c r="B44" s="22">
        <v>504</v>
      </c>
      <c r="C44" s="213" t="s">
        <v>248</v>
      </c>
      <c r="D44" s="204" t="s">
        <v>15</v>
      </c>
      <c r="E44" s="205">
        <v>98.45</v>
      </c>
      <c r="F44" s="206">
        <v>0</v>
      </c>
      <c r="G44" s="39">
        <f t="shared" ref="G44:G49" si="1">E44*F44</f>
        <v>0</v>
      </c>
    </row>
    <row r="45" spans="2:7" ht="24" outlineLevel="1" x14ac:dyDescent="0.2">
      <c r="B45" s="22">
        <v>505</v>
      </c>
      <c r="C45" s="213" t="s">
        <v>249</v>
      </c>
      <c r="D45" s="204" t="s">
        <v>15</v>
      </c>
      <c r="E45" s="205">
        <v>21.79</v>
      </c>
      <c r="F45" s="206">
        <v>0</v>
      </c>
      <c r="G45" s="39">
        <f t="shared" si="1"/>
        <v>0</v>
      </c>
    </row>
    <row r="46" spans="2:7" ht="24" outlineLevel="1" x14ac:dyDescent="0.2">
      <c r="B46" s="22">
        <v>506</v>
      </c>
      <c r="C46" s="213" t="s">
        <v>277</v>
      </c>
      <c r="D46" s="204" t="s">
        <v>1</v>
      </c>
      <c r="E46" s="205">
        <v>196.69</v>
      </c>
      <c r="F46" s="206">
        <v>0</v>
      </c>
      <c r="G46" s="39">
        <f t="shared" si="1"/>
        <v>0</v>
      </c>
    </row>
    <row r="47" spans="2:7" ht="24" outlineLevel="1" x14ac:dyDescent="0.2">
      <c r="B47" s="22">
        <v>507</v>
      </c>
      <c r="C47" s="213" t="s">
        <v>250</v>
      </c>
      <c r="D47" s="204" t="s">
        <v>1</v>
      </c>
      <c r="E47" s="205">
        <v>199.32</v>
      </c>
      <c r="F47" s="206">
        <v>0</v>
      </c>
      <c r="G47" s="39">
        <f t="shared" si="1"/>
        <v>0</v>
      </c>
    </row>
    <row r="48" spans="2:7" ht="24" outlineLevel="1" x14ac:dyDescent="0.2">
      <c r="B48" s="22">
        <v>508</v>
      </c>
      <c r="C48" s="213" t="s">
        <v>251</v>
      </c>
      <c r="D48" s="204" t="s">
        <v>1</v>
      </c>
      <c r="E48" s="205">
        <v>193.22</v>
      </c>
      <c r="F48" s="206">
        <v>0</v>
      </c>
      <c r="G48" s="39">
        <f t="shared" si="1"/>
        <v>0</v>
      </c>
    </row>
    <row r="49" spans="1:7" ht="36" outlineLevel="1" x14ac:dyDescent="0.2">
      <c r="B49" s="22">
        <v>509</v>
      </c>
      <c r="C49" s="213" t="s">
        <v>247</v>
      </c>
      <c r="D49" s="204" t="s">
        <v>15</v>
      </c>
      <c r="E49" s="205">
        <v>89.18</v>
      </c>
      <c r="F49" s="206">
        <v>0</v>
      </c>
      <c r="G49" s="39">
        <f t="shared" si="1"/>
        <v>0</v>
      </c>
    </row>
    <row r="50" spans="1:7" s="198" customFormat="1" outlineLevel="1" x14ac:dyDescent="0.2">
      <c r="A50" s="8"/>
      <c r="B50" s="22">
        <v>510</v>
      </c>
      <c r="C50" s="213" t="s">
        <v>244</v>
      </c>
      <c r="D50" s="204" t="s">
        <v>14</v>
      </c>
      <c r="E50" s="205">
        <v>160.1</v>
      </c>
      <c r="F50" s="206">
        <v>0</v>
      </c>
      <c r="G50" s="39">
        <f t="shared" ref="G50:G56" si="2">E50*F50</f>
        <v>0</v>
      </c>
    </row>
    <row r="51" spans="1:7" s="198" customFormat="1" ht="24" outlineLevel="1" x14ac:dyDescent="0.2">
      <c r="A51" s="8"/>
      <c r="B51" s="22">
        <v>511</v>
      </c>
      <c r="C51" s="213" t="s">
        <v>242</v>
      </c>
      <c r="D51" s="204" t="s">
        <v>14</v>
      </c>
      <c r="E51" s="205">
        <v>74.7</v>
      </c>
      <c r="F51" s="206">
        <v>0</v>
      </c>
      <c r="G51" s="39">
        <f t="shared" si="2"/>
        <v>0</v>
      </c>
    </row>
    <row r="52" spans="1:7" s="198" customFormat="1" outlineLevel="1" x14ac:dyDescent="0.2">
      <c r="A52" s="8"/>
      <c r="B52" s="22">
        <v>512</v>
      </c>
      <c r="C52" s="213" t="s">
        <v>243</v>
      </c>
      <c r="D52" s="204" t="s">
        <v>14</v>
      </c>
      <c r="E52" s="205">
        <v>796.7</v>
      </c>
      <c r="F52" s="206">
        <v>0</v>
      </c>
      <c r="G52" s="39">
        <f t="shared" si="2"/>
        <v>0</v>
      </c>
    </row>
    <row r="53" spans="1:7" s="198" customFormat="1" ht="24" outlineLevel="1" x14ac:dyDescent="0.2">
      <c r="A53" s="8"/>
      <c r="B53" s="22">
        <v>513</v>
      </c>
      <c r="C53" s="213" t="s">
        <v>241</v>
      </c>
      <c r="D53" s="204" t="s">
        <v>14</v>
      </c>
      <c r="E53" s="205">
        <v>422.9</v>
      </c>
      <c r="F53" s="206">
        <v>0</v>
      </c>
      <c r="G53" s="39">
        <f t="shared" si="2"/>
        <v>0</v>
      </c>
    </row>
    <row r="54" spans="1:7" s="198" customFormat="1" ht="24" outlineLevel="1" x14ac:dyDescent="0.2">
      <c r="A54" s="8"/>
      <c r="B54" s="22">
        <v>514</v>
      </c>
      <c r="C54" s="213" t="s">
        <v>245</v>
      </c>
      <c r="D54" s="204" t="s">
        <v>14</v>
      </c>
      <c r="E54" s="205">
        <v>206.6</v>
      </c>
      <c r="F54" s="206">
        <v>0</v>
      </c>
      <c r="G54" s="39">
        <f t="shared" si="2"/>
        <v>0</v>
      </c>
    </row>
    <row r="55" spans="1:7" s="198" customFormat="1" ht="24" outlineLevel="1" x14ac:dyDescent="0.2">
      <c r="A55" s="8"/>
      <c r="B55" s="22">
        <v>515</v>
      </c>
      <c r="C55" s="213" t="s">
        <v>246</v>
      </c>
      <c r="D55" s="204" t="s">
        <v>14</v>
      </c>
      <c r="E55" s="205">
        <v>425.3</v>
      </c>
      <c r="F55" s="206">
        <v>0</v>
      </c>
      <c r="G55" s="39">
        <f t="shared" si="2"/>
        <v>0</v>
      </c>
    </row>
    <row r="56" spans="1:7" ht="24" outlineLevel="1" x14ac:dyDescent="0.2">
      <c r="B56" s="22">
        <v>516</v>
      </c>
      <c r="C56" s="203" t="s">
        <v>428</v>
      </c>
      <c r="D56" s="204" t="s">
        <v>1</v>
      </c>
      <c r="E56" s="205">
        <v>91.02</v>
      </c>
      <c r="F56" s="206">
        <v>0</v>
      </c>
      <c r="G56" s="39">
        <f t="shared" si="2"/>
        <v>0</v>
      </c>
    </row>
    <row r="57" spans="1:7" ht="36" outlineLevel="1" x14ac:dyDescent="0.2">
      <c r="B57" s="22">
        <v>517</v>
      </c>
      <c r="C57" s="213" t="s">
        <v>31</v>
      </c>
      <c r="D57" s="204" t="s">
        <v>15</v>
      </c>
      <c r="E57" s="205">
        <v>5.46</v>
      </c>
      <c r="F57" s="206">
        <v>0</v>
      </c>
      <c r="G57" s="39">
        <f t="shared" ref="G57:G62" si="3">E57*F57</f>
        <v>0</v>
      </c>
    </row>
    <row r="58" spans="1:7" ht="36" outlineLevel="1" x14ac:dyDescent="0.2">
      <c r="B58" s="22">
        <v>518</v>
      </c>
      <c r="C58" s="213" t="s">
        <v>30</v>
      </c>
      <c r="D58" s="204" t="s">
        <v>15</v>
      </c>
      <c r="E58" s="205">
        <v>5.46</v>
      </c>
      <c r="F58" s="206">
        <v>0</v>
      </c>
      <c r="G58" s="39">
        <f t="shared" si="3"/>
        <v>0</v>
      </c>
    </row>
    <row r="59" spans="1:7" ht="24" outlineLevel="1" x14ac:dyDescent="0.2">
      <c r="B59" s="22">
        <v>519</v>
      </c>
      <c r="C59" s="213" t="s">
        <v>257</v>
      </c>
      <c r="D59" s="204" t="s">
        <v>1</v>
      </c>
      <c r="E59" s="205">
        <v>574.58000000000004</v>
      </c>
      <c r="F59" s="206">
        <v>0</v>
      </c>
      <c r="G59" s="39">
        <f t="shared" si="3"/>
        <v>0</v>
      </c>
    </row>
    <row r="60" spans="1:7" outlineLevel="1" x14ac:dyDescent="0.2">
      <c r="B60" s="22">
        <v>520</v>
      </c>
      <c r="C60" s="213" t="s">
        <v>228</v>
      </c>
      <c r="D60" s="204" t="s">
        <v>15</v>
      </c>
      <c r="E60" s="205">
        <v>3.03</v>
      </c>
      <c r="F60" s="206">
        <v>0</v>
      </c>
      <c r="G60" s="39">
        <f t="shared" si="3"/>
        <v>0</v>
      </c>
    </row>
    <row r="61" spans="1:7" ht="36" outlineLevel="1" x14ac:dyDescent="0.2">
      <c r="B61" s="22">
        <v>521</v>
      </c>
      <c r="C61" s="213" t="s">
        <v>308</v>
      </c>
      <c r="D61" s="204" t="s">
        <v>15</v>
      </c>
      <c r="E61" s="205">
        <v>152.37</v>
      </c>
      <c r="F61" s="206">
        <v>0</v>
      </c>
      <c r="G61" s="39">
        <f t="shared" si="3"/>
        <v>0</v>
      </c>
    </row>
    <row r="62" spans="1:7" ht="24" outlineLevel="1" x14ac:dyDescent="0.2">
      <c r="B62" s="22">
        <v>522</v>
      </c>
      <c r="C62" s="213" t="s">
        <v>34</v>
      </c>
      <c r="D62" s="204" t="s">
        <v>32</v>
      </c>
      <c r="E62" s="205">
        <v>1523.7</v>
      </c>
      <c r="F62" s="206">
        <v>0</v>
      </c>
      <c r="G62" s="39">
        <f t="shared" si="3"/>
        <v>0</v>
      </c>
    </row>
    <row r="63" spans="1:7" x14ac:dyDescent="0.2">
      <c r="B63" s="27"/>
      <c r="C63" s="214"/>
      <c r="D63" s="215"/>
      <c r="E63" s="232"/>
      <c r="F63" s="233"/>
      <c r="G63" s="234"/>
    </row>
    <row r="64" spans="1:7" x14ac:dyDescent="0.2">
      <c r="B64" s="21">
        <v>600</v>
      </c>
      <c r="C64" s="220" t="s">
        <v>139</v>
      </c>
      <c r="D64" s="221"/>
      <c r="E64" s="222"/>
      <c r="F64" s="212"/>
      <c r="G64" s="40">
        <f>SUM(G66:G95)</f>
        <v>0</v>
      </c>
    </row>
    <row r="65" spans="2:7" outlineLevel="1" x14ac:dyDescent="0.2">
      <c r="B65" s="25"/>
      <c r="C65" s="227" t="s">
        <v>388</v>
      </c>
      <c r="D65" s="228"/>
      <c r="E65" s="229"/>
      <c r="F65" s="230"/>
      <c r="G65" s="231"/>
    </row>
    <row r="66" spans="2:7" outlineLevel="1" x14ac:dyDescent="0.2">
      <c r="B66" s="22">
        <v>601</v>
      </c>
      <c r="C66" s="235" t="s">
        <v>318</v>
      </c>
      <c r="D66" s="204" t="s">
        <v>15</v>
      </c>
      <c r="E66" s="205">
        <v>30.18</v>
      </c>
      <c r="F66" s="206">
        <v>0</v>
      </c>
      <c r="G66" s="39">
        <f>E66*F66</f>
        <v>0</v>
      </c>
    </row>
    <row r="67" spans="2:7" ht="24" outlineLevel="1" x14ac:dyDescent="0.2">
      <c r="B67" s="22">
        <v>602</v>
      </c>
      <c r="C67" s="213" t="s">
        <v>82</v>
      </c>
      <c r="D67" s="204" t="s">
        <v>15</v>
      </c>
      <c r="E67" s="205">
        <v>30.18</v>
      </c>
      <c r="F67" s="206">
        <v>0</v>
      </c>
      <c r="G67" s="39">
        <f t="shared" ref="G67" si="4">E67*F67</f>
        <v>0</v>
      </c>
    </row>
    <row r="68" spans="2:7" ht="35.450000000000003" customHeight="1" outlineLevel="1" x14ac:dyDescent="0.2">
      <c r="B68" s="22">
        <v>603</v>
      </c>
      <c r="C68" s="213" t="s">
        <v>19</v>
      </c>
      <c r="D68" s="204" t="s">
        <v>1</v>
      </c>
      <c r="E68" s="205">
        <v>292.01</v>
      </c>
      <c r="F68" s="206">
        <v>0</v>
      </c>
      <c r="G68" s="39">
        <f t="shared" ref="G68:G82" si="5">E68*F68</f>
        <v>0</v>
      </c>
    </row>
    <row r="69" spans="2:7" ht="36" outlineLevel="1" x14ac:dyDescent="0.2">
      <c r="B69" s="22">
        <v>604</v>
      </c>
      <c r="C69" s="203" t="s">
        <v>81</v>
      </c>
      <c r="D69" s="204" t="s">
        <v>14</v>
      </c>
      <c r="E69" s="205">
        <v>403.9</v>
      </c>
      <c r="F69" s="206">
        <v>0</v>
      </c>
      <c r="G69" s="39">
        <f t="shared" si="5"/>
        <v>0</v>
      </c>
    </row>
    <row r="70" spans="2:7" ht="24" outlineLevel="1" x14ac:dyDescent="0.2">
      <c r="B70" s="22">
        <v>605</v>
      </c>
      <c r="C70" s="203" t="s">
        <v>73</v>
      </c>
      <c r="D70" s="204" t="s">
        <v>14</v>
      </c>
      <c r="E70" s="205">
        <v>143.5</v>
      </c>
      <c r="F70" s="206">
        <v>0</v>
      </c>
      <c r="G70" s="39">
        <f>E70*F70</f>
        <v>0</v>
      </c>
    </row>
    <row r="71" spans="2:7" ht="24" outlineLevel="1" x14ac:dyDescent="0.2">
      <c r="B71" s="22">
        <v>606</v>
      </c>
      <c r="C71" s="203" t="s">
        <v>74</v>
      </c>
      <c r="D71" s="204" t="s">
        <v>14</v>
      </c>
      <c r="E71" s="205">
        <v>541.4</v>
      </c>
      <c r="F71" s="206">
        <v>0</v>
      </c>
      <c r="G71" s="39">
        <f t="shared" ref="G71:G72" si="6">E71*F71</f>
        <v>0</v>
      </c>
    </row>
    <row r="72" spans="2:7" ht="24" outlineLevel="1" x14ac:dyDescent="0.2">
      <c r="B72" s="22">
        <v>607</v>
      </c>
      <c r="C72" s="203" t="s">
        <v>75</v>
      </c>
      <c r="D72" s="204" t="s">
        <v>14</v>
      </c>
      <c r="E72" s="205">
        <v>525.29999999999995</v>
      </c>
      <c r="F72" s="206">
        <v>0</v>
      </c>
      <c r="G72" s="39">
        <f t="shared" si="6"/>
        <v>0</v>
      </c>
    </row>
    <row r="73" spans="2:7" ht="24" outlineLevel="1" x14ac:dyDescent="0.2">
      <c r="B73" s="22">
        <v>608</v>
      </c>
      <c r="C73" s="203" t="s">
        <v>76</v>
      </c>
      <c r="D73" s="204" t="s">
        <v>14</v>
      </c>
      <c r="E73" s="205">
        <v>597.9</v>
      </c>
      <c r="F73" s="206">
        <v>0</v>
      </c>
      <c r="G73" s="39">
        <f t="shared" ref="G73:G74" si="7">E73*F73</f>
        <v>0</v>
      </c>
    </row>
    <row r="74" spans="2:7" ht="24" outlineLevel="1" x14ac:dyDescent="0.2">
      <c r="B74" s="22">
        <v>609</v>
      </c>
      <c r="C74" s="203" t="s">
        <v>72</v>
      </c>
      <c r="D74" s="204" t="s">
        <v>14</v>
      </c>
      <c r="E74" s="205">
        <v>430.4</v>
      </c>
      <c r="F74" s="206">
        <v>0</v>
      </c>
      <c r="G74" s="39">
        <f t="shared" si="7"/>
        <v>0</v>
      </c>
    </row>
    <row r="75" spans="2:7" outlineLevel="1" x14ac:dyDescent="0.2">
      <c r="B75" s="25"/>
      <c r="C75" s="227" t="s">
        <v>387</v>
      </c>
      <c r="D75" s="228"/>
      <c r="E75" s="229"/>
      <c r="F75" s="230"/>
      <c r="G75" s="42"/>
    </row>
    <row r="76" spans="2:7" outlineLevel="1" x14ac:dyDescent="0.2">
      <c r="B76" s="22">
        <v>610</v>
      </c>
      <c r="C76" s="203" t="s">
        <v>318</v>
      </c>
      <c r="D76" s="204" t="s">
        <v>15</v>
      </c>
      <c r="E76" s="205">
        <v>18.59</v>
      </c>
      <c r="F76" s="206">
        <v>0</v>
      </c>
      <c r="G76" s="39">
        <f>E76*F76</f>
        <v>0</v>
      </c>
    </row>
    <row r="77" spans="2:7" ht="24" outlineLevel="1" x14ac:dyDescent="0.2">
      <c r="B77" s="22">
        <v>611</v>
      </c>
      <c r="C77" s="213" t="s">
        <v>82</v>
      </c>
      <c r="D77" s="204" t="s">
        <v>15</v>
      </c>
      <c r="E77" s="205">
        <v>18.59</v>
      </c>
      <c r="F77" s="206">
        <v>0</v>
      </c>
      <c r="G77" s="39">
        <f t="shared" ref="G77" si="8">E77*F77</f>
        <v>0</v>
      </c>
    </row>
    <row r="78" spans="2:7" ht="36" outlineLevel="1" x14ac:dyDescent="0.2">
      <c r="B78" s="22">
        <v>612</v>
      </c>
      <c r="C78" s="213" t="s">
        <v>18</v>
      </c>
      <c r="D78" s="204" t="s">
        <v>1</v>
      </c>
      <c r="E78" s="205">
        <v>282.95</v>
      </c>
      <c r="F78" s="206">
        <v>0</v>
      </c>
      <c r="G78" s="39">
        <f t="shared" si="5"/>
        <v>0</v>
      </c>
    </row>
    <row r="79" spans="2:7" ht="24" outlineLevel="1" x14ac:dyDescent="0.2">
      <c r="B79" s="22">
        <v>613</v>
      </c>
      <c r="C79" s="203" t="s">
        <v>74</v>
      </c>
      <c r="D79" s="204" t="s">
        <v>14</v>
      </c>
      <c r="E79" s="205">
        <v>680.7</v>
      </c>
      <c r="F79" s="206">
        <v>0</v>
      </c>
      <c r="G79" s="39">
        <f t="shared" si="5"/>
        <v>0</v>
      </c>
    </row>
    <row r="80" spans="2:7" ht="24" outlineLevel="1" x14ac:dyDescent="0.2">
      <c r="B80" s="22">
        <v>614</v>
      </c>
      <c r="C80" s="203" t="s">
        <v>75</v>
      </c>
      <c r="D80" s="204" t="s">
        <v>14</v>
      </c>
      <c r="E80" s="205">
        <v>214.4</v>
      </c>
      <c r="F80" s="206">
        <v>0</v>
      </c>
      <c r="G80" s="39">
        <f t="shared" si="5"/>
        <v>0</v>
      </c>
    </row>
    <row r="81" spans="2:7" ht="24" outlineLevel="1" x14ac:dyDescent="0.2">
      <c r="B81" s="22">
        <v>615</v>
      </c>
      <c r="C81" s="203" t="s">
        <v>76</v>
      </c>
      <c r="D81" s="204" t="s">
        <v>14</v>
      </c>
      <c r="E81" s="205">
        <v>145</v>
      </c>
      <c r="F81" s="206">
        <v>0</v>
      </c>
      <c r="G81" s="39">
        <f t="shared" si="5"/>
        <v>0</v>
      </c>
    </row>
    <row r="82" spans="2:7" ht="24" outlineLevel="1" x14ac:dyDescent="0.2">
      <c r="B82" s="22">
        <v>616</v>
      </c>
      <c r="C82" s="203" t="s">
        <v>72</v>
      </c>
      <c r="D82" s="204" t="s">
        <v>14</v>
      </c>
      <c r="E82" s="205">
        <v>401.7</v>
      </c>
      <c r="F82" s="206">
        <v>0</v>
      </c>
      <c r="G82" s="39">
        <f t="shared" si="5"/>
        <v>0</v>
      </c>
    </row>
    <row r="83" spans="2:7" outlineLevel="1" x14ac:dyDescent="0.2">
      <c r="B83" s="25"/>
      <c r="C83" s="227" t="s">
        <v>170</v>
      </c>
      <c r="D83" s="228"/>
      <c r="E83" s="229"/>
      <c r="F83" s="230"/>
      <c r="G83" s="231"/>
    </row>
    <row r="84" spans="2:7" outlineLevel="1" x14ac:dyDescent="0.2">
      <c r="B84" s="22">
        <v>617</v>
      </c>
      <c r="C84" s="203" t="s">
        <v>318</v>
      </c>
      <c r="D84" s="204" t="s">
        <v>15</v>
      </c>
      <c r="E84" s="205">
        <v>29.39</v>
      </c>
      <c r="F84" s="206">
        <v>0</v>
      </c>
      <c r="G84" s="39">
        <f>E84*F84</f>
        <v>0</v>
      </c>
    </row>
    <row r="85" spans="2:7" ht="24" outlineLevel="1" x14ac:dyDescent="0.2">
      <c r="B85" s="22">
        <v>618</v>
      </c>
      <c r="C85" s="213" t="s">
        <v>82</v>
      </c>
      <c r="D85" s="204" t="s">
        <v>15</v>
      </c>
      <c r="E85" s="205">
        <v>29.39</v>
      </c>
      <c r="F85" s="206">
        <v>0</v>
      </c>
      <c r="G85" s="39">
        <f t="shared" ref="G85" si="9">E85*F85</f>
        <v>0</v>
      </c>
    </row>
    <row r="86" spans="2:7" ht="24" outlineLevel="1" x14ac:dyDescent="0.2">
      <c r="B86" s="22">
        <v>619</v>
      </c>
      <c r="C86" s="213" t="s">
        <v>20</v>
      </c>
      <c r="D86" s="204" t="s">
        <v>1</v>
      </c>
      <c r="E86" s="205">
        <v>58.86</v>
      </c>
      <c r="F86" s="206">
        <v>0</v>
      </c>
      <c r="G86" s="39">
        <f t="shared" ref="G86:G87" si="10">E86*F86</f>
        <v>0</v>
      </c>
    </row>
    <row r="87" spans="2:7" ht="24" outlineLevel="1" x14ac:dyDescent="0.2">
      <c r="B87" s="22">
        <v>620</v>
      </c>
      <c r="C87" s="203" t="s">
        <v>78</v>
      </c>
      <c r="D87" s="204" t="s">
        <v>14</v>
      </c>
      <c r="E87" s="205">
        <v>213.1</v>
      </c>
      <c r="F87" s="206">
        <v>0</v>
      </c>
      <c r="G87" s="39">
        <f t="shared" si="10"/>
        <v>0</v>
      </c>
    </row>
    <row r="88" spans="2:7" ht="24" outlineLevel="1" x14ac:dyDescent="0.2">
      <c r="B88" s="22">
        <v>621</v>
      </c>
      <c r="C88" s="203" t="s">
        <v>79</v>
      </c>
      <c r="D88" s="204" t="s">
        <v>14</v>
      </c>
      <c r="E88" s="205">
        <v>201.8</v>
      </c>
      <c r="F88" s="206">
        <v>0</v>
      </c>
      <c r="G88" s="39">
        <f t="shared" ref="G88" si="11">E88*F88</f>
        <v>0</v>
      </c>
    </row>
    <row r="89" spans="2:7" ht="24" outlineLevel="1" x14ac:dyDescent="0.2">
      <c r="B89" s="22">
        <v>622</v>
      </c>
      <c r="C89" s="203" t="s">
        <v>80</v>
      </c>
      <c r="D89" s="204" t="s">
        <v>14</v>
      </c>
      <c r="E89" s="205">
        <v>12.3</v>
      </c>
      <c r="F89" s="206">
        <v>0</v>
      </c>
      <c r="G89" s="39">
        <f t="shared" ref="G89" si="12">E89*F89</f>
        <v>0</v>
      </c>
    </row>
    <row r="90" spans="2:7" ht="24" outlineLevel="1" x14ac:dyDescent="0.2">
      <c r="B90" s="22">
        <v>623</v>
      </c>
      <c r="C90" s="203" t="s">
        <v>77</v>
      </c>
      <c r="D90" s="204" t="s">
        <v>14</v>
      </c>
      <c r="E90" s="205">
        <v>395.3</v>
      </c>
      <c r="F90" s="206">
        <v>0</v>
      </c>
      <c r="G90" s="39">
        <f t="shared" ref="G90" si="13">E90*F90</f>
        <v>0</v>
      </c>
    </row>
    <row r="91" spans="2:7" ht="24" outlineLevel="1" x14ac:dyDescent="0.2">
      <c r="B91" s="22">
        <v>624</v>
      </c>
      <c r="C91" s="203" t="s">
        <v>429</v>
      </c>
      <c r="D91" s="204" t="s">
        <v>1</v>
      </c>
      <c r="E91" s="205">
        <v>12.76</v>
      </c>
      <c r="F91" s="206">
        <v>0</v>
      </c>
      <c r="G91" s="39">
        <f t="shared" ref="G91:G92" si="14">E91*F91</f>
        <v>0</v>
      </c>
    </row>
    <row r="92" spans="2:7" ht="24" outlineLevel="1" x14ac:dyDescent="0.2">
      <c r="B92" s="22">
        <v>625</v>
      </c>
      <c r="C92" s="203" t="s">
        <v>430</v>
      </c>
      <c r="D92" s="204" t="s">
        <v>1</v>
      </c>
      <c r="E92" s="205">
        <v>430.78</v>
      </c>
      <c r="F92" s="206">
        <v>0</v>
      </c>
      <c r="G92" s="39">
        <f t="shared" si="14"/>
        <v>0</v>
      </c>
    </row>
    <row r="93" spans="2:7" ht="24" outlineLevel="1" x14ac:dyDescent="0.2">
      <c r="B93" s="22">
        <v>626</v>
      </c>
      <c r="C93" s="203" t="s">
        <v>431</v>
      </c>
      <c r="D93" s="204" t="s">
        <v>1</v>
      </c>
      <c r="E93" s="205">
        <v>84.62</v>
      </c>
      <c r="F93" s="206">
        <v>0</v>
      </c>
      <c r="G93" s="39">
        <f t="shared" ref="G93:G95" si="15">E93*F93</f>
        <v>0</v>
      </c>
    </row>
    <row r="94" spans="2:7" ht="36" outlineLevel="1" x14ac:dyDescent="0.2">
      <c r="B94" s="22">
        <v>627</v>
      </c>
      <c r="C94" s="203" t="s">
        <v>256</v>
      </c>
      <c r="D94" s="204" t="s">
        <v>1</v>
      </c>
      <c r="E94" s="205">
        <v>58.38</v>
      </c>
      <c r="F94" s="206">
        <v>0</v>
      </c>
      <c r="G94" s="39">
        <f t="shared" si="15"/>
        <v>0</v>
      </c>
    </row>
    <row r="95" spans="2:7" ht="24" outlineLevel="1" x14ac:dyDescent="0.2">
      <c r="B95" s="22">
        <v>628</v>
      </c>
      <c r="C95" s="203" t="s">
        <v>280</v>
      </c>
      <c r="D95" s="204" t="s">
        <v>15</v>
      </c>
      <c r="E95" s="205">
        <v>2.92</v>
      </c>
      <c r="F95" s="206">
        <v>0</v>
      </c>
      <c r="G95" s="39">
        <f t="shared" si="15"/>
        <v>0</v>
      </c>
    </row>
    <row r="96" spans="2:7" outlineLevel="1" x14ac:dyDescent="0.2">
      <c r="B96" s="22"/>
      <c r="C96" s="213"/>
      <c r="D96" s="204"/>
      <c r="E96" s="205"/>
      <c r="F96" s="206"/>
      <c r="G96" s="39"/>
    </row>
    <row r="97" spans="1:7" x14ac:dyDescent="0.2">
      <c r="B97" s="21">
        <v>700</v>
      </c>
      <c r="C97" s="220" t="s">
        <v>140</v>
      </c>
      <c r="D97" s="221"/>
      <c r="E97" s="222"/>
      <c r="F97" s="212"/>
      <c r="G97" s="40">
        <f>SUM(G99:G107)</f>
        <v>0</v>
      </c>
    </row>
    <row r="98" spans="1:7" outlineLevel="1" x14ac:dyDescent="0.2">
      <c r="B98" s="236"/>
      <c r="C98" s="239" t="s">
        <v>225</v>
      </c>
      <c r="D98" s="215"/>
      <c r="E98" s="216"/>
      <c r="F98" s="240"/>
      <c r="G98" s="241"/>
    </row>
    <row r="99" spans="1:7" ht="36" outlineLevel="1" x14ac:dyDescent="0.2">
      <c r="B99" s="22">
        <v>701</v>
      </c>
      <c r="C99" s="213" t="s">
        <v>134</v>
      </c>
      <c r="D99" s="204" t="s">
        <v>1</v>
      </c>
      <c r="E99" s="205">
        <v>380.37</v>
      </c>
      <c r="F99" s="206">
        <v>0</v>
      </c>
      <c r="G99" s="39">
        <f t="shared" ref="G99:G104" si="16">E99*F99</f>
        <v>0</v>
      </c>
    </row>
    <row r="100" spans="1:7" ht="36" outlineLevel="1" x14ac:dyDescent="0.2">
      <c r="B100" s="22">
        <v>702</v>
      </c>
      <c r="C100" s="213" t="s">
        <v>135</v>
      </c>
      <c r="D100" s="204" t="s">
        <v>1</v>
      </c>
      <c r="E100" s="205">
        <v>713.12</v>
      </c>
      <c r="F100" s="206">
        <v>0</v>
      </c>
      <c r="G100" s="39">
        <f t="shared" si="16"/>
        <v>0</v>
      </c>
    </row>
    <row r="101" spans="1:7" outlineLevel="1" x14ac:dyDescent="0.2">
      <c r="B101" s="22">
        <v>703</v>
      </c>
      <c r="C101" s="213" t="s">
        <v>391</v>
      </c>
      <c r="D101" s="204" t="s">
        <v>1</v>
      </c>
      <c r="E101" s="205">
        <v>120.96</v>
      </c>
      <c r="F101" s="206">
        <v>0</v>
      </c>
      <c r="G101" s="39">
        <f t="shared" si="16"/>
        <v>0</v>
      </c>
    </row>
    <row r="102" spans="1:7" ht="24" outlineLevel="1" x14ac:dyDescent="0.2">
      <c r="B102" s="22">
        <v>704</v>
      </c>
      <c r="C102" s="213" t="s">
        <v>311</v>
      </c>
      <c r="D102" s="204" t="s">
        <v>6</v>
      </c>
      <c r="E102" s="205">
        <v>103.5</v>
      </c>
      <c r="F102" s="206">
        <v>0</v>
      </c>
      <c r="G102" s="39">
        <f t="shared" si="16"/>
        <v>0</v>
      </c>
    </row>
    <row r="103" spans="1:7" ht="24" outlineLevel="1" x14ac:dyDescent="0.2">
      <c r="B103" s="22">
        <v>705</v>
      </c>
      <c r="C103" s="213" t="s">
        <v>309</v>
      </c>
      <c r="D103" s="204" t="s">
        <v>6</v>
      </c>
      <c r="E103" s="205">
        <v>69.2</v>
      </c>
      <c r="F103" s="206">
        <v>0</v>
      </c>
      <c r="G103" s="39">
        <f>E103*F103</f>
        <v>0</v>
      </c>
    </row>
    <row r="104" spans="1:7" ht="24" outlineLevel="1" x14ac:dyDescent="0.2">
      <c r="B104" s="22">
        <v>706</v>
      </c>
      <c r="C104" s="213" t="s">
        <v>310</v>
      </c>
      <c r="D104" s="204" t="s">
        <v>6</v>
      </c>
      <c r="E104" s="205">
        <v>389.71</v>
      </c>
      <c r="F104" s="206">
        <v>0</v>
      </c>
      <c r="G104" s="39">
        <f t="shared" si="16"/>
        <v>0</v>
      </c>
    </row>
    <row r="105" spans="1:7" outlineLevel="1" x14ac:dyDescent="0.2">
      <c r="B105" s="236"/>
      <c r="C105" s="239" t="s">
        <v>372</v>
      </c>
      <c r="D105" s="204"/>
      <c r="E105" s="216"/>
      <c r="F105" s="206"/>
      <c r="G105" s="39"/>
    </row>
    <row r="106" spans="1:7" ht="34.5" customHeight="1" outlineLevel="1" x14ac:dyDescent="0.2">
      <c r="B106" s="22">
        <v>707</v>
      </c>
      <c r="C106" s="242" t="s">
        <v>411</v>
      </c>
      <c r="D106" s="204" t="s">
        <v>1</v>
      </c>
      <c r="E106" s="205">
        <v>0.15</v>
      </c>
      <c r="F106" s="206">
        <v>0</v>
      </c>
      <c r="G106" s="39">
        <f t="shared" ref="G106" si="17">E106*F106</f>
        <v>0</v>
      </c>
    </row>
    <row r="107" spans="1:7" s="201" customFormat="1" outlineLevel="1" x14ac:dyDescent="0.2">
      <c r="A107" s="8"/>
      <c r="B107" s="243"/>
      <c r="C107" s="244"/>
      <c r="D107" s="245"/>
      <c r="E107" s="246"/>
      <c r="F107" s="247"/>
      <c r="G107" s="248"/>
    </row>
    <row r="108" spans="1:7" x14ac:dyDescent="0.2">
      <c r="B108" s="21">
        <v>800</v>
      </c>
      <c r="C108" s="249" t="s">
        <v>141</v>
      </c>
      <c r="D108" s="221"/>
      <c r="E108" s="222"/>
      <c r="F108" s="212"/>
      <c r="G108" s="40">
        <f>SUM(G110:G121)</f>
        <v>0</v>
      </c>
    </row>
    <row r="109" spans="1:7" outlineLevel="1" x14ac:dyDescent="0.2">
      <c r="B109" s="236"/>
      <c r="C109" s="239" t="s">
        <v>174</v>
      </c>
      <c r="D109" s="204"/>
      <c r="E109" s="216"/>
      <c r="F109" s="206"/>
      <c r="G109" s="39"/>
    </row>
    <row r="110" spans="1:7" outlineLevel="1" x14ac:dyDescent="0.2">
      <c r="B110" s="22">
        <v>801</v>
      </c>
      <c r="C110" s="203" t="s">
        <v>319</v>
      </c>
      <c r="D110" s="204" t="s">
        <v>14</v>
      </c>
      <c r="E110" s="205">
        <v>391.46</v>
      </c>
      <c r="F110" s="206">
        <v>0</v>
      </c>
      <c r="G110" s="39">
        <f t="shared" ref="G110:G113" si="18">E110*F110</f>
        <v>0</v>
      </c>
    </row>
    <row r="111" spans="1:7" outlineLevel="1" x14ac:dyDescent="0.2">
      <c r="B111" s="22">
        <v>802</v>
      </c>
      <c r="C111" s="203" t="s">
        <v>320</v>
      </c>
      <c r="D111" s="204" t="s">
        <v>14</v>
      </c>
      <c r="E111" s="205">
        <v>391.76</v>
      </c>
      <c r="F111" s="206">
        <v>0</v>
      </c>
      <c r="G111" s="39">
        <f t="shared" si="18"/>
        <v>0</v>
      </c>
    </row>
    <row r="112" spans="1:7" ht="48" outlineLevel="1" x14ac:dyDescent="0.2">
      <c r="B112" s="22">
        <v>803</v>
      </c>
      <c r="C112" s="242" t="s">
        <v>400</v>
      </c>
      <c r="D112" s="204" t="s">
        <v>1</v>
      </c>
      <c r="E112" s="205">
        <v>359.41</v>
      </c>
      <c r="F112" s="206">
        <v>0</v>
      </c>
      <c r="G112" s="39">
        <f t="shared" si="18"/>
        <v>0</v>
      </c>
    </row>
    <row r="113" spans="2:7" ht="36" outlineLevel="1" x14ac:dyDescent="0.2">
      <c r="B113" s="22">
        <v>804</v>
      </c>
      <c r="C113" s="242" t="s">
        <v>401</v>
      </c>
      <c r="D113" s="204" t="s">
        <v>1</v>
      </c>
      <c r="E113" s="205">
        <v>359.41</v>
      </c>
      <c r="F113" s="206">
        <v>0</v>
      </c>
      <c r="G113" s="39">
        <f t="shared" si="18"/>
        <v>0</v>
      </c>
    </row>
    <row r="114" spans="2:7" outlineLevel="1" x14ac:dyDescent="0.2">
      <c r="B114" s="236"/>
      <c r="C114" s="239" t="s">
        <v>380</v>
      </c>
      <c r="D114" s="204"/>
      <c r="E114" s="216"/>
      <c r="F114" s="206"/>
      <c r="G114" s="39"/>
    </row>
    <row r="115" spans="2:7" ht="36" outlineLevel="1" x14ac:dyDescent="0.2">
      <c r="B115" s="22">
        <v>803</v>
      </c>
      <c r="C115" s="213" t="s">
        <v>10</v>
      </c>
      <c r="D115" s="204" t="s">
        <v>1</v>
      </c>
      <c r="E115" s="205">
        <v>359.41</v>
      </c>
      <c r="F115" s="206">
        <v>0</v>
      </c>
      <c r="G115" s="39">
        <f>E115*F115</f>
        <v>0</v>
      </c>
    </row>
    <row r="116" spans="2:7" outlineLevel="1" x14ac:dyDescent="0.2">
      <c r="B116" s="22">
        <v>804</v>
      </c>
      <c r="C116" s="203" t="s">
        <v>432</v>
      </c>
      <c r="D116" s="204" t="s">
        <v>1</v>
      </c>
      <c r="E116" s="205">
        <v>31.6</v>
      </c>
      <c r="F116" s="206">
        <v>0</v>
      </c>
      <c r="G116" s="39">
        <f t="shared" ref="G116" si="19">E116*F116</f>
        <v>0</v>
      </c>
    </row>
    <row r="117" spans="2:7" outlineLevel="1" x14ac:dyDescent="0.2">
      <c r="B117" s="236"/>
      <c r="C117" s="239" t="s">
        <v>381</v>
      </c>
      <c r="D117" s="204"/>
      <c r="E117" s="216"/>
      <c r="F117" s="206"/>
      <c r="G117" s="39"/>
    </row>
    <row r="118" spans="2:7" ht="24" outlineLevel="1" x14ac:dyDescent="0.2">
      <c r="B118" s="22">
        <v>805</v>
      </c>
      <c r="C118" s="250" t="s">
        <v>12</v>
      </c>
      <c r="D118" s="204" t="s">
        <v>6</v>
      </c>
      <c r="E118" s="205">
        <v>76</v>
      </c>
      <c r="F118" s="206">
        <v>0</v>
      </c>
      <c r="G118" s="39">
        <f>E118*F118</f>
        <v>0</v>
      </c>
    </row>
    <row r="119" spans="2:7" ht="24" outlineLevel="1" x14ac:dyDescent="0.2">
      <c r="B119" s="22">
        <v>806</v>
      </c>
      <c r="C119" s="250" t="s">
        <v>13</v>
      </c>
      <c r="D119" s="204" t="s">
        <v>6</v>
      </c>
      <c r="E119" s="205">
        <v>49.85</v>
      </c>
      <c r="F119" s="206">
        <v>0</v>
      </c>
      <c r="G119" s="39">
        <f>E119*F119</f>
        <v>0</v>
      </c>
    </row>
    <row r="120" spans="2:7" ht="24" outlineLevel="1" x14ac:dyDescent="0.2">
      <c r="B120" s="22">
        <v>807</v>
      </c>
      <c r="C120" s="213" t="s">
        <v>11</v>
      </c>
      <c r="D120" s="204" t="s">
        <v>6</v>
      </c>
      <c r="E120" s="205">
        <v>24.55</v>
      </c>
      <c r="F120" s="206">
        <v>0</v>
      </c>
      <c r="G120" s="39">
        <f>E120*F120</f>
        <v>0</v>
      </c>
    </row>
    <row r="121" spans="2:7" s="15" customFormat="1" x14ac:dyDescent="0.2">
      <c r="B121" s="22"/>
      <c r="C121" s="203"/>
      <c r="D121" s="204"/>
      <c r="E121" s="205"/>
      <c r="F121" s="206"/>
      <c r="G121" s="39"/>
    </row>
    <row r="122" spans="2:7" s="15" customFormat="1" x14ac:dyDescent="0.2">
      <c r="B122" s="21">
        <v>900</v>
      </c>
      <c r="C122" s="220" t="s">
        <v>224</v>
      </c>
      <c r="D122" s="221"/>
      <c r="E122" s="222"/>
      <c r="F122" s="212"/>
      <c r="G122" s="40">
        <f>SUM(G124:G128)</f>
        <v>0</v>
      </c>
    </row>
    <row r="123" spans="2:7" outlineLevel="1" x14ac:dyDescent="0.2">
      <c r="B123" s="236"/>
      <c r="C123" s="239" t="s">
        <v>378</v>
      </c>
      <c r="D123" s="204"/>
      <c r="E123" s="216"/>
      <c r="F123" s="206"/>
      <c r="G123" s="39"/>
    </row>
    <row r="124" spans="2:7" s="15" customFormat="1" ht="36" outlineLevel="1" x14ac:dyDescent="0.2">
      <c r="B124" s="22">
        <v>901</v>
      </c>
      <c r="C124" s="213" t="s">
        <v>169</v>
      </c>
      <c r="D124" s="204" t="s">
        <v>1</v>
      </c>
      <c r="E124" s="205">
        <v>4.24</v>
      </c>
      <c r="F124" s="206">
        <v>0</v>
      </c>
      <c r="G124" s="39">
        <f>E124*F124</f>
        <v>0</v>
      </c>
    </row>
    <row r="125" spans="2:7" s="15" customFormat="1" ht="24" outlineLevel="1" x14ac:dyDescent="0.2">
      <c r="B125" s="22">
        <v>902</v>
      </c>
      <c r="C125" s="213" t="s">
        <v>294</v>
      </c>
      <c r="D125" s="204" t="s">
        <v>1</v>
      </c>
      <c r="E125" s="205">
        <v>4.24</v>
      </c>
      <c r="F125" s="206">
        <v>0</v>
      </c>
      <c r="G125" s="39">
        <f>E125*F125</f>
        <v>0</v>
      </c>
    </row>
    <row r="126" spans="2:7" outlineLevel="1" x14ac:dyDescent="0.2">
      <c r="B126" s="236"/>
      <c r="C126" s="239" t="s">
        <v>191</v>
      </c>
      <c r="D126" s="204"/>
      <c r="E126" s="216"/>
      <c r="F126" s="206"/>
      <c r="G126" s="39"/>
    </row>
    <row r="127" spans="2:7" s="15" customFormat="1" outlineLevel="1" x14ac:dyDescent="0.2">
      <c r="B127" s="22">
        <v>903</v>
      </c>
      <c r="C127" s="213" t="s">
        <v>237</v>
      </c>
      <c r="D127" s="204" t="s">
        <v>1</v>
      </c>
      <c r="E127" s="205">
        <v>340.81</v>
      </c>
      <c r="F127" s="206">
        <v>0</v>
      </c>
      <c r="G127" s="39">
        <f>E127*F127</f>
        <v>0</v>
      </c>
    </row>
    <row r="128" spans="2:7" s="15" customFormat="1" x14ac:dyDescent="0.2">
      <c r="B128" s="22"/>
      <c r="C128" s="203"/>
      <c r="D128" s="204"/>
      <c r="E128" s="205"/>
      <c r="F128" s="206"/>
      <c r="G128" s="39"/>
    </row>
    <row r="129" spans="1:7" s="15" customFormat="1" x14ac:dyDescent="0.2">
      <c r="B129" s="21">
        <v>1000</v>
      </c>
      <c r="C129" s="220" t="s">
        <v>142</v>
      </c>
      <c r="D129" s="221"/>
      <c r="E129" s="222"/>
      <c r="F129" s="212"/>
      <c r="G129" s="40">
        <f>SUM(G131:G137)</f>
        <v>0</v>
      </c>
    </row>
    <row r="130" spans="1:7" outlineLevel="1" x14ac:dyDescent="0.2">
      <c r="B130" s="25"/>
      <c r="C130" s="227" t="s">
        <v>378</v>
      </c>
      <c r="D130" s="251"/>
      <c r="E130" s="229"/>
      <c r="F130" s="252"/>
      <c r="G130" s="42"/>
    </row>
    <row r="131" spans="1:7" s="15" customFormat="1" ht="36" outlineLevel="1" x14ac:dyDescent="0.2">
      <c r="B131" s="22">
        <v>1001</v>
      </c>
      <c r="C131" s="213" t="s">
        <v>230</v>
      </c>
      <c r="D131" s="204" t="s">
        <v>1</v>
      </c>
      <c r="E131" s="205">
        <v>1436.13</v>
      </c>
      <c r="F131" s="206">
        <v>0</v>
      </c>
      <c r="G131" s="39">
        <f t="shared" ref="G131:G134" si="20">E131*F131</f>
        <v>0</v>
      </c>
    </row>
    <row r="132" spans="1:7" ht="36" outlineLevel="1" x14ac:dyDescent="0.2">
      <c r="B132" s="22">
        <v>1002</v>
      </c>
      <c r="C132" s="213" t="s">
        <v>293</v>
      </c>
      <c r="D132" s="204" t="s">
        <v>1</v>
      </c>
      <c r="E132" s="205">
        <v>1436.13</v>
      </c>
      <c r="F132" s="206">
        <v>0</v>
      </c>
      <c r="G132" s="39">
        <f t="shared" si="20"/>
        <v>0</v>
      </c>
    </row>
    <row r="133" spans="1:7" s="200" customFormat="1" outlineLevel="1" x14ac:dyDescent="0.2">
      <c r="A133" s="8"/>
      <c r="B133" s="25"/>
      <c r="C133" s="227" t="s">
        <v>379</v>
      </c>
      <c r="D133" s="251"/>
      <c r="E133" s="229"/>
      <c r="F133" s="252"/>
      <c r="G133" s="42"/>
    </row>
    <row r="134" spans="1:7" ht="36" outlineLevel="1" x14ac:dyDescent="0.2">
      <c r="B134" s="22">
        <v>1003</v>
      </c>
      <c r="C134" s="213" t="s">
        <v>300</v>
      </c>
      <c r="D134" s="204" t="s">
        <v>1</v>
      </c>
      <c r="E134" s="205">
        <v>110</v>
      </c>
      <c r="F134" s="206">
        <v>0</v>
      </c>
      <c r="G134" s="39">
        <f t="shared" si="20"/>
        <v>0</v>
      </c>
    </row>
    <row r="135" spans="1:7" s="200" customFormat="1" outlineLevel="1" x14ac:dyDescent="0.2">
      <c r="A135" s="8"/>
      <c r="B135" s="25"/>
      <c r="C135" s="227" t="s">
        <v>417</v>
      </c>
      <c r="D135" s="251"/>
      <c r="E135" s="229"/>
      <c r="F135" s="252"/>
      <c r="G135" s="42"/>
    </row>
    <row r="136" spans="1:7" outlineLevel="1" x14ac:dyDescent="0.2">
      <c r="B136" s="22">
        <v>1004</v>
      </c>
      <c r="C136" s="203" t="s">
        <v>336</v>
      </c>
      <c r="D136" s="204" t="s">
        <v>1</v>
      </c>
      <c r="E136" s="205">
        <v>13.42</v>
      </c>
      <c r="F136" s="206">
        <v>0</v>
      </c>
      <c r="G136" s="39">
        <f t="shared" ref="G136" si="21">E136*F136</f>
        <v>0</v>
      </c>
    </row>
    <row r="137" spans="1:7" x14ac:dyDescent="0.2">
      <c r="B137" s="236"/>
      <c r="C137" s="223"/>
      <c r="D137" s="215"/>
      <c r="E137" s="232"/>
      <c r="F137" s="217"/>
      <c r="G137" s="218"/>
    </row>
    <row r="138" spans="1:7" x14ac:dyDescent="0.2">
      <c r="B138" s="21">
        <v>1100</v>
      </c>
      <c r="C138" s="220" t="s">
        <v>143</v>
      </c>
      <c r="D138" s="221"/>
      <c r="E138" s="222"/>
      <c r="F138" s="212"/>
      <c r="G138" s="40">
        <f>SUM(G140:G149)</f>
        <v>0</v>
      </c>
    </row>
    <row r="139" spans="1:7" s="200" customFormat="1" outlineLevel="1" x14ac:dyDescent="0.2">
      <c r="A139" s="8"/>
      <c r="B139" s="25"/>
      <c r="C139" s="227" t="s">
        <v>394</v>
      </c>
      <c r="D139" s="251"/>
      <c r="E139" s="229"/>
      <c r="F139" s="252"/>
      <c r="G139" s="42"/>
    </row>
    <row r="140" spans="1:7" ht="24" outlineLevel="1" x14ac:dyDescent="0.2">
      <c r="B140" s="22">
        <v>1101</v>
      </c>
      <c r="C140" s="213" t="s">
        <v>71</v>
      </c>
      <c r="D140" s="204" t="s">
        <v>1</v>
      </c>
      <c r="E140" s="205">
        <v>393.44</v>
      </c>
      <c r="F140" s="206">
        <v>0</v>
      </c>
      <c r="G140" s="39">
        <f t="shared" ref="G140" si="22">E140*F140</f>
        <v>0</v>
      </c>
    </row>
    <row r="141" spans="1:7" ht="24" outlineLevel="1" x14ac:dyDescent="0.2">
      <c r="B141" s="22">
        <v>1102</v>
      </c>
      <c r="C141" s="213" t="s">
        <v>280</v>
      </c>
      <c r="D141" s="204" t="s">
        <v>15</v>
      </c>
      <c r="E141" s="205">
        <v>19.670000000000002</v>
      </c>
      <c r="F141" s="206">
        <v>0</v>
      </c>
      <c r="G141" s="39">
        <f t="shared" ref="G141:G143" si="23">E141*F141</f>
        <v>0</v>
      </c>
    </row>
    <row r="142" spans="1:7" ht="24" outlineLevel="1" x14ac:dyDescent="0.2">
      <c r="B142" s="22">
        <v>1103</v>
      </c>
      <c r="C142" s="213" t="s">
        <v>53</v>
      </c>
      <c r="D142" s="204" t="s">
        <v>15</v>
      </c>
      <c r="E142" s="205">
        <v>27.54</v>
      </c>
      <c r="F142" s="206">
        <v>0</v>
      </c>
      <c r="G142" s="39">
        <f t="shared" si="23"/>
        <v>0</v>
      </c>
    </row>
    <row r="143" spans="1:7" ht="24" outlineLevel="1" x14ac:dyDescent="0.2">
      <c r="B143" s="22">
        <v>1104</v>
      </c>
      <c r="C143" s="213" t="s">
        <v>52</v>
      </c>
      <c r="D143" s="204" t="s">
        <v>14</v>
      </c>
      <c r="E143" s="205">
        <v>582.23</v>
      </c>
      <c r="F143" s="206">
        <v>0</v>
      </c>
      <c r="G143" s="39">
        <f t="shared" si="23"/>
        <v>0</v>
      </c>
    </row>
    <row r="144" spans="1:7" ht="24" outlineLevel="1" x14ac:dyDescent="0.2">
      <c r="B144" s="22">
        <v>1105</v>
      </c>
      <c r="C144" s="213" t="s">
        <v>255</v>
      </c>
      <c r="D144" s="204" t="s">
        <v>1</v>
      </c>
      <c r="E144" s="205">
        <v>64.099999999999994</v>
      </c>
      <c r="F144" s="206">
        <v>0</v>
      </c>
      <c r="G144" s="39">
        <f t="shared" ref="G144" si="24">E144*F144</f>
        <v>0</v>
      </c>
    </row>
    <row r="145" spans="1:7" s="200" customFormat="1" outlineLevel="1" x14ac:dyDescent="0.2">
      <c r="A145" s="8"/>
      <c r="B145" s="25"/>
      <c r="C145" s="227" t="s">
        <v>395</v>
      </c>
      <c r="D145" s="251"/>
      <c r="E145" s="229"/>
      <c r="F145" s="252"/>
      <c r="G145" s="42"/>
    </row>
    <row r="146" spans="1:7" ht="36" outlineLevel="1" x14ac:dyDescent="0.2">
      <c r="B146" s="22">
        <v>1106</v>
      </c>
      <c r="C146" s="203" t="s">
        <v>433</v>
      </c>
      <c r="D146" s="204" t="s">
        <v>1</v>
      </c>
      <c r="E146" s="205">
        <v>64.099999999999994</v>
      </c>
      <c r="F146" s="206">
        <v>0</v>
      </c>
      <c r="G146" s="39">
        <f t="shared" ref="G146:G149" si="25">E146*F146</f>
        <v>0</v>
      </c>
    </row>
    <row r="147" spans="1:7" ht="48" outlineLevel="1" x14ac:dyDescent="0.2">
      <c r="B147" s="22">
        <v>1107</v>
      </c>
      <c r="C147" s="203" t="s">
        <v>434</v>
      </c>
      <c r="D147" s="204" t="s">
        <v>6</v>
      </c>
      <c r="E147" s="205">
        <v>11.1</v>
      </c>
      <c r="F147" s="206">
        <v>0</v>
      </c>
      <c r="G147" s="39">
        <f t="shared" si="25"/>
        <v>0</v>
      </c>
    </row>
    <row r="148" spans="1:7" ht="36" outlineLevel="1" x14ac:dyDescent="0.2">
      <c r="B148" s="22">
        <v>1108</v>
      </c>
      <c r="C148" s="203" t="s">
        <v>435</v>
      </c>
      <c r="D148" s="204" t="s">
        <v>1</v>
      </c>
      <c r="E148" s="205">
        <v>329.34</v>
      </c>
      <c r="F148" s="206">
        <v>0</v>
      </c>
      <c r="G148" s="39">
        <f t="shared" si="25"/>
        <v>0</v>
      </c>
    </row>
    <row r="149" spans="1:7" ht="36" x14ac:dyDescent="0.2">
      <c r="B149" s="22">
        <v>1109</v>
      </c>
      <c r="C149" s="203" t="s">
        <v>436</v>
      </c>
      <c r="D149" s="204" t="s">
        <v>6</v>
      </c>
      <c r="E149" s="205">
        <v>249.54</v>
      </c>
      <c r="F149" s="206">
        <v>0</v>
      </c>
      <c r="G149" s="39">
        <f t="shared" si="25"/>
        <v>0</v>
      </c>
    </row>
    <row r="150" spans="1:7" x14ac:dyDescent="0.2">
      <c r="B150" s="22"/>
      <c r="C150" s="203"/>
      <c r="D150" s="204"/>
      <c r="E150" s="205"/>
      <c r="F150" s="206"/>
      <c r="G150" s="39"/>
    </row>
    <row r="151" spans="1:7" x14ac:dyDescent="0.2">
      <c r="B151" s="21">
        <v>1200</v>
      </c>
      <c r="C151" s="220" t="s">
        <v>144</v>
      </c>
      <c r="D151" s="221"/>
      <c r="E151" s="222"/>
      <c r="F151" s="212"/>
      <c r="G151" s="40">
        <f>SUM(G153:G179)</f>
        <v>0</v>
      </c>
    </row>
    <row r="152" spans="1:7" s="200" customFormat="1" outlineLevel="1" x14ac:dyDescent="0.2">
      <c r="A152" s="8"/>
      <c r="B152" s="25"/>
      <c r="C152" s="227" t="s">
        <v>373</v>
      </c>
      <c r="D152" s="251"/>
      <c r="E152" s="229"/>
      <c r="F152" s="252"/>
      <c r="G152" s="42"/>
    </row>
    <row r="153" spans="1:7" ht="48" outlineLevel="1" x14ac:dyDescent="0.2">
      <c r="B153" s="22">
        <v>1201</v>
      </c>
      <c r="C153" s="213" t="s">
        <v>398</v>
      </c>
      <c r="D153" s="204" t="s">
        <v>7</v>
      </c>
      <c r="E153" s="205">
        <v>12</v>
      </c>
      <c r="F153" s="206">
        <v>0</v>
      </c>
      <c r="G153" s="39">
        <f t="shared" ref="G153:G163" si="26">E153*F153</f>
        <v>0</v>
      </c>
    </row>
    <row r="154" spans="1:7" ht="48" outlineLevel="1" x14ac:dyDescent="0.2">
      <c r="B154" s="22">
        <v>1202</v>
      </c>
      <c r="C154" s="213" t="s">
        <v>397</v>
      </c>
      <c r="D154" s="204" t="s">
        <v>7</v>
      </c>
      <c r="E154" s="205">
        <v>10</v>
      </c>
      <c r="F154" s="206">
        <v>0</v>
      </c>
      <c r="G154" s="39">
        <f t="shared" si="26"/>
        <v>0</v>
      </c>
    </row>
    <row r="155" spans="1:7" outlineLevel="1" x14ac:dyDescent="0.2">
      <c r="B155" s="22">
        <v>1203</v>
      </c>
      <c r="C155" s="203" t="s">
        <v>437</v>
      </c>
      <c r="D155" s="204" t="s">
        <v>7</v>
      </c>
      <c r="E155" s="205">
        <v>1</v>
      </c>
      <c r="F155" s="206">
        <v>0</v>
      </c>
      <c r="G155" s="39">
        <f t="shared" ref="G155" si="27">E155*F155</f>
        <v>0</v>
      </c>
    </row>
    <row r="156" spans="1:7" outlineLevel="1" x14ac:dyDescent="0.2">
      <c r="B156" s="22">
        <v>1204</v>
      </c>
      <c r="C156" s="203" t="s">
        <v>438</v>
      </c>
      <c r="D156" s="204" t="s">
        <v>1</v>
      </c>
      <c r="E156" s="205">
        <v>14.39</v>
      </c>
      <c r="F156" s="206">
        <v>0</v>
      </c>
      <c r="G156" s="39">
        <f t="shared" si="26"/>
        <v>0</v>
      </c>
    </row>
    <row r="157" spans="1:7" ht="24" outlineLevel="1" x14ac:dyDescent="0.2">
      <c r="B157" s="22">
        <v>1205</v>
      </c>
      <c r="C157" s="203" t="s">
        <v>323</v>
      </c>
      <c r="D157" s="204" t="s">
        <v>7</v>
      </c>
      <c r="E157" s="205">
        <v>1</v>
      </c>
      <c r="F157" s="206">
        <v>0</v>
      </c>
      <c r="G157" s="39">
        <f t="shared" ref="G157" si="28">E157*F157</f>
        <v>0</v>
      </c>
    </row>
    <row r="158" spans="1:7" outlineLevel="1" x14ac:dyDescent="0.2">
      <c r="B158" s="22">
        <v>1206</v>
      </c>
      <c r="C158" s="203" t="s">
        <v>321</v>
      </c>
      <c r="D158" s="204" t="s">
        <v>7</v>
      </c>
      <c r="E158" s="205">
        <v>1</v>
      </c>
      <c r="F158" s="206">
        <v>0</v>
      </c>
      <c r="G158" s="39">
        <f t="shared" ref="G158" si="29">E158*F158</f>
        <v>0</v>
      </c>
    </row>
    <row r="159" spans="1:7" ht="24" outlineLevel="1" x14ac:dyDescent="0.2">
      <c r="B159" s="22">
        <v>1207</v>
      </c>
      <c r="C159" s="203" t="s">
        <v>324</v>
      </c>
      <c r="D159" s="204" t="s">
        <v>7</v>
      </c>
      <c r="E159" s="205">
        <v>2</v>
      </c>
      <c r="F159" s="206">
        <v>0</v>
      </c>
      <c r="G159" s="39">
        <f t="shared" si="26"/>
        <v>0</v>
      </c>
    </row>
    <row r="160" spans="1:7" s="200" customFormat="1" outlineLevel="1" x14ac:dyDescent="0.2">
      <c r="A160" s="8"/>
      <c r="B160" s="25"/>
      <c r="C160" s="227" t="s">
        <v>374</v>
      </c>
      <c r="D160" s="251"/>
      <c r="E160" s="229"/>
      <c r="F160" s="252"/>
      <c r="G160" s="42"/>
    </row>
    <row r="161" spans="1:7" s="23" customFormat="1" outlineLevel="1" x14ac:dyDescent="0.2">
      <c r="B161" s="22">
        <v>1208</v>
      </c>
      <c r="C161" s="203" t="s">
        <v>439</v>
      </c>
      <c r="D161" s="204" t="s">
        <v>1</v>
      </c>
      <c r="E161" s="205">
        <v>9.8699999999999992</v>
      </c>
      <c r="F161" s="206">
        <v>0</v>
      </c>
      <c r="G161" s="39">
        <f t="shared" si="26"/>
        <v>0</v>
      </c>
    </row>
    <row r="162" spans="1:7" s="23" customFormat="1" ht="24" outlineLevel="1" x14ac:dyDescent="0.2">
      <c r="B162" s="22">
        <v>1209</v>
      </c>
      <c r="C162" s="213" t="s">
        <v>399</v>
      </c>
      <c r="D162" s="204" t="s">
        <v>1</v>
      </c>
      <c r="E162" s="205">
        <v>6.93</v>
      </c>
      <c r="F162" s="206">
        <v>0</v>
      </c>
      <c r="G162" s="39">
        <f>E162*F162</f>
        <v>0</v>
      </c>
    </row>
    <row r="163" spans="1:7" s="23" customFormat="1" outlineLevel="1" x14ac:dyDescent="0.2">
      <c r="B163" s="22">
        <v>1210</v>
      </c>
      <c r="C163" s="203" t="s">
        <v>440</v>
      </c>
      <c r="D163" s="204" t="s">
        <v>1</v>
      </c>
      <c r="E163" s="205">
        <v>20.25</v>
      </c>
      <c r="F163" s="206">
        <v>0</v>
      </c>
      <c r="G163" s="39">
        <f t="shared" si="26"/>
        <v>0</v>
      </c>
    </row>
    <row r="164" spans="1:7" s="23" customFormat="1" outlineLevel="1" x14ac:dyDescent="0.2">
      <c r="B164" s="22">
        <v>1211</v>
      </c>
      <c r="C164" s="203" t="s">
        <v>441</v>
      </c>
      <c r="D164" s="204" t="s">
        <v>1</v>
      </c>
      <c r="E164" s="205">
        <v>4.7</v>
      </c>
      <c r="F164" s="206">
        <v>0</v>
      </c>
      <c r="G164" s="39">
        <f t="shared" ref="G164:G165" si="30">E164*F164</f>
        <v>0</v>
      </c>
    </row>
    <row r="165" spans="1:7" x14ac:dyDescent="0.2">
      <c r="B165" s="22">
        <v>1212</v>
      </c>
      <c r="C165" s="203" t="s">
        <v>442</v>
      </c>
      <c r="D165" s="204" t="s">
        <v>1</v>
      </c>
      <c r="E165" s="205">
        <v>2.52</v>
      </c>
      <c r="F165" s="206">
        <v>0</v>
      </c>
      <c r="G165" s="39">
        <f t="shared" si="30"/>
        <v>0</v>
      </c>
    </row>
    <row r="166" spans="1:7" s="200" customFormat="1" outlineLevel="1" x14ac:dyDescent="0.2">
      <c r="A166" s="8"/>
      <c r="B166" s="25"/>
      <c r="C166" s="227" t="s">
        <v>375</v>
      </c>
      <c r="D166" s="251"/>
      <c r="E166" s="229"/>
      <c r="F166" s="252"/>
      <c r="G166" s="42"/>
    </row>
    <row r="167" spans="1:7" ht="48" outlineLevel="1" x14ac:dyDescent="0.2">
      <c r="B167" s="22">
        <v>1213</v>
      </c>
      <c r="C167" s="213" t="s">
        <v>236</v>
      </c>
      <c r="D167" s="204" t="s">
        <v>1</v>
      </c>
      <c r="E167" s="205">
        <v>25.64</v>
      </c>
      <c r="F167" s="206">
        <v>0</v>
      </c>
      <c r="G167" s="39">
        <f>E167*F167</f>
        <v>0</v>
      </c>
    </row>
    <row r="168" spans="1:7" ht="48" outlineLevel="1" x14ac:dyDescent="0.2">
      <c r="B168" s="22">
        <v>1214</v>
      </c>
      <c r="C168" s="213" t="s">
        <v>234</v>
      </c>
      <c r="D168" s="204" t="s">
        <v>1</v>
      </c>
      <c r="E168" s="205">
        <v>0.9</v>
      </c>
      <c r="F168" s="206">
        <v>0</v>
      </c>
      <c r="G168" s="39">
        <f>E168*F168</f>
        <v>0</v>
      </c>
    </row>
    <row r="169" spans="1:7" ht="60" outlineLevel="1" x14ac:dyDescent="0.2">
      <c r="B169" s="22">
        <v>1215</v>
      </c>
      <c r="C169" s="213" t="s">
        <v>235</v>
      </c>
      <c r="D169" s="204" t="s">
        <v>1</v>
      </c>
      <c r="E169" s="205">
        <v>26.01</v>
      </c>
      <c r="F169" s="206">
        <v>0</v>
      </c>
      <c r="G169" s="39">
        <f>E169*F169</f>
        <v>0</v>
      </c>
    </row>
    <row r="170" spans="1:7" s="200" customFormat="1" outlineLevel="1" x14ac:dyDescent="0.2">
      <c r="A170" s="8"/>
      <c r="B170" s="25"/>
      <c r="C170" s="227" t="s">
        <v>376</v>
      </c>
      <c r="D170" s="251"/>
      <c r="E170" s="229"/>
      <c r="F170" s="252"/>
      <c r="G170" s="42"/>
    </row>
    <row r="171" spans="1:7" ht="24" outlineLevel="1" x14ac:dyDescent="0.2">
      <c r="B171" s="22">
        <v>1216</v>
      </c>
      <c r="C171" s="203" t="s">
        <v>443</v>
      </c>
      <c r="D171" s="204" t="s">
        <v>1</v>
      </c>
      <c r="E171" s="292">
        <v>3.15</v>
      </c>
      <c r="F171" s="206">
        <v>0</v>
      </c>
      <c r="G171" s="39">
        <f>E171*F171</f>
        <v>0</v>
      </c>
    </row>
    <row r="172" spans="1:7" s="200" customFormat="1" outlineLevel="1" x14ac:dyDescent="0.2">
      <c r="A172" s="8"/>
      <c r="B172" s="25"/>
      <c r="C172" s="227" t="s">
        <v>377</v>
      </c>
      <c r="D172" s="251"/>
      <c r="E172" s="291"/>
      <c r="F172" s="252"/>
      <c r="G172" s="42"/>
    </row>
    <row r="173" spans="1:7" ht="24" outlineLevel="1" x14ac:dyDescent="0.2">
      <c r="B173" s="22">
        <v>1217</v>
      </c>
      <c r="C173" s="213" t="s">
        <v>444</v>
      </c>
      <c r="D173" s="204" t="s">
        <v>7</v>
      </c>
      <c r="E173" s="290">
        <v>7</v>
      </c>
      <c r="F173" s="206">
        <v>0</v>
      </c>
      <c r="G173" s="39">
        <f>E173*F173</f>
        <v>0</v>
      </c>
    </row>
    <row r="174" spans="1:7" ht="24" outlineLevel="1" x14ac:dyDescent="0.2">
      <c r="B174" s="22">
        <v>1218</v>
      </c>
      <c r="C174" s="213" t="s">
        <v>445</v>
      </c>
      <c r="D174" s="204" t="s">
        <v>7</v>
      </c>
      <c r="E174" s="290">
        <v>7</v>
      </c>
      <c r="F174" s="206">
        <v>0</v>
      </c>
      <c r="G174" s="39">
        <f>E174*F174</f>
        <v>0</v>
      </c>
    </row>
    <row r="175" spans="1:7" s="23" customFormat="1" outlineLevel="1" x14ac:dyDescent="0.2">
      <c r="B175" s="22">
        <v>1219</v>
      </c>
      <c r="C175" s="203" t="s">
        <v>322</v>
      </c>
      <c r="D175" s="204" t="s">
        <v>7</v>
      </c>
      <c r="E175" s="293">
        <v>4</v>
      </c>
      <c r="F175" s="206">
        <v>0</v>
      </c>
      <c r="G175" s="39">
        <f t="shared" ref="G175" si="31">E175*F175</f>
        <v>0</v>
      </c>
    </row>
    <row r="176" spans="1:7" s="23" customFormat="1" ht="24" outlineLevel="1" x14ac:dyDescent="0.2">
      <c r="B176" s="22">
        <v>1220</v>
      </c>
      <c r="C176" s="203" t="s">
        <v>446</v>
      </c>
      <c r="D176" s="204" t="s">
        <v>7</v>
      </c>
      <c r="E176" s="290">
        <v>23</v>
      </c>
      <c r="F176" s="206">
        <v>0</v>
      </c>
      <c r="G176" s="39">
        <f t="shared" ref="G176:G177" si="32">E176*F176</f>
        <v>0</v>
      </c>
    </row>
    <row r="177" spans="1:7" s="23" customFormat="1" ht="24" outlineLevel="1" x14ac:dyDescent="0.2">
      <c r="B177" s="22">
        <v>1221</v>
      </c>
      <c r="C177" s="213" t="s">
        <v>396</v>
      </c>
      <c r="D177" s="204" t="s">
        <v>7</v>
      </c>
      <c r="E177" s="290">
        <v>37</v>
      </c>
      <c r="F177" s="206">
        <v>0</v>
      </c>
      <c r="G177" s="39">
        <f t="shared" si="32"/>
        <v>0</v>
      </c>
    </row>
    <row r="178" spans="1:7" ht="24" x14ac:dyDescent="0.2">
      <c r="B178" s="22">
        <v>1222</v>
      </c>
      <c r="C178" s="213" t="s">
        <v>415</v>
      </c>
      <c r="D178" s="204" t="s">
        <v>1</v>
      </c>
      <c r="E178" s="290">
        <v>0.45</v>
      </c>
      <c r="F178" s="206">
        <v>0</v>
      </c>
      <c r="G178" s="39">
        <f t="shared" ref="G178" si="33">E178*F178</f>
        <v>0</v>
      </c>
    </row>
    <row r="179" spans="1:7" x14ac:dyDescent="0.2">
      <c r="B179" s="27"/>
      <c r="C179" s="214"/>
      <c r="D179" s="215"/>
      <c r="E179" s="232"/>
      <c r="F179" s="240"/>
      <c r="G179" s="253"/>
    </row>
    <row r="180" spans="1:7" x14ac:dyDescent="0.2">
      <c r="B180" s="21">
        <v>1300</v>
      </c>
      <c r="C180" s="220" t="s">
        <v>145</v>
      </c>
      <c r="D180" s="221"/>
      <c r="E180" s="222"/>
      <c r="F180" s="212"/>
      <c r="G180" s="40">
        <f>SUM(G182:G190)</f>
        <v>0</v>
      </c>
    </row>
    <row r="181" spans="1:7" s="200" customFormat="1" outlineLevel="1" x14ac:dyDescent="0.2">
      <c r="A181" s="8"/>
      <c r="B181" s="25"/>
      <c r="C181" s="227" t="s">
        <v>382</v>
      </c>
      <c r="D181" s="228"/>
      <c r="E181" s="229"/>
      <c r="F181" s="230"/>
      <c r="G181" s="231"/>
    </row>
    <row r="182" spans="1:7" ht="24" outlineLevel="1" x14ac:dyDescent="0.2">
      <c r="B182" s="22">
        <v>1301</v>
      </c>
      <c r="C182" s="213" t="s">
        <v>218</v>
      </c>
      <c r="D182" s="204" t="s">
        <v>1</v>
      </c>
      <c r="E182" s="205">
        <v>1351.77</v>
      </c>
      <c r="F182" s="206">
        <v>0</v>
      </c>
      <c r="G182" s="39">
        <f>F182*E182</f>
        <v>0</v>
      </c>
    </row>
    <row r="183" spans="1:7" ht="24" outlineLevel="1" x14ac:dyDescent="0.2">
      <c r="B183" s="22">
        <v>1302</v>
      </c>
      <c r="C183" s="285" t="s">
        <v>221</v>
      </c>
      <c r="D183" s="204" t="s">
        <v>1</v>
      </c>
      <c r="E183" s="205">
        <v>1351.77</v>
      </c>
      <c r="F183" s="206">
        <v>0</v>
      </c>
      <c r="G183" s="39">
        <f>F183*E183</f>
        <v>0</v>
      </c>
    </row>
    <row r="184" spans="1:7" outlineLevel="1" x14ac:dyDescent="0.2">
      <c r="B184" s="22">
        <v>1303</v>
      </c>
      <c r="C184" s="285" t="s">
        <v>219</v>
      </c>
      <c r="D184" s="204" t="s">
        <v>1</v>
      </c>
      <c r="E184" s="205">
        <v>672</v>
      </c>
      <c r="F184" s="206">
        <v>0</v>
      </c>
      <c r="G184" s="39">
        <f t="shared" ref="G184" si="34">E184*F184</f>
        <v>0</v>
      </c>
    </row>
    <row r="185" spans="1:7" s="200" customFormat="1" outlineLevel="1" x14ac:dyDescent="0.2">
      <c r="A185" s="8"/>
      <c r="B185" s="25"/>
      <c r="C185" s="227" t="s">
        <v>383</v>
      </c>
      <c r="D185" s="228"/>
      <c r="E185" s="229"/>
      <c r="F185" s="230"/>
      <c r="G185" s="231"/>
    </row>
    <row r="186" spans="1:7" ht="24" outlineLevel="1" x14ac:dyDescent="0.2">
      <c r="B186" s="22">
        <v>1304</v>
      </c>
      <c r="C186" s="213" t="s">
        <v>220</v>
      </c>
      <c r="D186" s="204" t="s">
        <v>1</v>
      </c>
      <c r="E186" s="205">
        <v>340.81</v>
      </c>
      <c r="F186" s="206">
        <v>0</v>
      </c>
      <c r="G186" s="39">
        <f>F186*E186</f>
        <v>0</v>
      </c>
    </row>
    <row r="187" spans="1:7" s="200" customFormat="1" outlineLevel="1" x14ac:dyDescent="0.2">
      <c r="A187" s="8"/>
      <c r="B187" s="25"/>
      <c r="C187" s="227" t="s">
        <v>384</v>
      </c>
      <c r="D187" s="228"/>
      <c r="E187" s="229"/>
      <c r="F187" s="230"/>
      <c r="G187" s="231"/>
    </row>
    <row r="188" spans="1:7" outlineLevel="1" x14ac:dyDescent="0.2">
      <c r="B188" s="22">
        <v>1305</v>
      </c>
      <c r="C188" s="285" t="s">
        <v>69</v>
      </c>
      <c r="D188" s="204" t="s">
        <v>1</v>
      </c>
      <c r="E188" s="205">
        <v>59.06</v>
      </c>
      <c r="F188" s="206">
        <v>0</v>
      </c>
      <c r="G188" s="39">
        <f>F188*E188</f>
        <v>0</v>
      </c>
    </row>
    <row r="189" spans="1:7" ht="24" outlineLevel="1" x14ac:dyDescent="0.2">
      <c r="B189" s="22">
        <v>1306</v>
      </c>
      <c r="C189" s="213" t="s">
        <v>70</v>
      </c>
      <c r="D189" s="204" t="s">
        <v>1</v>
      </c>
      <c r="E189" s="205">
        <v>59.06</v>
      </c>
      <c r="F189" s="206">
        <v>0</v>
      </c>
      <c r="G189" s="39">
        <f>F189*E189</f>
        <v>0</v>
      </c>
    </row>
    <row r="190" spans="1:7" x14ac:dyDescent="0.2">
      <c r="B190" s="22"/>
      <c r="C190" s="214"/>
      <c r="D190" s="215"/>
      <c r="E190" s="232"/>
      <c r="F190" s="217"/>
      <c r="G190" s="218"/>
    </row>
    <row r="191" spans="1:7" x14ac:dyDescent="0.2">
      <c r="B191" s="21">
        <v>1400</v>
      </c>
      <c r="C191" s="220" t="s">
        <v>146</v>
      </c>
      <c r="D191" s="221"/>
      <c r="E191" s="222"/>
      <c r="F191" s="212"/>
      <c r="G191" s="40">
        <f>SUM(G192:G280)</f>
        <v>0</v>
      </c>
    </row>
    <row r="192" spans="1:7" s="200" customFormat="1" outlineLevel="1" x14ac:dyDescent="0.2">
      <c r="A192" s="8"/>
      <c r="B192" s="25"/>
      <c r="C192" s="227" t="s">
        <v>147</v>
      </c>
      <c r="D192" s="228"/>
      <c r="E192" s="229"/>
      <c r="F192" s="230"/>
      <c r="G192" s="231"/>
    </row>
    <row r="193" spans="2:7" ht="24" customHeight="1" outlineLevel="1" x14ac:dyDescent="0.2">
      <c r="B193" s="22">
        <v>1401</v>
      </c>
      <c r="C193" s="213" t="s">
        <v>68</v>
      </c>
      <c r="D193" s="204" t="s">
        <v>7</v>
      </c>
      <c r="E193" s="205">
        <v>1</v>
      </c>
      <c r="F193" s="206">
        <v>0</v>
      </c>
      <c r="G193" s="39">
        <f t="shared" ref="G193:G202" si="35">F193*E193</f>
        <v>0</v>
      </c>
    </row>
    <row r="194" spans="2:7" ht="24" customHeight="1" outlineLevel="1" x14ac:dyDescent="0.2">
      <c r="B194" s="22">
        <v>1402</v>
      </c>
      <c r="C194" s="213" t="s">
        <v>312</v>
      </c>
      <c r="D194" s="204" t="s">
        <v>7</v>
      </c>
      <c r="E194" s="205">
        <v>1</v>
      </c>
      <c r="F194" s="206">
        <v>0</v>
      </c>
      <c r="G194" s="39">
        <f t="shared" si="35"/>
        <v>0</v>
      </c>
    </row>
    <row r="195" spans="2:7" ht="24" outlineLevel="1" x14ac:dyDescent="0.2">
      <c r="B195" s="22">
        <v>1403</v>
      </c>
      <c r="C195" s="213" t="s">
        <v>260</v>
      </c>
      <c r="D195" s="204" t="s">
        <v>7</v>
      </c>
      <c r="E195" s="205">
        <v>1</v>
      </c>
      <c r="F195" s="206">
        <v>0</v>
      </c>
      <c r="G195" s="39">
        <f t="shared" si="35"/>
        <v>0</v>
      </c>
    </row>
    <row r="196" spans="2:7" ht="36" outlineLevel="1" x14ac:dyDescent="0.2">
      <c r="B196" s="22">
        <v>1404</v>
      </c>
      <c r="C196" s="213" t="s">
        <v>259</v>
      </c>
      <c r="D196" s="204" t="s">
        <v>7</v>
      </c>
      <c r="E196" s="205">
        <v>3</v>
      </c>
      <c r="F196" s="206">
        <v>0</v>
      </c>
      <c r="G196" s="39">
        <f t="shared" si="35"/>
        <v>0</v>
      </c>
    </row>
    <row r="197" spans="2:7" ht="24" customHeight="1" outlineLevel="1" x14ac:dyDescent="0.2">
      <c r="B197" s="22">
        <v>1405</v>
      </c>
      <c r="C197" s="213" t="s">
        <v>123</v>
      </c>
      <c r="D197" s="204" t="s">
        <v>7</v>
      </c>
      <c r="E197" s="205">
        <v>17</v>
      </c>
      <c r="F197" s="206">
        <v>0</v>
      </c>
      <c r="G197" s="39">
        <f t="shared" si="35"/>
        <v>0</v>
      </c>
    </row>
    <row r="198" spans="2:7" ht="24" customHeight="1" outlineLevel="1" x14ac:dyDescent="0.2">
      <c r="B198" s="22">
        <v>1406</v>
      </c>
      <c r="C198" s="213" t="s">
        <v>272</v>
      </c>
      <c r="D198" s="204" t="s">
        <v>6</v>
      </c>
      <c r="E198" s="205">
        <v>24.4</v>
      </c>
      <c r="F198" s="206">
        <v>0</v>
      </c>
      <c r="G198" s="39">
        <f t="shared" si="35"/>
        <v>0</v>
      </c>
    </row>
    <row r="199" spans="2:7" ht="24" customHeight="1" outlineLevel="1" x14ac:dyDescent="0.2">
      <c r="B199" s="22">
        <v>1407</v>
      </c>
      <c r="C199" s="213" t="s">
        <v>63</v>
      </c>
      <c r="D199" s="204" t="s">
        <v>7</v>
      </c>
      <c r="E199" s="205">
        <v>1</v>
      </c>
      <c r="F199" s="206">
        <v>0</v>
      </c>
      <c r="G199" s="39">
        <f t="shared" si="35"/>
        <v>0</v>
      </c>
    </row>
    <row r="200" spans="2:7" ht="24" customHeight="1" outlineLevel="1" x14ac:dyDescent="0.2">
      <c r="B200" s="22">
        <v>1408</v>
      </c>
      <c r="C200" s="213" t="s">
        <v>66</v>
      </c>
      <c r="D200" s="204" t="s">
        <v>7</v>
      </c>
      <c r="E200" s="205">
        <v>1</v>
      </c>
      <c r="F200" s="206">
        <v>0</v>
      </c>
      <c r="G200" s="39">
        <f t="shared" si="35"/>
        <v>0</v>
      </c>
    </row>
    <row r="201" spans="2:7" ht="24" customHeight="1" outlineLevel="1" x14ac:dyDescent="0.2">
      <c r="B201" s="22">
        <v>1409</v>
      </c>
      <c r="C201" s="213" t="s">
        <v>65</v>
      </c>
      <c r="D201" s="204" t="s">
        <v>7</v>
      </c>
      <c r="E201" s="205">
        <v>24</v>
      </c>
      <c r="F201" s="206">
        <v>0</v>
      </c>
      <c r="G201" s="39">
        <f t="shared" si="35"/>
        <v>0</v>
      </c>
    </row>
    <row r="202" spans="2:7" ht="24" customHeight="1" outlineLevel="1" x14ac:dyDescent="0.2">
      <c r="B202" s="22">
        <v>1410</v>
      </c>
      <c r="C202" s="213" t="s">
        <v>64</v>
      </c>
      <c r="D202" s="204" t="s">
        <v>7</v>
      </c>
      <c r="E202" s="205">
        <v>2</v>
      </c>
      <c r="F202" s="206">
        <v>0</v>
      </c>
      <c r="G202" s="39">
        <f t="shared" si="35"/>
        <v>0</v>
      </c>
    </row>
    <row r="203" spans="2:7" ht="36" outlineLevel="1" x14ac:dyDescent="0.2">
      <c r="B203" s="22">
        <v>1411</v>
      </c>
      <c r="C203" s="213" t="s">
        <v>22</v>
      </c>
      <c r="D203" s="204" t="s">
        <v>6</v>
      </c>
      <c r="E203" s="205">
        <v>2</v>
      </c>
      <c r="F203" s="206">
        <v>0</v>
      </c>
      <c r="G203" s="39">
        <f t="shared" ref="G203:G214" si="36">F203*E203</f>
        <v>0</v>
      </c>
    </row>
    <row r="204" spans="2:7" ht="36" outlineLevel="1" x14ac:dyDescent="0.2">
      <c r="B204" s="22">
        <v>1412</v>
      </c>
      <c r="C204" s="213" t="s">
        <v>21</v>
      </c>
      <c r="D204" s="204" t="s">
        <v>6</v>
      </c>
      <c r="E204" s="205">
        <v>1</v>
      </c>
      <c r="F204" s="206">
        <v>0</v>
      </c>
      <c r="G204" s="39">
        <f t="shared" si="36"/>
        <v>0</v>
      </c>
    </row>
    <row r="205" spans="2:7" ht="24" customHeight="1" outlineLevel="1" x14ac:dyDescent="0.2">
      <c r="B205" s="22">
        <v>1413</v>
      </c>
      <c r="C205" s="213" t="s">
        <v>91</v>
      </c>
      <c r="D205" s="204" t="s">
        <v>7</v>
      </c>
      <c r="E205" s="205">
        <v>2</v>
      </c>
      <c r="F205" s="206">
        <v>0</v>
      </c>
      <c r="G205" s="39">
        <f t="shared" si="36"/>
        <v>0</v>
      </c>
    </row>
    <row r="206" spans="2:7" ht="24" customHeight="1" outlineLevel="1" x14ac:dyDescent="0.2">
      <c r="B206" s="22">
        <v>1414</v>
      </c>
      <c r="C206" s="213" t="s">
        <v>267</v>
      </c>
      <c r="D206" s="204" t="s">
        <v>7</v>
      </c>
      <c r="E206" s="205">
        <v>2</v>
      </c>
      <c r="F206" s="206">
        <v>0</v>
      </c>
      <c r="G206" s="39">
        <f t="shared" si="36"/>
        <v>0</v>
      </c>
    </row>
    <row r="207" spans="2:7" ht="36" outlineLevel="1" x14ac:dyDescent="0.2">
      <c r="B207" s="22">
        <v>1415</v>
      </c>
      <c r="C207" s="213" t="s">
        <v>258</v>
      </c>
      <c r="D207" s="204" t="s">
        <v>7</v>
      </c>
      <c r="E207" s="205">
        <v>52</v>
      </c>
      <c r="F207" s="206">
        <v>0</v>
      </c>
      <c r="G207" s="39">
        <f t="shared" si="36"/>
        <v>0</v>
      </c>
    </row>
    <row r="208" spans="2:7" ht="36" outlineLevel="1" x14ac:dyDescent="0.2">
      <c r="B208" s="22">
        <v>1416</v>
      </c>
      <c r="C208" s="213" t="s">
        <v>262</v>
      </c>
      <c r="D208" s="204" t="s">
        <v>7</v>
      </c>
      <c r="E208" s="205">
        <v>1</v>
      </c>
      <c r="F208" s="206">
        <v>0</v>
      </c>
      <c r="G208" s="39">
        <f t="shared" si="36"/>
        <v>0</v>
      </c>
    </row>
    <row r="209" spans="2:7" ht="24" customHeight="1" outlineLevel="1" x14ac:dyDescent="0.2">
      <c r="B209" s="22">
        <v>1417</v>
      </c>
      <c r="C209" s="213" t="s">
        <v>121</v>
      </c>
      <c r="D209" s="204" t="s">
        <v>7</v>
      </c>
      <c r="E209" s="205">
        <v>3</v>
      </c>
      <c r="F209" s="206">
        <v>0</v>
      </c>
      <c r="G209" s="39">
        <f t="shared" si="36"/>
        <v>0</v>
      </c>
    </row>
    <row r="210" spans="2:7" ht="24" customHeight="1" outlineLevel="1" x14ac:dyDescent="0.2">
      <c r="B210" s="22">
        <v>1418</v>
      </c>
      <c r="C210" s="213" t="s">
        <v>122</v>
      </c>
      <c r="D210" s="204" t="s">
        <v>7</v>
      </c>
      <c r="E210" s="205">
        <v>1</v>
      </c>
      <c r="F210" s="206">
        <v>0</v>
      </c>
      <c r="G210" s="39">
        <f t="shared" si="36"/>
        <v>0</v>
      </c>
    </row>
    <row r="211" spans="2:7" ht="24" customHeight="1" outlineLevel="1" x14ac:dyDescent="0.2">
      <c r="B211" s="22">
        <v>1419</v>
      </c>
      <c r="C211" s="213" t="s">
        <v>263</v>
      </c>
      <c r="D211" s="204" t="s">
        <v>7</v>
      </c>
      <c r="E211" s="205">
        <v>1</v>
      </c>
      <c r="F211" s="206">
        <v>0</v>
      </c>
      <c r="G211" s="39">
        <f t="shared" si="36"/>
        <v>0</v>
      </c>
    </row>
    <row r="212" spans="2:7" ht="24" customHeight="1" outlineLevel="1" x14ac:dyDescent="0.2">
      <c r="B212" s="22">
        <v>1420</v>
      </c>
      <c r="C212" s="213" t="s">
        <v>95</v>
      </c>
      <c r="D212" s="204" t="s">
        <v>7</v>
      </c>
      <c r="E212" s="205">
        <v>1</v>
      </c>
      <c r="F212" s="206">
        <v>0</v>
      </c>
      <c r="G212" s="39">
        <f t="shared" si="36"/>
        <v>0</v>
      </c>
    </row>
    <row r="213" spans="2:7" ht="24" customHeight="1" outlineLevel="1" x14ac:dyDescent="0.2">
      <c r="B213" s="22">
        <v>1421</v>
      </c>
      <c r="C213" s="213" t="s">
        <v>94</v>
      </c>
      <c r="D213" s="204" t="s">
        <v>7</v>
      </c>
      <c r="E213" s="205">
        <v>81</v>
      </c>
      <c r="F213" s="206">
        <v>0</v>
      </c>
      <c r="G213" s="39">
        <f t="shared" si="36"/>
        <v>0</v>
      </c>
    </row>
    <row r="214" spans="2:7" ht="24" customHeight="1" outlineLevel="1" x14ac:dyDescent="0.2">
      <c r="B214" s="22">
        <v>1422</v>
      </c>
      <c r="C214" s="213" t="s">
        <v>264</v>
      </c>
      <c r="D214" s="204" t="s">
        <v>7</v>
      </c>
      <c r="E214" s="205">
        <v>1</v>
      </c>
      <c r="F214" s="206">
        <v>0</v>
      </c>
      <c r="G214" s="39">
        <f t="shared" si="36"/>
        <v>0</v>
      </c>
    </row>
    <row r="215" spans="2:7" ht="24" customHeight="1" outlineLevel="1" x14ac:dyDescent="0.2">
      <c r="B215" s="22">
        <v>1423</v>
      </c>
      <c r="C215" s="213" t="s">
        <v>96</v>
      </c>
      <c r="D215" s="204" t="s">
        <v>7</v>
      </c>
      <c r="E215" s="205">
        <v>25</v>
      </c>
      <c r="F215" s="206">
        <v>0</v>
      </c>
      <c r="G215" s="39">
        <f t="shared" ref="G215:G226" si="37">F215*E215</f>
        <v>0</v>
      </c>
    </row>
    <row r="216" spans="2:7" ht="24" customHeight="1" outlineLevel="1" x14ac:dyDescent="0.2">
      <c r="B216" s="22">
        <v>1424</v>
      </c>
      <c r="C216" s="213" t="s">
        <v>99</v>
      </c>
      <c r="D216" s="204" t="s">
        <v>7</v>
      </c>
      <c r="E216" s="205">
        <v>1</v>
      </c>
      <c r="F216" s="206">
        <v>0</v>
      </c>
      <c r="G216" s="39">
        <f t="shared" si="37"/>
        <v>0</v>
      </c>
    </row>
    <row r="217" spans="2:7" ht="24" customHeight="1" outlineLevel="1" x14ac:dyDescent="0.2">
      <c r="B217" s="22">
        <v>1425</v>
      </c>
      <c r="C217" s="213" t="s">
        <v>268</v>
      </c>
      <c r="D217" s="204" t="s">
        <v>6</v>
      </c>
      <c r="E217" s="205">
        <v>298.60000000000002</v>
      </c>
      <c r="F217" s="206">
        <v>0</v>
      </c>
      <c r="G217" s="39">
        <f t="shared" si="37"/>
        <v>0</v>
      </c>
    </row>
    <row r="218" spans="2:7" ht="24" customHeight="1" outlineLevel="1" x14ac:dyDescent="0.2">
      <c r="B218" s="22">
        <v>1426</v>
      </c>
      <c r="C218" s="213" t="s">
        <v>269</v>
      </c>
      <c r="D218" s="204" t="s">
        <v>6</v>
      </c>
      <c r="E218" s="205">
        <v>31.4</v>
      </c>
      <c r="F218" s="206">
        <v>0</v>
      </c>
      <c r="G218" s="39">
        <f t="shared" si="37"/>
        <v>0</v>
      </c>
    </row>
    <row r="219" spans="2:7" ht="24" customHeight="1" outlineLevel="1" x14ac:dyDescent="0.2">
      <c r="B219" s="22">
        <v>1427</v>
      </c>
      <c r="C219" s="213" t="s">
        <v>270</v>
      </c>
      <c r="D219" s="204" t="s">
        <v>6</v>
      </c>
      <c r="E219" s="205">
        <v>0.1</v>
      </c>
      <c r="F219" s="206">
        <v>0</v>
      </c>
      <c r="G219" s="39">
        <f t="shared" si="37"/>
        <v>0</v>
      </c>
    </row>
    <row r="220" spans="2:7" ht="24" customHeight="1" outlineLevel="1" x14ac:dyDescent="0.2">
      <c r="B220" s="22">
        <v>1428</v>
      </c>
      <c r="C220" s="213" t="s">
        <v>117</v>
      </c>
      <c r="D220" s="204" t="s">
        <v>7</v>
      </c>
      <c r="E220" s="205">
        <v>37</v>
      </c>
      <c r="F220" s="206">
        <v>0</v>
      </c>
      <c r="G220" s="39">
        <f t="shared" si="37"/>
        <v>0</v>
      </c>
    </row>
    <row r="221" spans="2:7" ht="24" customHeight="1" outlineLevel="1" x14ac:dyDescent="0.2">
      <c r="B221" s="22">
        <v>1429</v>
      </c>
      <c r="C221" s="213" t="s">
        <v>261</v>
      </c>
      <c r="D221" s="204" t="s">
        <v>7</v>
      </c>
      <c r="E221" s="205">
        <v>1</v>
      </c>
      <c r="F221" s="206">
        <v>0</v>
      </c>
      <c r="G221" s="39">
        <f t="shared" si="37"/>
        <v>0</v>
      </c>
    </row>
    <row r="222" spans="2:7" ht="24" customHeight="1" outlineLevel="1" x14ac:dyDescent="0.2">
      <c r="B222" s="22">
        <v>1430</v>
      </c>
      <c r="C222" s="213" t="s">
        <v>124</v>
      </c>
      <c r="D222" s="204" t="s">
        <v>7</v>
      </c>
      <c r="E222" s="205">
        <v>2</v>
      </c>
      <c r="F222" s="206">
        <v>0</v>
      </c>
      <c r="G222" s="39">
        <f t="shared" si="37"/>
        <v>0</v>
      </c>
    </row>
    <row r="223" spans="2:7" ht="24" customHeight="1" outlineLevel="1" x14ac:dyDescent="0.2">
      <c r="B223" s="22">
        <v>1431</v>
      </c>
      <c r="C223" s="213" t="s">
        <v>92</v>
      </c>
      <c r="D223" s="204" t="s">
        <v>7</v>
      </c>
      <c r="E223" s="205">
        <v>15</v>
      </c>
      <c r="F223" s="206">
        <v>0</v>
      </c>
      <c r="G223" s="39">
        <f t="shared" si="37"/>
        <v>0</v>
      </c>
    </row>
    <row r="224" spans="2:7" ht="24" customHeight="1" outlineLevel="1" x14ac:dyDescent="0.2">
      <c r="B224" s="22">
        <v>1432</v>
      </c>
      <c r="C224" s="213" t="s">
        <v>101</v>
      </c>
      <c r="D224" s="204" t="s">
        <v>7</v>
      </c>
      <c r="E224" s="205">
        <v>1</v>
      </c>
      <c r="F224" s="206">
        <v>0</v>
      </c>
      <c r="G224" s="39">
        <f t="shared" si="37"/>
        <v>0</v>
      </c>
    </row>
    <row r="225" spans="2:7" ht="36" outlineLevel="1" x14ac:dyDescent="0.2">
      <c r="B225" s="22">
        <v>1433</v>
      </c>
      <c r="C225" s="213" t="s">
        <v>266</v>
      </c>
      <c r="D225" s="204" t="s">
        <v>7</v>
      </c>
      <c r="E225" s="205">
        <v>8</v>
      </c>
      <c r="F225" s="206">
        <v>0</v>
      </c>
      <c r="G225" s="39">
        <f t="shared" si="37"/>
        <v>0</v>
      </c>
    </row>
    <row r="226" spans="2:7" ht="36" outlineLevel="1" x14ac:dyDescent="0.2">
      <c r="B226" s="22">
        <v>1434</v>
      </c>
      <c r="C226" s="213" t="s">
        <v>265</v>
      </c>
      <c r="D226" s="204" t="s">
        <v>7</v>
      </c>
      <c r="E226" s="205">
        <v>49</v>
      </c>
      <c r="F226" s="206">
        <v>0</v>
      </c>
      <c r="G226" s="39">
        <f t="shared" si="37"/>
        <v>0</v>
      </c>
    </row>
    <row r="227" spans="2:7" outlineLevel="1" x14ac:dyDescent="0.2">
      <c r="B227" s="25"/>
      <c r="C227" s="227" t="s">
        <v>148</v>
      </c>
      <c r="D227" s="228"/>
      <c r="E227" s="229"/>
      <c r="F227" s="229"/>
      <c r="G227" s="231"/>
    </row>
    <row r="228" spans="2:7" ht="36" customHeight="1" outlineLevel="1" x14ac:dyDescent="0.2">
      <c r="B228" s="22">
        <v>1435</v>
      </c>
      <c r="C228" s="213" t="s">
        <v>132</v>
      </c>
      <c r="D228" s="204" t="s">
        <v>7</v>
      </c>
      <c r="E228" s="205">
        <v>17</v>
      </c>
      <c r="F228" s="206">
        <v>0</v>
      </c>
      <c r="G228" s="39">
        <f t="shared" ref="G228:G231" si="38">F228*E228</f>
        <v>0</v>
      </c>
    </row>
    <row r="229" spans="2:7" ht="36" customHeight="1" outlineLevel="1" x14ac:dyDescent="0.2">
      <c r="B229" s="22">
        <v>1436</v>
      </c>
      <c r="C229" s="213" t="s">
        <v>130</v>
      </c>
      <c r="D229" s="204" t="s">
        <v>7</v>
      </c>
      <c r="E229" s="205">
        <v>1</v>
      </c>
      <c r="F229" s="206">
        <v>0</v>
      </c>
      <c r="G229" s="39">
        <f t="shared" si="38"/>
        <v>0</v>
      </c>
    </row>
    <row r="230" spans="2:7" ht="36" customHeight="1" outlineLevel="1" x14ac:dyDescent="0.2">
      <c r="B230" s="22">
        <v>1437</v>
      </c>
      <c r="C230" s="213" t="s">
        <v>131</v>
      </c>
      <c r="D230" s="204" t="s">
        <v>7</v>
      </c>
      <c r="E230" s="205">
        <v>3</v>
      </c>
      <c r="F230" s="206">
        <v>0</v>
      </c>
      <c r="G230" s="39">
        <f t="shared" si="38"/>
        <v>0</v>
      </c>
    </row>
    <row r="231" spans="2:7" ht="24" outlineLevel="1" x14ac:dyDescent="0.2">
      <c r="B231" s="22">
        <v>1438</v>
      </c>
      <c r="C231" s="213" t="s">
        <v>285</v>
      </c>
      <c r="D231" s="204" t="s">
        <v>7</v>
      </c>
      <c r="E231" s="205">
        <v>29</v>
      </c>
      <c r="F231" s="206">
        <v>0</v>
      </c>
      <c r="G231" s="39">
        <f t="shared" si="38"/>
        <v>0</v>
      </c>
    </row>
    <row r="232" spans="2:7" ht="24" outlineLevel="1" x14ac:dyDescent="0.2">
      <c r="B232" s="22">
        <v>1439</v>
      </c>
      <c r="C232" s="213" t="s">
        <v>290</v>
      </c>
      <c r="D232" s="204" t="s">
        <v>7</v>
      </c>
      <c r="E232" s="232">
        <v>30</v>
      </c>
      <c r="F232" s="206">
        <v>0</v>
      </c>
      <c r="G232" s="39">
        <f t="shared" ref="G232" si="39">F232*E232</f>
        <v>0</v>
      </c>
    </row>
    <row r="233" spans="2:7" ht="24" outlineLevel="1" x14ac:dyDescent="0.2">
      <c r="B233" s="22">
        <v>1440</v>
      </c>
      <c r="C233" s="213" t="s">
        <v>133</v>
      </c>
      <c r="D233" s="204" t="s">
        <v>7</v>
      </c>
      <c r="E233" s="232">
        <v>10</v>
      </c>
      <c r="F233" s="206">
        <v>0</v>
      </c>
      <c r="G233" s="39">
        <f>E233*F233</f>
        <v>0</v>
      </c>
    </row>
    <row r="234" spans="2:7" ht="36" customHeight="1" outlineLevel="1" x14ac:dyDescent="0.2">
      <c r="B234" s="22">
        <v>1441</v>
      </c>
      <c r="C234" s="213" t="s">
        <v>113</v>
      </c>
      <c r="D234" s="204" t="s">
        <v>7</v>
      </c>
      <c r="E234" s="232">
        <v>8</v>
      </c>
      <c r="F234" s="206">
        <v>0</v>
      </c>
      <c r="G234" s="39">
        <f>E234*F234</f>
        <v>0</v>
      </c>
    </row>
    <row r="235" spans="2:7" ht="36" customHeight="1" outlineLevel="1" x14ac:dyDescent="0.2">
      <c r="B235" s="22">
        <v>1441</v>
      </c>
      <c r="C235" s="213" t="s">
        <v>104</v>
      </c>
      <c r="D235" s="204" t="s">
        <v>7</v>
      </c>
      <c r="E235" s="205">
        <v>49</v>
      </c>
      <c r="F235" s="206">
        <v>0</v>
      </c>
      <c r="G235" s="39">
        <f t="shared" ref="G235:G240" si="40">F235*E235</f>
        <v>0</v>
      </c>
    </row>
    <row r="236" spans="2:7" ht="36" customHeight="1" outlineLevel="1" x14ac:dyDescent="0.2">
      <c r="B236" s="22">
        <v>1442</v>
      </c>
      <c r="C236" s="213" t="s">
        <v>103</v>
      </c>
      <c r="D236" s="204" t="s">
        <v>7</v>
      </c>
      <c r="E236" s="205">
        <v>25</v>
      </c>
      <c r="F236" s="206">
        <v>0</v>
      </c>
      <c r="G236" s="39">
        <f t="shared" si="40"/>
        <v>0</v>
      </c>
    </row>
    <row r="237" spans="2:7" ht="36" customHeight="1" outlineLevel="1" x14ac:dyDescent="0.2">
      <c r="B237" s="22">
        <v>1443</v>
      </c>
      <c r="C237" s="213" t="s">
        <v>106</v>
      </c>
      <c r="D237" s="204" t="s">
        <v>7</v>
      </c>
      <c r="E237" s="205">
        <v>25</v>
      </c>
      <c r="F237" s="206">
        <v>0</v>
      </c>
      <c r="G237" s="39">
        <f t="shared" si="40"/>
        <v>0</v>
      </c>
    </row>
    <row r="238" spans="2:7" ht="36" customHeight="1" outlineLevel="1" x14ac:dyDescent="0.2">
      <c r="B238" s="22">
        <v>1444</v>
      </c>
      <c r="C238" s="213" t="s">
        <v>107</v>
      </c>
      <c r="D238" s="204" t="s">
        <v>7</v>
      </c>
      <c r="E238" s="205">
        <v>3</v>
      </c>
      <c r="F238" s="206">
        <v>0</v>
      </c>
      <c r="G238" s="39">
        <f t="shared" si="40"/>
        <v>0</v>
      </c>
    </row>
    <row r="239" spans="2:7" ht="36" customHeight="1" outlineLevel="1" x14ac:dyDescent="0.2">
      <c r="B239" s="22">
        <v>1445</v>
      </c>
      <c r="C239" s="213" t="s">
        <v>105</v>
      </c>
      <c r="D239" s="204" t="s">
        <v>7</v>
      </c>
      <c r="E239" s="205">
        <v>44</v>
      </c>
      <c r="F239" s="206">
        <v>0</v>
      </c>
      <c r="G239" s="39">
        <f t="shared" si="40"/>
        <v>0</v>
      </c>
    </row>
    <row r="240" spans="2:7" ht="36" customHeight="1" outlineLevel="1" x14ac:dyDescent="0.2">
      <c r="B240" s="22">
        <v>1446</v>
      </c>
      <c r="C240" s="213" t="s">
        <v>102</v>
      </c>
      <c r="D240" s="204" t="s">
        <v>7</v>
      </c>
      <c r="E240" s="205">
        <v>29</v>
      </c>
      <c r="F240" s="206">
        <v>0</v>
      </c>
      <c r="G240" s="39">
        <f t="shared" si="40"/>
        <v>0</v>
      </c>
    </row>
    <row r="241" spans="2:7" ht="36" outlineLevel="1" x14ac:dyDescent="0.2">
      <c r="B241" s="22">
        <v>1447</v>
      </c>
      <c r="C241" s="203" t="s">
        <v>126</v>
      </c>
      <c r="D241" s="204" t="s">
        <v>7</v>
      </c>
      <c r="E241" s="232">
        <v>11</v>
      </c>
      <c r="F241" s="206">
        <v>0</v>
      </c>
      <c r="G241" s="39">
        <f>E241*F241</f>
        <v>0</v>
      </c>
    </row>
    <row r="242" spans="2:7" ht="36" customHeight="1" outlineLevel="1" x14ac:dyDescent="0.2">
      <c r="B242" s="22">
        <v>1448</v>
      </c>
      <c r="C242" s="213" t="s">
        <v>110</v>
      </c>
      <c r="D242" s="204" t="s">
        <v>7</v>
      </c>
      <c r="E242" s="232">
        <v>6</v>
      </c>
      <c r="F242" s="206">
        <v>0</v>
      </c>
      <c r="G242" s="39">
        <f>E242*F242</f>
        <v>0</v>
      </c>
    </row>
    <row r="243" spans="2:7" ht="36" customHeight="1" outlineLevel="1" x14ac:dyDescent="0.2">
      <c r="B243" s="22">
        <v>1449</v>
      </c>
      <c r="C243" s="213" t="s">
        <v>128</v>
      </c>
      <c r="D243" s="204" t="s">
        <v>7</v>
      </c>
      <c r="E243" s="232">
        <v>1</v>
      </c>
      <c r="F243" s="206">
        <v>0</v>
      </c>
      <c r="G243" s="39">
        <f>E243*F243</f>
        <v>0</v>
      </c>
    </row>
    <row r="244" spans="2:7" ht="36" customHeight="1" outlineLevel="1" x14ac:dyDescent="0.2">
      <c r="B244" s="22">
        <v>1449</v>
      </c>
      <c r="C244" s="213" t="s">
        <v>111</v>
      </c>
      <c r="D244" s="204" t="s">
        <v>7</v>
      </c>
      <c r="E244" s="205">
        <v>1</v>
      </c>
      <c r="F244" s="206">
        <v>0</v>
      </c>
      <c r="G244" s="39">
        <f t="shared" ref="G244:G246" si="41">F244*E244</f>
        <v>0</v>
      </c>
    </row>
    <row r="245" spans="2:7" ht="36" customHeight="1" outlineLevel="1" x14ac:dyDescent="0.2">
      <c r="B245" s="22">
        <v>1450</v>
      </c>
      <c r="C245" s="213" t="s">
        <v>97</v>
      </c>
      <c r="D245" s="204" t="s">
        <v>7</v>
      </c>
      <c r="E245" s="205">
        <v>1</v>
      </c>
      <c r="F245" s="206">
        <v>0</v>
      </c>
      <c r="G245" s="39">
        <f t="shared" si="41"/>
        <v>0</v>
      </c>
    </row>
    <row r="246" spans="2:7" ht="24" outlineLevel="1" x14ac:dyDescent="0.2">
      <c r="B246" s="22">
        <v>1451</v>
      </c>
      <c r="C246" s="213" t="s">
        <v>447</v>
      </c>
      <c r="D246" s="204" t="s">
        <v>6</v>
      </c>
      <c r="E246" s="205">
        <v>107.9</v>
      </c>
      <c r="F246" s="206">
        <v>0</v>
      </c>
      <c r="G246" s="39">
        <f t="shared" si="41"/>
        <v>0</v>
      </c>
    </row>
    <row r="247" spans="2:7" ht="24" outlineLevel="1" x14ac:dyDescent="0.2">
      <c r="B247" s="22">
        <v>1452</v>
      </c>
      <c r="C247" s="213" t="s">
        <v>448</v>
      </c>
      <c r="D247" s="204" t="s">
        <v>6</v>
      </c>
      <c r="E247" s="205">
        <v>40.6</v>
      </c>
      <c r="F247" s="206">
        <v>0</v>
      </c>
      <c r="G247" s="39">
        <f t="shared" ref="G247:G248" si="42">F247*E247</f>
        <v>0</v>
      </c>
    </row>
    <row r="248" spans="2:7" ht="24" outlineLevel="1" x14ac:dyDescent="0.2">
      <c r="B248" s="22">
        <v>1453</v>
      </c>
      <c r="C248" s="213" t="s">
        <v>449</v>
      </c>
      <c r="D248" s="204" t="s">
        <v>6</v>
      </c>
      <c r="E248" s="205">
        <v>25.6</v>
      </c>
      <c r="F248" s="206">
        <v>0</v>
      </c>
      <c r="G248" s="39">
        <f t="shared" si="42"/>
        <v>0</v>
      </c>
    </row>
    <row r="249" spans="2:7" ht="24" outlineLevel="1" x14ac:dyDescent="0.2">
      <c r="B249" s="22">
        <v>1454</v>
      </c>
      <c r="C249" s="213" t="s">
        <v>450</v>
      </c>
      <c r="D249" s="204" t="s">
        <v>6</v>
      </c>
      <c r="E249" s="205">
        <v>60.2</v>
      </c>
      <c r="F249" s="206">
        <v>0</v>
      </c>
      <c r="G249" s="39">
        <f t="shared" ref="G249" si="43">F249*E249</f>
        <v>0</v>
      </c>
    </row>
    <row r="250" spans="2:7" ht="24" outlineLevel="1" x14ac:dyDescent="0.2">
      <c r="B250" s="22">
        <v>1455</v>
      </c>
      <c r="C250" s="203" t="s">
        <v>451</v>
      </c>
      <c r="D250" s="204" t="s">
        <v>6</v>
      </c>
      <c r="E250" s="232">
        <v>17.399999999999999</v>
      </c>
      <c r="F250" s="206">
        <v>0</v>
      </c>
      <c r="G250" s="39">
        <f>E250*F250</f>
        <v>0</v>
      </c>
    </row>
    <row r="251" spans="2:7" ht="24" outlineLevel="1" x14ac:dyDescent="0.2">
      <c r="B251" s="22">
        <v>1456</v>
      </c>
      <c r="C251" s="203" t="s">
        <v>452</v>
      </c>
      <c r="D251" s="204" t="s">
        <v>6</v>
      </c>
      <c r="E251" s="232">
        <v>97.3</v>
      </c>
      <c r="F251" s="206">
        <v>0</v>
      </c>
      <c r="G251" s="39">
        <f>E251*F251</f>
        <v>0</v>
      </c>
    </row>
    <row r="252" spans="2:7" ht="36" customHeight="1" outlineLevel="1" x14ac:dyDescent="0.2">
      <c r="B252" s="22">
        <v>1457</v>
      </c>
      <c r="C252" s="213" t="s">
        <v>109</v>
      </c>
      <c r="D252" s="204" t="s">
        <v>7</v>
      </c>
      <c r="E252" s="232">
        <v>1</v>
      </c>
      <c r="F252" s="206">
        <v>0</v>
      </c>
      <c r="G252" s="39">
        <f>E252*F252</f>
        <v>0</v>
      </c>
    </row>
    <row r="253" spans="2:7" outlineLevel="1" x14ac:dyDescent="0.2">
      <c r="B253" s="22">
        <v>1457</v>
      </c>
      <c r="C253" s="213" t="s">
        <v>389</v>
      </c>
      <c r="D253" s="204" t="s">
        <v>7</v>
      </c>
      <c r="E253" s="205">
        <v>8</v>
      </c>
      <c r="F253" s="206">
        <v>0</v>
      </c>
      <c r="G253" s="39">
        <f t="shared" ref="G253" si="44">E253*F253</f>
        <v>0</v>
      </c>
    </row>
    <row r="254" spans="2:7" ht="36" customHeight="1" outlineLevel="1" x14ac:dyDescent="0.2">
      <c r="B254" s="22">
        <v>1458</v>
      </c>
      <c r="C254" s="213" t="s">
        <v>91</v>
      </c>
      <c r="D254" s="204" t="s">
        <v>7</v>
      </c>
      <c r="E254" s="205">
        <v>17</v>
      </c>
      <c r="F254" s="206">
        <v>0</v>
      </c>
      <c r="G254" s="39">
        <f t="shared" ref="G254:G258" si="45">F254*E254</f>
        <v>0</v>
      </c>
    </row>
    <row r="255" spans="2:7" ht="36" customHeight="1" outlineLevel="1" x14ac:dyDescent="0.2">
      <c r="B255" s="22">
        <v>1459</v>
      </c>
      <c r="C255" s="213" t="s">
        <v>125</v>
      </c>
      <c r="D255" s="204" t="s">
        <v>7</v>
      </c>
      <c r="E255" s="205">
        <v>17</v>
      </c>
      <c r="F255" s="206">
        <v>0</v>
      </c>
      <c r="G255" s="39">
        <f t="shared" si="45"/>
        <v>0</v>
      </c>
    </row>
    <row r="256" spans="2:7" ht="36" customHeight="1" outlineLevel="1" x14ac:dyDescent="0.2">
      <c r="B256" s="22">
        <v>1460</v>
      </c>
      <c r="C256" s="213" t="s">
        <v>264</v>
      </c>
      <c r="D256" s="204" t="s">
        <v>7</v>
      </c>
      <c r="E256" s="205">
        <v>17</v>
      </c>
      <c r="F256" s="206">
        <v>0</v>
      </c>
      <c r="G256" s="39">
        <f t="shared" si="45"/>
        <v>0</v>
      </c>
    </row>
    <row r="257" spans="2:7" ht="36" customHeight="1" outlineLevel="1" x14ac:dyDescent="0.2">
      <c r="B257" s="22">
        <v>1461</v>
      </c>
      <c r="C257" s="213" t="s">
        <v>93</v>
      </c>
      <c r="D257" s="204" t="s">
        <v>7</v>
      </c>
      <c r="E257" s="205">
        <v>34</v>
      </c>
      <c r="F257" s="206">
        <v>0</v>
      </c>
      <c r="G257" s="39">
        <f t="shared" si="45"/>
        <v>0</v>
      </c>
    </row>
    <row r="258" spans="2:7" ht="36" customHeight="1" outlineLevel="1" x14ac:dyDescent="0.2">
      <c r="B258" s="22">
        <v>1462</v>
      </c>
      <c r="C258" s="213" t="s">
        <v>268</v>
      </c>
      <c r="D258" s="204" t="s">
        <v>6</v>
      </c>
      <c r="E258" s="205">
        <v>102</v>
      </c>
      <c r="F258" s="206">
        <v>0</v>
      </c>
      <c r="G258" s="39">
        <f t="shared" si="45"/>
        <v>0</v>
      </c>
    </row>
    <row r="259" spans="2:7" ht="24" outlineLevel="1" x14ac:dyDescent="0.2">
      <c r="B259" s="22">
        <v>1463</v>
      </c>
      <c r="C259" s="213" t="s">
        <v>286</v>
      </c>
      <c r="D259" s="204" t="s">
        <v>7</v>
      </c>
      <c r="E259" s="205">
        <v>1</v>
      </c>
      <c r="F259" s="206">
        <v>0</v>
      </c>
      <c r="G259" s="39">
        <f t="shared" ref="G259" si="46">F259*E259</f>
        <v>0</v>
      </c>
    </row>
    <row r="260" spans="2:7" ht="36" outlineLevel="1" x14ac:dyDescent="0.2">
      <c r="B260" s="22">
        <v>1464</v>
      </c>
      <c r="C260" s="213" t="s">
        <v>55</v>
      </c>
      <c r="D260" s="204" t="s">
        <v>15</v>
      </c>
      <c r="E260" s="205">
        <v>0.2</v>
      </c>
      <c r="F260" s="206">
        <v>0</v>
      </c>
      <c r="G260" s="39">
        <f t="shared" ref="G260:G263" si="47">F260*E260</f>
        <v>0</v>
      </c>
    </row>
    <row r="261" spans="2:7" ht="36" customHeight="1" outlineLevel="1" x14ac:dyDescent="0.2">
      <c r="B261" s="22">
        <v>1465</v>
      </c>
      <c r="C261" s="213" t="s">
        <v>127</v>
      </c>
      <c r="D261" s="204" t="s">
        <v>7</v>
      </c>
      <c r="E261" s="205">
        <v>19</v>
      </c>
      <c r="F261" s="206">
        <v>0</v>
      </c>
      <c r="G261" s="39">
        <f t="shared" si="47"/>
        <v>0</v>
      </c>
    </row>
    <row r="262" spans="2:7" ht="36" customHeight="1" outlineLevel="1" x14ac:dyDescent="0.2">
      <c r="B262" s="22">
        <v>1466</v>
      </c>
      <c r="C262" s="213" t="s">
        <v>114</v>
      </c>
      <c r="D262" s="204" t="s">
        <v>7</v>
      </c>
      <c r="E262" s="205">
        <v>17</v>
      </c>
      <c r="F262" s="206">
        <v>0</v>
      </c>
      <c r="G262" s="39">
        <f t="shared" si="47"/>
        <v>0</v>
      </c>
    </row>
    <row r="263" spans="2:7" ht="36" outlineLevel="1" x14ac:dyDescent="0.2">
      <c r="B263" s="22">
        <v>1467</v>
      </c>
      <c r="C263" s="213" t="s">
        <v>115</v>
      </c>
      <c r="D263" s="204" t="s">
        <v>7</v>
      </c>
      <c r="E263" s="205">
        <v>1</v>
      </c>
      <c r="F263" s="206">
        <v>0</v>
      </c>
      <c r="G263" s="39">
        <f t="shared" si="47"/>
        <v>0</v>
      </c>
    </row>
    <row r="264" spans="2:7" ht="36" outlineLevel="1" x14ac:dyDescent="0.2">
      <c r="B264" s="22">
        <v>1468</v>
      </c>
      <c r="C264" s="213" t="s">
        <v>116</v>
      </c>
      <c r="D264" s="204" t="s">
        <v>7</v>
      </c>
      <c r="E264" s="205">
        <v>2</v>
      </c>
      <c r="F264" s="206">
        <v>0</v>
      </c>
      <c r="G264" s="39">
        <f t="shared" ref="G264" si="48">F264*E264</f>
        <v>0</v>
      </c>
    </row>
    <row r="265" spans="2:7" outlineLevel="1" x14ac:dyDescent="0.2">
      <c r="B265" s="25"/>
      <c r="C265" s="227" t="s">
        <v>189</v>
      </c>
      <c r="D265" s="228"/>
      <c r="E265" s="229"/>
      <c r="F265" s="230"/>
      <c r="G265" s="231"/>
    </row>
    <row r="266" spans="2:7" outlineLevel="1" x14ac:dyDescent="0.2">
      <c r="B266" s="22">
        <v>1469</v>
      </c>
      <c r="C266" s="203" t="s">
        <v>453</v>
      </c>
      <c r="D266" s="204" t="s">
        <v>7</v>
      </c>
      <c r="E266" s="287">
        <v>2</v>
      </c>
      <c r="F266" s="206">
        <v>0</v>
      </c>
      <c r="G266" s="39">
        <f>E266*F266</f>
        <v>0</v>
      </c>
    </row>
    <row r="267" spans="2:7" ht="36" customHeight="1" outlineLevel="1" x14ac:dyDescent="0.2">
      <c r="B267" s="22">
        <v>1470</v>
      </c>
      <c r="C267" s="213" t="s">
        <v>133</v>
      </c>
      <c r="D267" s="204" t="s">
        <v>7</v>
      </c>
      <c r="E267" s="286">
        <v>3</v>
      </c>
      <c r="F267" s="206">
        <v>0</v>
      </c>
      <c r="G267" s="39">
        <f>F267*E267</f>
        <v>0</v>
      </c>
    </row>
    <row r="268" spans="2:7" ht="36" x14ac:dyDescent="0.2">
      <c r="B268" s="22">
        <v>1471</v>
      </c>
      <c r="C268" s="213" t="s">
        <v>113</v>
      </c>
      <c r="D268" s="204" t="s">
        <v>7</v>
      </c>
      <c r="E268" s="288">
        <v>15</v>
      </c>
      <c r="F268" s="206">
        <v>0</v>
      </c>
      <c r="G268" s="39">
        <f t="shared" ref="G268:G278" si="49">F268*E268</f>
        <v>0</v>
      </c>
    </row>
    <row r="269" spans="2:7" ht="36" outlineLevel="1" x14ac:dyDescent="0.2">
      <c r="B269" s="22">
        <v>1472</v>
      </c>
      <c r="C269" s="213" t="s">
        <v>108</v>
      </c>
      <c r="D269" s="204" t="s">
        <v>7</v>
      </c>
      <c r="E269" s="286">
        <v>1</v>
      </c>
      <c r="F269" s="206">
        <v>0</v>
      </c>
      <c r="G269" s="39">
        <f t="shared" si="49"/>
        <v>0</v>
      </c>
    </row>
    <row r="270" spans="2:7" ht="36" outlineLevel="1" x14ac:dyDescent="0.2">
      <c r="B270" s="22">
        <v>1473</v>
      </c>
      <c r="C270" s="213" t="s">
        <v>112</v>
      </c>
      <c r="D270" s="204" t="s">
        <v>7</v>
      </c>
      <c r="E270" s="287">
        <v>1</v>
      </c>
      <c r="F270" s="206">
        <v>0</v>
      </c>
      <c r="G270" s="39">
        <f t="shared" si="49"/>
        <v>0</v>
      </c>
    </row>
    <row r="271" spans="2:7" ht="24" outlineLevel="1" x14ac:dyDescent="0.2">
      <c r="B271" s="22">
        <v>1474</v>
      </c>
      <c r="C271" s="203" t="s">
        <v>454</v>
      </c>
      <c r="D271" s="204" t="s">
        <v>7</v>
      </c>
      <c r="E271" s="287">
        <v>1</v>
      </c>
      <c r="F271" s="206">
        <v>0</v>
      </c>
      <c r="G271" s="39">
        <f t="shared" si="49"/>
        <v>0</v>
      </c>
    </row>
    <row r="272" spans="2:7" ht="36" customHeight="1" outlineLevel="1" x14ac:dyDescent="0.2">
      <c r="B272" s="22">
        <v>1475</v>
      </c>
      <c r="C272" s="213" t="s">
        <v>100</v>
      </c>
      <c r="D272" s="204" t="s">
        <v>7</v>
      </c>
      <c r="E272" s="286">
        <v>1</v>
      </c>
      <c r="F272" s="206">
        <v>0</v>
      </c>
      <c r="G272" s="39">
        <f t="shared" si="49"/>
        <v>0</v>
      </c>
    </row>
    <row r="273" spans="2:7" ht="36" x14ac:dyDescent="0.2">
      <c r="B273" s="22">
        <v>1476</v>
      </c>
      <c r="C273" s="213" t="s">
        <v>98</v>
      </c>
      <c r="D273" s="204" t="s">
        <v>7</v>
      </c>
      <c r="E273" s="288">
        <v>1</v>
      </c>
      <c r="F273" s="206">
        <v>0</v>
      </c>
      <c r="G273" s="39">
        <f t="shared" si="49"/>
        <v>0</v>
      </c>
    </row>
    <row r="274" spans="2:7" ht="24" outlineLevel="1" x14ac:dyDescent="0.2">
      <c r="B274" s="22">
        <v>1477</v>
      </c>
      <c r="C274" s="213" t="s">
        <v>455</v>
      </c>
      <c r="D274" s="204" t="s">
        <v>6</v>
      </c>
      <c r="E274" s="286">
        <v>20</v>
      </c>
      <c r="F274" s="206">
        <v>0</v>
      </c>
      <c r="G274" s="39">
        <f t="shared" si="49"/>
        <v>0</v>
      </c>
    </row>
    <row r="275" spans="2:7" ht="36" customHeight="1" outlineLevel="1" x14ac:dyDescent="0.2">
      <c r="B275" s="22">
        <v>1478</v>
      </c>
      <c r="C275" s="213" t="s">
        <v>456</v>
      </c>
      <c r="D275" s="204" t="s">
        <v>6</v>
      </c>
      <c r="E275" s="287">
        <v>6</v>
      </c>
      <c r="F275" s="206">
        <v>0</v>
      </c>
      <c r="G275" s="39">
        <f t="shared" si="49"/>
        <v>0</v>
      </c>
    </row>
    <row r="276" spans="2:7" outlineLevel="1" x14ac:dyDescent="0.2">
      <c r="B276" s="22">
        <v>1479</v>
      </c>
      <c r="C276" s="213" t="s">
        <v>457</v>
      </c>
      <c r="D276" s="204" t="s">
        <v>7</v>
      </c>
      <c r="E276" s="205">
        <v>1</v>
      </c>
      <c r="F276" s="206">
        <v>0</v>
      </c>
      <c r="G276" s="39">
        <f t="shared" si="49"/>
        <v>0</v>
      </c>
    </row>
    <row r="277" spans="2:7" ht="24" x14ac:dyDescent="0.2">
      <c r="B277" s="22">
        <v>1480</v>
      </c>
      <c r="C277" s="213" t="s">
        <v>48</v>
      </c>
      <c r="D277" s="204" t="s">
        <v>6</v>
      </c>
      <c r="E277" s="288">
        <v>10.3</v>
      </c>
      <c r="F277" s="206">
        <v>0</v>
      </c>
      <c r="G277" s="39">
        <f t="shared" si="49"/>
        <v>0</v>
      </c>
    </row>
    <row r="278" spans="2:7" ht="24" customHeight="1" outlineLevel="1" x14ac:dyDescent="0.2">
      <c r="B278" s="22">
        <v>1481</v>
      </c>
      <c r="C278" s="213" t="s">
        <v>93</v>
      </c>
      <c r="D278" s="204" t="s">
        <v>7</v>
      </c>
      <c r="E278" s="286">
        <v>18</v>
      </c>
      <c r="F278" s="206">
        <v>0</v>
      </c>
      <c r="G278" s="39">
        <f t="shared" si="49"/>
        <v>0</v>
      </c>
    </row>
    <row r="279" spans="2:7" ht="24" outlineLevel="1" x14ac:dyDescent="0.2">
      <c r="B279" s="22">
        <v>1482</v>
      </c>
      <c r="C279" s="213" t="s">
        <v>268</v>
      </c>
      <c r="D279" s="204" t="s">
        <v>6</v>
      </c>
      <c r="E279" s="287">
        <v>109.9</v>
      </c>
      <c r="F279" s="206">
        <v>0</v>
      </c>
      <c r="G279" s="39">
        <f>E279*F279</f>
        <v>0</v>
      </c>
    </row>
    <row r="280" spans="2:7" ht="36" customHeight="1" outlineLevel="1" x14ac:dyDescent="0.2">
      <c r="B280" s="22">
        <v>1483</v>
      </c>
      <c r="C280" s="213" t="s">
        <v>117</v>
      </c>
      <c r="D280" s="204" t="s">
        <v>7</v>
      </c>
      <c r="E280" s="287">
        <v>10</v>
      </c>
      <c r="F280" s="206">
        <v>0</v>
      </c>
      <c r="G280" s="39">
        <f>E280*F280</f>
        <v>0</v>
      </c>
    </row>
    <row r="281" spans="2:7" outlineLevel="1" x14ac:dyDescent="0.2">
      <c r="B281" s="22"/>
      <c r="C281" s="213"/>
      <c r="D281" s="204"/>
      <c r="E281" s="287"/>
      <c r="F281" s="206"/>
      <c r="G281" s="39"/>
    </row>
    <row r="282" spans="2:7" x14ac:dyDescent="0.2">
      <c r="B282" s="21">
        <v>1500</v>
      </c>
      <c r="C282" s="220" t="s">
        <v>150</v>
      </c>
      <c r="D282" s="221"/>
      <c r="E282" s="222"/>
      <c r="F282" s="254"/>
      <c r="G282" s="255">
        <f>SUM(G284:G308)</f>
        <v>0</v>
      </c>
    </row>
    <row r="283" spans="2:7" outlineLevel="1" x14ac:dyDescent="0.2">
      <c r="B283" s="25"/>
      <c r="C283" s="227" t="s">
        <v>371</v>
      </c>
      <c r="D283" s="228"/>
      <c r="E283" s="229"/>
      <c r="F283" s="230"/>
      <c r="G283" s="231"/>
    </row>
    <row r="284" spans="2:7" ht="36" customHeight="1" outlineLevel="1" x14ac:dyDescent="0.2">
      <c r="B284" s="22">
        <v>1501</v>
      </c>
      <c r="C284" s="213" t="s">
        <v>284</v>
      </c>
      <c r="D284" s="204" t="s">
        <v>7</v>
      </c>
      <c r="E284" s="290">
        <v>2</v>
      </c>
      <c r="F284" s="206">
        <v>0</v>
      </c>
      <c r="G284" s="39">
        <f t="shared" ref="G284:G307" si="50">E284*F284</f>
        <v>0</v>
      </c>
    </row>
    <row r="285" spans="2:7" outlineLevel="1" x14ac:dyDescent="0.2">
      <c r="B285" s="25"/>
      <c r="C285" s="227" t="s">
        <v>385</v>
      </c>
      <c r="D285" s="228"/>
      <c r="E285" s="291"/>
      <c r="F285" s="230"/>
      <c r="G285" s="231"/>
    </row>
    <row r="286" spans="2:7" ht="36" outlineLevel="1" x14ac:dyDescent="0.2">
      <c r="B286" s="22">
        <v>1502</v>
      </c>
      <c r="C286" s="213" t="s">
        <v>289</v>
      </c>
      <c r="D286" s="204" t="s">
        <v>7</v>
      </c>
      <c r="E286" s="290">
        <v>6</v>
      </c>
      <c r="F286" s="206">
        <v>0</v>
      </c>
      <c r="G286" s="39">
        <f t="shared" si="50"/>
        <v>0</v>
      </c>
    </row>
    <row r="287" spans="2:7" outlineLevel="1" x14ac:dyDescent="0.2">
      <c r="B287" s="22">
        <v>1503</v>
      </c>
      <c r="C287" s="213" t="s">
        <v>458</v>
      </c>
      <c r="D287" s="204" t="s">
        <v>7</v>
      </c>
      <c r="E287" s="290">
        <v>1</v>
      </c>
      <c r="F287" s="206">
        <v>0</v>
      </c>
      <c r="G287" s="39">
        <f t="shared" si="50"/>
        <v>0</v>
      </c>
    </row>
    <row r="288" spans="2:7" ht="48" outlineLevel="1" x14ac:dyDescent="0.2">
      <c r="B288" s="22">
        <v>1504</v>
      </c>
      <c r="C288" s="213" t="s">
        <v>26</v>
      </c>
      <c r="D288" s="204" t="s">
        <v>7</v>
      </c>
      <c r="E288" s="290">
        <v>13</v>
      </c>
      <c r="F288" s="206">
        <v>0</v>
      </c>
      <c r="G288" s="39">
        <f t="shared" si="50"/>
        <v>0</v>
      </c>
    </row>
    <row r="289" spans="2:7" ht="36" outlineLevel="1" x14ac:dyDescent="0.2">
      <c r="B289" s="22">
        <v>1505</v>
      </c>
      <c r="C289" s="213" t="s">
        <v>25</v>
      </c>
      <c r="D289" s="204" t="s">
        <v>7</v>
      </c>
      <c r="E289" s="290">
        <v>1</v>
      </c>
      <c r="F289" s="206">
        <v>0</v>
      </c>
      <c r="G289" s="39">
        <f t="shared" si="50"/>
        <v>0</v>
      </c>
    </row>
    <row r="290" spans="2:7" ht="24" outlineLevel="1" x14ac:dyDescent="0.2">
      <c r="B290" s="22">
        <v>1506</v>
      </c>
      <c r="C290" s="213" t="s">
        <v>459</v>
      </c>
      <c r="D290" s="204" t="s">
        <v>7</v>
      </c>
      <c r="E290" s="290">
        <v>1</v>
      </c>
      <c r="F290" s="206">
        <v>0</v>
      </c>
      <c r="G290" s="39">
        <f t="shared" ref="G290" si="51">E290*F290</f>
        <v>0</v>
      </c>
    </row>
    <row r="291" spans="2:7" ht="24" outlineLevel="1" x14ac:dyDescent="0.2">
      <c r="B291" s="22">
        <v>1507</v>
      </c>
      <c r="C291" s="289" t="s">
        <v>24</v>
      </c>
      <c r="D291" s="204" t="s">
        <v>7</v>
      </c>
      <c r="E291" s="290">
        <v>3</v>
      </c>
      <c r="F291" s="206">
        <v>0</v>
      </c>
      <c r="G291" s="39">
        <f t="shared" si="50"/>
        <v>0</v>
      </c>
    </row>
    <row r="292" spans="2:7" ht="12" customHeight="1" outlineLevel="1" x14ac:dyDescent="0.2">
      <c r="B292" s="22">
        <v>1508</v>
      </c>
      <c r="C292" s="203" t="s">
        <v>460</v>
      </c>
      <c r="D292" s="204" t="s">
        <v>7</v>
      </c>
      <c r="E292" s="290">
        <v>6</v>
      </c>
      <c r="F292" s="206">
        <v>0</v>
      </c>
      <c r="G292" s="39">
        <f t="shared" si="50"/>
        <v>0</v>
      </c>
    </row>
    <row r="293" spans="2:7" outlineLevel="1" x14ac:dyDescent="0.2">
      <c r="B293" s="25"/>
      <c r="C293" s="227" t="s">
        <v>386</v>
      </c>
      <c r="D293" s="228"/>
      <c r="E293" s="291"/>
      <c r="F293" s="206">
        <v>0</v>
      </c>
      <c r="G293" s="231"/>
    </row>
    <row r="294" spans="2:7" ht="12" customHeight="1" outlineLevel="1" x14ac:dyDescent="0.2">
      <c r="B294" s="22">
        <v>1509</v>
      </c>
      <c r="C294" s="203" t="s">
        <v>461</v>
      </c>
      <c r="D294" s="204" t="s">
        <v>1</v>
      </c>
      <c r="E294" s="290">
        <v>7.14</v>
      </c>
      <c r="F294" s="206">
        <v>0</v>
      </c>
      <c r="G294" s="39">
        <f t="shared" si="50"/>
        <v>0</v>
      </c>
    </row>
    <row r="295" spans="2:7" ht="28.15" customHeight="1" outlineLevel="1" x14ac:dyDescent="0.2">
      <c r="B295" s="22">
        <v>1510</v>
      </c>
      <c r="C295" s="213" t="s">
        <v>422</v>
      </c>
      <c r="D295" s="204" t="s">
        <v>366</v>
      </c>
      <c r="E295" s="290">
        <v>1</v>
      </c>
      <c r="F295" s="206">
        <v>0</v>
      </c>
      <c r="G295" s="39">
        <f t="shared" si="50"/>
        <v>0</v>
      </c>
    </row>
    <row r="296" spans="2:7" ht="24" customHeight="1" outlineLevel="1" x14ac:dyDescent="0.2">
      <c r="B296" s="22">
        <v>1511</v>
      </c>
      <c r="C296" s="203" t="s">
        <v>23</v>
      </c>
      <c r="D296" s="204" t="s">
        <v>7</v>
      </c>
      <c r="E296" s="290">
        <v>6</v>
      </c>
      <c r="F296" s="206">
        <v>0</v>
      </c>
      <c r="G296" s="39">
        <f t="shared" si="50"/>
        <v>0</v>
      </c>
    </row>
    <row r="297" spans="2:7" ht="24" customHeight="1" outlineLevel="1" x14ac:dyDescent="0.2">
      <c r="B297" s="22">
        <v>1512</v>
      </c>
      <c r="C297" s="213" t="s">
        <v>288</v>
      </c>
      <c r="D297" s="204" t="s">
        <v>7</v>
      </c>
      <c r="E297" s="290">
        <v>5</v>
      </c>
      <c r="F297" s="206">
        <v>0</v>
      </c>
      <c r="G297" s="39">
        <f t="shared" si="50"/>
        <v>0</v>
      </c>
    </row>
    <row r="298" spans="2:7" outlineLevel="1" x14ac:dyDescent="0.2">
      <c r="B298" s="22">
        <v>1513</v>
      </c>
      <c r="C298" s="203" t="s">
        <v>462</v>
      </c>
      <c r="D298" s="204" t="s">
        <v>7</v>
      </c>
      <c r="E298" s="290">
        <v>2</v>
      </c>
      <c r="F298" s="206">
        <v>0</v>
      </c>
      <c r="G298" s="39">
        <f t="shared" ref="G298" si="52">E298*F298</f>
        <v>0</v>
      </c>
    </row>
    <row r="299" spans="2:7" ht="24" outlineLevel="1" x14ac:dyDescent="0.2">
      <c r="B299" s="22">
        <v>1514</v>
      </c>
      <c r="C299" s="203" t="s">
        <v>463</v>
      </c>
      <c r="D299" s="204" t="s">
        <v>7</v>
      </c>
      <c r="E299" s="290">
        <v>6</v>
      </c>
      <c r="F299" s="206">
        <v>0</v>
      </c>
      <c r="G299" s="39">
        <f t="shared" ref="G299:G301" si="53">E299*F299</f>
        <v>0</v>
      </c>
    </row>
    <row r="300" spans="2:7" ht="24" outlineLevel="1" x14ac:dyDescent="0.2">
      <c r="B300" s="22">
        <v>1515</v>
      </c>
      <c r="C300" s="203" t="s">
        <v>464</v>
      </c>
      <c r="D300" s="204" t="s">
        <v>7</v>
      </c>
      <c r="E300" s="290">
        <v>22</v>
      </c>
      <c r="F300" s="206">
        <v>0</v>
      </c>
      <c r="G300" s="39">
        <f t="shared" si="53"/>
        <v>0</v>
      </c>
    </row>
    <row r="301" spans="2:7" outlineLevel="1" x14ac:dyDescent="0.2">
      <c r="B301" s="22">
        <v>1516</v>
      </c>
      <c r="C301" s="203" t="s">
        <v>335</v>
      </c>
      <c r="D301" s="204" t="s">
        <v>7</v>
      </c>
      <c r="E301" s="290">
        <v>1</v>
      </c>
      <c r="F301" s="206">
        <v>0</v>
      </c>
      <c r="G301" s="39">
        <f t="shared" si="53"/>
        <v>0</v>
      </c>
    </row>
    <row r="302" spans="2:7" outlineLevel="1" x14ac:dyDescent="0.2">
      <c r="B302" s="22">
        <v>1517</v>
      </c>
      <c r="C302" s="203" t="s">
        <v>465</v>
      </c>
      <c r="D302" s="204" t="s">
        <v>7</v>
      </c>
      <c r="E302" s="290">
        <v>6</v>
      </c>
      <c r="F302" s="206">
        <v>0</v>
      </c>
      <c r="G302" s="39">
        <f t="shared" ref="G302:G303" si="54">E302*F302</f>
        <v>0</v>
      </c>
    </row>
    <row r="303" spans="2:7" ht="24" outlineLevel="1" x14ac:dyDescent="0.2">
      <c r="B303" s="22">
        <v>1518</v>
      </c>
      <c r="C303" s="203" t="s">
        <v>337</v>
      </c>
      <c r="D303" s="204" t="s">
        <v>7</v>
      </c>
      <c r="E303" s="290">
        <v>8</v>
      </c>
      <c r="F303" s="206">
        <v>0</v>
      </c>
      <c r="G303" s="39">
        <f t="shared" si="54"/>
        <v>0</v>
      </c>
    </row>
    <row r="304" spans="2:7" ht="24" outlineLevel="1" x14ac:dyDescent="0.2">
      <c r="B304" s="22">
        <v>1519</v>
      </c>
      <c r="C304" s="203" t="s">
        <v>445</v>
      </c>
      <c r="D304" s="204" t="s">
        <v>7</v>
      </c>
      <c r="E304" s="290">
        <v>8</v>
      </c>
      <c r="F304" s="206">
        <v>0</v>
      </c>
      <c r="G304" s="39">
        <f t="shared" ref="G304" si="55">E304*F304</f>
        <v>0</v>
      </c>
    </row>
    <row r="305" spans="2:7" ht="24" outlineLevel="1" x14ac:dyDescent="0.2">
      <c r="B305" s="22">
        <v>1520</v>
      </c>
      <c r="C305" s="213" t="s">
        <v>283</v>
      </c>
      <c r="D305" s="204" t="s">
        <v>7</v>
      </c>
      <c r="E305" s="290">
        <v>4</v>
      </c>
      <c r="F305" s="206">
        <v>0</v>
      </c>
      <c r="G305" s="39">
        <f t="shared" si="50"/>
        <v>0</v>
      </c>
    </row>
    <row r="306" spans="2:7" outlineLevel="1" x14ac:dyDescent="0.2">
      <c r="B306" s="22">
        <v>1521</v>
      </c>
      <c r="C306" s="213" t="s">
        <v>393</v>
      </c>
      <c r="D306" s="204" t="s">
        <v>7</v>
      </c>
      <c r="E306" s="290">
        <v>19</v>
      </c>
      <c r="F306" s="206">
        <v>0</v>
      </c>
      <c r="G306" s="39">
        <f t="shared" ref="G306" si="56">F306*E306</f>
        <v>0</v>
      </c>
    </row>
    <row r="307" spans="2:7" outlineLevel="1" x14ac:dyDescent="0.2">
      <c r="B307" s="22">
        <v>1522</v>
      </c>
      <c r="C307" s="203" t="s">
        <v>339</v>
      </c>
      <c r="D307" s="204" t="s">
        <v>7</v>
      </c>
      <c r="E307" s="290">
        <v>4</v>
      </c>
      <c r="F307" s="206">
        <v>0</v>
      </c>
      <c r="G307" s="39">
        <f t="shared" si="50"/>
        <v>0</v>
      </c>
    </row>
    <row r="308" spans="2:7" x14ac:dyDescent="0.2">
      <c r="B308" s="236"/>
      <c r="C308" s="223"/>
      <c r="D308" s="215"/>
      <c r="E308" s="232"/>
      <c r="F308" s="217"/>
      <c r="G308" s="218"/>
    </row>
    <row r="309" spans="2:7" x14ac:dyDescent="0.2">
      <c r="B309" s="21">
        <v>1600</v>
      </c>
      <c r="C309" s="220" t="s">
        <v>151</v>
      </c>
      <c r="D309" s="221"/>
      <c r="E309" s="222"/>
      <c r="F309" s="212"/>
      <c r="G309" s="40">
        <f>SUM(G311:G375)</f>
        <v>0</v>
      </c>
    </row>
    <row r="310" spans="2:7" outlineLevel="1" x14ac:dyDescent="0.2">
      <c r="B310" s="25"/>
      <c r="C310" s="226" t="s">
        <v>152</v>
      </c>
      <c r="D310" s="226"/>
      <c r="E310" s="256"/>
      <c r="F310" s="256"/>
      <c r="G310" s="41"/>
    </row>
    <row r="311" spans="2:7" ht="24" outlineLevel="1" x14ac:dyDescent="0.2">
      <c r="B311" s="22">
        <v>1601</v>
      </c>
      <c r="C311" s="213" t="s">
        <v>202</v>
      </c>
      <c r="D311" s="204" t="s">
        <v>6</v>
      </c>
      <c r="E311" s="205">
        <v>258</v>
      </c>
      <c r="F311" s="206">
        <v>0</v>
      </c>
      <c r="G311" s="39">
        <f t="shared" ref="G311:G319" si="57">E311*F311</f>
        <v>0</v>
      </c>
    </row>
    <row r="312" spans="2:7" ht="36" outlineLevel="1" x14ac:dyDescent="0.2">
      <c r="B312" s="22">
        <v>1602</v>
      </c>
      <c r="C312" s="213" t="s">
        <v>85</v>
      </c>
      <c r="D312" s="204" t="s">
        <v>6</v>
      </c>
      <c r="E312" s="205">
        <v>152.69999999999999</v>
      </c>
      <c r="F312" s="206">
        <v>0</v>
      </c>
      <c r="G312" s="39">
        <f t="shared" si="57"/>
        <v>0</v>
      </c>
    </row>
    <row r="313" spans="2:7" ht="36" outlineLevel="1" x14ac:dyDescent="0.2">
      <c r="B313" s="22">
        <v>1603</v>
      </c>
      <c r="C313" s="213" t="s">
        <v>86</v>
      </c>
      <c r="D313" s="204" t="s">
        <v>6</v>
      </c>
      <c r="E313" s="205">
        <v>206.4</v>
      </c>
      <c r="F313" s="206">
        <v>0</v>
      </c>
      <c r="G313" s="39">
        <f t="shared" si="57"/>
        <v>0</v>
      </c>
    </row>
    <row r="314" spans="2:7" ht="36" outlineLevel="1" x14ac:dyDescent="0.2">
      <c r="B314" s="22">
        <v>1604</v>
      </c>
      <c r="C314" s="213" t="s">
        <v>87</v>
      </c>
      <c r="D314" s="204" t="s">
        <v>6</v>
      </c>
      <c r="E314" s="205">
        <v>10.4</v>
      </c>
      <c r="F314" s="206">
        <v>0</v>
      </c>
      <c r="G314" s="39">
        <f t="shared" si="57"/>
        <v>0</v>
      </c>
    </row>
    <row r="315" spans="2:7" ht="24" outlineLevel="1" x14ac:dyDescent="0.2">
      <c r="B315" s="22">
        <v>1605</v>
      </c>
      <c r="C315" s="213" t="s">
        <v>201</v>
      </c>
      <c r="D315" s="204" t="s">
        <v>6</v>
      </c>
      <c r="E315" s="205">
        <v>83.61</v>
      </c>
      <c r="F315" s="206">
        <v>0</v>
      </c>
      <c r="G315" s="39">
        <f t="shared" si="57"/>
        <v>0</v>
      </c>
    </row>
    <row r="316" spans="2:7" ht="24" customHeight="1" outlineLevel="1" x14ac:dyDescent="0.2">
      <c r="B316" s="22">
        <v>1606</v>
      </c>
      <c r="C316" s="213" t="s">
        <v>197</v>
      </c>
      <c r="D316" s="204" t="s">
        <v>6</v>
      </c>
      <c r="E316" s="205">
        <v>1935.3</v>
      </c>
      <c r="F316" s="206">
        <v>0</v>
      </c>
      <c r="G316" s="39">
        <f t="shared" si="57"/>
        <v>0</v>
      </c>
    </row>
    <row r="317" spans="2:7" ht="24" customHeight="1" outlineLevel="1" x14ac:dyDescent="0.2">
      <c r="B317" s="22">
        <v>1607</v>
      </c>
      <c r="C317" s="213" t="s">
        <v>198</v>
      </c>
      <c r="D317" s="204" t="s">
        <v>6</v>
      </c>
      <c r="E317" s="205">
        <v>3658.8</v>
      </c>
      <c r="F317" s="206">
        <v>0</v>
      </c>
      <c r="G317" s="39">
        <f t="shared" si="57"/>
        <v>0</v>
      </c>
    </row>
    <row r="318" spans="2:7" ht="36" customHeight="1" outlineLevel="1" x14ac:dyDescent="0.2">
      <c r="B318" s="22">
        <v>1608</v>
      </c>
      <c r="C318" s="213" t="s">
        <v>199</v>
      </c>
      <c r="D318" s="204" t="s">
        <v>6</v>
      </c>
      <c r="E318" s="205">
        <v>677</v>
      </c>
      <c r="F318" s="206">
        <v>0</v>
      </c>
      <c r="G318" s="39">
        <f t="shared" si="57"/>
        <v>0</v>
      </c>
    </row>
    <row r="319" spans="2:7" ht="24" outlineLevel="1" x14ac:dyDescent="0.2">
      <c r="B319" s="22">
        <v>1609</v>
      </c>
      <c r="C319" s="213" t="s">
        <v>200</v>
      </c>
      <c r="D319" s="204" t="s">
        <v>6</v>
      </c>
      <c r="E319" s="205">
        <v>69.900000000000006</v>
      </c>
      <c r="F319" s="206">
        <v>0</v>
      </c>
      <c r="G319" s="39">
        <f t="shared" si="57"/>
        <v>0</v>
      </c>
    </row>
    <row r="320" spans="2:7" outlineLevel="1" x14ac:dyDescent="0.2">
      <c r="B320" s="25"/>
      <c r="C320" s="226" t="s">
        <v>370</v>
      </c>
      <c r="D320" s="226"/>
      <c r="E320" s="256"/>
      <c r="F320" s="256"/>
      <c r="G320" s="41"/>
    </row>
    <row r="321" spans="2:7" ht="24" customHeight="1" outlineLevel="1" x14ac:dyDescent="0.2">
      <c r="B321" s="22">
        <v>1610</v>
      </c>
      <c r="C321" s="213" t="s">
        <v>390</v>
      </c>
      <c r="D321" s="204" t="s">
        <v>7</v>
      </c>
      <c r="E321" s="205">
        <v>1</v>
      </c>
      <c r="F321" s="206">
        <v>0</v>
      </c>
      <c r="G321" s="39">
        <f t="shared" ref="G321" si="58">E321*F321</f>
        <v>0</v>
      </c>
    </row>
    <row r="322" spans="2:7" ht="24" customHeight="1" outlineLevel="1" x14ac:dyDescent="0.2">
      <c r="B322" s="22">
        <v>1611</v>
      </c>
      <c r="C322" s="213" t="s">
        <v>204</v>
      </c>
      <c r="D322" s="204" t="s">
        <v>7</v>
      </c>
      <c r="E322" s="205">
        <v>292</v>
      </c>
      <c r="F322" s="206">
        <v>0</v>
      </c>
      <c r="G322" s="39">
        <f t="shared" ref="G322:G326" si="59">E322*F322</f>
        <v>0</v>
      </c>
    </row>
    <row r="323" spans="2:7" ht="36" customHeight="1" outlineLevel="1" x14ac:dyDescent="0.2">
      <c r="B323" s="22">
        <v>1612</v>
      </c>
      <c r="C323" s="213" t="s">
        <v>203</v>
      </c>
      <c r="D323" s="204" t="s">
        <v>7</v>
      </c>
      <c r="E323" s="205">
        <v>86</v>
      </c>
      <c r="F323" s="206">
        <v>0</v>
      </c>
      <c r="G323" s="39">
        <f t="shared" si="59"/>
        <v>0</v>
      </c>
    </row>
    <row r="324" spans="2:7" ht="24" outlineLevel="1" x14ac:dyDescent="0.2">
      <c r="B324" s="22">
        <v>1613</v>
      </c>
      <c r="C324" s="213" t="s">
        <v>205</v>
      </c>
      <c r="D324" s="204" t="s">
        <v>7</v>
      </c>
      <c r="E324" s="205">
        <v>5</v>
      </c>
      <c r="F324" s="206">
        <v>0</v>
      </c>
      <c r="G324" s="39">
        <f t="shared" si="59"/>
        <v>0</v>
      </c>
    </row>
    <row r="325" spans="2:7" ht="36" outlineLevel="1" x14ac:dyDescent="0.2">
      <c r="B325" s="22">
        <v>1614</v>
      </c>
      <c r="C325" s="213" t="s">
        <v>196</v>
      </c>
      <c r="D325" s="204" t="s">
        <v>7</v>
      </c>
      <c r="E325" s="205">
        <v>1</v>
      </c>
      <c r="F325" s="206">
        <v>0</v>
      </c>
      <c r="G325" s="39">
        <f t="shared" si="59"/>
        <v>0</v>
      </c>
    </row>
    <row r="326" spans="2:7" outlineLevel="1" x14ac:dyDescent="0.2">
      <c r="B326" s="22">
        <v>1615</v>
      </c>
      <c r="C326" s="203" t="s">
        <v>466</v>
      </c>
      <c r="D326" s="204" t="s">
        <v>6</v>
      </c>
      <c r="E326" s="288">
        <v>22</v>
      </c>
      <c r="F326" s="206">
        <v>0</v>
      </c>
      <c r="G326" s="39">
        <f t="shared" si="59"/>
        <v>0</v>
      </c>
    </row>
    <row r="327" spans="2:7" ht="36" outlineLevel="1" x14ac:dyDescent="0.2">
      <c r="B327" s="22">
        <v>1616</v>
      </c>
      <c r="C327" s="213" t="s">
        <v>57</v>
      </c>
      <c r="D327" s="204" t="s">
        <v>7</v>
      </c>
      <c r="E327" s="205">
        <v>2</v>
      </c>
      <c r="F327" s="206">
        <v>0</v>
      </c>
      <c r="G327" s="39">
        <f t="shared" ref="G327:G329" si="60">E327*F327</f>
        <v>0</v>
      </c>
    </row>
    <row r="328" spans="2:7" outlineLevel="1" x14ac:dyDescent="0.2">
      <c r="B328" s="22">
        <v>1617</v>
      </c>
      <c r="C328" s="203" t="s">
        <v>467</v>
      </c>
      <c r="D328" s="204" t="s">
        <v>7</v>
      </c>
      <c r="E328" s="288">
        <v>3</v>
      </c>
      <c r="F328" s="206">
        <v>0</v>
      </c>
      <c r="G328" s="39">
        <f t="shared" si="60"/>
        <v>0</v>
      </c>
    </row>
    <row r="329" spans="2:7" ht="24" outlineLevel="1" x14ac:dyDescent="0.2">
      <c r="B329" s="22">
        <v>1618</v>
      </c>
      <c r="C329" s="203" t="s">
        <v>326</v>
      </c>
      <c r="D329" s="204" t="s">
        <v>7</v>
      </c>
      <c r="E329" s="205">
        <v>1</v>
      </c>
      <c r="F329" s="206">
        <v>0</v>
      </c>
      <c r="G329" s="39">
        <f t="shared" si="60"/>
        <v>0</v>
      </c>
    </row>
    <row r="330" spans="2:7" outlineLevel="1" x14ac:dyDescent="0.2">
      <c r="B330" s="22">
        <v>1619</v>
      </c>
      <c r="C330" s="203" t="s">
        <v>330</v>
      </c>
      <c r="D330" s="204" t="s">
        <v>6</v>
      </c>
      <c r="E330" s="205">
        <v>29.4</v>
      </c>
      <c r="F330" s="206">
        <v>0</v>
      </c>
      <c r="G330" s="39">
        <f t="shared" ref="G330:G338" si="61">E330*F330</f>
        <v>0</v>
      </c>
    </row>
    <row r="331" spans="2:7" ht="36" outlineLevel="1" x14ac:dyDescent="0.2">
      <c r="B331" s="22">
        <v>1620</v>
      </c>
      <c r="C331" s="213" t="s">
        <v>193</v>
      </c>
      <c r="D331" s="204" t="s">
        <v>6</v>
      </c>
      <c r="E331" s="205">
        <v>113.6</v>
      </c>
      <c r="F331" s="206">
        <v>0</v>
      </c>
      <c r="G331" s="39">
        <f t="shared" si="61"/>
        <v>0</v>
      </c>
    </row>
    <row r="332" spans="2:7" ht="36" outlineLevel="1" x14ac:dyDescent="0.2">
      <c r="B332" s="22">
        <v>1621</v>
      </c>
      <c r="C332" s="213" t="s">
        <v>192</v>
      </c>
      <c r="D332" s="204" t="s">
        <v>6</v>
      </c>
      <c r="E332" s="205">
        <v>1099.5999999999999</v>
      </c>
      <c r="F332" s="206">
        <v>0</v>
      </c>
      <c r="G332" s="39">
        <f t="shared" si="61"/>
        <v>0</v>
      </c>
    </row>
    <row r="333" spans="2:7" ht="36" outlineLevel="1" x14ac:dyDescent="0.2">
      <c r="B333" s="22">
        <v>1622</v>
      </c>
      <c r="C333" s="213" t="s">
        <v>83</v>
      </c>
      <c r="D333" s="204" t="s">
        <v>6</v>
      </c>
      <c r="E333" s="205">
        <v>42.9</v>
      </c>
      <c r="F333" s="206">
        <v>0</v>
      </c>
      <c r="G333" s="39">
        <f t="shared" si="61"/>
        <v>0</v>
      </c>
    </row>
    <row r="334" spans="2:7" ht="24" outlineLevel="1" x14ac:dyDescent="0.2">
      <c r="B334" s="22">
        <v>1623</v>
      </c>
      <c r="C334" s="213" t="s">
        <v>194</v>
      </c>
      <c r="D334" s="204" t="s">
        <v>6</v>
      </c>
      <c r="E334" s="205">
        <v>133.19999999999999</v>
      </c>
      <c r="F334" s="206">
        <v>0</v>
      </c>
      <c r="G334" s="39">
        <f t="shared" si="61"/>
        <v>0</v>
      </c>
    </row>
    <row r="335" spans="2:7" ht="36" outlineLevel="1" x14ac:dyDescent="0.2">
      <c r="B335" s="22">
        <v>1624</v>
      </c>
      <c r="C335" s="213" t="s">
        <v>84</v>
      </c>
      <c r="D335" s="204" t="s">
        <v>6</v>
      </c>
      <c r="E335" s="205">
        <v>41.4</v>
      </c>
      <c r="F335" s="206">
        <v>0</v>
      </c>
      <c r="G335" s="39">
        <f t="shared" si="61"/>
        <v>0</v>
      </c>
    </row>
    <row r="336" spans="2:7" outlineLevel="1" x14ac:dyDescent="0.2">
      <c r="B336" s="22">
        <v>1625</v>
      </c>
      <c r="C336" s="203" t="s">
        <v>468</v>
      </c>
      <c r="D336" s="204" t="s">
        <v>6</v>
      </c>
      <c r="E336" s="288">
        <v>1</v>
      </c>
      <c r="F336" s="206">
        <v>0</v>
      </c>
      <c r="G336" s="39">
        <f t="shared" si="61"/>
        <v>0</v>
      </c>
    </row>
    <row r="337" spans="1:7" s="200" customFormat="1" outlineLevel="1" x14ac:dyDescent="0.2">
      <c r="A337" s="8"/>
      <c r="B337" s="25"/>
      <c r="C337" s="226" t="s">
        <v>153</v>
      </c>
      <c r="D337" s="251"/>
      <c r="E337" s="256"/>
      <c r="F337" s="256"/>
      <c r="G337" s="41"/>
    </row>
    <row r="338" spans="1:7" ht="36" outlineLevel="1" x14ac:dyDescent="0.2">
      <c r="B338" s="22">
        <v>1626</v>
      </c>
      <c r="C338" s="213" t="s">
        <v>469</v>
      </c>
      <c r="D338" s="204" t="s">
        <v>7</v>
      </c>
      <c r="E338" s="205">
        <v>29</v>
      </c>
      <c r="F338" s="206">
        <v>0</v>
      </c>
      <c r="G338" s="39">
        <f t="shared" si="61"/>
        <v>0</v>
      </c>
    </row>
    <row r="339" spans="1:7" ht="24" customHeight="1" outlineLevel="1" x14ac:dyDescent="0.2">
      <c r="B339" s="22">
        <v>1627</v>
      </c>
      <c r="C339" s="203" t="s">
        <v>470</v>
      </c>
      <c r="D339" s="204" t="s">
        <v>7</v>
      </c>
      <c r="E339" s="205">
        <v>92</v>
      </c>
      <c r="F339" s="206">
        <v>0</v>
      </c>
      <c r="G339" s="39">
        <f t="shared" ref="G339" si="62">E339*F339</f>
        <v>0</v>
      </c>
    </row>
    <row r="340" spans="1:7" ht="24" customHeight="1" outlineLevel="1" x14ac:dyDescent="0.2">
      <c r="B340" s="22">
        <v>1628</v>
      </c>
      <c r="C340" s="213" t="s">
        <v>254</v>
      </c>
      <c r="D340" s="204" t="s">
        <v>7</v>
      </c>
      <c r="E340" s="205">
        <v>18</v>
      </c>
      <c r="F340" s="206">
        <v>0</v>
      </c>
      <c r="G340" s="39">
        <f>E340*F340</f>
        <v>0</v>
      </c>
    </row>
    <row r="341" spans="1:7" ht="24" customHeight="1" outlineLevel="1" x14ac:dyDescent="0.2">
      <c r="B341" s="22">
        <v>1629</v>
      </c>
      <c r="C341" s="203" t="s">
        <v>471</v>
      </c>
      <c r="D341" s="204" t="s">
        <v>7</v>
      </c>
      <c r="E341" s="205">
        <v>25</v>
      </c>
      <c r="F341" s="206">
        <v>0</v>
      </c>
      <c r="G341" s="39">
        <f>E341*F341</f>
        <v>0</v>
      </c>
    </row>
    <row r="342" spans="1:7" ht="24" customHeight="1" outlineLevel="1" x14ac:dyDescent="0.2">
      <c r="B342" s="22">
        <v>1630</v>
      </c>
      <c r="C342" s="203" t="s">
        <v>472</v>
      </c>
      <c r="D342" s="204" t="s">
        <v>7</v>
      </c>
      <c r="E342" s="205">
        <v>10</v>
      </c>
      <c r="F342" s="206">
        <v>0</v>
      </c>
      <c r="G342" s="39">
        <f>E342*F342</f>
        <v>0</v>
      </c>
    </row>
    <row r="343" spans="1:7" ht="24" customHeight="1" outlineLevel="1" x14ac:dyDescent="0.2">
      <c r="B343" s="22">
        <v>1631</v>
      </c>
      <c r="C343" s="203" t="s">
        <v>471</v>
      </c>
      <c r="D343" s="204" t="s">
        <v>7</v>
      </c>
      <c r="E343" s="205">
        <v>50</v>
      </c>
      <c r="F343" s="206">
        <v>0</v>
      </c>
      <c r="G343" s="39">
        <f>E343*F343</f>
        <v>0</v>
      </c>
    </row>
    <row r="344" spans="1:7" s="200" customFormat="1" outlineLevel="1" x14ac:dyDescent="0.2">
      <c r="A344" s="8"/>
      <c r="B344" s="25"/>
      <c r="C344" s="226" t="s">
        <v>154</v>
      </c>
      <c r="D344" s="226"/>
      <c r="E344" s="256"/>
      <c r="F344" s="256"/>
      <c r="G344" s="41"/>
    </row>
    <row r="345" spans="1:7" ht="28.5" customHeight="1" outlineLevel="1" x14ac:dyDescent="0.2">
      <c r="B345" s="22">
        <v>1632</v>
      </c>
      <c r="C345" s="213" t="s">
        <v>207</v>
      </c>
      <c r="D345" s="204" t="s">
        <v>7</v>
      </c>
      <c r="E345" s="205">
        <v>8</v>
      </c>
      <c r="F345" s="206">
        <v>0</v>
      </c>
      <c r="G345" s="39">
        <f t="shared" ref="G345:G350" si="63">E345*F345</f>
        <v>0</v>
      </c>
    </row>
    <row r="346" spans="1:7" ht="24" customHeight="1" outlineLevel="1" x14ac:dyDescent="0.2">
      <c r="B346" s="22">
        <v>1633</v>
      </c>
      <c r="C346" s="213" t="s">
        <v>209</v>
      </c>
      <c r="D346" s="204" t="s">
        <v>7</v>
      </c>
      <c r="E346" s="205">
        <v>1</v>
      </c>
      <c r="F346" s="206">
        <v>0</v>
      </c>
      <c r="G346" s="39">
        <f t="shared" si="63"/>
        <v>0</v>
      </c>
    </row>
    <row r="347" spans="1:7" ht="36" outlineLevel="1" x14ac:dyDescent="0.2">
      <c r="B347" s="22">
        <v>1634</v>
      </c>
      <c r="C347" s="213" t="s">
        <v>208</v>
      </c>
      <c r="D347" s="204" t="s">
        <v>7</v>
      </c>
      <c r="E347" s="205">
        <v>2</v>
      </c>
      <c r="F347" s="206">
        <v>0</v>
      </c>
      <c r="G347" s="39">
        <f t="shared" si="63"/>
        <v>0</v>
      </c>
    </row>
    <row r="348" spans="1:7" ht="24" outlineLevel="1" x14ac:dyDescent="0.2">
      <c r="B348" s="22">
        <v>1635</v>
      </c>
      <c r="C348" s="213" t="s">
        <v>206</v>
      </c>
      <c r="D348" s="204" t="s">
        <v>7</v>
      </c>
      <c r="E348" s="205">
        <v>23</v>
      </c>
      <c r="F348" s="206">
        <v>0</v>
      </c>
      <c r="G348" s="39">
        <f t="shared" si="63"/>
        <v>0</v>
      </c>
    </row>
    <row r="349" spans="1:7" outlineLevel="1" x14ac:dyDescent="0.2">
      <c r="B349" s="22">
        <v>1636</v>
      </c>
      <c r="C349" s="213" t="s">
        <v>392</v>
      </c>
      <c r="D349" s="204" t="s">
        <v>7</v>
      </c>
      <c r="E349" s="205">
        <v>26</v>
      </c>
      <c r="F349" s="206">
        <v>0</v>
      </c>
      <c r="G349" s="39">
        <f t="shared" si="63"/>
        <v>0</v>
      </c>
    </row>
    <row r="350" spans="1:7" ht="24" outlineLevel="1" x14ac:dyDescent="0.2">
      <c r="B350" s="22">
        <v>1637</v>
      </c>
      <c r="C350" s="213" t="s">
        <v>210</v>
      </c>
      <c r="D350" s="204" t="s">
        <v>7</v>
      </c>
      <c r="E350" s="205">
        <v>34</v>
      </c>
      <c r="F350" s="206">
        <v>0</v>
      </c>
      <c r="G350" s="39">
        <f t="shared" si="63"/>
        <v>0</v>
      </c>
    </row>
    <row r="351" spans="1:7" ht="24" outlineLevel="1" x14ac:dyDescent="0.2">
      <c r="B351" s="22">
        <v>1638</v>
      </c>
      <c r="C351" s="213" t="s">
        <v>216</v>
      </c>
      <c r="D351" s="204" t="s">
        <v>7</v>
      </c>
      <c r="E351" s="205">
        <v>1</v>
      </c>
      <c r="F351" s="206">
        <v>0</v>
      </c>
      <c r="G351" s="39">
        <f t="shared" ref="G351:G357" si="64">E351*F351</f>
        <v>0</v>
      </c>
    </row>
    <row r="352" spans="1:7" ht="24" customHeight="1" outlineLevel="1" x14ac:dyDescent="0.2">
      <c r="B352" s="22">
        <v>1639</v>
      </c>
      <c r="C352" s="213" t="s">
        <v>215</v>
      </c>
      <c r="D352" s="204" t="s">
        <v>7</v>
      </c>
      <c r="E352" s="205">
        <v>10</v>
      </c>
      <c r="F352" s="206">
        <v>0</v>
      </c>
      <c r="G352" s="39">
        <f t="shared" si="64"/>
        <v>0</v>
      </c>
    </row>
    <row r="353" spans="1:7" ht="24" customHeight="1" outlineLevel="1" x14ac:dyDescent="0.2">
      <c r="B353" s="22">
        <v>1640</v>
      </c>
      <c r="C353" s="213" t="s">
        <v>212</v>
      </c>
      <c r="D353" s="204" t="s">
        <v>7</v>
      </c>
      <c r="E353" s="205">
        <v>72</v>
      </c>
      <c r="F353" s="206">
        <v>0</v>
      </c>
      <c r="G353" s="39">
        <f t="shared" si="64"/>
        <v>0</v>
      </c>
    </row>
    <row r="354" spans="1:7" ht="24" outlineLevel="1" x14ac:dyDescent="0.2">
      <c r="B354" s="22">
        <v>1641</v>
      </c>
      <c r="C354" s="213" t="s">
        <v>213</v>
      </c>
      <c r="D354" s="204" t="s">
        <v>7</v>
      </c>
      <c r="E354" s="205">
        <v>22</v>
      </c>
      <c r="F354" s="206">
        <v>0</v>
      </c>
      <c r="G354" s="39">
        <f t="shared" si="64"/>
        <v>0</v>
      </c>
    </row>
    <row r="355" spans="1:7" ht="24" outlineLevel="1" x14ac:dyDescent="0.2">
      <c r="B355" s="22">
        <v>1642</v>
      </c>
      <c r="C355" s="213" t="s">
        <v>214</v>
      </c>
      <c r="D355" s="204" t="s">
        <v>7</v>
      </c>
      <c r="E355" s="205">
        <v>2</v>
      </c>
      <c r="F355" s="206">
        <v>0</v>
      </c>
      <c r="G355" s="39">
        <f t="shared" si="64"/>
        <v>0</v>
      </c>
    </row>
    <row r="356" spans="1:7" ht="24" outlineLevel="1" x14ac:dyDescent="0.2">
      <c r="B356" s="22">
        <v>1643</v>
      </c>
      <c r="C356" s="213" t="s">
        <v>210</v>
      </c>
      <c r="D356" s="204" t="s">
        <v>7</v>
      </c>
      <c r="E356" s="205">
        <v>85</v>
      </c>
      <c r="F356" s="206">
        <v>0</v>
      </c>
      <c r="G356" s="39">
        <f t="shared" si="64"/>
        <v>0</v>
      </c>
    </row>
    <row r="357" spans="1:7" ht="24" outlineLevel="1" x14ac:dyDescent="0.2">
      <c r="B357" s="22">
        <v>1644</v>
      </c>
      <c r="C357" s="213" t="s">
        <v>211</v>
      </c>
      <c r="D357" s="204" t="s">
        <v>7</v>
      </c>
      <c r="E357" s="205">
        <v>11</v>
      </c>
      <c r="F357" s="206">
        <v>0</v>
      </c>
      <c r="G357" s="39">
        <f t="shared" si="64"/>
        <v>0</v>
      </c>
    </row>
    <row r="358" spans="1:7" s="200" customFormat="1" outlineLevel="1" x14ac:dyDescent="0.2">
      <c r="A358" s="8"/>
      <c r="B358" s="25"/>
      <c r="C358" s="226" t="s">
        <v>155</v>
      </c>
      <c r="D358" s="226"/>
      <c r="E358" s="256"/>
      <c r="F358" s="256"/>
      <c r="G358" s="41"/>
    </row>
    <row r="359" spans="1:7" outlineLevel="1" x14ac:dyDescent="0.2">
      <c r="B359" s="22">
        <v>1645</v>
      </c>
      <c r="C359" s="203" t="s">
        <v>349</v>
      </c>
      <c r="D359" s="204" t="s">
        <v>7</v>
      </c>
      <c r="E359" s="205">
        <v>2</v>
      </c>
      <c r="F359" s="206">
        <v>0</v>
      </c>
      <c r="G359" s="39">
        <f t="shared" ref="G359:G360" si="65">E359*F359</f>
        <v>0</v>
      </c>
    </row>
    <row r="360" spans="1:7" ht="24" outlineLevel="1" x14ac:dyDescent="0.2">
      <c r="B360" s="22">
        <v>1646</v>
      </c>
      <c r="C360" s="203" t="s">
        <v>473</v>
      </c>
      <c r="D360" s="204" t="s">
        <v>7</v>
      </c>
      <c r="E360" s="205">
        <v>2</v>
      </c>
      <c r="F360" s="206">
        <v>0</v>
      </c>
      <c r="G360" s="39">
        <f t="shared" si="65"/>
        <v>0</v>
      </c>
    </row>
    <row r="361" spans="1:7" ht="24" customHeight="1" outlineLevel="1" x14ac:dyDescent="0.2">
      <c r="B361" s="22">
        <v>1647</v>
      </c>
      <c r="C361" s="213" t="s">
        <v>406</v>
      </c>
      <c r="D361" s="204" t="s">
        <v>7</v>
      </c>
      <c r="E361" s="205">
        <v>1</v>
      </c>
      <c r="F361" s="206">
        <v>0</v>
      </c>
      <c r="G361" s="39">
        <f t="shared" ref="G361:G372" si="66">E361*F361</f>
        <v>0</v>
      </c>
    </row>
    <row r="362" spans="1:7" ht="24" outlineLevel="1" x14ac:dyDescent="0.2">
      <c r="B362" s="22">
        <v>1648</v>
      </c>
      <c r="C362" s="213" t="s">
        <v>407</v>
      </c>
      <c r="D362" s="204" t="s">
        <v>7</v>
      </c>
      <c r="E362" s="205">
        <v>37</v>
      </c>
      <c r="F362" s="206">
        <v>0</v>
      </c>
      <c r="G362" s="39">
        <f t="shared" si="66"/>
        <v>0</v>
      </c>
    </row>
    <row r="363" spans="1:7" ht="24" outlineLevel="1" x14ac:dyDescent="0.2">
      <c r="B363" s="22">
        <v>1649</v>
      </c>
      <c r="C363" s="213" t="s">
        <v>402</v>
      </c>
      <c r="D363" s="204" t="s">
        <v>7</v>
      </c>
      <c r="E363" s="205">
        <v>5</v>
      </c>
      <c r="F363" s="206">
        <v>0</v>
      </c>
      <c r="G363" s="39">
        <f t="shared" si="66"/>
        <v>0</v>
      </c>
    </row>
    <row r="364" spans="1:7" ht="24" outlineLevel="1" x14ac:dyDescent="0.2">
      <c r="B364" s="22">
        <v>1650</v>
      </c>
      <c r="C364" s="213" t="s">
        <v>403</v>
      </c>
      <c r="D364" s="204" t="s">
        <v>7</v>
      </c>
      <c r="E364" s="205">
        <v>32</v>
      </c>
      <c r="F364" s="206">
        <v>0</v>
      </c>
      <c r="G364" s="39">
        <f t="shared" si="66"/>
        <v>0</v>
      </c>
    </row>
    <row r="365" spans="1:7" ht="24" outlineLevel="1" x14ac:dyDescent="0.2">
      <c r="B365" s="22">
        <v>1651</v>
      </c>
      <c r="C365" s="213" t="s">
        <v>404</v>
      </c>
      <c r="D365" s="204" t="s">
        <v>7</v>
      </c>
      <c r="E365" s="205">
        <v>2</v>
      </c>
      <c r="F365" s="206">
        <v>0</v>
      </c>
      <c r="G365" s="39">
        <f t="shared" si="66"/>
        <v>0</v>
      </c>
    </row>
    <row r="366" spans="1:7" ht="24" outlineLevel="1" x14ac:dyDescent="0.2">
      <c r="B366" s="22">
        <v>1652</v>
      </c>
      <c r="C366" s="213" t="s">
        <v>405</v>
      </c>
      <c r="D366" s="204" t="s">
        <v>7</v>
      </c>
      <c r="E366" s="205">
        <v>2</v>
      </c>
      <c r="F366" s="206">
        <v>0</v>
      </c>
      <c r="G366" s="39">
        <f t="shared" si="66"/>
        <v>0</v>
      </c>
    </row>
    <row r="367" spans="1:7" ht="24" outlineLevel="1" x14ac:dyDescent="0.2">
      <c r="B367" s="22">
        <v>1653</v>
      </c>
      <c r="C367" s="203" t="s">
        <v>474</v>
      </c>
      <c r="D367" s="204" t="s">
        <v>7</v>
      </c>
      <c r="E367" s="205">
        <v>2</v>
      </c>
      <c r="F367" s="206">
        <v>0</v>
      </c>
      <c r="G367" s="39">
        <f t="shared" si="66"/>
        <v>0</v>
      </c>
    </row>
    <row r="368" spans="1:7" ht="24" outlineLevel="1" x14ac:dyDescent="0.2">
      <c r="B368" s="22">
        <v>1654</v>
      </c>
      <c r="C368" s="203" t="s">
        <v>475</v>
      </c>
      <c r="D368" s="204" t="s">
        <v>7</v>
      </c>
      <c r="E368" s="205">
        <v>1</v>
      </c>
      <c r="F368" s="206">
        <v>0</v>
      </c>
      <c r="G368" s="39">
        <f t="shared" si="66"/>
        <v>0</v>
      </c>
    </row>
    <row r="369" spans="1:7" ht="24" customHeight="1" outlineLevel="1" x14ac:dyDescent="0.2">
      <c r="B369" s="22">
        <v>1655</v>
      </c>
      <c r="C369" s="203" t="s">
        <v>331</v>
      </c>
      <c r="D369" s="204" t="s">
        <v>7</v>
      </c>
      <c r="E369" s="205">
        <v>14</v>
      </c>
      <c r="F369" s="206">
        <v>0</v>
      </c>
      <c r="G369" s="39">
        <f t="shared" si="66"/>
        <v>0</v>
      </c>
    </row>
    <row r="370" spans="1:7" ht="24" customHeight="1" outlineLevel="1" x14ac:dyDescent="0.2">
      <c r="B370" s="22">
        <v>1656</v>
      </c>
      <c r="C370" s="203" t="s">
        <v>476</v>
      </c>
      <c r="D370" s="204" t="s">
        <v>7</v>
      </c>
      <c r="E370" s="205">
        <v>4</v>
      </c>
      <c r="F370" s="206">
        <v>0</v>
      </c>
      <c r="G370" s="39">
        <f t="shared" si="66"/>
        <v>0</v>
      </c>
    </row>
    <row r="371" spans="1:7" ht="36" customHeight="1" outlineLevel="1" x14ac:dyDescent="0.2">
      <c r="B371" s="22">
        <v>1657</v>
      </c>
      <c r="C371" s="203" t="s">
        <v>477</v>
      </c>
      <c r="D371" s="204" t="s">
        <v>7</v>
      </c>
      <c r="E371" s="205">
        <v>1</v>
      </c>
      <c r="F371" s="206">
        <v>0</v>
      </c>
      <c r="G371" s="39">
        <f t="shared" si="66"/>
        <v>0</v>
      </c>
    </row>
    <row r="372" spans="1:7" outlineLevel="1" x14ac:dyDescent="0.2">
      <c r="B372" s="22">
        <v>1658</v>
      </c>
      <c r="C372" s="203" t="s">
        <v>325</v>
      </c>
      <c r="D372" s="204" t="s">
        <v>7</v>
      </c>
      <c r="E372" s="205">
        <v>2</v>
      </c>
      <c r="F372" s="206">
        <v>0</v>
      </c>
      <c r="G372" s="39">
        <f t="shared" si="66"/>
        <v>0</v>
      </c>
    </row>
    <row r="373" spans="1:7" ht="24" outlineLevel="1" x14ac:dyDescent="0.2">
      <c r="B373" s="22">
        <v>1659</v>
      </c>
      <c r="C373" s="213" t="s">
        <v>408</v>
      </c>
      <c r="D373" s="204" t="s">
        <v>7</v>
      </c>
      <c r="E373" s="205">
        <v>1</v>
      </c>
      <c r="F373" s="206">
        <v>0</v>
      </c>
      <c r="G373" s="39">
        <f t="shared" ref="G373:G374" si="67">E373*F373</f>
        <v>0</v>
      </c>
    </row>
    <row r="374" spans="1:7" ht="24" outlineLevel="1" x14ac:dyDescent="0.2">
      <c r="B374" s="22">
        <v>1660</v>
      </c>
      <c r="C374" s="203" t="s">
        <v>478</v>
      </c>
      <c r="D374" s="204" t="s">
        <v>7</v>
      </c>
      <c r="E374" s="205">
        <v>2</v>
      </c>
      <c r="F374" s="206">
        <v>0</v>
      </c>
      <c r="G374" s="39">
        <f t="shared" si="67"/>
        <v>0</v>
      </c>
    </row>
    <row r="375" spans="1:7" outlineLevel="1" x14ac:dyDescent="0.2">
      <c r="B375" s="236"/>
      <c r="C375" s="237"/>
      <c r="D375" s="237"/>
      <c r="E375" s="257"/>
      <c r="F375" s="257"/>
      <c r="G375" s="258"/>
    </row>
    <row r="376" spans="1:7" s="199" customFormat="1" x14ac:dyDescent="0.2">
      <c r="A376" s="8"/>
      <c r="B376" s="21">
        <v>1700</v>
      </c>
      <c r="C376" s="219" t="s">
        <v>156</v>
      </c>
      <c r="D376" s="219"/>
      <c r="E376" s="259"/>
      <c r="F376" s="259"/>
      <c r="G376" s="45">
        <f>SUM(G377:G389)</f>
        <v>0</v>
      </c>
    </row>
    <row r="377" spans="1:7" ht="24" customHeight="1" outlineLevel="1" x14ac:dyDescent="0.2">
      <c r="B377" s="22">
        <v>1701</v>
      </c>
      <c r="C377" s="203" t="s">
        <v>479</v>
      </c>
      <c r="D377" s="204" t="s">
        <v>7</v>
      </c>
      <c r="E377" s="205">
        <v>1</v>
      </c>
      <c r="F377" s="206">
        <v>0</v>
      </c>
      <c r="G377" s="39">
        <f t="shared" ref="G377:G389" si="68">E377*F377</f>
        <v>0</v>
      </c>
    </row>
    <row r="378" spans="1:7" ht="24" customHeight="1" outlineLevel="1" x14ac:dyDescent="0.2">
      <c r="B378" s="22">
        <v>1702</v>
      </c>
      <c r="C378" s="213" t="s">
        <v>49</v>
      </c>
      <c r="D378" s="204" t="s">
        <v>7</v>
      </c>
      <c r="E378" s="205">
        <v>9</v>
      </c>
      <c r="F378" s="206">
        <v>0</v>
      </c>
      <c r="G378" s="39">
        <f t="shared" si="68"/>
        <v>0</v>
      </c>
    </row>
    <row r="379" spans="1:7" ht="24" customHeight="1" outlineLevel="1" x14ac:dyDescent="0.2">
      <c r="B379" s="22">
        <v>1703</v>
      </c>
      <c r="C379" s="213" t="s">
        <v>62</v>
      </c>
      <c r="D379" s="204" t="s">
        <v>7</v>
      </c>
      <c r="E379" s="205">
        <v>9</v>
      </c>
      <c r="F379" s="206">
        <v>0</v>
      </c>
      <c r="G379" s="39">
        <f t="shared" si="68"/>
        <v>0</v>
      </c>
    </row>
    <row r="380" spans="1:7" ht="24" outlineLevel="1" x14ac:dyDescent="0.2">
      <c r="B380" s="22">
        <v>1704</v>
      </c>
      <c r="C380" s="213" t="s">
        <v>304</v>
      </c>
      <c r="D380" s="204" t="s">
        <v>7</v>
      </c>
      <c r="E380" s="205">
        <v>9</v>
      </c>
      <c r="F380" s="206">
        <v>0</v>
      </c>
      <c r="G380" s="39">
        <f>E380*F380</f>
        <v>0</v>
      </c>
    </row>
    <row r="381" spans="1:7" ht="24" outlineLevel="1" x14ac:dyDescent="0.2">
      <c r="B381" s="22">
        <v>1705</v>
      </c>
      <c r="C381" s="213" t="s">
        <v>302</v>
      </c>
      <c r="D381" s="204" t="s">
        <v>7</v>
      </c>
      <c r="E381" s="205">
        <v>1</v>
      </c>
      <c r="F381" s="206">
        <v>0</v>
      </c>
      <c r="G381" s="39">
        <f>E381*F381</f>
        <v>0</v>
      </c>
    </row>
    <row r="382" spans="1:7" ht="24" outlineLevel="1" x14ac:dyDescent="0.2">
      <c r="B382" s="22">
        <v>1706</v>
      </c>
      <c r="C382" s="213" t="s">
        <v>305</v>
      </c>
      <c r="D382" s="204" t="s">
        <v>7</v>
      </c>
      <c r="E382" s="205">
        <v>2</v>
      </c>
      <c r="F382" s="206">
        <v>0</v>
      </c>
      <c r="G382" s="39">
        <f>E382*F382</f>
        <v>0</v>
      </c>
    </row>
    <row r="383" spans="1:7" outlineLevel="1" x14ac:dyDescent="0.2">
      <c r="B383" s="22">
        <v>1707</v>
      </c>
      <c r="C383" s="213" t="s">
        <v>306</v>
      </c>
      <c r="D383" s="204" t="s">
        <v>7</v>
      </c>
      <c r="E383" s="205">
        <v>24</v>
      </c>
      <c r="F383" s="206">
        <v>0</v>
      </c>
      <c r="G383" s="39">
        <f>E383*F383</f>
        <v>0</v>
      </c>
    </row>
    <row r="384" spans="1:7" ht="24" customHeight="1" outlineLevel="1" x14ac:dyDescent="0.2">
      <c r="B384" s="22">
        <v>1708</v>
      </c>
      <c r="C384" s="213" t="s">
        <v>301</v>
      </c>
      <c r="D384" s="204" t="s">
        <v>7</v>
      </c>
      <c r="E384" s="205">
        <v>1</v>
      </c>
      <c r="F384" s="206">
        <v>0</v>
      </c>
      <c r="G384" s="39">
        <f t="shared" si="68"/>
        <v>0</v>
      </c>
    </row>
    <row r="385" spans="1:7" ht="24" customHeight="1" outlineLevel="1" x14ac:dyDescent="0.2">
      <c r="B385" s="22">
        <v>1709</v>
      </c>
      <c r="C385" s="213" t="s">
        <v>291</v>
      </c>
      <c r="D385" s="204" t="s">
        <v>7</v>
      </c>
      <c r="E385" s="205">
        <v>1</v>
      </c>
      <c r="F385" s="206">
        <v>0</v>
      </c>
      <c r="G385" s="39">
        <f t="shared" si="68"/>
        <v>0</v>
      </c>
    </row>
    <row r="386" spans="1:7" ht="24" customHeight="1" outlineLevel="1" x14ac:dyDescent="0.2">
      <c r="B386" s="22">
        <v>1710</v>
      </c>
      <c r="C386" s="203" t="s">
        <v>327</v>
      </c>
      <c r="D386" s="204" t="s">
        <v>6</v>
      </c>
      <c r="E386" s="205">
        <v>265</v>
      </c>
      <c r="F386" s="206">
        <v>0</v>
      </c>
      <c r="G386" s="39">
        <f t="shared" si="68"/>
        <v>0</v>
      </c>
    </row>
    <row r="387" spans="1:7" ht="24" customHeight="1" outlineLevel="1" x14ac:dyDescent="0.2">
      <c r="B387" s="22">
        <v>1711</v>
      </c>
      <c r="C387" s="203" t="s">
        <v>328</v>
      </c>
      <c r="D387" s="204" t="s">
        <v>6</v>
      </c>
      <c r="E387" s="205">
        <v>120</v>
      </c>
      <c r="F387" s="206">
        <v>0</v>
      </c>
      <c r="G387" s="39">
        <f t="shared" si="68"/>
        <v>0</v>
      </c>
    </row>
    <row r="388" spans="1:7" ht="24" customHeight="1" outlineLevel="1" x14ac:dyDescent="0.2">
      <c r="B388" s="22">
        <v>1712</v>
      </c>
      <c r="C388" s="213" t="s">
        <v>303</v>
      </c>
      <c r="D388" s="204" t="s">
        <v>7</v>
      </c>
      <c r="E388" s="205">
        <v>10</v>
      </c>
      <c r="F388" s="206">
        <v>0</v>
      </c>
      <c r="G388" s="39">
        <f t="shared" si="68"/>
        <v>0</v>
      </c>
    </row>
    <row r="389" spans="1:7" ht="24" outlineLevel="1" x14ac:dyDescent="0.2">
      <c r="B389" s="22">
        <v>1713</v>
      </c>
      <c r="C389" s="213" t="s">
        <v>410</v>
      </c>
      <c r="D389" s="204" t="s">
        <v>7</v>
      </c>
      <c r="E389" s="205">
        <v>5</v>
      </c>
      <c r="F389" s="206">
        <v>0</v>
      </c>
      <c r="G389" s="39">
        <f t="shared" si="68"/>
        <v>0</v>
      </c>
    </row>
    <row r="390" spans="1:7" outlineLevel="1" x14ac:dyDescent="0.2">
      <c r="B390" s="22"/>
      <c r="C390" s="213"/>
      <c r="D390" s="204"/>
      <c r="E390" s="205"/>
      <c r="F390" s="206"/>
      <c r="G390" s="39"/>
    </row>
    <row r="391" spans="1:7" x14ac:dyDescent="0.2">
      <c r="B391" s="21">
        <v>1800</v>
      </c>
      <c r="C391" s="220" t="s">
        <v>157</v>
      </c>
      <c r="D391" s="221"/>
      <c r="E391" s="222"/>
      <c r="F391" s="212"/>
      <c r="G391" s="40">
        <f>SUM(G393:G397)</f>
        <v>0</v>
      </c>
    </row>
    <row r="392" spans="1:7" s="200" customFormat="1" x14ac:dyDescent="0.2">
      <c r="A392" s="8"/>
      <c r="B392" s="260"/>
      <c r="C392" s="227" t="s">
        <v>370</v>
      </c>
      <c r="D392" s="228"/>
      <c r="E392" s="229"/>
      <c r="F392" s="230"/>
      <c r="G392" s="231"/>
    </row>
    <row r="393" spans="1:7" ht="36" outlineLevel="1" x14ac:dyDescent="0.2">
      <c r="B393" s="22">
        <v>1801</v>
      </c>
      <c r="C393" s="213" t="s">
        <v>58</v>
      </c>
      <c r="D393" s="204" t="s">
        <v>6</v>
      </c>
      <c r="E393" s="205">
        <v>98</v>
      </c>
      <c r="F393" s="206">
        <v>0</v>
      </c>
      <c r="G393" s="39">
        <f>E393*F393</f>
        <v>0</v>
      </c>
    </row>
    <row r="394" spans="1:7" ht="36" outlineLevel="1" x14ac:dyDescent="0.2">
      <c r="B394" s="22">
        <v>1802</v>
      </c>
      <c r="C394" s="213" t="s">
        <v>59</v>
      </c>
      <c r="D394" s="204" t="s">
        <v>6</v>
      </c>
      <c r="E394" s="205">
        <v>22</v>
      </c>
      <c r="F394" s="206">
        <v>0</v>
      </c>
      <c r="G394" s="39">
        <f>E394*F394</f>
        <v>0</v>
      </c>
    </row>
    <row r="395" spans="1:7" ht="36" outlineLevel="1" x14ac:dyDescent="0.2">
      <c r="B395" s="22">
        <v>1803</v>
      </c>
      <c r="C395" s="213" t="s">
        <v>60</v>
      </c>
      <c r="D395" s="204" t="s">
        <v>6</v>
      </c>
      <c r="E395" s="205">
        <v>84</v>
      </c>
      <c r="F395" s="206">
        <v>0</v>
      </c>
      <c r="G395" s="39">
        <f>E395*F395</f>
        <v>0</v>
      </c>
    </row>
    <row r="396" spans="1:7" ht="36" outlineLevel="1" x14ac:dyDescent="0.2">
      <c r="B396" s="22">
        <v>1804</v>
      </c>
      <c r="C396" s="213" t="s">
        <v>412</v>
      </c>
      <c r="D396" s="204" t="s">
        <v>6</v>
      </c>
      <c r="E396" s="205">
        <v>8</v>
      </c>
      <c r="F396" s="206">
        <v>0</v>
      </c>
      <c r="G396" s="39">
        <f t="shared" ref="G396:G397" si="69">E396*F396</f>
        <v>0</v>
      </c>
    </row>
    <row r="397" spans="1:7" ht="24" outlineLevel="1" x14ac:dyDescent="0.2">
      <c r="B397" s="22">
        <v>1805</v>
      </c>
      <c r="C397" s="213" t="s">
        <v>480</v>
      </c>
      <c r="D397" s="204" t="s">
        <v>6</v>
      </c>
      <c r="E397" s="205">
        <v>128</v>
      </c>
      <c r="F397" s="206">
        <v>0</v>
      </c>
      <c r="G397" s="39">
        <f t="shared" si="69"/>
        <v>0</v>
      </c>
    </row>
    <row r="398" spans="1:7" outlineLevel="1" x14ac:dyDescent="0.2">
      <c r="B398" s="22"/>
      <c r="C398" s="213"/>
      <c r="D398" s="204"/>
      <c r="E398" s="205"/>
      <c r="F398" s="206"/>
      <c r="G398" s="39"/>
    </row>
    <row r="399" spans="1:7" x14ac:dyDescent="0.2">
      <c r="B399" s="21">
        <v>1900</v>
      </c>
      <c r="C399" s="219" t="s">
        <v>190</v>
      </c>
      <c r="D399" s="219"/>
      <c r="E399" s="259"/>
      <c r="F399" s="259"/>
      <c r="G399" s="45">
        <f>SUM(G400:G408)</f>
        <v>0</v>
      </c>
    </row>
    <row r="400" spans="1:7" ht="24" outlineLevel="1" x14ac:dyDescent="0.2">
      <c r="B400" s="22">
        <v>1901</v>
      </c>
      <c r="C400" s="203" t="s">
        <v>204</v>
      </c>
      <c r="D400" s="204" t="s">
        <v>7</v>
      </c>
      <c r="E400" s="232">
        <v>28</v>
      </c>
      <c r="F400" s="206">
        <v>0</v>
      </c>
      <c r="G400" s="39">
        <f>E400*F400</f>
        <v>0</v>
      </c>
    </row>
    <row r="401" spans="2:7" ht="24" outlineLevel="1" x14ac:dyDescent="0.2">
      <c r="B401" s="22">
        <v>1902</v>
      </c>
      <c r="C401" s="203" t="s">
        <v>326</v>
      </c>
      <c r="D401" s="204" t="s">
        <v>7</v>
      </c>
      <c r="E401" s="232">
        <v>4</v>
      </c>
      <c r="F401" s="206">
        <v>0</v>
      </c>
      <c r="G401" s="39">
        <f>E401*F401</f>
        <v>0</v>
      </c>
    </row>
    <row r="402" spans="2:7" outlineLevel="1" x14ac:dyDescent="0.2">
      <c r="B402" s="22">
        <v>1903</v>
      </c>
      <c r="C402" s="203" t="s">
        <v>414</v>
      </c>
      <c r="D402" s="204" t="s">
        <v>7</v>
      </c>
      <c r="E402" s="205">
        <v>18</v>
      </c>
      <c r="F402" s="206">
        <v>0</v>
      </c>
      <c r="G402" s="39">
        <f t="shared" ref="G402:G407" si="70">E402*F402</f>
        <v>0</v>
      </c>
    </row>
    <row r="403" spans="2:7" ht="36" outlineLevel="1" x14ac:dyDescent="0.2">
      <c r="B403" s="22">
        <v>1904</v>
      </c>
      <c r="C403" s="203" t="s">
        <v>193</v>
      </c>
      <c r="D403" s="204" t="s">
        <v>6</v>
      </c>
      <c r="E403" s="205">
        <v>82</v>
      </c>
      <c r="F403" s="206">
        <v>0</v>
      </c>
      <c r="G403" s="39">
        <f t="shared" si="70"/>
        <v>0</v>
      </c>
    </row>
    <row r="404" spans="2:7" ht="36" outlineLevel="1" x14ac:dyDescent="0.2">
      <c r="B404" s="22">
        <v>1905</v>
      </c>
      <c r="C404" s="203" t="s">
        <v>192</v>
      </c>
      <c r="D404" s="204" t="s">
        <v>6</v>
      </c>
      <c r="E404" s="205">
        <v>55.7</v>
      </c>
      <c r="F404" s="206">
        <v>0</v>
      </c>
      <c r="G404" s="39">
        <f t="shared" si="70"/>
        <v>0</v>
      </c>
    </row>
    <row r="405" spans="2:7" ht="24" outlineLevel="1" x14ac:dyDescent="0.2">
      <c r="B405" s="22">
        <v>1906</v>
      </c>
      <c r="C405" s="203" t="s">
        <v>194</v>
      </c>
      <c r="D405" s="204" t="s">
        <v>6</v>
      </c>
      <c r="E405" s="205">
        <v>44.95</v>
      </c>
      <c r="F405" s="206">
        <v>0</v>
      </c>
      <c r="G405" s="39">
        <f t="shared" si="70"/>
        <v>0</v>
      </c>
    </row>
    <row r="406" spans="2:7" ht="36" outlineLevel="1" x14ac:dyDescent="0.2">
      <c r="B406" s="22">
        <v>1907</v>
      </c>
      <c r="C406" s="203" t="s">
        <v>84</v>
      </c>
      <c r="D406" s="204" t="s">
        <v>6</v>
      </c>
      <c r="E406" s="205">
        <v>16</v>
      </c>
      <c r="F406" s="206">
        <v>0</v>
      </c>
      <c r="G406" s="39">
        <f t="shared" si="70"/>
        <v>0</v>
      </c>
    </row>
    <row r="407" spans="2:7" outlineLevel="1" x14ac:dyDescent="0.2">
      <c r="B407" s="22">
        <v>1908</v>
      </c>
      <c r="C407" s="203" t="s">
        <v>481</v>
      </c>
      <c r="D407" s="204" t="s">
        <v>7</v>
      </c>
      <c r="E407" s="205">
        <v>10</v>
      </c>
      <c r="F407" s="206">
        <v>0</v>
      </c>
      <c r="G407" s="39">
        <f t="shared" si="70"/>
        <v>0</v>
      </c>
    </row>
    <row r="408" spans="2:7" outlineLevel="1" x14ac:dyDescent="0.2">
      <c r="B408" s="22"/>
      <c r="C408" s="203"/>
      <c r="D408" s="204"/>
      <c r="E408" s="205"/>
      <c r="F408" s="206"/>
      <c r="G408" s="39"/>
    </row>
    <row r="409" spans="2:7" x14ac:dyDescent="0.2">
      <c r="B409" s="21">
        <v>2000</v>
      </c>
      <c r="C409" s="220" t="s">
        <v>149</v>
      </c>
      <c r="D409" s="221"/>
      <c r="E409" s="222"/>
      <c r="F409" s="254"/>
      <c r="G409" s="255">
        <f>SUM(G410:G421)</f>
        <v>0</v>
      </c>
    </row>
    <row r="410" spans="2:7" ht="24" customHeight="1" outlineLevel="1" x14ac:dyDescent="0.2">
      <c r="B410" s="22">
        <v>2001</v>
      </c>
      <c r="C410" s="213" t="s">
        <v>482</v>
      </c>
      <c r="D410" s="204" t="s">
        <v>7</v>
      </c>
      <c r="E410" s="205">
        <v>5</v>
      </c>
      <c r="F410" s="206">
        <v>0</v>
      </c>
      <c r="G410" s="39">
        <f t="shared" ref="G410:G420" si="71">E410*F410</f>
        <v>0</v>
      </c>
    </row>
    <row r="411" spans="2:7" ht="24" customHeight="1" outlineLevel="1" x14ac:dyDescent="0.2">
      <c r="B411" s="22">
        <v>2002</v>
      </c>
      <c r="C411" s="213" t="s">
        <v>167</v>
      </c>
      <c r="D411" s="204" t="s">
        <v>7</v>
      </c>
      <c r="E411" s="205">
        <v>8</v>
      </c>
      <c r="F411" s="206">
        <v>0</v>
      </c>
      <c r="G411" s="39">
        <f t="shared" si="71"/>
        <v>0</v>
      </c>
    </row>
    <row r="412" spans="2:7" ht="36" customHeight="1" outlineLevel="1" x14ac:dyDescent="0.2">
      <c r="B412" s="22">
        <v>2003</v>
      </c>
      <c r="C412" s="213" t="s">
        <v>482</v>
      </c>
      <c r="D412" s="204" t="s">
        <v>7</v>
      </c>
      <c r="E412" s="205">
        <v>8</v>
      </c>
      <c r="F412" s="206">
        <v>0</v>
      </c>
      <c r="G412" s="39">
        <f t="shared" si="71"/>
        <v>0</v>
      </c>
    </row>
    <row r="413" spans="2:7" ht="24" customHeight="1" outlineLevel="1" x14ac:dyDescent="0.2">
      <c r="B413" s="22">
        <v>2004</v>
      </c>
      <c r="C413" s="213" t="s">
        <v>483</v>
      </c>
      <c r="D413" s="204" t="s">
        <v>7</v>
      </c>
      <c r="E413" s="205">
        <v>1</v>
      </c>
      <c r="F413" s="206">
        <v>0</v>
      </c>
      <c r="G413" s="39">
        <f t="shared" si="71"/>
        <v>0</v>
      </c>
    </row>
    <row r="414" spans="2:7" ht="24" customHeight="1" outlineLevel="1" x14ac:dyDescent="0.2">
      <c r="B414" s="22">
        <v>2005</v>
      </c>
      <c r="C414" s="213" t="s">
        <v>484</v>
      </c>
      <c r="D414" s="204" t="s">
        <v>7</v>
      </c>
      <c r="E414" s="205">
        <v>3</v>
      </c>
      <c r="F414" s="206">
        <v>0</v>
      </c>
      <c r="G414" s="39">
        <f t="shared" si="71"/>
        <v>0</v>
      </c>
    </row>
    <row r="415" spans="2:7" ht="21.75" customHeight="1" outlineLevel="1" x14ac:dyDescent="0.2">
      <c r="B415" s="22">
        <v>2006</v>
      </c>
      <c r="C415" s="203" t="s">
        <v>485</v>
      </c>
      <c r="D415" s="204" t="s">
        <v>7</v>
      </c>
      <c r="E415" s="232">
        <v>2</v>
      </c>
      <c r="F415" s="206">
        <v>0</v>
      </c>
      <c r="G415" s="39">
        <f t="shared" si="71"/>
        <v>0</v>
      </c>
    </row>
    <row r="416" spans="2:7" ht="24" outlineLevel="1" x14ac:dyDescent="0.2">
      <c r="B416" s="22">
        <v>2007</v>
      </c>
      <c r="C416" s="203" t="s">
        <v>486</v>
      </c>
      <c r="D416" s="204" t="s">
        <v>7</v>
      </c>
      <c r="E416" s="232">
        <v>37</v>
      </c>
      <c r="F416" s="206">
        <v>0</v>
      </c>
      <c r="G416" s="39">
        <f t="shared" si="71"/>
        <v>0</v>
      </c>
    </row>
    <row r="417" spans="2:7" ht="36" outlineLevel="1" x14ac:dyDescent="0.2">
      <c r="B417" s="22">
        <v>2008</v>
      </c>
      <c r="C417" s="213" t="s">
        <v>469</v>
      </c>
      <c r="D417" s="204" t="s">
        <v>7</v>
      </c>
      <c r="E417" s="205">
        <v>1</v>
      </c>
      <c r="F417" s="206">
        <v>0</v>
      </c>
      <c r="G417" s="39">
        <f t="shared" si="71"/>
        <v>0</v>
      </c>
    </row>
    <row r="418" spans="2:7" ht="24" customHeight="1" outlineLevel="1" x14ac:dyDescent="0.2">
      <c r="B418" s="22">
        <v>2009</v>
      </c>
      <c r="C418" s="213" t="s">
        <v>487</v>
      </c>
      <c r="D418" s="204" t="s">
        <v>7</v>
      </c>
      <c r="E418" s="205">
        <v>4</v>
      </c>
      <c r="F418" s="206">
        <v>0</v>
      </c>
      <c r="G418" s="39">
        <f t="shared" si="71"/>
        <v>0</v>
      </c>
    </row>
    <row r="419" spans="2:7" ht="24" customHeight="1" outlineLevel="1" x14ac:dyDescent="0.2">
      <c r="B419" s="22">
        <v>2010</v>
      </c>
      <c r="C419" s="213" t="s">
        <v>486</v>
      </c>
      <c r="D419" s="204" t="s">
        <v>7</v>
      </c>
      <c r="E419" s="205">
        <v>2</v>
      </c>
      <c r="F419" s="206">
        <v>0</v>
      </c>
      <c r="G419" s="39">
        <f t="shared" si="71"/>
        <v>0</v>
      </c>
    </row>
    <row r="420" spans="2:7" ht="24" customHeight="1" outlineLevel="1" x14ac:dyDescent="0.2">
      <c r="B420" s="22">
        <v>2011</v>
      </c>
      <c r="C420" s="213" t="s">
        <v>488</v>
      </c>
      <c r="D420" s="204" t="s">
        <v>7</v>
      </c>
      <c r="E420" s="205">
        <v>1</v>
      </c>
      <c r="F420" s="206">
        <v>0</v>
      </c>
      <c r="G420" s="39">
        <f t="shared" si="71"/>
        <v>0</v>
      </c>
    </row>
    <row r="421" spans="2:7" x14ac:dyDescent="0.2">
      <c r="B421" s="27"/>
      <c r="C421" s="223"/>
      <c r="D421" s="215"/>
      <c r="E421" s="232"/>
      <c r="F421" s="262"/>
      <c r="G421" s="39"/>
    </row>
    <row r="422" spans="2:7" x14ac:dyDescent="0.2">
      <c r="B422" s="21">
        <v>2100</v>
      </c>
      <c r="C422" s="220" t="s">
        <v>158</v>
      </c>
      <c r="D422" s="221"/>
      <c r="E422" s="222"/>
      <c r="F422" s="212"/>
      <c r="G422" s="40">
        <f>SUM(G423:G426)</f>
        <v>0</v>
      </c>
    </row>
    <row r="423" spans="2:7" outlineLevel="1" x14ac:dyDescent="0.2">
      <c r="B423" s="22">
        <v>2101</v>
      </c>
      <c r="C423" s="203" t="s">
        <v>489</v>
      </c>
      <c r="D423" s="204" t="s">
        <v>1</v>
      </c>
      <c r="E423" s="232">
        <v>0.13</v>
      </c>
      <c r="F423" s="206">
        <v>0</v>
      </c>
      <c r="G423" s="39">
        <f>E423*F423</f>
        <v>0</v>
      </c>
    </row>
    <row r="424" spans="2:7" outlineLevel="1" x14ac:dyDescent="0.2">
      <c r="B424" s="22">
        <v>2102</v>
      </c>
      <c r="C424" s="203" t="s">
        <v>490</v>
      </c>
      <c r="D424" s="204" t="s">
        <v>1</v>
      </c>
      <c r="E424" s="232">
        <v>15</v>
      </c>
      <c r="F424" s="206">
        <v>0</v>
      </c>
      <c r="G424" s="39">
        <f>E424*F424</f>
        <v>0</v>
      </c>
    </row>
    <row r="425" spans="2:7" outlineLevel="1" x14ac:dyDescent="0.2">
      <c r="B425" s="22">
        <v>2103</v>
      </c>
      <c r="C425" s="203" t="s">
        <v>491</v>
      </c>
      <c r="D425" s="204" t="s">
        <v>1</v>
      </c>
      <c r="E425" s="232">
        <v>5</v>
      </c>
      <c r="F425" s="206">
        <v>0</v>
      </c>
      <c r="G425" s="39">
        <f>E425*F425</f>
        <v>0</v>
      </c>
    </row>
    <row r="426" spans="2:7" ht="24" outlineLevel="1" x14ac:dyDescent="0.2">
      <c r="B426" s="22">
        <v>2104</v>
      </c>
      <c r="C426" s="203" t="s">
        <v>492</v>
      </c>
      <c r="D426" s="204" t="s">
        <v>1</v>
      </c>
      <c r="E426" s="232">
        <v>51.38</v>
      </c>
      <c r="F426" s="206">
        <v>0</v>
      </c>
      <c r="G426" s="39">
        <f>E426*F426</f>
        <v>0</v>
      </c>
    </row>
    <row r="427" spans="2:7" outlineLevel="1" x14ac:dyDescent="0.2">
      <c r="B427" s="22"/>
      <c r="C427" s="203"/>
      <c r="D427" s="204"/>
      <c r="E427" s="232"/>
      <c r="F427" s="206"/>
      <c r="G427" s="39"/>
    </row>
    <row r="428" spans="2:7" x14ac:dyDescent="0.2">
      <c r="B428" s="21">
        <v>2200</v>
      </c>
      <c r="C428" s="220" t="s">
        <v>369</v>
      </c>
      <c r="D428" s="221"/>
      <c r="E428" s="222"/>
      <c r="F428" s="212"/>
      <c r="G428" s="40">
        <f>SUM(G429:G440)</f>
        <v>0</v>
      </c>
    </row>
    <row r="429" spans="2:7" ht="36" outlineLevel="1" x14ac:dyDescent="0.2">
      <c r="B429" s="22">
        <v>2201</v>
      </c>
      <c r="C429" s="203" t="s">
        <v>90</v>
      </c>
      <c r="D429" s="204" t="s">
        <v>6</v>
      </c>
      <c r="E429" s="232">
        <v>100</v>
      </c>
      <c r="F429" s="206">
        <v>0</v>
      </c>
      <c r="G429" s="39">
        <f>E429*F429</f>
        <v>0</v>
      </c>
    </row>
    <row r="430" spans="2:7" ht="24" outlineLevel="1" x14ac:dyDescent="0.2">
      <c r="B430" s="22">
        <v>2202</v>
      </c>
      <c r="C430" s="203" t="s">
        <v>120</v>
      </c>
      <c r="D430" s="204" t="s">
        <v>7</v>
      </c>
      <c r="E430" s="232">
        <v>10</v>
      </c>
      <c r="F430" s="206">
        <v>0</v>
      </c>
      <c r="G430" s="39">
        <f>E430*F430</f>
        <v>0</v>
      </c>
    </row>
    <row r="431" spans="2:7" ht="36" outlineLevel="1" x14ac:dyDescent="0.2">
      <c r="B431" s="22">
        <v>2203</v>
      </c>
      <c r="C431" s="203" t="s">
        <v>118</v>
      </c>
      <c r="D431" s="204" t="s">
        <v>7</v>
      </c>
      <c r="E431" s="205">
        <v>50</v>
      </c>
      <c r="F431" s="206">
        <v>0</v>
      </c>
      <c r="G431" s="39">
        <f t="shared" ref="G431:G438" si="72">E431*F431</f>
        <v>0</v>
      </c>
    </row>
    <row r="432" spans="2:7" ht="24" outlineLevel="1" x14ac:dyDescent="0.2">
      <c r="B432" s="22">
        <v>2204</v>
      </c>
      <c r="C432" s="203" t="s">
        <v>119</v>
      </c>
      <c r="D432" s="204" t="s">
        <v>7</v>
      </c>
      <c r="E432" s="205">
        <v>10</v>
      </c>
      <c r="F432" s="206">
        <v>0</v>
      </c>
      <c r="G432" s="39">
        <f t="shared" si="72"/>
        <v>0</v>
      </c>
    </row>
    <row r="433" spans="2:7" outlineLevel="1" x14ac:dyDescent="0.2">
      <c r="B433" s="22">
        <v>2205</v>
      </c>
      <c r="C433" s="203" t="s">
        <v>338</v>
      </c>
      <c r="D433" s="204" t="s">
        <v>7</v>
      </c>
      <c r="E433" s="205">
        <v>8</v>
      </c>
      <c r="F433" s="206">
        <v>0</v>
      </c>
      <c r="G433" s="39">
        <f t="shared" si="72"/>
        <v>0</v>
      </c>
    </row>
    <row r="434" spans="2:7" ht="24" outlineLevel="1" x14ac:dyDescent="0.2">
      <c r="B434" s="22">
        <v>2206</v>
      </c>
      <c r="C434" s="203" t="s">
        <v>420</v>
      </c>
      <c r="D434" s="204" t="s">
        <v>7</v>
      </c>
      <c r="E434" s="205">
        <v>1</v>
      </c>
      <c r="F434" s="206">
        <v>0</v>
      </c>
      <c r="G434" s="39">
        <f t="shared" si="72"/>
        <v>0</v>
      </c>
    </row>
    <row r="435" spans="2:7" ht="24" outlineLevel="1" x14ac:dyDescent="0.2">
      <c r="B435" s="22">
        <v>2207</v>
      </c>
      <c r="C435" s="203" t="s">
        <v>421</v>
      </c>
      <c r="D435" s="204" t="s">
        <v>7</v>
      </c>
      <c r="E435" s="205">
        <v>1</v>
      </c>
      <c r="F435" s="206">
        <v>0</v>
      </c>
      <c r="G435" s="39">
        <f t="shared" si="72"/>
        <v>0</v>
      </c>
    </row>
    <row r="436" spans="2:7" ht="36" outlineLevel="1" x14ac:dyDescent="0.2">
      <c r="B436" s="22">
        <v>2208</v>
      </c>
      <c r="C436" s="203" t="s">
        <v>412</v>
      </c>
      <c r="D436" s="204" t="s">
        <v>6</v>
      </c>
      <c r="E436" s="205">
        <v>6</v>
      </c>
      <c r="F436" s="206">
        <v>0</v>
      </c>
      <c r="G436" s="39">
        <f t="shared" si="72"/>
        <v>0</v>
      </c>
    </row>
    <row r="437" spans="2:7" ht="24" outlineLevel="1" x14ac:dyDescent="0.2">
      <c r="B437" s="22">
        <v>2209</v>
      </c>
      <c r="C437" s="203" t="s">
        <v>350</v>
      </c>
      <c r="D437" s="204" t="s">
        <v>6</v>
      </c>
      <c r="E437" s="205">
        <v>1</v>
      </c>
      <c r="F437" s="206">
        <v>0</v>
      </c>
      <c r="G437" s="39">
        <f t="shared" si="72"/>
        <v>0</v>
      </c>
    </row>
    <row r="438" spans="2:7" ht="24" outlineLevel="1" x14ac:dyDescent="0.2">
      <c r="B438" s="22">
        <v>2210</v>
      </c>
      <c r="C438" s="203" t="s">
        <v>27</v>
      </c>
      <c r="D438" s="204" t="s">
        <v>7</v>
      </c>
      <c r="E438" s="232">
        <v>8</v>
      </c>
      <c r="F438" s="206">
        <v>0</v>
      </c>
      <c r="G438" s="39">
        <f t="shared" si="72"/>
        <v>0</v>
      </c>
    </row>
    <row r="439" spans="2:7" ht="48" outlineLevel="1" x14ac:dyDescent="0.2">
      <c r="B439" s="22">
        <v>2211</v>
      </c>
      <c r="C439" s="203" t="s">
        <v>298</v>
      </c>
      <c r="D439" s="204" t="s">
        <v>6</v>
      </c>
      <c r="E439" s="205">
        <v>40</v>
      </c>
      <c r="F439" s="206">
        <v>0</v>
      </c>
      <c r="G439" s="39">
        <f>E439*F439</f>
        <v>0</v>
      </c>
    </row>
    <row r="440" spans="2:7" outlineLevel="1" x14ac:dyDescent="0.2">
      <c r="B440" s="22"/>
      <c r="C440" s="203"/>
      <c r="D440" s="204"/>
      <c r="E440" s="232"/>
      <c r="F440" s="206"/>
      <c r="G440" s="39"/>
    </row>
    <row r="441" spans="2:7" s="23" customFormat="1" x14ac:dyDescent="0.2">
      <c r="B441" s="21">
        <v>2300</v>
      </c>
      <c r="C441" s="219" t="s">
        <v>183</v>
      </c>
      <c r="D441" s="219"/>
      <c r="E441" s="259"/>
      <c r="F441" s="259"/>
      <c r="G441" s="45">
        <f>SUM(G443:G469)</f>
        <v>0</v>
      </c>
    </row>
    <row r="442" spans="2:7" outlineLevel="1" x14ac:dyDescent="0.2">
      <c r="B442" s="25"/>
      <c r="C442" s="226" t="s">
        <v>165</v>
      </c>
      <c r="D442" s="226"/>
      <c r="E442" s="256"/>
      <c r="F442" s="256"/>
      <c r="G442" s="41"/>
    </row>
    <row r="443" spans="2:7" ht="24" outlineLevel="1" x14ac:dyDescent="0.2">
      <c r="B443" s="22">
        <v>2301</v>
      </c>
      <c r="C443" s="213" t="s">
        <v>248</v>
      </c>
      <c r="D443" s="204" t="s">
        <v>15</v>
      </c>
      <c r="E443" s="205">
        <v>1.45</v>
      </c>
      <c r="F443" s="206">
        <v>0</v>
      </c>
      <c r="G443" s="39">
        <f t="shared" ref="G443:G449" si="73">E443*F443</f>
        <v>0</v>
      </c>
    </row>
    <row r="444" spans="2:7" outlineLevel="1" x14ac:dyDescent="0.2">
      <c r="B444" s="22">
        <v>2302</v>
      </c>
      <c r="C444" s="213" t="s">
        <v>228</v>
      </c>
      <c r="D444" s="204" t="s">
        <v>15</v>
      </c>
      <c r="E444" s="205">
        <v>0.2</v>
      </c>
      <c r="F444" s="206">
        <v>0</v>
      </c>
      <c r="G444" s="39">
        <f t="shared" si="73"/>
        <v>0</v>
      </c>
    </row>
    <row r="445" spans="2:7" ht="24" customHeight="1" outlineLevel="1" x14ac:dyDescent="0.2">
      <c r="B445" s="22">
        <v>2303</v>
      </c>
      <c r="C445" s="213" t="s">
        <v>279</v>
      </c>
      <c r="D445" s="204" t="s">
        <v>1</v>
      </c>
      <c r="E445" s="205">
        <v>8.33</v>
      </c>
      <c r="F445" s="206">
        <v>0</v>
      </c>
      <c r="G445" s="39">
        <f t="shared" si="73"/>
        <v>0</v>
      </c>
    </row>
    <row r="446" spans="2:7" ht="24" outlineLevel="1" x14ac:dyDescent="0.2">
      <c r="B446" s="22">
        <v>2304</v>
      </c>
      <c r="C446" s="213" t="s">
        <v>53</v>
      </c>
      <c r="D446" s="204" t="s">
        <v>15</v>
      </c>
      <c r="E446" s="205">
        <v>1.67</v>
      </c>
      <c r="F446" s="206">
        <v>0</v>
      </c>
      <c r="G446" s="39">
        <f t="shared" si="73"/>
        <v>0</v>
      </c>
    </row>
    <row r="447" spans="2:7" ht="36" outlineLevel="1" x14ac:dyDescent="0.2">
      <c r="B447" s="22">
        <v>2305</v>
      </c>
      <c r="C447" s="213" t="s">
        <v>51</v>
      </c>
      <c r="D447" s="204" t="s">
        <v>1</v>
      </c>
      <c r="E447" s="205">
        <v>1.98</v>
      </c>
      <c r="F447" s="206">
        <v>0</v>
      </c>
      <c r="G447" s="39">
        <f t="shared" si="73"/>
        <v>0</v>
      </c>
    </row>
    <row r="448" spans="2:7" ht="24" outlineLevel="1" x14ac:dyDescent="0.2">
      <c r="B448" s="22">
        <v>2306</v>
      </c>
      <c r="C448" s="213" t="s">
        <v>257</v>
      </c>
      <c r="D448" s="204" t="s">
        <v>1</v>
      </c>
      <c r="E448" s="205">
        <v>1.98</v>
      </c>
      <c r="F448" s="206">
        <v>0</v>
      </c>
      <c r="G448" s="39">
        <f t="shared" si="73"/>
        <v>0</v>
      </c>
    </row>
    <row r="449" spans="2:7" ht="24" outlineLevel="1" x14ac:dyDescent="0.2">
      <c r="B449" s="22">
        <v>2307</v>
      </c>
      <c r="C449" s="213" t="s">
        <v>52</v>
      </c>
      <c r="D449" s="204" t="s">
        <v>14</v>
      </c>
      <c r="E449" s="205">
        <v>14.08</v>
      </c>
      <c r="F449" s="206">
        <v>0</v>
      </c>
      <c r="G449" s="39">
        <f t="shared" si="73"/>
        <v>0</v>
      </c>
    </row>
    <row r="450" spans="2:7" outlineLevel="1" x14ac:dyDescent="0.2">
      <c r="B450" s="25"/>
      <c r="C450" s="226" t="s">
        <v>174</v>
      </c>
      <c r="D450" s="226"/>
      <c r="E450" s="256"/>
      <c r="F450" s="256"/>
      <c r="G450" s="41"/>
    </row>
    <row r="451" spans="2:7" outlineLevel="1" x14ac:dyDescent="0.2">
      <c r="B451" s="22">
        <v>2308</v>
      </c>
      <c r="C451" s="203" t="s">
        <v>316</v>
      </c>
      <c r="D451" s="204" t="s">
        <v>14</v>
      </c>
      <c r="E451" s="205">
        <v>34</v>
      </c>
      <c r="F451" s="206">
        <v>0</v>
      </c>
      <c r="G451" s="39">
        <f>E451*F451</f>
        <v>0</v>
      </c>
    </row>
    <row r="452" spans="2:7" ht="36" outlineLevel="1" x14ac:dyDescent="0.2">
      <c r="B452" s="22">
        <v>2309</v>
      </c>
      <c r="C452" s="203" t="s">
        <v>54</v>
      </c>
      <c r="D452" s="204" t="s">
        <v>15</v>
      </c>
      <c r="E452" s="205">
        <v>0.34</v>
      </c>
      <c r="F452" s="206">
        <v>0</v>
      </c>
      <c r="G452" s="39">
        <f>E452*F452</f>
        <v>0</v>
      </c>
    </row>
    <row r="453" spans="2:7" outlineLevel="1" x14ac:dyDescent="0.2">
      <c r="B453" s="22">
        <v>2310</v>
      </c>
      <c r="C453" s="203" t="s">
        <v>493</v>
      </c>
      <c r="D453" s="204" t="s">
        <v>15</v>
      </c>
      <c r="E453" s="205">
        <v>0.34</v>
      </c>
      <c r="F453" s="206">
        <v>0</v>
      </c>
      <c r="G453" s="39">
        <f>E453*F453</f>
        <v>0</v>
      </c>
    </row>
    <row r="454" spans="2:7" ht="36.6" customHeight="1" outlineLevel="1" x14ac:dyDescent="0.2">
      <c r="B454" s="22">
        <v>2311</v>
      </c>
      <c r="C454" s="203" t="s">
        <v>413</v>
      </c>
      <c r="D454" s="204" t="s">
        <v>1</v>
      </c>
      <c r="E454" s="205">
        <v>5</v>
      </c>
      <c r="F454" s="206">
        <v>0</v>
      </c>
      <c r="G454" s="39">
        <f>E454*F454</f>
        <v>0</v>
      </c>
    </row>
    <row r="455" spans="2:7" outlineLevel="1" x14ac:dyDescent="0.2">
      <c r="B455" s="25"/>
      <c r="C455" s="226" t="s">
        <v>178</v>
      </c>
      <c r="D455" s="226"/>
      <c r="E455" s="256"/>
      <c r="F455" s="256"/>
      <c r="G455" s="41"/>
    </row>
    <row r="456" spans="2:7" ht="36" outlineLevel="1" x14ac:dyDescent="0.2">
      <c r="B456" s="22">
        <v>2312</v>
      </c>
      <c r="C456" s="203" t="s">
        <v>226</v>
      </c>
      <c r="D456" s="204" t="s">
        <v>1</v>
      </c>
      <c r="E456" s="205">
        <v>21.58</v>
      </c>
      <c r="F456" s="206">
        <v>0</v>
      </c>
      <c r="G456" s="39">
        <f>E456*F456</f>
        <v>0</v>
      </c>
    </row>
    <row r="457" spans="2:7" outlineLevel="1" x14ac:dyDescent="0.2">
      <c r="B457" s="25"/>
      <c r="C457" s="226" t="s">
        <v>0</v>
      </c>
      <c r="D457" s="226"/>
      <c r="E457" s="256"/>
      <c r="F457" s="256"/>
      <c r="G457" s="41"/>
    </row>
    <row r="458" spans="2:7" ht="36" outlineLevel="1" x14ac:dyDescent="0.2">
      <c r="B458" s="22">
        <v>2313</v>
      </c>
      <c r="C458" s="203" t="s">
        <v>230</v>
      </c>
      <c r="D458" s="204" t="s">
        <v>1</v>
      </c>
      <c r="E458" s="205">
        <v>43.16</v>
      </c>
      <c r="F458" s="206">
        <v>0</v>
      </c>
      <c r="G458" s="39">
        <f>E458*F458</f>
        <v>0</v>
      </c>
    </row>
    <row r="459" spans="2:7" ht="36" outlineLevel="1" x14ac:dyDescent="0.2">
      <c r="B459" s="22">
        <v>2314</v>
      </c>
      <c r="C459" s="203" t="s">
        <v>293</v>
      </c>
      <c r="D459" s="204" t="s">
        <v>1</v>
      </c>
      <c r="E459" s="205">
        <v>43.16</v>
      </c>
      <c r="F459" s="206">
        <v>0</v>
      </c>
      <c r="G459" s="39">
        <f>E459*F459</f>
        <v>0</v>
      </c>
    </row>
    <row r="460" spans="2:7" ht="36" outlineLevel="1" x14ac:dyDescent="0.2">
      <c r="B460" s="22">
        <v>2315</v>
      </c>
      <c r="C460" s="203" t="s">
        <v>299</v>
      </c>
      <c r="D460" s="204" t="s">
        <v>1</v>
      </c>
      <c r="E460" s="205">
        <v>21.58</v>
      </c>
      <c r="F460" s="206">
        <v>0</v>
      </c>
      <c r="G460" s="39">
        <f>E460*F460</f>
        <v>0</v>
      </c>
    </row>
    <row r="461" spans="2:7" ht="36.6" customHeight="1" outlineLevel="1" x14ac:dyDescent="0.2">
      <c r="B461" s="22">
        <v>2316</v>
      </c>
      <c r="C461" s="203" t="s">
        <v>433</v>
      </c>
      <c r="D461" s="204" t="s">
        <v>1</v>
      </c>
      <c r="E461" s="205">
        <v>8.33</v>
      </c>
      <c r="F461" s="206">
        <v>0</v>
      </c>
      <c r="G461" s="39">
        <f>E461*F461</f>
        <v>0</v>
      </c>
    </row>
    <row r="462" spans="2:7" outlineLevel="1" x14ac:dyDescent="0.2">
      <c r="B462" s="25"/>
      <c r="C462" s="226" t="s">
        <v>176</v>
      </c>
      <c r="D462" s="226"/>
      <c r="E462" s="256"/>
      <c r="F462" s="256"/>
      <c r="G462" s="41"/>
    </row>
    <row r="463" spans="2:7" ht="24" outlineLevel="1" x14ac:dyDescent="0.2">
      <c r="B463" s="22">
        <v>2317</v>
      </c>
      <c r="C463" s="203" t="s">
        <v>399</v>
      </c>
      <c r="D463" s="204" t="s">
        <v>1</v>
      </c>
      <c r="E463" s="205">
        <v>2.88</v>
      </c>
      <c r="F463" s="206">
        <v>0</v>
      </c>
      <c r="G463" s="39">
        <f>E463*F463</f>
        <v>0</v>
      </c>
    </row>
    <row r="464" spans="2:7" outlineLevel="1" x14ac:dyDescent="0.2">
      <c r="B464" s="25"/>
      <c r="C464" s="226" t="s">
        <v>145</v>
      </c>
      <c r="D464" s="226"/>
      <c r="E464" s="256"/>
      <c r="F464" s="256"/>
      <c r="G464" s="41"/>
    </row>
    <row r="465" spans="2:7" ht="24" outlineLevel="1" x14ac:dyDescent="0.2">
      <c r="B465" s="22">
        <v>2318</v>
      </c>
      <c r="C465" s="203" t="s">
        <v>222</v>
      </c>
      <c r="D465" s="204" t="s">
        <v>1</v>
      </c>
      <c r="E465" s="205">
        <v>30.58</v>
      </c>
      <c r="F465" s="206">
        <v>0</v>
      </c>
      <c r="G465" s="39">
        <f>E465*F465</f>
        <v>0</v>
      </c>
    </row>
    <row r="466" spans="2:7" outlineLevel="1" x14ac:dyDescent="0.2">
      <c r="B466" s="25"/>
      <c r="C466" s="226" t="s">
        <v>175</v>
      </c>
      <c r="D466" s="226"/>
      <c r="E466" s="256"/>
      <c r="F466" s="256"/>
      <c r="G466" s="41"/>
    </row>
    <row r="467" spans="2:7" ht="36" outlineLevel="1" x14ac:dyDescent="0.2">
      <c r="B467" s="22">
        <v>2319</v>
      </c>
      <c r="C467" s="203" t="s">
        <v>129</v>
      </c>
      <c r="D467" s="204" t="s">
        <v>7</v>
      </c>
      <c r="E467" s="205">
        <v>2</v>
      </c>
      <c r="F467" s="206">
        <v>0</v>
      </c>
      <c r="G467" s="39">
        <f>E467*F467</f>
        <v>0</v>
      </c>
    </row>
    <row r="468" spans="2:7" ht="36" outlineLevel="1" x14ac:dyDescent="0.2">
      <c r="B468" s="22">
        <v>2320</v>
      </c>
      <c r="C468" s="203" t="s">
        <v>88</v>
      </c>
      <c r="D468" s="204" t="s">
        <v>6</v>
      </c>
      <c r="E468" s="205">
        <v>1</v>
      </c>
      <c r="F468" s="206">
        <v>0</v>
      </c>
      <c r="G468" s="39">
        <f>E468*F468</f>
        <v>0</v>
      </c>
    </row>
    <row r="469" spans="2:7" ht="24" outlineLevel="1" x14ac:dyDescent="0.2">
      <c r="B469" s="22">
        <v>2321</v>
      </c>
      <c r="C469" s="203" t="s">
        <v>287</v>
      </c>
      <c r="D469" s="204" t="s">
        <v>7</v>
      </c>
      <c r="E469" s="205">
        <v>1</v>
      </c>
      <c r="F469" s="206">
        <v>0</v>
      </c>
      <c r="G469" s="39">
        <f>E469*F469</f>
        <v>0</v>
      </c>
    </row>
    <row r="470" spans="2:7" x14ac:dyDescent="0.2">
      <c r="B470" s="27"/>
      <c r="C470" s="223"/>
      <c r="D470" s="202"/>
      <c r="E470" s="224"/>
      <c r="F470" s="225"/>
      <c r="G470" s="39"/>
    </row>
    <row r="471" spans="2:7" s="23" customFormat="1" x14ac:dyDescent="0.2">
      <c r="B471" s="21">
        <v>2400</v>
      </c>
      <c r="C471" s="219" t="s">
        <v>188</v>
      </c>
      <c r="D471" s="219"/>
      <c r="E471" s="259"/>
      <c r="F471" s="259"/>
      <c r="G471" s="45">
        <f>SUM(G472:G473)</f>
        <v>0</v>
      </c>
    </row>
    <row r="472" spans="2:7" ht="24" outlineLevel="1" x14ac:dyDescent="0.2">
      <c r="B472" s="22">
        <v>2401</v>
      </c>
      <c r="C472" s="203" t="s">
        <v>348</v>
      </c>
      <c r="D472" s="204" t="s">
        <v>7</v>
      </c>
      <c r="E472" s="205">
        <v>1</v>
      </c>
      <c r="F472" s="206">
        <v>0</v>
      </c>
      <c r="G472" s="39">
        <f>E472*F472</f>
        <v>0</v>
      </c>
    </row>
    <row r="473" spans="2:7" x14ac:dyDescent="0.2">
      <c r="B473" s="27"/>
      <c r="C473" s="223"/>
      <c r="D473" s="202"/>
      <c r="E473" s="224"/>
      <c r="F473" s="225"/>
      <c r="G473" s="39"/>
    </row>
    <row r="474" spans="2:7" s="23" customFormat="1" x14ac:dyDescent="0.2">
      <c r="B474" s="21">
        <v>2500</v>
      </c>
      <c r="C474" s="219" t="s">
        <v>186</v>
      </c>
      <c r="D474" s="219"/>
      <c r="E474" s="259"/>
      <c r="F474" s="259"/>
      <c r="G474" s="45">
        <f>G475</f>
        <v>0</v>
      </c>
    </row>
    <row r="475" spans="2:7" outlineLevel="1" x14ac:dyDescent="0.2">
      <c r="B475" s="22">
        <v>2501</v>
      </c>
      <c r="C475" s="203" t="s">
        <v>494</v>
      </c>
      <c r="D475" s="204" t="s">
        <v>7</v>
      </c>
      <c r="E475" s="205">
        <v>1</v>
      </c>
      <c r="F475" s="206">
        <v>0</v>
      </c>
      <c r="G475" s="39">
        <f>E475*F475</f>
        <v>0</v>
      </c>
    </row>
    <row r="476" spans="2:7" x14ac:dyDescent="0.2">
      <c r="B476" s="27"/>
      <c r="C476" s="223"/>
      <c r="D476" s="202"/>
      <c r="E476" s="224"/>
      <c r="F476" s="225"/>
      <c r="G476" s="39"/>
    </row>
    <row r="477" spans="2:7" s="23" customFormat="1" x14ac:dyDescent="0.2">
      <c r="B477" s="21">
        <v>2600</v>
      </c>
      <c r="C477" s="219" t="s">
        <v>344</v>
      </c>
      <c r="D477" s="219"/>
      <c r="E477" s="259"/>
      <c r="F477" s="259"/>
      <c r="G477" s="45">
        <f>SUM(G478:G499)</f>
        <v>0</v>
      </c>
    </row>
    <row r="478" spans="2:7" outlineLevel="1" x14ac:dyDescent="0.2">
      <c r="B478" s="25"/>
      <c r="C478" s="226" t="s">
        <v>165</v>
      </c>
      <c r="D478" s="226"/>
      <c r="E478" s="256"/>
      <c r="F478" s="256"/>
      <c r="G478" s="41"/>
    </row>
    <row r="479" spans="2:7" ht="24" outlineLevel="1" x14ac:dyDescent="0.2">
      <c r="B479" s="22">
        <v>2601</v>
      </c>
      <c r="C479" s="203" t="s">
        <v>248</v>
      </c>
      <c r="D479" s="204" t="s">
        <v>15</v>
      </c>
      <c r="E479" s="205">
        <v>4.38</v>
      </c>
      <c r="F479" s="206">
        <v>0</v>
      </c>
      <c r="G479" s="39">
        <f>E479*F479</f>
        <v>0</v>
      </c>
    </row>
    <row r="480" spans="2:7" ht="24" outlineLevel="1" x14ac:dyDescent="0.2">
      <c r="B480" s="22">
        <v>2602</v>
      </c>
      <c r="C480" s="203" t="s">
        <v>277</v>
      </c>
      <c r="D480" s="204" t="s">
        <v>1</v>
      </c>
      <c r="E480" s="205">
        <v>0.4</v>
      </c>
      <c r="F480" s="206">
        <v>0</v>
      </c>
      <c r="G480" s="39">
        <f>E480*F480</f>
        <v>0</v>
      </c>
    </row>
    <row r="481" spans="2:7" outlineLevel="1" x14ac:dyDescent="0.2">
      <c r="B481" s="22">
        <v>2603</v>
      </c>
      <c r="C481" s="203" t="s">
        <v>228</v>
      </c>
      <c r="D481" s="204" t="s">
        <v>15</v>
      </c>
      <c r="E481" s="205">
        <v>1.58</v>
      </c>
      <c r="F481" s="206">
        <v>0</v>
      </c>
      <c r="G481" s="39">
        <f>E481*F481</f>
        <v>0</v>
      </c>
    </row>
    <row r="482" spans="2:7" outlineLevel="1" x14ac:dyDescent="0.2">
      <c r="B482" s="25"/>
      <c r="C482" s="226" t="s">
        <v>171</v>
      </c>
      <c r="D482" s="226"/>
      <c r="E482" s="256"/>
      <c r="F482" s="256"/>
      <c r="G482" s="41"/>
    </row>
    <row r="483" spans="2:7" ht="24" outlineLevel="1" x14ac:dyDescent="0.2">
      <c r="B483" s="22">
        <v>2604</v>
      </c>
      <c r="C483" s="203" t="s">
        <v>9</v>
      </c>
      <c r="D483" s="204" t="s">
        <v>8</v>
      </c>
      <c r="E483" s="205">
        <v>40</v>
      </c>
      <c r="F483" s="206">
        <v>0</v>
      </c>
      <c r="G483" s="39">
        <f>E483*F483</f>
        <v>0</v>
      </c>
    </row>
    <row r="484" spans="2:7" ht="36" outlineLevel="1" x14ac:dyDescent="0.2">
      <c r="B484" s="22">
        <v>2605</v>
      </c>
      <c r="C484" s="203" t="s">
        <v>16</v>
      </c>
      <c r="D484" s="204" t="s">
        <v>6</v>
      </c>
      <c r="E484" s="205">
        <v>120</v>
      </c>
      <c r="F484" s="206">
        <v>0</v>
      </c>
      <c r="G484" s="39">
        <f>E484*F484</f>
        <v>0</v>
      </c>
    </row>
    <row r="485" spans="2:7" ht="24" outlineLevel="1" x14ac:dyDescent="0.2">
      <c r="B485" s="22">
        <v>2606</v>
      </c>
      <c r="C485" s="203" t="s">
        <v>50</v>
      </c>
      <c r="D485" s="204" t="s">
        <v>7</v>
      </c>
      <c r="E485" s="205">
        <v>4</v>
      </c>
      <c r="F485" s="206">
        <v>0</v>
      </c>
      <c r="G485" s="39">
        <f>E485*F485</f>
        <v>0</v>
      </c>
    </row>
    <row r="486" spans="2:7" outlineLevel="1" x14ac:dyDescent="0.2">
      <c r="B486" s="25"/>
      <c r="C486" s="226" t="s">
        <v>173</v>
      </c>
      <c r="D486" s="226"/>
      <c r="E486" s="256"/>
      <c r="F486" s="256"/>
      <c r="G486" s="41"/>
    </row>
    <row r="487" spans="2:7" ht="36" outlineLevel="1" x14ac:dyDescent="0.2">
      <c r="B487" s="22">
        <v>2607</v>
      </c>
      <c r="C487" s="203" t="s">
        <v>247</v>
      </c>
      <c r="D487" s="204" t="s">
        <v>15</v>
      </c>
      <c r="E487" s="205">
        <v>2.4</v>
      </c>
      <c r="F487" s="206">
        <v>0</v>
      </c>
      <c r="G487" s="39">
        <f>E487*F487</f>
        <v>0</v>
      </c>
    </row>
    <row r="488" spans="2:7" ht="24" outlineLevel="1" x14ac:dyDescent="0.2">
      <c r="B488" s="22">
        <v>2608</v>
      </c>
      <c r="C488" s="203" t="s">
        <v>250</v>
      </c>
      <c r="D488" s="204" t="s">
        <v>1</v>
      </c>
      <c r="E488" s="205">
        <v>4.8</v>
      </c>
      <c r="F488" s="206">
        <v>0</v>
      </c>
      <c r="G488" s="39">
        <f>E488*F488</f>
        <v>0</v>
      </c>
    </row>
    <row r="489" spans="2:7" ht="24" outlineLevel="1" x14ac:dyDescent="0.2">
      <c r="B489" s="22">
        <v>2609</v>
      </c>
      <c r="C489" s="203" t="s">
        <v>257</v>
      </c>
      <c r="D489" s="204" t="s">
        <v>1</v>
      </c>
      <c r="E489" s="205">
        <v>4.8</v>
      </c>
      <c r="F489" s="206">
        <v>0</v>
      </c>
      <c r="G489" s="39">
        <f>E489*F489</f>
        <v>0</v>
      </c>
    </row>
    <row r="490" spans="2:7" outlineLevel="1" x14ac:dyDescent="0.2">
      <c r="B490" s="22">
        <v>2610</v>
      </c>
      <c r="C490" s="203" t="s">
        <v>316</v>
      </c>
      <c r="D490" s="204" t="s">
        <v>14</v>
      </c>
      <c r="E490" s="205">
        <v>173.35</v>
      </c>
      <c r="F490" s="206">
        <v>0</v>
      </c>
      <c r="G490" s="39">
        <f>E490*F490</f>
        <v>0</v>
      </c>
    </row>
    <row r="491" spans="2:7" outlineLevel="1" x14ac:dyDescent="0.2">
      <c r="B491" s="22">
        <v>2611</v>
      </c>
      <c r="C491" s="203" t="s">
        <v>317</v>
      </c>
      <c r="D491" s="204" t="s">
        <v>14</v>
      </c>
      <c r="E491" s="205">
        <v>27.12</v>
      </c>
      <c r="F491" s="206">
        <v>0</v>
      </c>
      <c r="G491" s="39">
        <f>E491*F491</f>
        <v>0</v>
      </c>
    </row>
    <row r="492" spans="2:7" outlineLevel="1" x14ac:dyDescent="0.2">
      <c r="B492" s="25"/>
      <c r="C492" s="226" t="s">
        <v>419</v>
      </c>
      <c r="D492" s="226"/>
      <c r="E492" s="256"/>
      <c r="F492" s="256"/>
      <c r="G492" s="41"/>
    </row>
    <row r="493" spans="2:7" ht="24" outlineLevel="1" x14ac:dyDescent="0.2">
      <c r="B493" s="22">
        <v>2612</v>
      </c>
      <c r="C493" s="203" t="s">
        <v>495</v>
      </c>
      <c r="D493" s="204" t="s">
        <v>46</v>
      </c>
      <c r="E493" s="205">
        <v>1</v>
      </c>
      <c r="F493" s="206">
        <v>0</v>
      </c>
      <c r="G493" s="39">
        <f>E493*F493</f>
        <v>0</v>
      </c>
    </row>
    <row r="494" spans="2:7" ht="36" outlineLevel="1" x14ac:dyDescent="0.2">
      <c r="B494" s="22">
        <v>2613</v>
      </c>
      <c r="C494" s="203" t="s">
        <v>496</v>
      </c>
      <c r="D494" s="204" t="s">
        <v>7</v>
      </c>
      <c r="E494" s="205">
        <v>1</v>
      </c>
      <c r="F494" s="206">
        <v>0</v>
      </c>
      <c r="G494" s="39">
        <f>E494*F494</f>
        <v>0</v>
      </c>
    </row>
    <row r="495" spans="2:7" ht="24" outlineLevel="1" x14ac:dyDescent="0.2">
      <c r="B495" s="22">
        <v>2614</v>
      </c>
      <c r="C495" s="203" t="s">
        <v>418</v>
      </c>
      <c r="D495" s="204" t="s">
        <v>7</v>
      </c>
      <c r="E495" s="205">
        <v>2</v>
      </c>
      <c r="F495" s="206">
        <v>0</v>
      </c>
      <c r="G495" s="39">
        <f>E495*F495</f>
        <v>0</v>
      </c>
    </row>
    <row r="496" spans="2:7" outlineLevel="1" x14ac:dyDescent="0.2">
      <c r="B496" s="22">
        <v>2615</v>
      </c>
      <c r="C496" s="203" t="s">
        <v>329</v>
      </c>
      <c r="D496" s="204" t="s">
        <v>7</v>
      </c>
      <c r="E496" s="205">
        <v>1</v>
      </c>
      <c r="F496" s="206">
        <v>0</v>
      </c>
      <c r="G496" s="39">
        <f>E496*F496</f>
        <v>0</v>
      </c>
    </row>
    <row r="497" spans="2:7" ht="24" outlineLevel="1" x14ac:dyDescent="0.2">
      <c r="B497" s="22">
        <v>2616</v>
      </c>
      <c r="C497" s="203" t="s">
        <v>271</v>
      </c>
      <c r="D497" s="204" t="s">
        <v>6</v>
      </c>
      <c r="E497" s="205">
        <v>20</v>
      </c>
      <c r="F497" s="206">
        <v>0</v>
      </c>
      <c r="G497" s="39">
        <f t="shared" ref="G497:G499" si="74">E497*F497</f>
        <v>0</v>
      </c>
    </row>
    <row r="498" spans="2:7" ht="24" outlineLevel="1" x14ac:dyDescent="0.2">
      <c r="B498" s="22">
        <v>2617</v>
      </c>
      <c r="C498" s="203" t="s">
        <v>273</v>
      </c>
      <c r="D498" s="204" t="s">
        <v>6</v>
      </c>
      <c r="E498" s="205">
        <v>10</v>
      </c>
      <c r="F498" s="206">
        <v>0</v>
      </c>
      <c r="G498" s="39">
        <f t="shared" si="74"/>
        <v>0</v>
      </c>
    </row>
    <row r="499" spans="2:7" ht="24" outlineLevel="1" x14ac:dyDescent="0.2">
      <c r="B499" s="22">
        <v>2618</v>
      </c>
      <c r="C499" s="203" t="s">
        <v>67</v>
      </c>
      <c r="D499" s="204" t="s">
        <v>7</v>
      </c>
      <c r="E499" s="205">
        <v>1</v>
      </c>
      <c r="F499" s="206">
        <v>0</v>
      </c>
      <c r="G499" s="39">
        <f t="shared" si="74"/>
        <v>0</v>
      </c>
    </row>
    <row r="500" spans="2:7" outlineLevel="1" x14ac:dyDescent="0.2">
      <c r="B500" s="261"/>
      <c r="C500" s="214"/>
      <c r="D500" s="215"/>
      <c r="E500" s="205"/>
      <c r="F500" s="262"/>
      <c r="G500" s="263"/>
    </row>
    <row r="501" spans="2:7" x14ac:dyDescent="0.2">
      <c r="B501" s="21">
        <v>2700</v>
      </c>
      <c r="C501" s="220" t="s">
        <v>184</v>
      </c>
      <c r="D501" s="221"/>
      <c r="E501" s="222"/>
      <c r="F501" s="212"/>
      <c r="G501" s="40">
        <f>SUM(G502:G528)</f>
        <v>0</v>
      </c>
    </row>
    <row r="502" spans="2:7" outlineLevel="1" x14ac:dyDescent="0.2">
      <c r="B502" s="25"/>
      <c r="C502" s="226" t="s">
        <v>177</v>
      </c>
      <c r="D502" s="226"/>
      <c r="E502" s="256"/>
      <c r="F502" s="256"/>
      <c r="G502" s="41"/>
    </row>
    <row r="503" spans="2:7" ht="24" outlineLevel="1" x14ac:dyDescent="0.2">
      <c r="B503" s="22">
        <v>2701</v>
      </c>
      <c r="C503" s="203" t="s">
        <v>17</v>
      </c>
      <c r="D503" s="204" t="s">
        <v>6</v>
      </c>
      <c r="E503" s="205">
        <v>72</v>
      </c>
      <c r="F503" s="206">
        <v>0</v>
      </c>
      <c r="G503" s="39">
        <f t="shared" ref="G503:G516" si="75">E503*F503</f>
        <v>0</v>
      </c>
    </row>
    <row r="504" spans="2:7" outlineLevel="1" x14ac:dyDescent="0.2">
      <c r="B504" s="22">
        <v>2702</v>
      </c>
      <c r="C504" s="203" t="s">
        <v>233</v>
      </c>
      <c r="D504" s="204" t="s">
        <v>15</v>
      </c>
      <c r="E504" s="205">
        <v>22.11</v>
      </c>
      <c r="F504" s="206">
        <v>0</v>
      </c>
      <c r="G504" s="39">
        <f t="shared" si="75"/>
        <v>0</v>
      </c>
    </row>
    <row r="505" spans="2:7" ht="24" outlineLevel="1" x14ac:dyDescent="0.2">
      <c r="B505" s="22">
        <v>2703</v>
      </c>
      <c r="C505" s="203" t="s">
        <v>28</v>
      </c>
      <c r="D505" s="204" t="s">
        <v>1</v>
      </c>
      <c r="E505" s="205">
        <v>49.14</v>
      </c>
      <c r="F505" s="206">
        <v>0</v>
      </c>
      <c r="G505" s="39">
        <f t="shared" si="75"/>
        <v>0</v>
      </c>
    </row>
    <row r="506" spans="2:7" ht="24" outlineLevel="1" x14ac:dyDescent="0.2">
      <c r="B506" s="22">
        <v>2704</v>
      </c>
      <c r="C506" s="203" t="s">
        <v>277</v>
      </c>
      <c r="D506" s="204" t="s">
        <v>1</v>
      </c>
      <c r="E506" s="205">
        <v>27.3</v>
      </c>
      <c r="F506" s="206">
        <v>0</v>
      </c>
      <c r="G506" s="39">
        <f t="shared" si="75"/>
        <v>0</v>
      </c>
    </row>
    <row r="507" spans="2:7" outlineLevel="1" x14ac:dyDescent="0.2">
      <c r="B507" s="22">
        <v>2705</v>
      </c>
      <c r="C507" s="203" t="s">
        <v>316</v>
      </c>
      <c r="D507" s="204" t="s">
        <v>14</v>
      </c>
      <c r="E507" s="205">
        <v>655.20000000000005</v>
      </c>
      <c r="F507" s="206">
        <v>0</v>
      </c>
      <c r="G507" s="39">
        <f t="shared" si="75"/>
        <v>0</v>
      </c>
    </row>
    <row r="508" spans="2:7" ht="36" outlineLevel="1" x14ac:dyDescent="0.2">
      <c r="B508" s="22">
        <v>2706</v>
      </c>
      <c r="C508" s="203" t="s">
        <v>247</v>
      </c>
      <c r="D508" s="204" t="s">
        <v>15</v>
      </c>
      <c r="E508" s="205">
        <v>5.46</v>
      </c>
      <c r="F508" s="206">
        <v>0</v>
      </c>
      <c r="G508" s="39">
        <f t="shared" si="75"/>
        <v>0</v>
      </c>
    </row>
    <row r="509" spans="2:7" ht="24" outlineLevel="1" x14ac:dyDescent="0.2">
      <c r="B509" s="22">
        <v>2707</v>
      </c>
      <c r="C509" s="203" t="s">
        <v>251</v>
      </c>
      <c r="D509" s="204" t="s">
        <v>1</v>
      </c>
      <c r="E509" s="205">
        <v>43.68</v>
      </c>
      <c r="F509" s="206">
        <v>0</v>
      </c>
      <c r="G509" s="39">
        <f t="shared" si="75"/>
        <v>0</v>
      </c>
    </row>
    <row r="510" spans="2:7" ht="24" outlineLevel="1" x14ac:dyDescent="0.2">
      <c r="B510" s="22">
        <v>2708</v>
      </c>
      <c r="C510" s="203" t="s">
        <v>497</v>
      </c>
      <c r="D510" s="204" t="s">
        <v>1</v>
      </c>
      <c r="E510" s="205">
        <v>21.84</v>
      </c>
      <c r="F510" s="206">
        <v>0</v>
      </c>
      <c r="G510" s="39">
        <f t="shared" si="75"/>
        <v>0</v>
      </c>
    </row>
    <row r="511" spans="2:7" ht="36" outlineLevel="1" x14ac:dyDescent="0.2">
      <c r="B511" s="22">
        <v>2709</v>
      </c>
      <c r="C511" s="203" t="s">
        <v>31</v>
      </c>
      <c r="D511" s="204" t="s">
        <v>15</v>
      </c>
      <c r="E511" s="205">
        <v>1.31</v>
      </c>
      <c r="F511" s="206">
        <v>0</v>
      </c>
      <c r="G511" s="39">
        <f t="shared" si="75"/>
        <v>0</v>
      </c>
    </row>
    <row r="512" spans="2:7" ht="36" outlineLevel="1" x14ac:dyDescent="0.2">
      <c r="B512" s="22">
        <v>2710</v>
      </c>
      <c r="C512" s="203" t="s">
        <v>30</v>
      </c>
      <c r="D512" s="204" t="s">
        <v>15</v>
      </c>
      <c r="E512" s="205">
        <v>1.31</v>
      </c>
      <c r="F512" s="206">
        <v>0</v>
      </c>
      <c r="G512" s="39">
        <f t="shared" si="75"/>
        <v>0</v>
      </c>
    </row>
    <row r="513" spans="2:7" ht="24" outlineLevel="1" x14ac:dyDescent="0.2">
      <c r="B513" s="22">
        <v>2711</v>
      </c>
      <c r="C513" s="203" t="s">
        <v>257</v>
      </c>
      <c r="D513" s="204" t="s">
        <v>1</v>
      </c>
      <c r="E513" s="205">
        <v>87.35</v>
      </c>
      <c r="F513" s="206">
        <v>0</v>
      </c>
      <c r="G513" s="39">
        <f t="shared" si="75"/>
        <v>0</v>
      </c>
    </row>
    <row r="514" spans="2:7" outlineLevel="1" x14ac:dyDescent="0.2">
      <c r="B514" s="22">
        <v>2712</v>
      </c>
      <c r="C514" s="203" t="s">
        <v>228</v>
      </c>
      <c r="D514" s="204" t="s">
        <v>15</v>
      </c>
      <c r="E514" s="205">
        <v>12</v>
      </c>
      <c r="F514" s="206">
        <v>0</v>
      </c>
      <c r="G514" s="39">
        <f t="shared" si="75"/>
        <v>0</v>
      </c>
    </row>
    <row r="515" spans="2:7" ht="36" outlineLevel="1" x14ac:dyDescent="0.2">
      <c r="B515" s="22">
        <v>2713</v>
      </c>
      <c r="C515" s="203" t="s">
        <v>308</v>
      </c>
      <c r="D515" s="204" t="s">
        <v>15</v>
      </c>
      <c r="E515" s="205">
        <v>10.11</v>
      </c>
      <c r="F515" s="206">
        <v>0</v>
      </c>
      <c r="G515" s="39">
        <f t="shared" si="75"/>
        <v>0</v>
      </c>
    </row>
    <row r="516" spans="2:7" ht="24" outlineLevel="1" x14ac:dyDescent="0.2">
      <c r="B516" s="22">
        <v>2714</v>
      </c>
      <c r="C516" s="203" t="s">
        <v>34</v>
      </c>
      <c r="D516" s="204" t="s">
        <v>32</v>
      </c>
      <c r="E516" s="205">
        <v>101.1</v>
      </c>
      <c r="F516" s="206">
        <v>0</v>
      </c>
      <c r="G516" s="39">
        <f t="shared" si="75"/>
        <v>0</v>
      </c>
    </row>
    <row r="517" spans="2:7" outlineLevel="1" x14ac:dyDescent="0.2">
      <c r="B517" s="25"/>
      <c r="C517" s="226" t="s">
        <v>174</v>
      </c>
      <c r="D517" s="226"/>
      <c r="E517" s="256"/>
      <c r="F517" s="256"/>
      <c r="G517" s="41"/>
    </row>
    <row r="518" spans="2:7" outlineLevel="1" x14ac:dyDescent="0.2">
      <c r="B518" s="22">
        <v>2715</v>
      </c>
      <c r="C518" s="203" t="s">
        <v>316</v>
      </c>
      <c r="D518" s="204" t="s">
        <v>14</v>
      </c>
      <c r="E518" s="205">
        <v>426</v>
      </c>
      <c r="F518" s="206">
        <v>0</v>
      </c>
      <c r="G518" s="39">
        <f>E518*F518</f>
        <v>0</v>
      </c>
    </row>
    <row r="519" spans="2:7" ht="36" outlineLevel="1" x14ac:dyDescent="0.2">
      <c r="B519" s="22">
        <v>2716</v>
      </c>
      <c r="C519" s="203" t="s">
        <v>54</v>
      </c>
      <c r="D519" s="204" t="s">
        <v>15</v>
      </c>
      <c r="E519" s="205">
        <v>4.26</v>
      </c>
      <c r="F519" s="206">
        <v>0</v>
      </c>
      <c r="G519" s="39">
        <f>E519*F519</f>
        <v>0</v>
      </c>
    </row>
    <row r="520" spans="2:7" outlineLevel="1" x14ac:dyDescent="0.2">
      <c r="B520" s="22">
        <v>2717</v>
      </c>
      <c r="C520" s="203" t="s">
        <v>493</v>
      </c>
      <c r="D520" s="204" t="s">
        <v>15</v>
      </c>
      <c r="E520" s="205">
        <v>4.26</v>
      </c>
      <c r="F520" s="206">
        <v>0</v>
      </c>
      <c r="G520" s="39">
        <f>E520*F520</f>
        <v>0</v>
      </c>
    </row>
    <row r="521" spans="2:7" outlineLevel="1" x14ac:dyDescent="0.2">
      <c r="B521" s="25"/>
      <c r="C521" s="226" t="s">
        <v>178</v>
      </c>
      <c r="D521" s="226"/>
      <c r="E521" s="256"/>
      <c r="F521" s="256"/>
      <c r="G521" s="41"/>
    </row>
    <row r="522" spans="2:7" ht="36" outlineLevel="1" x14ac:dyDescent="0.2">
      <c r="B522" s="22">
        <v>2718</v>
      </c>
      <c r="C522" s="203" t="s">
        <v>135</v>
      </c>
      <c r="D522" s="204" t="s">
        <v>1</v>
      </c>
      <c r="E522" s="205">
        <v>196.54</v>
      </c>
      <c r="F522" s="206">
        <v>0</v>
      </c>
      <c r="G522" s="39">
        <f>E522*F522</f>
        <v>0</v>
      </c>
    </row>
    <row r="523" spans="2:7" outlineLevel="1" x14ac:dyDescent="0.2">
      <c r="B523" s="25"/>
      <c r="C523" s="226" t="s">
        <v>0</v>
      </c>
      <c r="D523" s="226"/>
      <c r="E523" s="256"/>
      <c r="F523" s="256"/>
      <c r="G523" s="41"/>
    </row>
    <row r="524" spans="2:7" ht="36" outlineLevel="1" x14ac:dyDescent="0.2">
      <c r="B524" s="22">
        <v>2719</v>
      </c>
      <c r="C524" s="203" t="s">
        <v>230</v>
      </c>
      <c r="D524" s="204" t="s">
        <v>1</v>
      </c>
      <c r="E524" s="205">
        <v>393.08</v>
      </c>
      <c r="F524" s="206">
        <v>0</v>
      </c>
      <c r="G524" s="39">
        <f>E524*F524</f>
        <v>0</v>
      </c>
    </row>
    <row r="525" spans="2:7" ht="36" outlineLevel="1" x14ac:dyDescent="0.2">
      <c r="B525" s="22">
        <v>2720</v>
      </c>
      <c r="C525" s="203" t="s">
        <v>293</v>
      </c>
      <c r="D525" s="204" t="s">
        <v>1</v>
      </c>
      <c r="E525" s="205">
        <v>393.08</v>
      </c>
      <c r="F525" s="206">
        <v>0</v>
      </c>
      <c r="G525" s="39">
        <f>E525*F525</f>
        <v>0</v>
      </c>
    </row>
    <row r="526" spans="2:7" outlineLevel="1" x14ac:dyDescent="0.2">
      <c r="B526" s="26"/>
      <c r="C526" s="264" t="s">
        <v>145</v>
      </c>
      <c r="D526" s="251"/>
      <c r="E526" s="265"/>
      <c r="F526" s="252"/>
      <c r="G526" s="42"/>
    </row>
    <row r="527" spans="2:7" ht="24" outlineLevel="1" x14ac:dyDescent="0.2">
      <c r="B527" s="22">
        <v>2721</v>
      </c>
      <c r="C527" s="203" t="s">
        <v>222</v>
      </c>
      <c r="D527" s="204" t="s">
        <v>1</v>
      </c>
      <c r="E527" s="205">
        <v>393.08</v>
      </c>
      <c r="F527" s="206">
        <v>0</v>
      </c>
      <c r="G527" s="39">
        <f>E527*F527</f>
        <v>0</v>
      </c>
    </row>
    <row r="528" spans="2:7" x14ac:dyDescent="0.2">
      <c r="B528" s="27"/>
      <c r="C528" s="223"/>
      <c r="D528" s="215"/>
      <c r="E528" s="216"/>
      <c r="F528" s="262"/>
      <c r="G528" s="39"/>
    </row>
    <row r="529" spans="2:7" x14ac:dyDescent="0.2">
      <c r="B529" s="21">
        <v>2800</v>
      </c>
      <c r="C529" s="220" t="s">
        <v>185</v>
      </c>
      <c r="D529" s="221"/>
      <c r="E529" s="222"/>
      <c r="F529" s="212"/>
      <c r="G529" s="40">
        <f>SUM(G530:G560)</f>
        <v>0</v>
      </c>
    </row>
    <row r="530" spans="2:7" outlineLevel="1" x14ac:dyDescent="0.2">
      <c r="B530" s="25"/>
      <c r="C530" s="226" t="s">
        <v>177</v>
      </c>
      <c r="D530" s="226"/>
      <c r="E530" s="256"/>
      <c r="F530" s="256"/>
      <c r="G530" s="41"/>
    </row>
    <row r="531" spans="2:7" ht="24" outlineLevel="1" x14ac:dyDescent="0.2">
      <c r="B531" s="22">
        <v>2801</v>
      </c>
      <c r="C531" s="203" t="s">
        <v>17</v>
      </c>
      <c r="D531" s="204" t="s">
        <v>6</v>
      </c>
      <c r="E531" s="205">
        <v>27</v>
      </c>
      <c r="F531" s="206">
        <v>0</v>
      </c>
      <c r="G531" s="39">
        <f t="shared" ref="G531:G544" si="76">E531*F531</f>
        <v>0</v>
      </c>
    </row>
    <row r="532" spans="2:7" outlineLevel="1" x14ac:dyDescent="0.2">
      <c r="B532" s="22">
        <v>2802</v>
      </c>
      <c r="C532" s="203" t="s">
        <v>233</v>
      </c>
      <c r="D532" s="204" t="s">
        <v>15</v>
      </c>
      <c r="E532" s="205">
        <v>6.54</v>
      </c>
      <c r="F532" s="206">
        <v>0</v>
      </c>
      <c r="G532" s="39">
        <f t="shared" si="76"/>
        <v>0</v>
      </c>
    </row>
    <row r="533" spans="2:7" ht="24" outlineLevel="1" x14ac:dyDescent="0.2">
      <c r="B533" s="22">
        <v>2803</v>
      </c>
      <c r="C533" s="203" t="s">
        <v>28</v>
      </c>
      <c r="D533" s="204" t="s">
        <v>1</v>
      </c>
      <c r="E533" s="205">
        <v>14.54</v>
      </c>
      <c r="F533" s="206">
        <v>0</v>
      </c>
      <c r="G533" s="39">
        <f t="shared" si="76"/>
        <v>0</v>
      </c>
    </row>
    <row r="534" spans="2:7" ht="24" outlineLevel="1" x14ac:dyDescent="0.2">
      <c r="B534" s="22">
        <v>2804</v>
      </c>
      <c r="C534" s="203" t="s">
        <v>277</v>
      </c>
      <c r="D534" s="204" t="s">
        <v>1</v>
      </c>
      <c r="E534" s="205">
        <v>8.08</v>
      </c>
      <c r="F534" s="206">
        <v>0</v>
      </c>
      <c r="G534" s="39">
        <f t="shared" si="76"/>
        <v>0</v>
      </c>
    </row>
    <row r="535" spans="2:7" outlineLevel="1" x14ac:dyDescent="0.2">
      <c r="B535" s="22">
        <v>2805</v>
      </c>
      <c r="C535" s="203" t="s">
        <v>316</v>
      </c>
      <c r="D535" s="204" t="s">
        <v>14</v>
      </c>
      <c r="E535" s="205">
        <v>194.4</v>
      </c>
      <c r="F535" s="206">
        <v>0</v>
      </c>
      <c r="G535" s="39">
        <f t="shared" si="76"/>
        <v>0</v>
      </c>
    </row>
    <row r="536" spans="2:7" ht="36" outlineLevel="1" x14ac:dyDescent="0.2">
      <c r="B536" s="22">
        <v>2806</v>
      </c>
      <c r="C536" s="203" t="s">
        <v>247</v>
      </c>
      <c r="D536" s="204" t="s">
        <v>15</v>
      </c>
      <c r="E536" s="205">
        <v>1.62</v>
      </c>
      <c r="F536" s="206">
        <v>0</v>
      </c>
      <c r="G536" s="39">
        <f t="shared" si="76"/>
        <v>0</v>
      </c>
    </row>
    <row r="537" spans="2:7" ht="24" outlineLevel="1" x14ac:dyDescent="0.2">
      <c r="B537" s="22">
        <v>2807</v>
      </c>
      <c r="C537" s="203" t="s">
        <v>251</v>
      </c>
      <c r="D537" s="204" t="s">
        <v>1</v>
      </c>
      <c r="E537" s="205">
        <v>12.92</v>
      </c>
      <c r="F537" s="206">
        <v>0</v>
      </c>
      <c r="G537" s="39">
        <f t="shared" si="76"/>
        <v>0</v>
      </c>
    </row>
    <row r="538" spans="2:7" ht="24" outlineLevel="1" x14ac:dyDescent="0.2">
      <c r="B538" s="22">
        <v>2808</v>
      </c>
      <c r="C538" s="203" t="s">
        <v>497</v>
      </c>
      <c r="D538" s="204" t="s">
        <v>1</v>
      </c>
      <c r="E538" s="205">
        <v>6.46</v>
      </c>
      <c r="F538" s="206">
        <v>0</v>
      </c>
      <c r="G538" s="39">
        <f t="shared" si="76"/>
        <v>0</v>
      </c>
    </row>
    <row r="539" spans="2:7" ht="36" outlineLevel="1" x14ac:dyDescent="0.2">
      <c r="B539" s="22">
        <v>2809</v>
      </c>
      <c r="C539" s="203" t="s">
        <v>31</v>
      </c>
      <c r="D539" s="204" t="s">
        <v>15</v>
      </c>
      <c r="E539" s="205">
        <v>0.39</v>
      </c>
      <c r="F539" s="206">
        <v>0</v>
      </c>
      <c r="G539" s="39">
        <f t="shared" si="76"/>
        <v>0</v>
      </c>
    </row>
    <row r="540" spans="2:7" ht="36" outlineLevel="1" x14ac:dyDescent="0.2">
      <c r="B540" s="22">
        <v>2810</v>
      </c>
      <c r="C540" s="203" t="s">
        <v>30</v>
      </c>
      <c r="D540" s="204" t="s">
        <v>15</v>
      </c>
      <c r="E540" s="205">
        <v>0.39</v>
      </c>
      <c r="F540" s="206">
        <v>0</v>
      </c>
      <c r="G540" s="39">
        <f t="shared" si="76"/>
        <v>0</v>
      </c>
    </row>
    <row r="541" spans="2:7" ht="24" outlineLevel="1" x14ac:dyDescent="0.2">
      <c r="B541" s="22">
        <v>2811</v>
      </c>
      <c r="C541" s="203" t="s">
        <v>257</v>
      </c>
      <c r="D541" s="204" t="s">
        <v>1</v>
      </c>
      <c r="E541" s="205">
        <v>25.84</v>
      </c>
      <c r="F541" s="206">
        <v>0</v>
      </c>
      <c r="G541" s="39">
        <f t="shared" si="76"/>
        <v>0</v>
      </c>
    </row>
    <row r="542" spans="2:7" outlineLevel="1" x14ac:dyDescent="0.2">
      <c r="B542" s="22">
        <v>2812</v>
      </c>
      <c r="C542" s="203" t="s">
        <v>228</v>
      </c>
      <c r="D542" s="204" t="s">
        <v>15</v>
      </c>
      <c r="E542" s="205">
        <v>3.55</v>
      </c>
      <c r="F542" s="206">
        <v>0</v>
      </c>
      <c r="G542" s="39">
        <f t="shared" si="76"/>
        <v>0</v>
      </c>
    </row>
    <row r="543" spans="2:7" ht="36" outlineLevel="1" x14ac:dyDescent="0.2">
      <c r="B543" s="22">
        <v>2813</v>
      </c>
      <c r="C543" s="203" t="s">
        <v>308</v>
      </c>
      <c r="D543" s="204" t="s">
        <v>15</v>
      </c>
      <c r="E543" s="205">
        <v>2.99</v>
      </c>
      <c r="F543" s="206">
        <v>0</v>
      </c>
      <c r="G543" s="39">
        <f t="shared" si="76"/>
        <v>0</v>
      </c>
    </row>
    <row r="544" spans="2:7" ht="24" outlineLevel="1" x14ac:dyDescent="0.2">
      <c r="B544" s="22">
        <v>2814</v>
      </c>
      <c r="C544" s="203" t="s">
        <v>34</v>
      </c>
      <c r="D544" s="204" t="s">
        <v>32</v>
      </c>
      <c r="E544" s="205">
        <v>29.9</v>
      </c>
      <c r="F544" s="206">
        <v>0</v>
      </c>
      <c r="G544" s="39">
        <f t="shared" si="76"/>
        <v>0</v>
      </c>
    </row>
    <row r="545" spans="2:7" outlineLevel="1" x14ac:dyDescent="0.2">
      <c r="B545" s="25"/>
      <c r="C545" s="226" t="s">
        <v>174</v>
      </c>
      <c r="D545" s="226"/>
      <c r="E545" s="256"/>
      <c r="F545" s="256"/>
      <c r="G545" s="41"/>
    </row>
    <row r="546" spans="2:7" outlineLevel="1" x14ac:dyDescent="0.2">
      <c r="B546" s="22">
        <v>2815</v>
      </c>
      <c r="C546" s="203" t="s">
        <v>316</v>
      </c>
      <c r="D546" s="204" t="s">
        <v>14</v>
      </c>
      <c r="E546" s="205">
        <v>83</v>
      </c>
      <c r="F546" s="206">
        <v>0</v>
      </c>
      <c r="G546" s="39">
        <f>E546*F546</f>
        <v>0</v>
      </c>
    </row>
    <row r="547" spans="2:7" ht="36" outlineLevel="1" x14ac:dyDescent="0.2">
      <c r="B547" s="22">
        <v>2816</v>
      </c>
      <c r="C547" s="203" t="s">
        <v>54</v>
      </c>
      <c r="D547" s="204" t="s">
        <v>15</v>
      </c>
      <c r="E547" s="205">
        <v>0.83</v>
      </c>
      <c r="F547" s="206">
        <v>0</v>
      </c>
      <c r="G547" s="39">
        <f>E547*F547</f>
        <v>0</v>
      </c>
    </row>
    <row r="548" spans="2:7" outlineLevel="1" x14ac:dyDescent="0.2">
      <c r="B548" s="22">
        <v>2817</v>
      </c>
      <c r="C548" s="203" t="s">
        <v>493</v>
      </c>
      <c r="D548" s="204" t="s">
        <v>15</v>
      </c>
      <c r="E548" s="205">
        <v>0.83</v>
      </c>
      <c r="F548" s="206">
        <v>0</v>
      </c>
      <c r="G548" s="39">
        <f>E548*F548</f>
        <v>0</v>
      </c>
    </row>
    <row r="549" spans="2:7" outlineLevel="1" x14ac:dyDescent="0.2">
      <c r="B549" s="25"/>
      <c r="C549" s="226" t="s">
        <v>178</v>
      </c>
      <c r="D549" s="226"/>
      <c r="E549" s="256"/>
      <c r="F549" s="256"/>
      <c r="G549" s="41"/>
    </row>
    <row r="550" spans="2:7" ht="36" outlineLevel="1" x14ac:dyDescent="0.2">
      <c r="B550" s="22">
        <v>2818</v>
      </c>
      <c r="C550" s="203" t="s">
        <v>135</v>
      </c>
      <c r="D550" s="204" t="s">
        <v>1</v>
      </c>
      <c r="E550" s="205">
        <v>19.38</v>
      </c>
      <c r="F550" s="206">
        <v>0</v>
      </c>
      <c r="G550" s="39">
        <f>E550*F550</f>
        <v>0</v>
      </c>
    </row>
    <row r="551" spans="2:7" outlineLevel="1" x14ac:dyDescent="0.2">
      <c r="B551" s="26"/>
      <c r="C551" s="264" t="s">
        <v>179</v>
      </c>
      <c r="D551" s="251"/>
      <c r="E551" s="265"/>
      <c r="F551" s="252"/>
      <c r="G551" s="42"/>
    </row>
    <row r="552" spans="2:7" outlineLevel="1" x14ac:dyDescent="0.2">
      <c r="B552" s="22">
        <v>2819</v>
      </c>
      <c r="C552" s="203" t="s">
        <v>498</v>
      </c>
      <c r="D552" s="204" t="s">
        <v>1</v>
      </c>
      <c r="E552" s="205">
        <v>21</v>
      </c>
      <c r="F552" s="206">
        <v>0</v>
      </c>
      <c r="G552" s="39">
        <f>E552*F552</f>
        <v>0</v>
      </c>
    </row>
    <row r="553" spans="2:7" outlineLevel="1" x14ac:dyDescent="0.2">
      <c r="B553" s="22">
        <v>2820</v>
      </c>
      <c r="C553" s="203" t="s">
        <v>499</v>
      </c>
      <c r="D553" s="204" t="s">
        <v>1</v>
      </c>
      <c r="E553" s="205">
        <v>48.45</v>
      </c>
      <c r="F553" s="206">
        <v>0</v>
      </c>
      <c r="G553" s="39">
        <f>E553*F553</f>
        <v>0</v>
      </c>
    </row>
    <row r="554" spans="2:7" outlineLevel="1" x14ac:dyDescent="0.2">
      <c r="B554" s="25"/>
      <c r="C554" s="226" t="s">
        <v>0</v>
      </c>
      <c r="D554" s="226"/>
      <c r="E554" s="256"/>
      <c r="F554" s="256"/>
      <c r="G554" s="41"/>
    </row>
    <row r="555" spans="2:7" ht="36" outlineLevel="1" x14ac:dyDescent="0.2">
      <c r="B555" s="22">
        <v>2821</v>
      </c>
      <c r="C555" s="203" t="s">
        <v>230</v>
      </c>
      <c r="D555" s="204" t="s">
        <v>1</v>
      </c>
      <c r="E555" s="205">
        <v>38.76</v>
      </c>
      <c r="F555" s="206">
        <v>0</v>
      </c>
      <c r="G555" s="39">
        <f>E555*F555</f>
        <v>0</v>
      </c>
    </row>
    <row r="556" spans="2:7" ht="36" outlineLevel="1" x14ac:dyDescent="0.2">
      <c r="B556" s="22">
        <v>2822</v>
      </c>
      <c r="C556" s="203" t="s">
        <v>293</v>
      </c>
      <c r="D556" s="204" t="s">
        <v>1</v>
      </c>
      <c r="E556" s="205">
        <v>38.76</v>
      </c>
      <c r="F556" s="206">
        <v>0</v>
      </c>
      <c r="G556" s="39">
        <f>E556*F556</f>
        <v>0</v>
      </c>
    </row>
    <row r="557" spans="2:7" outlineLevel="1" x14ac:dyDescent="0.2">
      <c r="B557" s="26"/>
      <c r="C557" s="264" t="s">
        <v>145</v>
      </c>
      <c r="D557" s="251"/>
      <c r="E557" s="265"/>
      <c r="F557" s="252"/>
      <c r="G557" s="42"/>
    </row>
    <row r="558" spans="2:7" ht="24" outlineLevel="1" x14ac:dyDescent="0.2">
      <c r="B558" s="22">
        <v>2823</v>
      </c>
      <c r="C558" s="203" t="s">
        <v>222</v>
      </c>
      <c r="D558" s="204" t="s">
        <v>1</v>
      </c>
      <c r="E558" s="205">
        <v>38.76</v>
      </c>
      <c r="F558" s="206">
        <v>0</v>
      </c>
      <c r="G558" s="39">
        <f>E558*F558</f>
        <v>0</v>
      </c>
    </row>
    <row r="559" spans="2:7" ht="36" outlineLevel="1" x14ac:dyDescent="0.2">
      <c r="B559" s="22">
        <v>2824</v>
      </c>
      <c r="C559" s="203" t="s">
        <v>29</v>
      </c>
      <c r="D559" s="204" t="s">
        <v>1</v>
      </c>
      <c r="E559" s="205">
        <v>96.9</v>
      </c>
      <c r="F559" s="206">
        <v>0</v>
      </c>
      <c r="G559" s="39">
        <f>E559*F559</f>
        <v>0</v>
      </c>
    </row>
    <row r="560" spans="2:7" x14ac:dyDescent="0.2">
      <c r="B560" s="27"/>
      <c r="C560" s="223"/>
      <c r="D560" s="215"/>
      <c r="E560" s="216"/>
      <c r="F560" s="262"/>
      <c r="G560" s="39"/>
    </row>
    <row r="561" spans="2:7" x14ac:dyDescent="0.2">
      <c r="B561" s="21">
        <v>2900</v>
      </c>
      <c r="C561" s="220" t="s">
        <v>187</v>
      </c>
      <c r="D561" s="221"/>
      <c r="E561" s="222"/>
      <c r="F561" s="212"/>
      <c r="G561" s="40">
        <f>SUM(G562:G570)</f>
        <v>0</v>
      </c>
    </row>
    <row r="562" spans="2:7" customFormat="1" ht="24" outlineLevel="1" x14ac:dyDescent="0.2">
      <c r="B562" s="22">
        <v>2901</v>
      </c>
      <c r="C562" s="203" t="s">
        <v>500</v>
      </c>
      <c r="D562" s="204" t="s">
        <v>7</v>
      </c>
      <c r="E562" s="205">
        <v>6</v>
      </c>
      <c r="F562" s="206">
        <v>0</v>
      </c>
      <c r="G562" s="39">
        <f>E562*F562</f>
        <v>0</v>
      </c>
    </row>
    <row r="563" spans="2:7" customFormat="1" ht="24.6" customHeight="1" outlineLevel="1" x14ac:dyDescent="0.2">
      <c r="B563" s="22">
        <v>2902</v>
      </c>
      <c r="C563" s="203" t="s">
        <v>326</v>
      </c>
      <c r="D563" s="204" t="s">
        <v>7</v>
      </c>
      <c r="E563" s="205">
        <v>6</v>
      </c>
      <c r="F563" s="206">
        <v>0</v>
      </c>
      <c r="G563" s="39">
        <f>E563*F563</f>
        <v>0</v>
      </c>
    </row>
    <row r="564" spans="2:7" customFormat="1" ht="24" outlineLevel="1" x14ac:dyDescent="0.2">
      <c r="B564" s="22">
        <v>2903</v>
      </c>
      <c r="C564" s="203" t="s">
        <v>304</v>
      </c>
      <c r="D564" s="204" t="s">
        <v>7</v>
      </c>
      <c r="E564" s="205">
        <v>6</v>
      </c>
      <c r="F564" s="206">
        <v>0</v>
      </c>
      <c r="G564" s="39">
        <f>E564*F564</f>
        <v>0</v>
      </c>
    </row>
    <row r="565" spans="2:7" customFormat="1" ht="24" outlineLevel="1" x14ac:dyDescent="0.2">
      <c r="B565" s="22">
        <v>2904</v>
      </c>
      <c r="C565" s="203" t="s">
        <v>409</v>
      </c>
      <c r="D565" s="204" t="s">
        <v>7</v>
      </c>
      <c r="E565" s="205">
        <v>6</v>
      </c>
      <c r="F565" s="206">
        <v>0</v>
      </c>
      <c r="G565" s="39">
        <f>E565*F565</f>
        <v>0</v>
      </c>
    </row>
    <row r="566" spans="2:7" customFormat="1" ht="24" outlineLevel="1" x14ac:dyDescent="0.2">
      <c r="B566" s="22">
        <v>2905</v>
      </c>
      <c r="C566" s="203" t="s">
        <v>501</v>
      </c>
      <c r="D566" s="204" t="s">
        <v>7</v>
      </c>
      <c r="E566" s="205">
        <v>6</v>
      </c>
      <c r="F566" s="206">
        <v>0</v>
      </c>
      <c r="G566" s="39">
        <f>E566*F566</f>
        <v>0</v>
      </c>
    </row>
    <row r="567" spans="2:7" customFormat="1" ht="24" outlineLevel="1" x14ac:dyDescent="0.2">
      <c r="B567" s="22">
        <v>2906</v>
      </c>
      <c r="C567" s="203" t="s">
        <v>292</v>
      </c>
      <c r="D567" s="204" t="s">
        <v>7</v>
      </c>
      <c r="E567" s="205">
        <v>6</v>
      </c>
      <c r="F567" s="206">
        <v>0</v>
      </c>
      <c r="G567" s="39">
        <f t="shared" ref="G567:G569" si="77">E567*F567</f>
        <v>0</v>
      </c>
    </row>
    <row r="568" spans="2:7" customFormat="1" ht="24" outlineLevel="1" x14ac:dyDescent="0.2">
      <c r="B568" s="22">
        <v>2907</v>
      </c>
      <c r="C568" s="203" t="s">
        <v>195</v>
      </c>
      <c r="D568" s="204" t="s">
        <v>6</v>
      </c>
      <c r="E568" s="205">
        <v>15</v>
      </c>
      <c r="F568" s="206">
        <v>0</v>
      </c>
      <c r="G568" s="39">
        <f t="shared" si="77"/>
        <v>0</v>
      </c>
    </row>
    <row r="569" spans="2:7" customFormat="1" ht="24" outlineLevel="1" x14ac:dyDescent="0.2">
      <c r="B569" s="22">
        <v>2908</v>
      </c>
      <c r="C569" s="203" t="s">
        <v>200</v>
      </c>
      <c r="D569" s="204" t="s">
        <v>6</v>
      </c>
      <c r="E569" s="205">
        <v>45</v>
      </c>
      <c r="F569" s="206">
        <v>0</v>
      </c>
      <c r="G569" s="39">
        <f t="shared" si="77"/>
        <v>0</v>
      </c>
    </row>
    <row r="570" spans="2:7" customFormat="1" ht="24" outlineLevel="1" x14ac:dyDescent="0.2">
      <c r="B570" s="22">
        <v>2909</v>
      </c>
      <c r="C570" s="203" t="s">
        <v>56</v>
      </c>
      <c r="D570" s="204" t="s">
        <v>15</v>
      </c>
      <c r="E570" s="205">
        <v>5.4</v>
      </c>
      <c r="F570" s="206">
        <v>0</v>
      </c>
      <c r="G570" s="39">
        <f>E570*F570</f>
        <v>0</v>
      </c>
    </row>
    <row r="571" spans="2:7" customFormat="1" ht="12.75" x14ac:dyDescent="0.2">
      <c r="B571" s="28"/>
      <c r="C571" s="266"/>
      <c r="D571" s="267"/>
      <c r="E571" s="268"/>
      <c r="F571" s="269"/>
      <c r="G571" s="44"/>
    </row>
    <row r="572" spans="2:7" x14ac:dyDescent="0.2">
      <c r="B572" s="21">
        <v>3000</v>
      </c>
      <c r="C572" s="219" t="s">
        <v>182</v>
      </c>
      <c r="D572" s="219"/>
      <c r="E572" s="259"/>
      <c r="F572" s="259"/>
      <c r="G572" s="45">
        <f>SUM(G573:G575)</f>
        <v>0</v>
      </c>
    </row>
    <row r="573" spans="2:7" ht="24" outlineLevel="1" x14ac:dyDescent="0.2">
      <c r="B573" s="22">
        <v>3001</v>
      </c>
      <c r="C573" s="203" t="s">
        <v>275</v>
      </c>
      <c r="D573" s="204" t="s">
        <v>15</v>
      </c>
      <c r="E573" s="205">
        <v>34.69</v>
      </c>
      <c r="F573" s="206">
        <v>0</v>
      </c>
      <c r="G573" s="39">
        <f t="shared" ref="G573:G574" si="78">E573*F573</f>
        <v>0</v>
      </c>
    </row>
    <row r="574" spans="2:7" ht="24" outlineLevel="1" x14ac:dyDescent="0.2">
      <c r="B574" s="22">
        <v>3002</v>
      </c>
      <c r="C574" s="203" t="s">
        <v>168</v>
      </c>
      <c r="D574" s="204" t="s">
        <v>1</v>
      </c>
      <c r="E574" s="205">
        <v>693.77</v>
      </c>
      <c r="F574" s="206">
        <v>0</v>
      </c>
      <c r="G574" s="39">
        <f t="shared" si="78"/>
        <v>0</v>
      </c>
    </row>
    <row r="575" spans="2:7" x14ac:dyDescent="0.2">
      <c r="B575" s="22"/>
      <c r="C575" s="203"/>
      <c r="D575" s="204"/>
      <c r="E575" s="232"/>
      <c r="F575" s="206"/>
      <c r="G575" s="39"/>
    </row>
    <row r="576" spans="2:7" x14ac:dyDescent="0.2">
      <c r="B576" s="21">
        <v>3100</v>
      </c>
      <c r="C576" s="219" t="s">
        <v>351</v>
      </c>
      <c r="D576" s="219"/>
      <c r="E576" s="259"/>
      <c r="F576" s="259"/>
      <c r="G576" s="45">
        <f>SUM(G577:G579)</f>
        <v>0</v>
      </c>
    </row>
    <row r="577" spans="2:7" ht="36" outlineLevel="1" x14ac:dyDescent="0.2">
      <c r="B577" s="22">
        <v>3101</v>
      </c>
      <c r="C577" s="203" t="s">
        <v>276</v>
      </c>
      <c r="D577" s="204" t="s">
        <v>15</v>
      </c>
      <c r="E577" s="205">
        <v>23.74</v>
      </c>
      <c r="F577" s="206">
        <v>0</v>
      </c>
      <c r="G577" s="39">
        <f t="shared" ref="G577:G578" si="79">E577*F577</f>
        <v>0</v>
      </c>
    </row>
    <row r="578" spans="2:7" ht="36" outlineLevel="1" x14ac:dyDescent="0.2">
      <c r="B578" s="22">
        <v>3102</v>
      </c>
      <c r="C578" s="203" t="s">
        <v>136</v>
      </c>
      <c r="D578" s="204" t="s">
        <v>1</v>
      </c>
      <c r="E578" s="205">
        <v>474.85</v>
      </c>
      <c r="F578" s="206">
        <v>0</v>
      </c>
      <c r="G578" s="39">
        <f t="shared" si="79"/>
        <v>0</v>
      </c>
    </row>
    <row r="579" spans="2:7" x14ac:dyDescent="0.2">
      <c r="B579" s="22"/>
      <c r="C579" s="203"/>
      <c r="D579" s="204"/>
      <c r="E579" s="232"/>
      <c r="F579" s="206"/>
      <c r="G579" s="39"/>
    </row>
    <row r="580" spans="2:7" x14ac:dyDescent="0.2">
      <c r="B580" s="21">
        <v>3200</v>
      </c>
      <c r="C580" s="219" t="s">
        <v>189</v>
      </c>
      <c r="D580" s="219"/>
      <c r="E580" s="259"/>
      <c r="F580" s="259"/>
      <c r="G580" s="47">
        <f>SUM(G581:G593)</f>
        <v>0</v>
      </c>
    </row>
    <row r="581" spans="2:7" customFormat="1" ht="12.75" outlineLevel="1" x14ac:dyDescent="0.2">
      <c r="B581" s="22">
        <v>3201</v>
      </c>
      <c r="C581" s="203" t="s">
        <v>282</v>
      </c>
      <c r="D581" s="204" t="s">
        <v>6</v>
      </c>
      <c r="E581" s="205">
        <v>35</v>
      </c>
      <c r="F581" s="206">
        <v>0</v>
      </c>
      <c r="G581" s="39">
        <f t="shared" ref="G581:G592" si="80">E581*F581</f>
        <v>0</v>
      </c>
    </row>
    <row r="582" spans="2:7" customFormat="1" ht="21" customHeight="1" outlineLevel="1" x14ac:dyDescent="0.2">
      <c r="B582" s="22">
        <v>3202</v>
      </c>
      <c r="C582" s="203" t="s">
        <v>233</v>
      </c>
      <c r="D582" s="204" t="s">
        <v>15</v>
      </c>
      <c r="E582" s="205">
        <v>6.3</v>
      </c>
      <c r="F582" s="206">
        <v>0</v>
      </c>
      <c r="G582" s="39">
        <f t="shared" si="80"/>
        <v>0</v>
      </c>
    </row>
    <row r="583" spans="2:7" s="24" customFormat="1" ht="24" outlineLevel="1" x14ac:dyDescent="0.2">
      <c r="B583" s="22">
        <v>3203</v>
      </c>
      <c r="C583" s="203" t="s">
        <v>28</v>
      </c>
      <c r="D583" s="204" t="s">
        <v>1</v>
      </c>
      <c r="E583" s="205">
        <v>14</v>
      </c>
      <c r="F583" s="206">
        <v>0</v>
      </c>
      <c r="G583" s="39">
        <f t="shared" si="80"/>
        <v>0</v>
      </c>
    </row>
    <row r="584" spans="2:7" customFormat="1" ht="24" outlineLevel="1" x14ac:dyDescent="0.2">
      <c r="B584" s="22">
        <v>3204</v>
      </c>
      <c r="C584" s="203" t="s">
        <v>278</v>
      </c>
      <c r="D584" s="204" t="s">
        <v>15</v>
      </c>
      <c r="E584" s="205">
        <v>0.53</v>
      </c>
      <c r="F584" s="206">
        <v>0</v>
      </c>
      <c r="G584" s="39">
        <f t="shared" si="80"/>
        <v>0</v>
      </c>
    </row>
    <row r="585" spans="2:7" s="24" customFormat="1" ht="24" outlineLevel="1" x14ac:dyDescent="0.2">
      <c r="B585" s="22">
        <v>3205</v>
      </c>
      <c r="C585" s="203" t="s">
        <v>333</v>
      </c>
      <c r="D585" s="204" t="s">
        <v>6</v>
      </c>
      <c r="E585" s="205">
        <v>15</v>
      </c>
      <c r="F585" s="206">
        <v>0</v>
      </c>
      <c r="G585" s="39">
        <f t="shared" si="80"/>
        <v>0</v>
      </c>
    </row>
    <row r="586" spans="2:7" customFormat="1" ht="24" outlineLevel="1" x14ac:dyDescent="0.2">
      <c r="B586" s="22">
        <v>3206</v>
      </c>
      <c r="C586" s="203" t="s">
        <v>334</v>
      </c>
      <c r="D586" s="204" t="s">
        <v>6</v>
      </c>
      <c r="E586" s="205">
        <v>15</v>
      </c>
      <c r="F586" s="206">
        <v>0</v>
      </c>
      <c r="G586" s="39">
        <f t="shared" si="80"/>
        <v>0</v>
      </c>
    </row>
    <row r="587" spans="2:7" customFormat="1" ht="24" outlineLevel="1" x14ac:dyDescent="0.2">
      <c r="B587" s="22">
        <v>3207</v>
      </c>
      <c r="C587" s="203" t="s">
        <v>89</v>
      </c>
      <c r="D587" s="204" t="s">
        <v>6</v>
      </c>
      <c r="E587" s="205">
        <v>20</v>
      </c>
      <c r="F587" s="206">
        <v>0</v>
      </c>
      <c r="G587" s="39">
        <f t="shared" si="80"/>
        <v>0</v>
      </c>
    </row>
    <row r="588" spans="2:7" customFormat="1" ht="12.75" outlineLevel="1" x14ac:dyDescent="0.2">
      <c r="B588" s="22">
        <v>3208</v>
      </c>
      <c r="C588" s="203" t="s">
        <v>228</v>
      </c>
      <c r="D588" s="204" t="s">
        <v>15</v>
      </c>
      <c r="E588" s="205">
        <v>2.44</v>
      </c>
      <c r="F588" s="206">
        <v>0</v>
      </c>
      <c r="G588" s="39">
        <f t="shared" si="80"/>
        <v>0</v>
      </c>
    </row>
    <row r="589" spans="2:7" customFormat="1" ht="36" outlineLevel="1" x14ac:dyDescent="0.2">
      <c r="B589" s="22">
        <v>3209</v>
      </c>
      <c r="C589" s="203" t="s">
        <v>308</v>
      </c>
      <c r="D589" s="204" t="s">
        <v>15</v>
      </c>
      <c r="E589" s="205">
        <v>3.86</v>
      </c>
      <c r="F589" s="206">
        <v>0</v>
      </c>
      <c r="G589" s="39">
        <f t="shared" si="80"/>
        <v>0</v>
      </c>
    </row>
    <row r="590" spans="2:7" customFormat="1" ht="24" outlineLevel="1" x14ac:dyDescent="0.2">
      <c r="B590" s="22">
        <v>3210</v>
      </c>
      <c r="C590" s="203" t="s">
        <v>34</v>
      </c>
      <c r="D590" s="204" t="s">
        <v>32</v>
      </c>
      <c r="E590" s="205">
        <v>38.6</v>
      </c>
      <c r="F590" s="206">
        <v>0</v>
      </c>
      <c r="G590" s="39">
        <f t="shared" si="80"/>
        <v>0</v>
      </c>
    </row>
    <row r="591" spans="2:7" customFormat="1" ht="36" outlineLevel="1" x14ac:dyDescent="0.2">
      <c r="B591" s="22">
        <v>3211</v>
      </c>
      <c r="C591" s="203" t="s">
        <v>252</v>
      </c>
      <c r="D591" s="204" t="s">
        <v>6</v>
      </c>
      <c r="E591" s="205">
        <v>115</v>
      </c>
      <c r="F591" s="206">
        <v>0</v>
      </c>
      <c r="G591" s="39">
        <f t="shared" si="80"/>
        <v>0</v>
      </c>
    </row>
    <row r="592" spans="2:7" customFormat="1" ht="24" outlineLevel="1" x14ac:dyDescent="0.2">
      <c r="B592" s="22">
        <v>3212</v>
      </c>
      <c r="C592" s="203" t="s">
        <v>253</v>
      </c>
      <c r="D592" s="204" t="s">
        <v>6</v>
      </c>
      <c r="E592" s="205">
        <v>115</v>
      </c>
      <c r="F592" s="206">
        <v>0</v>
      </c>
      <c r="G592" s="39">
        <f t="shared" si="80"/>
        <v>0</v>
      </c>
    </row>
    <row r="593" spans="2:7" customFormat="1" ht="12.75" x14ac:dyDescent="0.2">
      <c r="B593" s="22"/>
      <c r="C593" s="203"/>
      <c r="D593" s="204"/>
      <c r="E593" s="205"/>
      <c r="F593" s="206"/>
      <c r="G593" s="46"/>
    </row>
    <row r="594" spans="2:7" x14ac:dyDescent="0.2">
      <c r="B594" s="21">
        <v>3300</v>
      </c>
      <c r="C594" s="220" t="s">
        <v>345</v>
      </c>
      <c r="D594" s="221"/>
      <c r="E594" s="222"/>
      <c r="F594" s="212"/>
      <c r="G594" s="47">
        <f>SUM(G595:G606)</f>
        <v>0</v>
      </c>
    </row>
    <row r="595" spans="2:7" customFormat="1" ht="12.75" outlineLevel="1" x14ac:dyDescent="0.2">
      <c r="B595" s="22">
        <v>3301</v>
      </c>
      <c r="C595" s="203" t="s">
        <v>282</v>
      </c>
      <c r="D595" s="204" t="s">
        <v>6</v>
      </c>
      <c r="E595" s="205">
        <v>30</v>
      </c>
      <c r="F595" s="206">
        <v>0</v>
      </c>
      <c r="G595" s="39">
        <f t="shared" ref="G595:G603" si="81">E595*F595</f>
        <v>0</v>
      </c>
    </row>
    <row r="596" spans="2:7" customFormat="1" ht="22.15" customHeight="1" outlineLevel="1" x14ac:dyDescent="0.2">
      <c r="B596" s="22">
        <v>3302</v>
      </c>
      <c r="C596" s="203" t="s">
        <v>233</v>
      </c>
      <c r="D596" s="204" t="s">
        <v>15</v>
      </c>
      <c r="E596" s="205">
        <v>13.5</v>
      </c>
      <c r="F596" s="206">
        <v>0</v>
      </c>
      <c r="G596" s="39">
        <f t="shared" si="81"/>
        <v>0</v>
      </c>
    </row>
    <row r="597" spans="2:7" s="24" customFormat="1" ht="24" outlineLevel="1" x14ac:dyDescent="0.2">
      <c r="B597" s="22">
        <v>3303</v>
      </c>
      <c r="C597" s="203" t="s">
        <v>28</v>
      </c>
      <c r="D597" s="204" t="s">
        <v>1</v>
      </c>
      <c r="E597" s="205">
        <v>12</v>
      </c>
      <c r="F597" s="206">
        <v>0</v>
      </c>
      <c r="G597" s="39">
        <f t="shared" si="81"/>
        <v>0</v>
      </c>
    </row>
    <row r="598" spans="2:7" customFormat="1" ht="24" outlineLevel="1" x14ac:dyDescent="0.2">
      <c r="B598" s="22">
        <v>3304</v>
      </c>
      <c r="C598" s="203" t="s">
        <v>278</v>
      </c>
      <c r="D598" s="204" t="s">
        <v>15</v>
      </c>
      <c r="E598" s="205">
        <v>0.6</v>
      </c>
      <c r="F598" s="206">
        <v>0</v>
      </c>
      <c r="G598" s="39">
        <f t="shared" si="81"/>
        <v>0</v>
      </c>
    </row>
    <row r="599" spans="2:7" customFormat="1" ht="24" outlineLevel="1" x14ac:dyDescent="0.2">
      <c r="B599" s="22">
        <v>3305</v>
      </c>
      <c r="C599" s="203" t="s">
        <v>89</v>
      </c>
      <c r="D599" s="204" t="s">
        <v>6</v>
      </c>
      <c r="E599" s="205">
        <v>30</v>
      </c>
      <c r="F599" s="206">
        <v>0</v>
      </c>
      <c r="G599" s="39">
        <f t="shared" si="81"/>
        <v>0</v>
      </c>
    </row>
    <row r="600" spans="2:7" customFormat="1" ht="12.75" outlineLevel="1" x14ac:dyDescent="0.2">
      <c r="B600" s="22">
        <v>3306</v>
      </c>
      <c r="C600" s="203" t="s">
        <v>228</v>
      </c>
      <c r="D600" s="204" t="s">
        <v>15</v>
      </c>
      <c r="E600" s="205">
        <v>9.1300000000000008</v>
      </c>
      <c r="F600" s="206">
        <v>0</v>
      </c>
      <c r="G600" s="39">
        <f t="shared" si="81"/>
        <v>0</v>
      </c>
    </row>
    <row r="601" spans="2:7" customFormat="1" ht="36" outlineLevel="1" x14ac:dyDescent="0.2">
      <c r="B601" s="22">
        <v>3307</v>
      </c>
      <c r="C601" s="203" t="s">
        <v>308</v>
      </c>
      <c r="D601" s="204" t="s">
        <v>15</v>
      </c>
      <c r="E601" s="205">
        <v>4.37</v>
      </c>
      <c r="F601" s="206">
        <v>0</v>
      </c>
      <c r="G601" s="39">
        <f t="shared" si="81"/>
        <v>0</v>
      </c>
    </row>
    <row r="602" spans="2:7" customFormat="1" ht="24" outlineLevel="1" x14ac:dyDescent="0.2">
      <c r="B602" s="22">
        <v>3308</v>
      </c>
      <c r="C602" s="203" t="s">
        <v>34</v>
      </c>
      <c r="D602" s="204" t="s">
        <v>32</v>
      </c>
      <c r="E602" s="205">
        <v>131.1</v>
      </c>
      <c r="F602" s="206">
        <v>0</v>
      </c>
      <c r="G602" s="39">
        <f t="shared" si="81"/>
        <v>0</v>
      </c>
    </row>
    <row r="603" spans="2:7" customFormat="1" ht="36" outlineLevel="1" x14ac:dyDescent="0.2">
      <c r="B603" s="22">
        <v>3309</v>
      </c>
      <c r="C603" s="203" t="s">
        <v>61</v>
      </c>
      <c r="D603" s="204" t="s">
        <v>7</v>
      </c>
      <c r="E603" s="205">
        <v>5</v>
      </c>
      <c r="F603" s="206">
        <v>0</v>
      </c>
      <c r="G603" s="39">
        <f t="shared" si="81"/>
        <v>0</v>
      </c>
    </row>
    <row r="604" spans="2:7" customFormat="1" ht="36" outlineLevel="1" x14ac:dyDescent="0.2">
      <c r="B604" s="22">
        <v>3310</v>
      </c>
      <c r="C604" s="203" t="s">
        <v>240</v>
      </c>
      <c r="D604" s="204" t="s">
        <v>7</v>
      </c>
      <c r="E604" s="205">
        <v>1</v>
      </c>
      <c r="F604" s="206">
        <v>0</v>
      </c>
      <c r="G604" s="39">
        <f t="shared" ref="G604:G606" si="82">E604*F604</f>
        <v>0</v>
      </c>
    </row>
    <row r="605" spans="2:7" customFormat="1" ht="36" outlineLevel="1" x14ac:dyDescent="0.2">
      <c r="B605" s="22">
        <v>3311</v>
      </c>
      <c r="C605" s="203" t="s">
        <v>238</v>
      </c>
      <c r="D605" s="204" t="s">
        <v>7</v>
      </c>
      <c r="E605" s="205">
        <v>1</v>
      </c>
      <c r="F605" s="206">
        <v>0</v>
      </c>
      <c r="G605" s="39">
        <f t="shared" si="82"/>
        <v>0</v>
      </c>
    </row>
    <row r="606" spans="2:7" customFormat="1" ht="36" x14ac:dyDescent="0.2">
      <c r="B606" s="22">
        <v>3312</v>
      </c>
      <c r="C606" s="203" t="s">
        <v>239</v>
      </c>
      <c r="D606" s="204" t="s">
        <v>7</v>
      </c>
      <c r="E606" s="205">
        <v>1</v>
      </c>
      <c r="F606" s="206">
        <v>0</v>
      </c>
      <c r="G606" s="39">
        <f t="shared" si="82"/>
        <v>0</v>
      </c>
    </row>
    <row r="607" spans="2:7" customFormat="1" ht="12.75" x14ac:dyDescent="0.2">
      <c r="B607" s="22"/>
      <c r="C607" s="203"/>
      <c r="D607" s="204"/>
      <c r="E607" s="205"/>
      <c r="F607" s="206"/>
      <c r="G607" s="43"/>
    </row>
    <row r="608" spans="2:7" x14ac:dyDescent="0.2">
      <c r="B608" s="21">
        <v>3400</v>
      </c>
      <c r="C608" s="220" t="s">
        <v>346</v>
      </c>
      <c r="D608" s="221"/>
      <c r="E608" s="222"/>
      <c r="F608" s="212"/>
      <c r="G608" s="47">
        <f>SUM(G609:G617)</f>
        <v>0</v>
      </c>
    </row>
    <row r="609" spans="2:7" customFormat="1" ht="12.75" outlineLevel="1" x14ac:dyDescent="0.2">
      <c r="B609" s="22">
        <v>3401</v>
      </c>
      <c r="C609" s="203" t="s">
        <v>282</v>
      </c>
      <c r="D609" s="204" t="s">
        <v>6</v>
      </c>
      <c r="E609" s="205">
        <v>25</v>
      </c>
      <c r="F609" s="206">
        <v>0</v>
      </c>
      <c r="G609" s="39">
        <f t="shared" ref="G609:G616" si="83">E609*F609</f>
        <v>0</v>
      </c>
    </row>
    <row r="610" spans="2:7" customFormat="1" ht="25.9" customHeight="1" outlineLevel="1" x14ac:dyDescent="0.2">
      <c r="B610" s="22">
        <v>3402</v>
      </c>
      <c r="C610" s="203" t="s">
        <v>233</v>
      </c>
      <c r="D610" s="204" t="s">
        <v>15</v>
      </c>
      <c r="E610" s="205">
        <v>11.25</v>
      </c>
      <c r="F610" s="206">
        <v>0</v>
      </c>
      <c r="G610" s="39">
        <f t="shared" si="83"/>
        <v>0</v>
      </c>
    </row>
    <row r="611" spans="2:7" customFormat="1" ht="25.9" customHeight="1" outlineLevel="1" x14ac:dyDescent="0.2">
      <c r="B611" s="22">
        <v>3403</v>
      </c>
      <c r="C611" s="203" t="s">
        <v>28</v>
      </c>
      <c r="D611" s="204" t="s">
        <v>1</v>
      </c>
      <c r="E611" s="205">
        <v>10</v>
      </c>
      <c r="F611" s="206">
        <v>0</v>
      </c>
      <c r="G611" s="39">
        <f t="shared" si="83"/>
        <v>0</v>
      </c>
    </row>
    <row r="612" spans="2:7" customFormat="1" ht="24" outlineLevel="1" x14ac:dyDescent="0.2">
      <c r="B612" s="22">
        <v>3404</v>
      </c>
      <c r="C612" s="203" t="s">
        <v>278</v>
      </c>
      <c r="D612" s="204" t="s">
        <v>15</v>
      </c>
      <c r="E612" s="205">
        <v>0.38</v>
      </c>
      <c r="F612" s="206">
        <v>0</v>
      </c>
      <c r="G612" s="39">
        <f t="shared" si="83"/>
        <v>0</v>
      </c>
    </row>
    <row r="613" spans="2:7" customFormat="1" ht="24" outlineLevel="1" x14ac:dyDescent="0.2">
      <c r="B613" s="22">
        <v>3405</v>
      </c>
      <c r="C613" s="203" t="s">
        <v>272</v>
      </c>
      <c r="D613" s="204" t="s">
        <v>6</v>
      </c>
      <c r="E613" s="205">
        <v>25</v>
      </c>
      <c r="F613" s="206">
        <v>0</v>
      </c>
      <c r="G613" s="39">
        <f t="shared" si="83"/>
        <v>0</v>
      </c>
    </row>
    <row r="614" spans="2:7" customFormat="1" ht="12.75" outlineLevel="1" x14ac:dyDescent="0.2">
      <c r="B614" s="22">
        <v>3406</v>
      </c>
      <c r="C614" s="203" t="s">
        <v>228</v>
      </c>
      <c r="D614" s="204" t="s">
        <v>15</v>
      </c>
      <c r="E614" s="205">
        <v>7.73</v>
      </c>
      <c r="F614" s="206">
        <v>0</v>
      </c>
      <c r="G614" s="39">
        <f t="shared" si="83"/>
        <v>0</v>
      </c>
    </row>
    <row r="615" spans="2:7" customFormat="1" ht="36" outlineLevel="1" x14ac:dyDescent="0.2">
      <c r="B615" s="22">
        <v>3407</v>
      </c>
      <c r="C615" s="203" t="s">
        <v>308</v>
      </c>
      <c r="D615" s="204" t="s">
        <v>15</v>
      </c>
      <c r="E615" s="205">
        <v>3.52</v>
      </c>
      <c r="F615" s="206">
        <v>0</v>
      </c>
      <c r="G615" s="39">
        <f t="shared" si="83"/>
        <v>0</v>
      </c>
    </row>
    <row r="616" spans="2:7" customFormat="1" ht="24" outlineLevel="1" x14ac:dyDescent="0.2">
      <c r="B616" s="22">
        <v>3408</v>
      </c>
      <c r="C616" s="203" t="s">
        <v>34</v>
      </c>
      <c r="D616" s="204" t="s">
        <v>32</v>
      </c>
      <c r="E616" s="205">
        <v>35.200000000000003</v>
      </c>
      <c r="F616" s="206">
        <v>0</v>
      </c>
      <c r="G616" s="39">
        <f t="shared" si="83"/>
        <v>0</v>
      </c>
    </row>
    <row r="617" spans="2:7" customFormat="1" ht="12.75" x14ac:dyDescent="0.2">
      <c r="B617" s="22"/>
      <c r="C617" s="203"/>
      <c r="D617" s="204"/>
      <c r="E617" s="205"/>
      <c r="F617" s="206"/>
      <c r="G617" s="43"/>
    </row>
    <row r="618" spans="2:7" x14ac:dyDescent="0.2">
      <c r="B618" s="21">
        <v>3500</v>
      </c>
      <c r="C618" s="219" t="s">
        <v>159</v>
      </c>
      <c r="D618" s="219"/>
      <c r="E618" s="259"/>
      <c r="F618" s="259"/>
      <c r="G618" s="47">
        <f>SUM(G619:G622)</f>
        <v>0</v>
      </c>
    </row>
    <row r="619" spans="2:7" outlineLevel="1" x14ac:dyDescent="0.2">
      <c r="B619" s="22">
        <v>3501</v>
      </c>
      <c r="C619" s="213" t="s">
        <v>295</v>
      </c>
      <c r="D619" s="204" t="s">
        <v>1</v>
      </c>
      <c r="E619" s="205"/>
      <c r="F619" s="206"/>
      <c r="G619" s="39"/>
    </row>
    <row r="620" spans="2:7" outlineLevel="1" x14ac:dyDescent="0.2">
      <c r="B620" s="22">
        <v>3502</v>
      </c>
      <c r="C620" s="213" t="s">
        <v>296</v>
      </c>
      <c r="D620" s="204" t="s">
        <v>1</v>
      </c>
      <c r="E620" s="205"/>
      <c r="F620" s="206"/>
      <c r="G620" s="39"/>
    </row>
    <row r="621" spans="2:7" ht="24" outlineLevel="1" x14ac:dyDescent="0.2">
      <c r="B621" s="22">
        <v>3503</v>
      </c>
      <c r="C621" s="213" t="s">
        <v>297</v>
      </c>
      <c r="D621" s="204" t="s">
        <v>1</v>
      </c>
      <c r="E621" s="205">
        <v>343.33</v>
      </c>
      <c r="F621" s="206">
        <v>0</v>
      </c>
      <c r="G621" s="39">
        <f>E621*F621</f>
        <v>0</v>
      </c>
    </row>
    <row r="622" spans="2:7" x14ac:dyDescent="0.2">
      <c r="B622" s="27"/>
      <c r="C622" s="223"/>
      <c r="D622" s="215"/>
      <c r="E622" s="232"/>
      <c r="F622" s="262"/>
      <c r="G622" s="39"/>
    </row>
    <row r="623" spans="2:7" s="7" customFormat="1" x14ac:dyDescent="0.2">
      <c r="B623" s="21">
        <v>3600</v>
      </c>
      <c r="C623" s="270" t="s">
        <v>160</v>
      </c>
      <c r="D623" s="210"/>
      <c r="E623" s="211"/>
      <c r="F623" s="212"/>
      <c r="G623" s="40">
        <f>SUM(G624:G630)</f>
        <v>0</v>
      </c>
    </row>
    <row r="624" spans="2:7" s="7" customFormat="1" ht="24" outlineLevel="1" x14ac:dyDescent="0.2">
      <c r="B624" s="22">
        <v>3601</v>
      </c>
      <c r="C624" s="203" t="s">
        <v>502</v>
      </c>
      <c r="D624" s="204" t="s">
        <v>45</v>
      </c>
      <c r="E624" s="205">
        <v>1</v>
      </c>
      <c r="F624" s="206">
        <v>0</v>
      </c>
      <c r="G624" s="39">
        <f t="shared" ref="G624:G628" si="84">E624*F624</f>
        <v>0</v>
      </c>
    </row>
    <row r="625" spans="2:7" s="7" customFormat="1" outlineLevel="1" x14ac:dyDescent="0.2">
      <c r="B625" s="22">
        <v>3602</v>
      </c>
      <c r="C625" s="203" t="s">
        <v>503</v>
      </c>
      <c r="D625" s="204" t="s">
        <v>6</v>
      </c>
      <c r="E625" s="205">
        <v>75</v>
      </c>
      <c r="F625" s="206">
        <v>0</v>
      </c>
      <c r="G625" s="39">
        <f t="shared" si="84"/>
        <v>0</v>
      </c>
    </row>
    <row r="626" spans="2:7" s="7" customFormat="1" outlineLevel="1" x14ac:dyDescent="0.2">
      <c r="B626" s="22">
        <v>3603</v>
      </c>
      <c r="C626" s="203" t="s">
        <v>504</v>
      </c>
      <c r="D626" s="204" t="s">
        <v>7</v>
      </c>
      <c r="E626" s="205">
        <v>5</v>
      </c>
      <c r="F626" s="206">
        <v>0</v>
      </c>
      <c r="G626" s="39">
        <f t="shared" si="84"/>
        <v>0</v>
      </c>
    </row>
    <row r="627" spans="2:7" s="7" customFormat="1" outlineLevel="1" x14ac:dyDescent="0.2">
      <c r="B627" s="22">
        <v>3604</v>
      </c>
      <c r="C627" s="203" t="s">
        <v>505</v>
      </c>
      <c r="D627" s="204" t="s">
        <v>7</v>
      </c>
      <c r="E627" s="205">
        <v>2</v>
      </c>
      <c r="F627" s="206">
        <v>0</v>
      </c>
      <c r="G627" s="39">
        <f t="shared" si="84"/>
        <v>0</v>
      </c>
    </row>
    <row r="628" spans="2:7" s="7" customFormat="1" ht="36" outlineLevel="1" x14ac:dyDescent="0.2">
      <c r="B628" s="22">
        <v>3605</v>
      </c>
      <c r="C628" s="203" t="s">
        <v>506</v>
      </c>
      <c r="D628" s="204" t="s">
        <v>7</v>
      </c>
      <c r="E628" s="205">
        <v>1</v>
      </c>
      <c r="F628" s="206">
        <v>0</v>
      </c>
      <c r="G628" s="39">
        <f t="shared" si="84"/>
        <v>0</v>
      </c>
    </row>
    <row r="629" spans="2:7" s="7" customFormat="1" ht="24" outlineLevel="1" x14ac:dyDescent="0.2">
      <c r="B629" s="22">
        <v>3606</v>
      </c>
      <c r="C629" s="203" t="s">
        <v>340</v>
      </c>
      <c r="D629" s="204" t="s">
        <v>332</v>
      </c>
      <c r="E629" s="205">
        <v>1</v>
      </c>
      <c r="F629" s="206">
        <v>0</v>
      </c>
      <c r="G629" s="39">
        <f>E629*F629</f>
        <v>0</v>
      </c>
    </row>
    <row r="630" spans="2:7" outlineLevel="1" x14ac:dyDescent="0.2">
      <c r="B630" s="29"/>
      <c r="C630" s="223"/>
      <c r="D630" s="202"/>
      <c r="E630" s="225"/>
      <c r="F630" s="271"/>
      <c r="G630" s="48"/>
    </row>
    <row r="631" spans="2:7" x14ac:dyDescent="0.2">
      <c r="B631" s="21">
        <v>3700</v>
      </c>
      <c r="C631" s="220" t="s">
        <v>161</v>
      </c>
      <c r="D631" s="221"/>
      <c r="E631" s="222"/>
      <c r="F631" s="212"/>
      <c r="G631" s="40">
        <f>SUM(G632:G633)</f>
        <v>0</v>
      </c>
    </row>
    <row r="632" spans="2:7" outlineLevel="1" x14ac:dyDescent="0.2">
      <c r="B632" s="22">
        <v>3701</v>
      </c>
      <c r="C632" s="203" t="s">
        <v>507</v>
      </c>
      <c r="D632" s="204" t="s">
        <v>1</v>
      </c>
      <c r="E632" s="205">
        <v>393.44</v>
      </c>
      <c r="F632" s="206">
        <v>0</v>
      </c>
      <c r="G632" s="39">
        <f>E632*F632</f>
        <v>0</v>
      </c>
    </row>
    <row r="633" spans="2:7" x14ac:dyDescent="0.2">
      <c r="B633" s="27"/>
      <c r="C633" s="223"/>
      <c r="D633" s="215"/>
      <c r="E633" s="232"/>
      <c r="F633" s="262"/>
      <c r="G633" s="39"/>
    </row>
    <row r="634" spans="2:7" x14ac:dyDescent="0.2">
      <c r="B634" s="272" t="s">
        <v>3</v>
      </c>
      <c r="C634" s="273"/>
      <c r="D634" s="273"/>
      <c r="E634" s="274"/>
      <c r="F634" s="274"/>
      <c r="G634" s="275">
        <f>SUM(G13:G633)/2</f>
        <v>0</v>
      </c>
    </row>
    <row r="635" spans="2:7" x14ac:dyDescent="0.2">
      <c r="B635" s="276" t="s">
        <v>162</v>
      </c>
      <c r="C635" s="277"/>
      <c r="D635" s="238"/>
      <c r="E635" s="278"/>
      <c r="F635" s="279"/>
      <c r="G635" s="280">
        <f>ROUND(G634*0,2)</f>
        <v>0</v>
      </c>
    </row>
    <row r="636" spans="2:7" ht="12.75" thickBot="1" x14ac:dyDescent="0.25">
      <c r="B636" s="281" t="s">
        <v>163</v>
      </c>
      <c r="C636" s="282"/>
      <c r="D636" s="282"/>
      <c r="E636" s="283"/>
      <c r="F636" s="283"/>
      <c r="G636" s="284">
        <f>G634+G635</f>
        <v>0</v>
      </c>
    </row>
    <row r="637" spans="2:7" x14ac:dyDescent="0.2">
      <c r="C637" s="16"/>
      <c r="D637" s="16"/>
    </row>
    <row r="640" spans="2:7" x14ac:dyDescent="0.2">
      <c r="E640" s="294"/>
      <c r="F640" s="294"/>
    </row>
    <row r="641" spans="5:6" x14ac:dyDescent="0.2">
      <c r="E641" s="294"/>
      <c r="F641" s="294"/>
    </row>
  </sheetData>
  <mergeCells count="3">
    <mergeCell ref="E640:F640"/>
    <mergeCell ref="E641:F641"/>
    <mergeCell ref="F34:G34"/>
  </mergeCells>
  <phoneticPr fontId="23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125"/>
  <sheetViews>
    <sheetView view="pageBreakPreview" topLeftCell="B1" zoomScaleNormal="100" zoomScaleSheetLayoutView="100" workbookViewId="0">
      <selection activeCell="X28" sqref="X28"/>
    </sheetView>
  </sheetViews>
  <sheetFormatPr defaultRowHeight="12" x14ac:dyDescent="0.2"/>
  <cols>
    <col min="1" max="1" width="6.7109375" style="78" customWidth="1"/>
    <col min="2" max="2" width="30.7109375" style="78" customWidth="1"/>
    <col min="3" max="11" width="10.7109375" style="78" customWidth="1"/>
    <col min="12" max="13" width="12.28515625" style="78" customWidth="1"/>
    <col min="14" max="14" width="10.7109375" style="78" customWidth="1"/>
    <col min="15" max="15" width="15.7109375" style="78" customWidth="1"/>
    <col min="16" max="16" width="9.140625" style="78"/>
    <col min="17" max="17" width="12.140625" style="78" customWidth="1"/>
    <col min="18" max="261" width="9.140625" style="78"/>
    <col min="262" max="262" width="6.7109375" style="78" customWidth="1"/>
    <col min="263" max="263" width="30.7109375" style="78" customWidth="1"/>
    <col min="264" max="269" width="10.7109375" style="78" customWidth="1"/>
    <col min="270" max="270" width="15.7109375" style="78" customWidth="1"/>
    <col min="271" max="271" width="9.140625" style="78"/>
    <col min="272" max="272" width="24.5703125" style="78" customWidth="1"/>
    <col min="273" max="517" width="9.140625" style="78"/>
    <col min="518" max="518" width="6.7109375" style="78" customWidth="1"/>
    <col min="519" max="519" width="30.7109375" style="78" customWidth="1"/>
    <col min="520" max="525" width="10.7109375" style="78" customWidth="1"/>
    <col min="526" max="526" width="15.7109375" style="78" customWidth="1"/>
    <col min="527" max="527" width="9.140625" style="78"/>
    <col min="528" max="528" width="24.5703125" style="78" customWidth="1"/>
    <col min="529" max="773" width="9.140625" style="78"/>
    <col min="774" max="774" width="6.7109375" style="78" customWidth="1"/>
    <col min="775" max="775" width="30.7109375" style="78" customWidth="1"/>
    <col min="776" max="781" width="10.7109375" style="78" customWidth="1"/>
    <col min="782" max="782" width="15.7109375" style="78" customWidth="1"/>
    <col min="783" max="783" width="9.140625" style="78"/>
    <col min="784" max="784" width="24.5703125" style="78" customWidth="1"/>
    <col min="785" max="1029" width="9.140625" style="78"/>
    <col min="1030" max="1030" width="6.7109375" style="78" customWidth="1"/>
    <col min="1031" max="1031" width="30.7109375" style="78" customWidth="1"/>
    <col min="1032" max="1037" width="10.7109375" style="78" customWidth="1"/>
    <col min="1038" max="1038" width="15.7109375" style="78" customWidth="1"/>
    <col min="1039" max="1039" width="9.140625" style="78"/>
    <col min="1040" max="1040" width="24.5703125" style="78" customWidth="1"/>
    <col min="1041" max="1285" width="9.140625" style="78"/>
    <col min="1286" max="1286" width="6.7109375" style="78" customWidth="1"/>
    <col min="1287" max="1287" width="30.7109375" style="78" customWidth="1"/>
    <col min="1288" max="1293" width="10.7109375" style="78" customWidth="1"/>
    <col min="1294" max="1294" width="15.7109375" style="78" customWidth="1"/>
    <col min="1295" max="1295" width="9.140625" style="78"/>
    <col min="1296" max="1296" width="24.5703125" style="78" customWidth="1"/>
    <col min="1297" max="1541" width="9.140625" style="78"/>
    <col min="1542" max="1542" width="6.7109375" style="78" customWidth="1"/>
    <col min="1543" max="1543" width="30.7109375" style="78" customWidth="1"/>
    <col min="1544" max="1549" width="10.7109375" style="78" customWidth="1"/>
    <col min="1550" max="1550" width="15.7109375" style="78" customWidth="1"/>
    <col min="1551" max="1551" width="9.140625" style="78"/>
    <col min="1552" max="1552" width="24.5703125" style="78" customWidth="1"/>
    <col min="1553" max="1797" width="9.140625" style="78"/>
    <col min="1798" max="1798" width="6.7109375" style="78" customWidth="1"/>
    <col min="1799" max="1799" width="30.7109375" style="78" customWidth="1"/>
    <col min="1800" max="1805" width="10.7109375" style="78" customWidth="1"/>
    <col min="1806" max="1806" width="15.7109375" style="78" customWidth="1"/>
    <col min="1807" max="1807" width="9.140625" style="78"/>
    <col min="1808" max="1808" width="24.5703125" style="78" customWidth="1"/>
    <col min="1809" max="2053" width="9.140625" style="78"/>
    <col min="2054" max="2054" width="6.7109375" style="78" customWidth="1"/>
    <col min="2055" max="2055" width="30.7109375" style="78" customWidth="1"/>
    <col min="2056" max="2061" width="10.7109375" style="78" customWidth="1"/>
    <col min="2062" max="2062" width="15.7109375" style="78" customWidth="1"/>
    <col min="2063" max="2063" width="9.140625" style="78"/>
    <col min="2064" max="2064" width="24.5703125" style="78" customWidth="1"/>
    <col min="2065" max="2309" width="9.140625" style="78"/>
    <col min="2310" max="2310" width="6.7109375" style="78" customWidth="1"/>
    <col min="2311" max="2311" width="30.7109375" style="78" customWidth="1"/>
    <col min="2312" max="2317" width="10.7109375" style="78" customWidth="1"/>
    <col min="2318" max="2318" width="15.7109375" style="78" customWidth="1"/>
    <col min="2319" max="2319" width="9.140625" style="78"/>
    <col min="2320" max="2320" width="24.5703125" style="78" customWidth="1"/>
    <col min="2321" max="2565" width="9.140625" style="78"/>
    <col min="2566" max="2566" width="6.7109375" style="78" customWidth="1"/>
    <col min="2567" max="2567" width="30.7109375" style="78" customWidth="1"/>
    <col min="2568" max="2573" width="10.7109375" style="78" customWidth="1"/>
    <col min="2574" max="2574" width="15.7109375" style="78" customWidth="1"/>
    <col min="2575" max="2575" width="9.140625" style="78"/>
    <col min="2576" max="2576" width="24.5703125" style="78" customWidth="1"/>
    <col min="2577" max="2821" width="9.140625" style="78"/>
    <col min="2822" max="2822" width="6.7109375" style="78" customWidth="1"/>
    <col min="2823" max="2823" width="30.7109375" style="78" customWidth="1"/>
    <col min="2824" max="2829" width="10.7109375" style="78" customWidth="1"/>
    <col min="2830" max="2830" width="15.7109375" style="78" customWidth="1"/>
    <col min="2831" max="2831" width="9.140625" style="78"/>
    <col min="2832" max="2832" width="24.5703125" style="78" customWidth="1"/>
    <col min="2833" max="3077" width="9.140625" style="78"/>
    <col min="3078" max="3078" width="6.7109375" style="78" customWidth="1"/>
    <col min="3079" max="3079" width="30.7109375" style="78" customWidth="1"/>
    <col min="3080" max="3085" width="10.7109375" style="78" customWidth="1"/>
    <col min="3086" max="3086" width="15.7109375" style="78" customWidth="1"/>
    <col min="3087" max="3087" width="9.140625" style="78"/>
    <col min="3088" max="3088" width="24.5703125" style="78" customWidth="1"/>
    <col min="3089" max="3333" width="9.140625" style="78"/>
    <col min="3334" max="3334" width="6.7109375" style="78" customWidth="1"/>
    <col min="3335" max="3335" width="30.7109375" style="78" customWidth="1"/>
    <col min="3336" max="3341" width="10.7109375" style="78" customWidth="1"/>
    <col min="3342" max="3342" width="15.7109375" style="78" customWidth="1"/>
    <col min="3343" max="3343" width="9.140625" style="78"/>
    <col min="3344" max="3344" width="24.5703125" style="78" customWidth="1"/>
    <col min="3345" max="3589" width="9.140625" style="78"/>
    <col min="3590" max="3590" width="6.7109375" style="78" customWidth="1"/>
    <col min="3591" max="3591" width="30.7109375" style="78" customWidth="1"/>
    <col min="3592" max="3597" width="10.7109375" style="78" customWidth="1"/>
    <col min="3598" max="3598" width="15.7109375" style="78" customWidth="1"/>
    <col min="3599" max="3599" width="9.140625" style="78"/>
    <col min="3600" max="3600" width="24.5703125" style="78" customWidth="1"/>
    <col min="3601" max="3845" width="9.140625" style="78"/>
    <col min="3846" max="3846" width="6.7109375" style="78" customWidth="1"/>
    <col min="3847" max="3847" width="30.7109375" style="78" customWidth="1"/>
    <col min="3848" max="3853" width="10.7109375" style="78" customWidth="1"/>
    <col min="3854" max="3854" width="15.7109375" style="78" customWidth="1"/>
    <col min="3855" max="3855" width="9.140625" style="78"/>
    <col min="3856" max="3856" width="24.5703125" style="78" customWidth="1"/>
    <col min="3857" max="4101" width="9.140625" style="78"/>
    <col min="4102" max="4102" width="6.7109375" style="78" customWidth="1"/>
    <col min="4103" max="4103" width="30.7109375" style="78" customWidth="1"/>
    <col min="4104" max="4109" width="10.7109375" style="78" customWidth="1"/>
    <col min="4110" max="4110" width="15.7109375" style="78" customWidth="1"/>
    <col min="4111" max="4111" width="9.140625" style="78"/>
    <col min="4112" max="4112" width="24.5703125" style="78" customWidth="1"/>
    <col min="4113" max="4357" width="9.140625" style="78"/>
    <col min="4358" max="4358" width="6.7109375" style="78" customWidth="1"/>
    <col min="4359" max="4359" width="30.7109375" style="78" customWidth="1"/>
    <col min="4360" max="4365" width="10.7109375" style="78" customWidth="1"/>
    <col min="4366" max="4366" width="15.7109375" style="78" customWidth="1"/>
    <col min="4367" max="4367" width="9.140625" style="78"/>
    <col min="4368" max="4368" width="24.5703125" style="78" customWidth="1"/>
    <col min="4369" max="4613" width="9.140625" style="78"/>
    <col min="4614" max="4614" width="6.7109375" style="78" customWidth="1"/>
    <col min="4615" max="4615" width="30.7109375" style="78" customWidth="1"/>
    <col min="4616" max="4621" width="10.7109375" style="78" customWidth="1"/>
    <col min="4622" max="4622" width="15.7109375" style="78" customWidth="1"/>
    <col min="4623" max="4623" width="9.140625" style="78"/>
    <col min="4624" max="4624" width="24.5703125" style="78" customWidth="1"/>
    <col min="4625" max="4869" width="9.140625" style="78"/>
    <col min="4870" max="4870" width="6.7109375" style="78" customWidth="1"/>
    <col min="4871" max="4871" width="30.7109375" style="78" customWidth="1"/>
    <col min="4872" max="4877" width="10.7109375" style="78" customWidth="1"/>
    <col min="4878" max="4878" width="15.7109375" style="78" customWidth="1"/>
    <col min="4879" max="4879" width="9.140625" style="78"/>
    <col min="4880" max="4880" width="24.5703125" style="78" customWidth="1"/>
    <col min="4881" max="5125" width="9.140625" style="78"/>
    <col min="5126" max="5126" width="6.7109375" style="78" customWidth="1"/>
    <col min="5127" max="5127" width="30.7109375" style="78" customWidth="1"/>
    <col min="5128" max="5133" width="10.7109375" style="78" customWidth="1"/>
    <col min="5134" max="5134" width="15.7109375" style="78" customWidth="1"/>
    <col min="5135" max="5135" width="9.140625" style="78"/>
    <col min="5136" max="5136" width="24.5703125" style="78" customWidth="1"/>
    <col min="5137" max="5381" width="9.140625" style="78"/>
    <col min="5382" max="5382" width="6.7109375" style="78" customWidth="1"/>
    <col min="5383" max="5383" width="30.7109375" style="78" customWidth="1"/>
    <col min="5384" max="5389" width="10.7109375" style="78" customWidth="1"/>
    <col min="5390" max="5390" width="15.7109375" style="78" customWidth="1"/>
    <col min="5391" max="5391" width="9.140625" style="78"/>
    <col min="5392" max="5392" width="24.5703125" style="78" customWidth="1"/>
    <col min="5393" max="5637" width="9.140625" style="78"/>
    <col min="5638" max="5638" width="6.7109375" style="78" customWidth="1"/>
    <col min="5639" max="5639" width="30.7109375" style="78" customWidth="1"/>
    <col min="5640" max="5645" width="10.7109375" style="78" customWidth="1"/>
    <col min="5646" max="5646" width="15.7109375" style="78" customWidth="1"/>
    <col min="5647" max="5647" width="9.140625" style="78"/>
    <col min="5648" max="5648" width="24.5703125" style="78" customWidth="1"/>
    <col min="5649" max="5893" width="9.140625" style="78"/>
    <col min="5894" max="5894" width="6.7109375" style="78" customWidth="1"/>
    <col min="5895" max="5895" width="30.7109375" style="78" customWidth="1"/>
    <col min="5896" max="5901" width="10.7109375" style="78" customWidth="1"/>
    <col min="5902" max="5902" width="15.7109375" style="78" customWidth="1"/>
    <col min="5903" max="5903" width="9.140625" style="78"/>
    <col min="5904" max="5904" width="24.5703125" style="78" customWidth="1"/>
    <col min="5905" max="6149" width="9.140625" style="78"/>
    <col min="6150" max="6150" width="6.7109375" style="78" customWidth="1"/>
    <col min="6151" max="6151" width="30.7109375" style="78" customWidth="1"/>
    <col min="6152" max="6157" width="10.7109375" style="78" customWidth="1"/>
    <col min="6158" max="6158" width="15.7109375" style="78" customWidth="1"/>
    <col min="6159" max="6159" width="9.140625" style="78"/>
    <col min="6160" max="6160" width="24.5703125" style="78" customWidth="1"/>
    <col min="6161" max="6405" width="9.140625" style="78"/>
    <col min="6406" max="6406" width="6.7109375" style="78" customWidth="1"/>
    <col min="6407" max="6407" width="30.7109375" style="78" customWidth="1"/>
    <col min="6408" max="6413" width="10.7109375" style="78" customWidth="1"/>
    <col min="6414" max="6414" width="15.7109375" style="78" customWidth="1"/>
    <col min="6415" max="6415" width="9.140625" style="78"/>
    <col min="6416" max="6416" width="24.5703125" style="78" customWidth="1"/>
    <col min="6417" max="6661" width="9.140625" style="78"/>
    <col min="6662" max="6662" width="6.7109375" style="78" customWidth="1"/>
    <col min="6663" max="6663" width="30.7109375" style="78" customWidth="1"/>
    <col min="6664" max="6669" width="10.7109375" style="78" customWidth="1"/>
    <col min="6670" max="6670" width="15.7109375" style="78" customWidth="1"/>
    <col min="6671" max="6671" width="9.140625" style="78"/>
    <col min="6672" max="6672" width="24.5703125" style="78" customWidth="1"/>
    <col min="6673" max="6917" width="9.140625" style="78"/>
    <col min="6918" max="6918" width="6.7109375" style="78" customWidth="1"/>
    <col min="6919" max="6919" width="30.7109375" style="78" customWidth="1"/>
    <col min="6920" max="6925" width="10.7109375" style="78" customWidth="1"/>
    <col min="6926" max="6926" width="15.7109375" style="78" customWidth="1"/>
    <col min="6927" max="6927" width="9.140625" style="78"/>
    <col min="6928" max="6928" width="24.5703125" style="78" customWidth="1"/>
    <col min="6929" max="7173" width="9.140625" style="78"/>
    <col min="7174" max="7174" width="6.7109375" style="78" customWidth="1"/>
    <col min="7175" max="7175" width="30.7109375" style="78" customWidth="1"/>
    <col min="7176" max="7181" width="10.7109375" style="78" customWidth="1"/>
    <col min="7182" max="7182" width="15.7109375" style="78" customWidth="1"/>
    <col min="7183" max="7183" width="9.140625" style="78"/>
    <col min="7184" max="7184" width="24.5703125" style="78" customWidth="1"/>
    <col min="7185" max="7429" width="9.140625" style="78"/>
    <col min="7430" max="7430" width="6.7109375" style="78" customWidth="1"/>
    <col min="7431" max="7431" width="30.7109375" style="78" customWidth="1"/>
    <col min="7432" max="7437" width="10.7109375" style="78" customWidth="1"/>
    <col min="7438" max="7438" width="15.7109375" style="78" customWidth="1"/>
    <col min="7439" max="7439" width="9.140625" style="78"/>
    <col min="7440" max="7440" width="24.5703125" style="78" customWidth="1"/>
    <col min="7441" max="7685" width="9.140625" style="78"/>
    <col min="7686" max="7686" width="6.7109375" style="78" customWidth="1"/>
    <col min="7687" max="7687" width="30.7109375" style="78" customWidth="1"/>
    <col min="7688" max="7693" width="10.7109375" style="78" customWidth="1"/>
    <col min="7694" max="7694" width="15.7109375" style="78" customWidth="1"/>
    <col min="7695" max="7695" width="9.140625" style="78"/>
    <col min="7696" max="7696" width="24.5703125" style="78" customWidth="1"/>
    <col min="7697" max="7941" width="9.140625" style="78"/>
    <col min="7942" max="7942" width="6.7109375" style="78" customWidth="1"/>
    <col min="7943" max="7943" width="30.7109375" style="78" customWidth="1"/>
    <col min="7944" max="7949" width="10.7109375" style="78" customWidth="1"/>
    <col min="7950" max="7950" width="15.7109375" style="78" customWidth="1"/>
    <col min="7951" max="7951" width="9.140625" style="78"/>
    <col min="7952" max="7952" width="24.5703125" style="78" customWidth="1"/>
    <col min="7953" max="8197" width="9.140625" style="78"/>
    <col min="8198" max="8198" width="6.7109375" style="78" customWidth="1"/>
    <col min="8199" max="8199" width="30.7109375" style="78" customWidth="1"/>
    <col min="8200" max="8205" width="10.7109375" style="78" customWidth="1"/>
    <col min="8206" max="8206" width="15.7109375" style="78" customWidth="1"/>
    <col min="8207" max="8207" width="9.140625" style="78"/>
    <col min="8208" max="8208" width="24.5703125" style="78" customWidth="1"/>
    <col min="8209" max="8453" width="9.140625" style="78"/>
    <col min="8454" max="8454" width="6.7109375" style="78" customWidth="1"/>
    <col min="8455" max="8455" width="30.7109375" style="78" customWidth="1"/>
    <col min="8456" max="8461" width="10.7109375" style="78" customWidth="1"/>
    <col min="8462" max="8462" width="15.7109375" style="78" customWidth="1"/>
    <col min="8463" max="8463" width="9.140625" style="78"/>
    <col min="8464" max="8464" width="24.5703125" style="78" customWidth="1"/>
    <col min="8465" max="8709" width="9.140625" style="78"/>
    <col min="8710" max="8710" width="6.7109375" style="78" customWidth="1"/>
    <col min="8711" max="8711" width="30.7109375" style="78" customWidth="1"/>
    <col min="8712" max="8717" width="10.7109375" style="78" customWidth="1"/>
    <col min="8718" max="8718" width="15.7109375" style="78" customWidth="1"/>
    <col min="8719" max="8719" width="9.140625" style="78"/>
    <col min="8720" max="8720" width="24.5703125" style="78" customWidth="1"/>
    <col min="8721" max="8965" width="9.140625" style="78"/>
    <col min="8966" max="8966" width="6.7109375" style="78" customWidth="1"/>
    <col min="8967" max="8967" width="30.7109375" style="78" customWidth="1"/>
    <col min="8968" max="8973" width="10.7109375" style="78" customWidth="1"/>
    <col min="8974" max="8974" width="15.7109375" style="78" customWidth="1"/>
    <col min="8975" max="8975" width="9.140625" style="78"/>
    <col min="8976" max="8976" width="24.5703125" style="78" customWidth="1"/>
    <col min="8977" max="9221" width="9.140625" style="78"/>
    <col min="9222" max="9222" width="6.7109375" style="78" customWidth="1"/>
    <col min="9223" max="9223" width="30.7109375" style="78" customWidth="1"/>
    <col min="9224" max="9229" width="10.7109375" style="78" customWidth="1"/>
    <col min="9230" max="9230" width="15.7109375" style="78" customWidth="1"/>
    <col min="9231" max="9231" width="9.140625" style="78"/>
    <col min="9232" max="9232" width="24.5703125" style="78" customWidth="1"/>
    <col min="9233" max="9477" width="9.140625" style="78"/>
    <col min="9478" max="9478" width="6.7109375" style="78" customWidth="1"/>
    <col min="9479" max="9479" width="30.7109375" style="78" customWidth="1"/>
    <col min="9480" max="9485" width="10.7109375" style="78" customWidth="1"/>
    <col min="9486" max="9486" width="15.7109375" style="78" customWidth="1"/>
    <col min="9487" max="9487" width="9.140625" style="78"/>
    <col min="9488" max="9488" width="24.5703125" style="78" customWidth="1"/>
    <col min="9489" max="9733" width="9.140625" style="78"/>
    <col min="9734" max="9734" width="6.7109375" style="78" customWidth="1"/>
    <col min="9735" max="9735" width="30.7109375" style="78" customWidth="1"/>
    <col min="9736" max="9741" width="10.7109375" style="78" customWidth="1"/>
    <col min="9742" max="9742" width="15.7109375" style="78" customWidth="1"/>
    <col min="9743" max="9743" width="9.140625" style="78"/>
    <col min="9744" max="9744" width="24.5703125" style="78" customWidth="1"/>
    <col min="9745" max="9989" width="9.140625" style="78"/>
    <col min="9990" max="9990" width="6.7109375" style="78" customWidth="1"/>
    <col min="9991" max="9991" width="30.7109375" style="78" customWidth="1"/>
    <col min="9992" max="9997" width="10.7109375" style="78" customWidth="1"/>
    <col min="9998" max="9998" width="15.7109375" style="78" customWidth="1"/>
    <col min="9999" max="9999" width="9.140625" style="78"/>
    <col min="10000" max="10000" width="24.5703125" style="78" customWidth="1"/>
    <col min="10001" max="10245" width="9.140625" style="78"/>
    <col min="10246" max="10246" width="6.7109375" style="78" customWidth="1"/>
    <col min="10247" max="10247" width="30.7109375" style="78" customWidth="1"/>
    <col min="10248" max="10253" width="10.7109375" style="78" customWidth="1"/>
    <col min="10254" max="10254" width="15.7109375" style="78" customWidth="1"/>
    <col min="10255" max="10255" width="9.140625" style="78"/>
    <col min="10256" max="10256" width="24.5703125" style="78" customWidth="1"/>
    <col min="10257" max="10501" width="9.140625" style="78"/>
    <col min="10502" max="10502" width="6.7109375" style="78" customWidth="1"/>
    <col min="10503" max="10503" width="30.7109375" style="78" customWidth="1"/>
    <col min="10504" max="10509" width="10.7109375" style="78" customWidth="1"/>
    <col min="10510" max="10510" width="15.7109375" style="78" customWidth="1"/>
    <col min="10511" max="10511" width="9.140625" style="78"/>
    <col min="10512" max="10512" width="24.5703125" style="78" customWidth="1"/>
    <col min="10513" max="10757" width="9.140625" style="78"/>
    <col min="10758" max="10758" width="6.7109375" style="78" customWidth="1"/>
    <col min="10759" max="10759" width="30.7109375" style="78" customWidth="1"/>
    <col min="10760" max="10765" width="10.7109375" style="78" customWidth="1"/>
    <col min="10766" max="10766" width="15.7109375" style="78" customWidth="1"/>
    <col min="10767" max="10767" width="9.140625" style="78"/>
    <col min="10768" max="10768" width="24.5703125" style="78" customWidth="1"/>
    <col min="10769" max="11013" width="9.140625" style="78"/>
    <col min="11014" max="11014" width="6.7109375" style="78" customWidth="1"/>
    <col min="11015" max="11015" width="30.7109375" style="78" customWidth="1"/>
    <col min="11016" max="11021" width="10.7109375" style="78" customWidth="1"/>
    <col min="11022" max="11022" width="15.7109375" style="78" customWidth="1"/>
    <col min="11023" max="11023" width="9.140625" style="78"/>
    <col min="11024" max="11024" width="24.5703125" style="78" customWidth="1"/>
    <col min="11025" max="11269" width="9.140625" style="78"/>
    <col min="11270" max="11270" width="6.7109375" style="78" customWidth="1"/>
    <col min="11271" max="11271" width="30.7109375" style="78" customWidth="1"/>
    <col min="11272" max="11277" width="10.7109375" style="78" customWidth="1"/>
    <col min="11278" max="11278" width="15.7109375" style="78" customWidth="1"/>
    <col min="11279" max="11279" width="9.140625" style="78"/>
    <col min="11280" max="11280" width="24.5703125" style="78" customWidth="1"/>
    <col min="11281" max="11525" width="9.140625" style="78"/>
    <col min="11526" max="11526" width="6.7109375" style="78" customWidth="1"/>
    <col min="11527" max="11527" width="30.7109375" style="78" customWidth="1"/>
    <col min="11528" max="11533" width="10.7109375" style="78" customWidth="1"/>
    <col min="11534" max="11534" width="15.7109375" style="78" customWidth="1"/>
    <col min="11535" max="11535" width="9.140625" style="78"/>
    <col min="11536" max="11536" width="24.5703125" style="78" customWidth="1"/>
    <col min="11537" max="11781" width="9.140625" style="78"/>
    <col min="11782" max="11782" width="6.7109375" style="78" customWidth="1"/>
    <col min="11783" max="11783" width="30.7109375" style="78" customWidth="1"/>
    <col min="11784" max="11789" width="10.7109375" style="78" customWidth="1"/>
    <col min="11790" max="11790" width="15.7109375" style="78" customWidth="1"/>
    <col min="11791" max="11791" width="9.140625" style="78"/>
    <col min="11792" max="11792" width="24.5703125" style="78" customWidth="1"/>
    <col min="11793" max="12037" width="9.140625" style="78"/>
    <col min="12038" max="12038" width="6.7109375" style="78" customWidth="1"/>
    <col min="12039" max="12039" width="30.7109375" style="78" customWidth="1"/>
    <col min="12040" max="12045" width="10.7109375" style="78" customWidth="1"/>
    <col min="12046" max="12046" width="15.7109375" style="78" customWidth="1"/>
    <col min="12047" max="12047" width="9.140625" style="78"/>
    <col min="12048" max="12048" width="24.5703125" style="78" customWidth="1"/>
    <col min="12049" max="12293" width="9.140625" style="78"/>
    <col min="12294" max="12294" width="6.7109375" style="78" customWidth="1"/>
    <col min="12295" max="12295" width="30.7109375" style="78" customWidth="1"/>
    <col min="12296" max="12301" width="10.7109375" style="78" customWidth="1"/>
    <col min="12302" max="12302" width="15.7109375" style="78" customWidth="1"/>
    <col min="12303" max="12303" width="9.140625" style="78"/>
    <col min="12304" max="12304" width="24.5703125" style="78" customWidth="1"/>
    <col min="12305" max="12549" width="9.140625" style="78"/>
    <col min="12550" max="12550" width="6.7109375" style="78" customWidth="1"/>
    <col min="12551" max="12551" width="30.7109375" style="78" customWidth="1"/>
    <col min="12552" max="12557" width="10.7109375" style="78" customWidth="1"/>
    <col min="12558" max="12558" width="15.7109375" style="78" customWidth="1"/>
    <col min="12559" max="12559" width="9.140625" style="78"/>
    <col min="12560" max="12560" width="24.5703125" style="78" customWidth="1"/>
    <col min="12561" max="12805" width="9.140625" style="78"/>
    <col min="12806" max="12806" width="6.7109375" style="78" customWidth="1"/>
    <col min="12807" max="12807" width="30.7109375" style="78" customWidth="1"/>
    <col min="12808" max="12813" width="10.7109375" style="78" customWidth="1"/>
    <col min="12814" max="12814" width="15.7109375" style="78" customWidth="1"/>
    <col min="12815" max="12815" width="9.140625" style="78"/>
    <col min="12816" max="12816" width="24.5703125" style="78" customWidth="1"/>
    <col min="12817" max="13061" width="9.140625" style="78"/>
    <col min="13062" max="13062" width="6.7109375" style="78" customWidth="1"/>
    <col min="13063" max="13063" width="30.7109375" style="78" customWidth="1"/>
    <col min="13064" max="13069" width="10.7109375" style="78" customWidth="1"/>
    <col min="13070" max="13070" width="15.7109375" style="78" customWidth="1"/>
    <col min="13071" max="13071" width="9.140625" style="78"/>
    <col min="13072" max="13072" width="24.5703125" style="78" customWidth="1"/>
    <col min="13073" max="13317" width="9.140625" style="78"/>
    <col min="13318" max="13318" width="6.7109375" style="78" customWidth="1"/>
    <col min="13319" max="13319" width="30.7109375" style="78" customWidth="1"/>
    <col min="13320" max="13325" width="10.7109375" style="78" customWidth="1"/>
    <col min="13326" max="13326" width="15.7109375" style="78" customWidth="1"/>
    <col min="13327" max="13327" width="9.140625" style="78"/>
    <col min="13328" max="13328" width="24.5703125" style="78" customWidth="1"/>
    <col min="13329" max="13573" width="9.140625" style="78"/>
    <col min="13574" max="13574" width="6.7109375" style="78" customWidth="1"/>
    <col min="13575" max="13575" width="30.7109375" style="78" customWidth="1"/>
    <col min="13576" max="13581" width="10.7109375" style="78" customWidth="1"/>
    <col min="13582" max="13582" width="15.7109375" style="78" customWidth="1"/>
    <col min="13583" max="13583" width="9.140625" style="78"/>
    <col min="13584" max="13584" width="24.5703125" style="78" customWidth="1"/>
    <col min="13585" max="13829" width="9.140625" style="78"/>
    <col min="13830" max="13830" width="6.7109375" style="78" customWidth="1"/>
    <col min="13831" max="13831" width="30.7109375" style="78" customWidth="1"/>
    <col min="13832" max="13837" width="10.7109375" style="78" customWidth="1"/>
    <col min="13838" max="13838" width="15.7109375" style="78" customWidth="1"/>
    <col min="13839" max="13839" width="9.140625" style="78"/>
    <col min="13840" max="13840" width="24.5703125" style="78" customWidth="1"/>
    <col min="13841" max="14085" width="9.140625" style="78"/>
    <col min="14086" max="14086" width="6.7109375" style="78" customWidth="1"/>
    <col min="14087" max="14087" width="30.7109375" style="78" customWidth="1"/>
    <col min="14088" max="14093" width="10.7109375" style="78" customWidth="1"/>
    <col min="14094" max="14094" width="15.7109375" style="78" customWidth="1"/>
    <col min="14095" max="14095" width="9.140625" style="78"/>
    <col min="14096" max="14096" width="24.5703125" style="78" customWidth="1"/>
    <col min="14097" max="14341" width="9.140625" style="78"/>
    <col min="14342" max="14342" width="6.7109375" style="78" customWidth="1"/>
    <col min="14343" max="14343" width="30.7109375" style="78" customWidth="1"/>
    <col min="14344" max="14349" width="10.7109375" style="78" customWidth="1"/>
    <col min="14350" max="14350" width="15.7109375" style="78" customWidth="1"/>
    <col min="14351" max="14351" width="9.140625" style="78"/>
    <col min="14352" max="14352" width="24.5703125" style="78" customWidth="1"/>
    <col min="14353" max="14597" width="9.140625" style="78"/>
    <col min="14598" max="14598" width="6.7109375" style="78" customWidth="1"/>
    <col min="14599" max="14599" width="30.7109375" style="78" customWidth="1"/>
    <col min="14600" max="14605" width="10.7109375" style="78" customWidth="1"/>
    <col min="14606" max="14606" width="15.7109375" style="78" customWidth="1"/>
    <col min="14607" max="14607" width="9.140625" style="78"/>
    <col min="14608" max="14608" width="24.5703125" style="78" customWidth="1"/>
    <col min="14609" max="14853" width="9.140625" style="78"/>
    <col min="14854" max="14854" width="6.7109375" style="78" customWidth="1"/>
    <col min="14855" max="14855" width="30.7109375" style="78" customWidth="1"/>
    <col min="14856" max="14861" width="10.7109375" style="78" customWidth="1"/>
    <col min="14862" max="14862" width="15.7109375" style="78" customWidth="1"/>
    <col min="14863" max="14863" width="9.140625" style="78"/>
    <col min="14864" max="14864" width="24.5703125" style="78" customWidth="1"/>
    <col min="14865" max="15109" width="9.140625" style="78"/>
    <col min="15110" max="15110" width="6.7109375" style="78" customWidth="1"/>
    <col min="15111" max="15111" width="30.7109375" style="78" customWidth="1"/>
    <col min="15112" max="15117" width="10.7109375" style="78" customWidth="1"/>
    <col min="15118" max="15118" width="15.7109375" style="78" customWidth="1"/>
    <col min="15119" max="15119" width="9.140625" style="78"/>
    <col min="15120" max="15120" width="24.5703125" style="78" customWidth="1"/>
    <col min="15121" max="15365" width="9.140625" style="78"/>
    <col min="15366" max="15366" width="6.7109375" style="78" customWidth="1"/>
    <col min="15367" max="15367" width="30.7109375" style="78" customWidth="1"/>
    <col min="15368" max="15373" width="10.7109375" style="78" customWidth="1"/>
    <col min="15374" max="15374" width="15.7109375" style="78" customWidth="1"/>
    <col min="15375" max="15375" width="9.140625" style="78"/>
    <col min="15376" max="15376" width="24.5703125" style="78" customWidth="1"/>
    <col min="15377" max="15621" width="9.140625" style="78"/>
    <col min="15622" max="15622" width="6.7109375" style="78" customWidth="1"/>
    <col min="15623" max="15623" width="30.7109375" style="78" customWidth="1"/>
    <col min="15624" max="15629" width="10.7109375" style="78" customWidth="1"/>
    <col min="15630" max="15630" width="15.7109375" style="78" customWidth="1"/>
    <col min="15631" max="15631" width="9.140625" style="78"/>
    <col min="15632" max="15632" width="24.5703125" style="78" customWidth="1"/>
    <col min="15633" max="15877" width="9.140625" style="78"/>
    <col min="15878" max="15878" width="6.7109375" style="78" customWidth="1"/>
    <col min="15879" max="15879" width="30.7109375" style="78" customWidth="1"/>
    <col min="15880" max="15885" width="10.7109375" style="78" customWidth="1"/>
    <col min="15886" max="15886" width="15.7109375" style="78" customWidth="1"/>
    <col min="15887" max="15887" width="9.140625" style="78"/>
    <col min="15888" max="15888" width="24.5703125" style="78" customWidth="1"/>
    <col min="15889" max="16133" width="9.140625" style="78"/>
    <col min="16134" max="16134" width="6.7109375" style="78" customWidth="1"/>
    <col min="16135" max="16135" width="30.7109375" style="78" customWidth="1"/>
    <col min="16136" max="16141" width="10.7109375" style="78" customWidth="1"/>
    <col min="16142" max="16142" width="15.7109375" style="78" customWidth="1"/>
    <col min="16143" max="16143" width="9.140625" style="78"/>
    <col min="16144" max="16144" width="24.5703125" style="78" customWidth="1"/>
    <col min="16145" max="16384" width="9.140625" style="78"/>
  </cols>
  <sheetData>
    <row r="1" spans="1:15" x14ac:dyDescent="0.2">
      <c r="A1" s="74"/>
      <c r="B1" s="75"/>
      <c r="C1" s="76"/>
      <c r="D1" s="76"/>
      <c r="E1" s="76"/>
      <c r="F1" s="76"/>
      <c r="G1" s="76"/>
      <c r="H1" s="77"/>
      <c r="I1" s="77"/>
      <c r="J1" s="77"/>
      <c r="K1" s="77"/>
      <c r="L1" s="77"/>
      <c r="M1" s="77"/>
      <c r="N1" s="77"/>
      <c r="O1" s="75"/>
    </row>
    <row r="2" spans="1:15" ht="13.5" x14ac:dyDescent="0.2">
      <c r="A2" s="80"/>
      <c r="B2" s="81"/>
      <c r="C2" s="82"/>
      <c r="D2" s="83"/>
      <c r="E2" s="84"/>
      <c r="F2" s="85"/>
      <c r="G2" s="85"/>
      <c r="O2" s="86"/>
    </row>
    <row r="3" spans="1:15" ht="13.5" x14ac:dyDescent="0.2">
      <c r="A3" s="87"/>
      <c r="B3" s="81"/>
      <c r="C3" s="82"/>
      <c r="D3" s="83"/>
      <c r="E3" s="83"/>
      <c r="F3" s="85"/>
      <c r="G3" s="85"/>
      <c r="O3" s="88"/>
    </row>
    <row r="4" spans="1:15" ht="13.5" x14ac:dyDescent="0.2">
      <c r="A4" s="89"/>
      <c r="B4" s="81"/>
      <c r="C4" s="82" t="s">
        <v>352</v>
      </c>
      <c r="D4" s="85"/>
      <c r="E4" s="85"/>
      <c r="F4" s="85"/>
      <c r="G4" s="85"/>
      <c r="O4" s="86"/>
    </row>
    <row r="5" spans="1:15" ht="13.5" x14ac:dyDescent="0.2">
      <c r="A5" s="87"/>
      <c r="B5" s="81"/>
      <c r="C5" s="90"/>
      <c r="D5" s="91"/>
      <c r="E5" s="91"/>
      <c r="F5" s="91"/>
      <c r="G5" s="91"/>
      <c r="O5" s="92"/>
    </row>
    <row r="6" spans="1:15" ht="28.5" customHeight="1" x14ac:dyDescent="0.2">
      <c r="A6" s="80"/>
      <c r="B6" s="81"/>
      <c r="C6" s="297" t="s">
        <v>423</v>
      </c>
      <c r="D6" s="298"/>
      <c r="E6" s="298"/>
      <c r="F6" s="298"/>
      <c r="G6" s="298"/>
      <c r="H6" s="298"/>
      <c r="I6" s="93"/>
      <c r="J6" s="93"/>
      <c r="K6" s="93"/>
      <c r="L6" s="93"/>
      <c r="M6" s="93"/>
      <c r="N6" s="93"/>
      <c r="O6" s="94"/>
    </row>
    <row r="7" spans="1:15" ht="13.5" x14ac:dyDescent="0.2">
      <c r="A7" s="80"/>
      <c r="B7" s="81"/>
      <c r="C7" s="95"/>
      <c r="D7" s="85"/>
      <c r="E7" s="85"/>
      <c r="F7" s="85"/>
      <c r="G7" s="85"/>
      <c r="O7" s="92"/>
    </row>
    <row r="8" spans="1:15" ht="13.5" x14ac:dyDescent="0.2">
      <c r="A8" s="80"/>
      <c r="B8" s="81"/>
      <c r="C8" s="95" t="s">
        <v>424</v>
      </c>
      <c r="D8" s="85"/>
      <c r="E8" s="85"/>
      <c r="F8" s="85"/>
      <c r="G8" s="85"/>
      <c r="O8" s="92"/>
    </row>
    <row r="9" spans="1:15" ht="14.25" thickBot="1" x14ac:dyDescent="0.25">
      <c r="A9" s="96"/>
      <c r="B9" s="97"/>
      <c r="C9" s="98"/>
      <c r="D9" s="98"/>
      <c r="E9" s="98"/>
      <c r="F9" s="99"/>
      <c r="G9" s="99"/>
      <c r="H9" s="100"/>
      <c r="I9" s="100"/>
      <c r="J9" s="100"/>
      <c r="K9" s="100"/>
      <c r="L9" s="100"/>
      <c r="M9" s="100"/>
      <c r="N9" s="100"/>
      <c r="O9" s="101"/>
    </row>
    <row r="10" spans="1:15" ht="8.25" customHeight="1" thickBot="1" x14ac:dyDescent="0.3">
      <c r="A10" s="102"/>
      <c r="C10" s="103"/>
      <c r="D10" s="104"/>
      <c r="E10" s="104"/>
      <c r="F10" s="105"/>
      <c r="G10" s="105"/>
      <c r="H10" s="105"/>
      <c r="I10" s="105"/>
      <c r="J10" s="105"/>
      <c r="K10" s="105"/>
      <c r="L10" s="105"/>
      <c r="M10" s="105"/>
      <c r="N10" s="105"/>
      <c r="O10" s="106"/>
    </row>
    <row r="11" spans="1:15" ht="12.75" customHeight="1" x14ac:dyDescent="0.2">
      <c r="A11" s="107"/>
      <c r="B11" s="108"/>
      <c r="C11" s="299" t="s">
        <v>172</v>
      </c>
      <c r="D11" s="300"/>
      <c r="E11" s="300"/>
      <c r="F11" s="300"/>
      <c r="G11" s="300"/>
      <c r="H11" s="300"/>
      <c r="I11" s="300"/>
      <c r="J11" s="300"/>
      <c r="K11" s="300"/>
      <c r="L11" s="300"/>
      <c r="M11" s="300"/>
      <c r="N11" s="300"/>
      <c r="O11" s="109"/>
    </row>
    <row r="12" spans="1:15" x14ac:dyDescent="0.2">
      <c r="A12" s="110" t="s">
        <v>4</v>
      </c>
      <c r="B12" s="111" t="s">
        <v>353</v>
      </c>
      <c r="C12" s="112">
        <v>1</v>
      </c>
      <c r="D12" s="112">
        <v>2</v>
      </c>
      <c r="E12" s="113">
        <v>3</v>
      </c>
      <c r="F12" s="112">
        <v>4</v>
      </c>
      <c r="G12" s="112">
        <v>5</v>
      </c>
      <c r="H12" s="112">
        <v>6</v>
      </c>
      <c r="I12" s="112">
        <v>7</v>
      </c>
      <c r="J12" s="112">
        <v>8</v>
      </c>
      <c r="K12" s="112">
        <v>9</v>
      </c>
      <c r="L12" s="112">
        <v>10</v>
      </c>
      <c r="M12" s="112">
        <v>11</v>
      </c>
      <c r="N12" s="112">
        <v>12</v>
      </c>
      <c r="O12" s="114" t="s">
        <v>354</v>
      </c>
    </row>
    <row r="13" spans="1:15" ht="14.25" thickBot="1" x14ac:dyDescent="0.25">
      <c r="A13" s="115"/>
      <c r="B13" s="116"/>
      <c r="C13" s="117">
        <v>30</v>
      </c>
      <c r="D13" s="117">
        <v>60</v>
      </c>
      <c r="E13" s="118">
        <v>90</v>
      </c>
      <c r="F13" s="117">
        <v>120</v>
      </c>
      <c r="G13" s="117">
        <v>150</v>
      </c>
      <c r="H13" s="117">
        <v>180</v>
      </c>
      <c r="I13" s="117">
        <v>210</v>
      </c>
      <c r="J13" s="117">
        <v>240</v>
      </c>
      <c r="K13" s="117">
        <v>270</v>
      </c>
      <c r="L13" s="117">
        <v>300</v>
      </c>
      <c r="M13" s="117">
        <v>330</v>
      </c>
      <c r="N13" s="117">
        <v>360</v>
      </c>
      <c r="O13" s="119" t="s">
        <v>5</v>
      </c>
    </row>
    <row r="14" spans="1:15" ht="13.5" x14ac:dyDescent="0.25">
      <c r="A14" s="120"/>
      <c r="B14" s="121"/>
      <c r="C14" s="122"/>
      <c r="D14" s="122"/>
      <c r="E14" s="123"/>
      <c r="F14" s="124"/>
      <c r="G14" s="125"/>
      <c r="H14" s="125"/>
      <c r="I14" s="125"/>
      <c r="J14" s="125"/>
      <c r="K14" s="125"/>
      <c r="L14" s="125"/>
      <c r="M14" s="125"/>
      <c r="N14" s="125"/>
      <c r="O14" s="126"/>
    </row>
    <row r="15" spans="1:15" ht="38.25" x14ac:dyDescent="0.2">
      <c r="A15" s="127" t="s">
        <v>355</v>
      </c>
      <c r="B15" s="128" t="s">
        <v>368</v>
      </c>
      <c r="C15" s="129">
        <v>0</v>
      </c>
      <c r="D15" s="129">
        <v>0</v>
      </c>
      <c r="E15" s="129">
        <v>0</v>
      </c>
      <c r="F15" s="129">
        <v>0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0</v>
      </c>
      <c r="M15" s="129">
        <v>0</v>
      </c>
      <c r="N15" s="129">
        <v>0</v>
      </c>
      <c r="O15" s="130">
        <f>SUM(C15:N15)</f>
        <v>0</v>
      </c>
    </row>
    <row r="16" spans="1:15" ht="12.75" x14ac:dyDescent="0.2">
      <c r="A16" s="127"/>
      <c r="B16" s="128"/>
      <c r="C16" s="131" t="e">
        <f t="shared" ref="C16:L16" si="0">$O16*C15</f>
        <v>#REF!</v>
      </c>
      <c r="D16" s="131" t="e">
        <f t="shared" si="0"/>
        <v>#REF!</v>
      </c>
      <c r="E16" s="131" t="e">
        <f t="shared" si="0"/>
        <v>#REF!</v>
      </c>
      <c r="F16" s="131" t="e">
        <f t="shared" si="0"/>
        <v>#REF!</v>
      </c>
      <c r="G16" s="131" t="e">
        <f t="shared" si="0"/>
        <v>#REF!</v>
      </c>
      <c r="H16" s="131" t="e">
        <f t="shared" si="0"/>
        <v>#REF!</v>
      </c>
      <c r="I16" s="131" t="e">
        <f t="shared" si="0"/>
        <v>#REF!</v>
      </c>
      <c r="J16" s="131" t="e">
        <f t="shared" si="0"/>
        <v>#REF!</v>
      </c>
      <c r="K16" s="131" t="e">
        <f t="shared" si="0"/>
        <v>#REF!</v>
      </c>
      <c r="L16" s="131" t="e">
        <f t="shared" si="0"/>
        <v>#REF!</v>
      </c>
      <c r="M16" s="131" t="e">
        <f>$O16*M15+0.01</f>
        <v>#REF!</v>
      </c>
      <c r="N16" s="131" t="e">
        <f>$O16*N15+0.01</f>
        <v>#REF!</v>
      </c>
      <c r="O16" s="132" t="e">
        <f>(Planilha!$G$33+Planilha!$G$27+Planilha!$G$23+Planilha!$G$13)*(1+Planilha!#REF!)</f>
        <v>#REF!</v>
      </c>
    </row>
    <row r="17" spans="1:17" ht="5.25" customHeight="1" x14ac:dyDescent="0.2">
      <c r="A17" s="127"/>
      <c r="B17" s="128"/>
      <c r="C17" s="133"/>
      <c r="D17" s="133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O17" s="135"/>
    </row>
    <row r="18" spans="1:17" ht="12.75" x14ac:dyDescent="0.2">
      <c r="A18" s="127" t="s">
        <v>356</v>
      </c>
      <c r="B18" s="128" t="s">
        <v>367</v>
      </c>
      <c r="C18" s="136"/>
      <c r="D18" s="129">
        <v>0</v>
      </c>
      <c r="E18" s="129">
        <v>0</v>
      </c>
      <c r="F18" s="129">
        <v>0</v>
      </c>
      <c r="G18" s="129">
        <v>0</v>
      </c>
      <c r="H18" s="129">
        <v>0</v>
      </c>
      <c r="I18" s="129">
        <v>0</v>
      </c>
      <c r="J18" s="129">
        <v>0</v>
      </c>
      <c r="K18" s="129">
        <v>0</v>
      </c>
      <c r="L18" s="129">
        <v>0</v>
      </c>
      <c r="M18" s="129">
        <v>0</v>
      </c>
      <c r="N18" s="129">
        <v>0</v>
      </c>
      <c r="O18" s="130">
        <f>SUM(C18:N18)</f>
        <v>0</v>
      </c>
    </row>
    <row r="19" spans="1:17" ht="12.75" x14ac:dyDescent="0.2">
      <c r="A19" s="127"/>
      <c r="B19" s="128"/>
      <c r="C19" s="131"/>
      <c r="D19" s="131" t="e">
        <f t="shared" ref="D19:J19" si="1">$O19*D18</f>
        <v>#REF!</v>
      </c>
      <c r="E19" s="131" t="e">
        <f t="shared" si="1"/>
        <v>#REF!</v>
      </c>
      <c r="F19" s="131" t="e">
        <f t="shared" si="1"/>
        <v>#REF!</v>
      </c>
      <c r="G19" s="131" t="e">
        <f t="shared" si="1"/>
        <v>#REF!</v>
      </c>
      <c r="H19" s="131" t="e">
        <f t="shared" si="1"/>
        <v>#REF!</v>
      </c>
      <c r="I19" s="131" t="e">
        <f t="shared" si="1"/>
        <v>#REF!</v>
      </c>
      <c r="J19" s="131" t="e">
        <f t="shared" si="1"/>
        <v>#REF!</v>
      </c>
      <c r="K19" s="131" t="e">
        <f>$O19*K18-0.01</f>
        <v>#REF!</v>
      </c>
      <c r="L19" s="131" t="e">
        <f t="shared" ref="L19:N19" si="2">$O19*L18-0.01</f>
        <v>#REF!</v>
      </c>
      <c r="M19" s="131" t="e">
        <f t="shared" si="2"/>
        <v>#REF!</v>
      </c>
      <c r="N19" s="131" t="e">
        <f t="shared" si="2"/>
        <v>#REF!</v>
      </c>
      <c r="O19" s="132" t="e">
        <f>(Planilha!$G$428+Planilha!$G$422+Planilha!$G$409+Planilha!$G$399+Planilha!$G$391+Planilha!$G$376+Planilha!$G$309+Planilha!$G$282+Planilha!$G$191+Planilha!$G$180+Planilha!$G$151+Planilha!$G$138+Planilha!$G$129+Planilha!$G$122+Planilha!$G$108+Planilha!$G$97+Planilha!$G$64+Planilha!$G$38)*(1+Planilha!#REF!)</f>
        <v>#REF!</v>
      </c>
      <c r="Q19" s="79"/>
    </row>
    <row r="20" spans="1:17" ht="5.25" customHeight="1" x14ac:dyDescent="0.2">
      <c r="A20" s="127"/>
      <c r="B20" s="128"/>
      <c r="C20" s="133"/>
      <c r="D20" s="133"/>
      <c r="E20" s="134"/>
      <c r="F20" s="133"/>
      <c r="G20" s="133"/>
      <c r="H20" s="133"/>
      <c r="I20" s="133"/>
      <c r="J20" s="133"/>
      <c r="K20" s="133"/>
      <c r="L20" s="133"/>
      <c r="M20" s="133"/>
      <c r="N20" s="133"/>
      <c r="O20" s="135"/>
    </row>
    <row r="21" spans="1:17" ht="12.75" x14ac:dyDescent="0.2">
      <c r="A21" s="127" t="s">
        <v>357</v>
      </c>
      <c r="B21" s="128" t="s">
        <v>347</v>
      </c>
      <c r="C21" s="136"/>
      <c r="D21" s="136"/>
      <c r="E21" s="136"/>
      <c r="F21" s="136"/>
      <c r="G21" s="136"/>
      <c r="H21" s="136"/>
      <c r="I21" s="136"/>
      <c r="J21" s="129">
        <v>0</v>
      </c>
      <c r="K21" s="129">
        <v>0</v>
      </c>
      <c r="L21" s="129">
        <v>0</v>
      </c>
      <c r="M21" s="129">
        <v>0</v>
      </c>
      <c r="N21" s="129">
        <v>0</v>
      </c>
      <c r="O21" s="130">
        <f>SUM(C21:N21)</f>
        <v>0</v>
      </c>
    </row>
    <row r="22" spans="1:17" ht="12.75" x14ac:dyDescent="0.2">
      <c r="A22" s="127"/>
      <c r="B22" s="128"/>
      <c r="C22" s="131"/>
      <c r="D22" s="131"/>
      <c r="E22" s="131"/>
      <c r="F22" s="131"/>
      <c r="G22" s="131"/>
      <c r="H22" s="131"/>
      <c r="I22" s="131"/>
      <c r="J22" s="131" t="e">
        <f t="shared" ref="J22" si="3">$O22*J21</f>
        <v>#REF!</v>
      </c>
      <c r="K22" s="131" t="e">
        <f t="shared" ref="K22" si="4">$O22*K21</f>
        <v>#REF!</v>
      </c>
      <c r="L22" s="131" t="e">
        <f t="shared" ref="L22" si="5">$O22*L21</f>
        <v>#REF!</v>
      </c>
      <c r="M22" s="131" t="e">
        <f>$O22*M21-0.01</f>
        <v>#REF!</v>
      </c>
      <c r="N22" s="131" t="e">
        <f>$O22*N21-0.01</f>
        <v>#REF!</v>
      </c>
      <c r="O22" s="132" t="e">
        <f>(Planilha!$G$618+Planilha!$G$608+Planilha!$G$594+Planilha!$G$580+Planilha!$G$576+Planilha!$G$572+Planilha!$G$561+Planilha!$G$529+Planilha!$G$501+Planilha!$G$477+Planilha!$G$474+Planilha!$G$471+Planilha!$G$441)*(1+Planilha!#REF!)</f>
        <v>#REF!</v>
      </c>
      <c r="Q22" s="79"/>
    </row>
    <row r="23" spans="1:17" ht="5.25" customHeight="1" x14ac:dyDescent="0.2">
      <c r="A23" s="127"/>
      <c r="B23" s="128"/>
      <c r="C23" s="133"/>
      <c r="D23" s="133"/>
      <c r="E23" s="134"/>
      <c r="F23" s="133"/>
      <c r="G23" s="133"/>
      <c r="H23" s="133"/>
      <c r="I23" s="133"/>
      <c r="J23" s="133"/>
      <c r="K23" s="133"/>
      <c r="L23" s="133"/>
      <c r="M23" s="133"/>
      <c r="N23" s="133"/>
      <c r="O23" s="135"/>
    </row>
    <row r="24" spans="1:17" ht="12.75" x14ac:dyDescent="0.2">
      <c r="A24" s="127" t="s">
        <v>358</v>
      </c>
      <c r="B24" s="128" t="s">
        <v>166</v>
      </c>
      <c r="C24" s="129">
        <v>0</v>
      </c>
      <c r="D24" s="136"/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0">
        <f>SUM(C24:N24)</f>
        <v>0</v>
      </c>
    </row>
    <row r="25" spans="1:17" ht="12.75" x14ac:dyDescent="0.2">
      <c r="A25" s="127"/>
      <c r="B25" s="128"/>
      <c r="C25" s="131" t="e">
        <f>$O25*C24</f>
        <v>#REF!</v>
      </c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2" t="e">
        <f>(Planilha!$G$623)*(1+Planilha!#REF!)</f>
        <v>#REF!</v>
      </c>
      <c r="Q25" s="79"/>
    </row>
    <row r="26" spans="1:17" ht="5.25" customHeight="1" x14ac:dyDescent="0.2">
      <c r="A26" s="127"/>
      <c r="B26" s="128"/>
      <c r="C26" s="133"/>
      <c r="D26" s="133"/>
      <c r="E26" s="134"/>
      <c r="F26" s="133"/>
      <c r="G26" s="133"/>
      <c r="H26" s="133"/>
      <c r="I26" s="133"/>
      <c r="J26" s="133"/>
      <c r="K26" s="133"/>
      <c r="L26" s="133"/>
      <c r="M26" s="133"/>
      <c r="N26" s="133"/>
      <c r="O26" s="135"/>
    </row>
    <row r="27" spans="1:17" ht="12.75" x14ac:dyDescent="0.2">
      <c r="A27" s="127" t="s">
        <v>359</v>
      </c>
      <c r="B27" s="128" t="s">
        <v>360</v>
      </c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29">
        <v>0</v>
      </c>
      <c r="O27" s="130">
        <f>SUM(C27:N27)</f>
        <v>0</v>
      </c>
    </row>
    <row r="28" spans="1:17" ht="12.75" x14ac:dyDescent="0.2">
      <c r="A28" s="127"/>
      <c r="B28" s="128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 t="e">
        <f>$O28*N27</f>
        <v>#REF!</v>
      </c>
      <c r="O28" s="132" t="e">
        <f>(Planilha!G631)*(1+Planilha!#REF!)-0.01</f>
        <v>#REF!</v>
      </c>
    </row>
    <row r="29" spans="1:17" ht="5.25" hidden="1" customHeight="1" x14ac:dyDescent="0.2">
      <c r="A29" s="127"/>
      <c r="B29" s="128"/>
      <c r="C29" s="133"/>
      <c r="D29" s="133"/>
      <c r="E29" s="131"/>
      <c r="F29" s="133"/>
      <c r="G29" s="131"/>
      <c r="H29" s="131"/>
      <c r="I29" s="131"/>
      <c r="J29" s="131"/>
      <c r="K29" s="131"/>
      <c r="L29" s="131"/>
      <c r="M29" s="131"/>
      <c r="N29" s="131"/>
      <c r="O29" s="132"/>
    </row>
    <row r="30" spans="1:17" ht="12.75" hidden="1" x14ac:dyDescent="0.2">
      <c r="A30" s="127"/>
      <c r="B30" s="128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0">
        <f>SUM(C30:N30)</f>
        <v>0</v>
      </c>
    </row>
    <row r="31" spans="1:17" ht="12.75" hidden="1" x14ac:dyDescent="0.2">
      <c r="A31" s="127"/>
      <c r="B31" s="128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2"/>
    </row>
    <row r="32" spans="1:17" ht="5.25" hidden="1" customHeight="1" x14ac:dyDescent="0.2">
      <c r="A32" s="127"/>
      <c r="B32" s="128"/>
      <c r="C32" s="133"/>
      <c r="D32" s="133"/>
      <c r="E32" s="131"/>
      <c r="F32" s="137"/>
      <c r="G32" s="131"/>
      <c r="H32" s="131"/>
      <c r="I32" s="131"/>
      <c r="J32" s="131"/>
      <c r="K32" s="131"/>
      <c r="L32" s="131"/>
      <c r="M32" s="131"/>
      <c r="N32" s="131"/>
      <c r="O32" s="132"/>
    </row>
    <row r="33" spans="1:17" ht="12.75" hidden="1" x14ac:dyDescent="0.2">
      <c r="A33" s="127"/>
      <c r="B33" s="128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0">
        <f>SUM(C33:N33)</f>
        <v>0</v>
      </c>
    </row>
    <row r="34" spans="1:17" ht="12.75" hidden="1" x14ac:dyDescent="0.2">
      <c r="A34" s="127"/>
      <c r="B34" s="128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2"/>
    </row>
    <row r="35" spans="1:17" ht="5.25" hidden="1" customHeight="1" x14ac:dyDescent="0.2">
      <c r="A35" s="127"/>
      <c r="B35" s="128"/>
      <c r="C35" s="133"/>
      <c r="D35" s="133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2"/>
    </row>
    <row r="36" spans="1:17" ht="12.75" hidden="1" x14ac:dyDescent="0.2">
      <c r="A36" s="127"/>
      <c r="B36" s="128"/>
      <c r="C36" s="136"/>
      <c r="D36" s="136"/>
      <c r="E36" s="131"/>
      <c r="F36" s="137"/>
      <c r="G36" s="136"/>
      <c r="H36" s="136"/>
      <c r="I36" s="136"/>
      <c r="J36" s="136"/>
      <c r="K36" s="136"/>
      <c r="L36" s="136"/>
      <c r="M36" s="136"/>
      <c r="N36" s="136"/>
      <c r="O36" s="130">
        <f>SUM(C36:N36)</f>
        <v>0</v>
      </c>
    </row>
    <row r="37" spans="1:17" ht="12.75" hidden="1" x14ac:dyDescent="0.2">
      <c r="A37" s="127"/>
      <c r="B37" s="128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2"/>
    </row>
    <row r="38" spans="1:17" ht="5.25" hidden="1" customHeight="1" x14ac:dyDescent="0.2">
      <c r="A38" s="127"/>
      <c r="B38" s="128"/>
      <c r="C38" s="133"/>
      <c r="D38" s="133"/>
      <c r="E38" s="131"/>
      <c r="F38" s="137"/>
      <c r="G38" s="131"/>
      <c r="H38" s="131"/>
      <c r="I38" s="131"/>
      <c r="J38" s="131"/>
      <c r="K38" s="131"/>
      <c r="L38" s="131"/>
      <c r="M38" s="131"/>
      <c r="N38" s="131"/>
      <c r="O38" s="132"/>
    </row>
    <row r="39" spans="1:17" ht="12.75" hidden="1" x14ac:dyDescent="0.2">
      <c r="A39" s="127"/>
      <c r="B39" s="128"/>
      <c r="C39" s="136"/>
      <c r="D39" s="136"/>
      <c r="E39" s="131"/>
      <c r="F39" s="137"/>
      <c r="G39" s="136"/>
      <c r="H39" s="136"/>
      <c r="I39" s="136"/>
      <c r="J39" s="136"/>
      <c r="K39" s="136"/>
      <c r="L39" s="136"/>
      <c r="M39" s="136"/>
      <c r="N39" s="136"/>
      <c r="O39" s="130">
        <f>SUM(C39:N39)</f>
        <v>0</v>
      </c>
    </row>
    <row r="40" spans="1:17" ht="12.75" hidden="1" x14ac:dyDescent="0.2">
      <c r="A40" s="127"/>
      <c r="B40" s="128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>
        <f>$O40*N39</f>
        <v>0</v>
      </c>
      <c r="O40" s="132"/>
    </row>
    <row r="41" spans="1:17" ht="5.25" hidden="1" customHeight="1" x14ac:dyDescent="0.2">
      <c r="A41" s="127"/>
      <c r="B41" s="128"/>
      <c r="C41" s="138"/>
      <c r="D41" s="138"/>
      <c r="E41" s="139"/>
      <c r="F41" s="140"/>
      <c r="G41" s="139"/>
      <c r="H41" s="139"/>
      <c r="I41" s="139"/>
      <c r="J41" s="139"/>
      <c r="K41" s="139"/>
      <c r="L41" s="139"/>
      <c r="M41" s="139"/>
      <c r="N41" s="139"/>
      <c r="O41" s="132"/>
    </row>
    <row r="42" spans="1:17" ht="12.75" hidden="1" x14ac:dyDescent="0.2">
      <c r="A42" s="127" t="s">
        <v>361</v>
      </c>
      <c r="B42" s="128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2"/>
      <c r="O42" s="130">
        <f>SUM(C42:N42)</f>
        <v>0</v>
      </c>
    </row>
    <row r="43" spans="1:17" ht="12.75" hidden="1" x14ac:dyDescent="0.2">
      <c r="A43" s="127"/>
      <c r="B43" s="128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2"/>
      <c r="Q43" s="79"/>
    </row>
    <row r="44" spans="1:17" ht="5.25" hidden="1" customHeight="1" x14ac:dyDescent="0.2">
      <c r="A44" s="127"/>
      <c r="B44" s="128"/>
      <c r="C44" s="138"/>
      <c r="D44" s="138"/>
      <c r="E44" s="143"/>
      <c r="F44" s="138"/>
      <c r="G44" s="138"/>
      <c r="H44" s="138"/>
      <c r="I44" s="138"/>
      <c r="J44" s="138"/>
      <c r="K44" s="138"/>
      <c r="L44" s="138"/>
      <c r="M44" s="138"/>
      <c r="N44" s="138"/>
      <c r="O44" s="135"/>
    </row>
    <row r="45" spans="1:17" ht="12.75" hidden="1" x14ac:dyDescent="0.2">
      <c r="A45" s="127" t="s">
        <v>362</v>
      </c>
      <c r="B45" s="128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30">
        <f>SUM(C45:N45)</f>
        <v>0</v>
      </c>
    </row>
    <row r="46" spans="1:17" ht="12.75" hidden="1" x14ac:dyDescent="0.2">
      <c r="A46" s="127"/>
      <c r="B46" s="128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2"/>
    </row>
    <row r="47" spans="1:17" ht="5.25" hidden="1" customHeight="1" x14ac:dyDescent="0.2">
      <c r="A47" s="127"/>
      <c r="B47" s="128"/>
      <c r="C47" s="138"/>
      <c r="D47" s="138"/>
      <c r="E47" s="139"/>
      <c r="F47" s="138"/>
      <c r="G47" s="139"/>
      <c r="H47" s="139"/>
      <c r="I47" s="139"/>
      <c r="J47" s="139"/>
      <c r="K47" s="139"/>
      <c r="L47" s="139"/>
      <c r="M47" s="139"/>
      <c r="N47" s="139"/>
      <c r="O47" s="132"/>
    </row>
    <row r="48" spans="1:17" ht="12.75" hidden="1" x14ac:dyDescent="0.2">
      <c r="A48" s="127" t="s">
        <v>33</v>
      </c>
      <c r="B48" s="128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30">
        <f>SUM(C48:N48)</f>
        <v>0</v>
      </c>
    </row>
    <row r="49" spans="1:15" ht="12.75" hidden="1" x14ac:dyDescent="0.2">
      <c r="A49" s="127"/>
      <c r="B49" s="128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2"/>
    </row>
    <row r="50" spans="1:15" ht="5.25" hidden="1" customHeight="1" x14ac:dyDescent="0.2">
      <c r="A50" s="127"/>
      <c r="B50" s="128"/>
      <c r="C50" s="138"/>
      <c r="D50" s="138"/>
      <c r="E50" s="139"/>
      <c r="F50" s="140"/>
      <c r="G50" s="139"/>
      <c r="H50" s="139"/>
      <c r="I50" s="139"/>
      <c r="J50" s="139"/>
      <c r="K50" s="139"/>
      <c r="L50" s="139"/>
      <c r="M50" s="139"/>
      <c r="N50" s="139"/>
      <c r="O50" s="132"/>
    </row>
    <row r="51" spans="1:15" ht="12.75" hidden="1" x14ac:dyDescent="0.2">
      <c r="A51" s="127" t="s">
        <v>6</v>
      </c>
      <c r="B51" s="128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30">
        <f>SUM(C51:N51)</f>
        <v>0</v>
      </c>
    </row>
    <row r="52" spans="1:15" ht="12.75" hidden="1" x14ac:dyDescent="0.2">
      <c r="A52" s="127"/>
      <c r="B52" s="128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2"/>
    </row>
    <row r="53" spans="1:15" ht="5.25" hidden="1" customHeight="1" x14ac:dyDescent="0.2">
      <c r="A53" s="127"/>
      <c r="B53" s="128"/>
      <c r="C53" s="138"/>
      <c r="D53" s="138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2"/>
    </row>
    <row r="54" spans="1:15" ht="12.75" hidden="1" x14ac:dyDescent="0.2">
      <c r="A54" s="127" t="s">
        <v>363</v>
      </c>
      <c r="B54" s="128"/>
      <c r="C54" s="141"/>
      <c r="D54" s="141"/>
      <c r="E54" s="139"/>
      <c r="F54" s="140"/>
      <c r="G54" s="141"/>
      <c r="H54" s="141"/>
      <c r="I54" s="141"/>
      <c r="J54" s="141"/>
      <c r="K54" s="141"/>
      <c r="L54" s="141"/>
      <c r="M54" s="141"/>
      <c r="N54" s="141"/>
      <c r="O54" s="130">
        <f>SUM(C54:N54)</f>
        <v>0</v>
      </c>
    </row>
    <row r="55" spans="1:15" ht="12.75" hidden="1" x14ac:dyDescent="0.2">
      <c r="A55" s="127"/>
      <c r="B55" s="128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2"/>
    </row>
    <row r="56" spans="1:15" ht="5.25" hidden="1" customHeight="1" x14ac:dyDescent="0.2">
      <c r="A56" s="127"/>
      <c r="B56" s="128"/>
      <c r="C56" s="138"/>
      <c r="D56" s="138"/>
      <c r="E56" s="139"/>
      <c r="F56" s="140"/>
      <c r="G56" s="139"/>
      <c r="H56" s="139"/>
      <c r="I56" s="139"/>
      <c r="J56" s="139"/>
      <c r="K56" s="139"/>
      <c r="L56" s="139"/>
      <c r="M56" s="139"/>
      <c r="N56" s="139"/>
      <c r="O56" s="132"/>
    </row>
    <row r="57" spans="1:15" ht="12.75" hidden="1" x14ac:dyDescent="0.2">
      <c r="A57" s="127" t="s">
        <v>364</v>
      </c>
      <c r="B57" s="128"/>
      <c r="C57" s="141"/>
      <c r="D57" s="141"/>
      <c r="E57" s="139"/>
      <c r="F57" s="140"/>
      <c r="G57" s="141"/>
      <c r="H57" s="141"/>
      <c r="I57" s="141"/>
      <c r="J57" s="141"/>
      <c r="K57" s="141"/>
      <c r="L57" s="141"/>
      <c r="M57" s="141"/>
      <c r="N57" s="141"/>
      <c r="O57" s="130">
        <f>SUM(C57:N57)</f>
        <v>0</v>
      </c>
    </row>
    <row r="58" spans="1:15" ht="12.75" hidden="1" x14ac:dyDescent="0.2">
      <c r="A58" s="127"/>
      <c r="B58" s="128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2"/>
    </row>
    <row r="59" spans="1:15" ht="5.25" customHeight="1" thickBot="1" x14ac:dyDescent="0.25">
      <c r="A59" s="127"/>
      <c r="B59" s="128"/>
      <c r="C59" s="138"/>
      <c r="D59" s="138"/>
      <c r="E59" s="139"/>
      <c r="F59" s="140"/>
      <c r="G59" s="139"/>
      <c r="H59" s="139"/>
      <c r="I59" s="139"/>
      <c r="J59" s="139"/>
      <c r="K59" s="139"/>
      <c r="L59" s="139"/>
      <c r="M59" s="139"/>
      <c r="N59" s="139"/>
      <c r="O59" s="132"/>
    </row>
    <row r="60" spans="1:15" x14ac:dyDescent="0.2">
      <c r="A60" s="144"/>
      <c r="B60" s="145"/>
      <c r="C60" s="146"/>
      <c r="D60" s="146"/>
      <c r="E60" s="146"/>
      <c r="F60" s="146"/>
      <c r="G60" s="146"/>
      <c r="H60" s="146"/>
      <c r="I60" s="146"/>
      <c r="J60" s="146"/>
      <c r="K60" s="146"/>
      <c r="L60" s="146"/>
      <c r="M60" s="146"/>
      <c r="N60" s="146"/>
      <c r="O60" s="147"/>
    </row>
    <row r="61" spans="1:15" x14ac:dyDescent="0.2">
      <c r="A61" s="148"/>
      <c r="B61" s="149" t="s">
        <v>365</v>
      </c>
      <c r="C61" s="150" t="e">
        <f t="shared" ref="C61:N61" si="6">SUM(C16,C19,C22,C25,C28,C31,C34,C37,C40)</f>
        <v>#REF!</v>
      </c>
      <c r="D61" s="150" t="e">
        <f t="shared" si="6"/>
        <v>#REF!</v>
      </c>
      <c r="E61" s="150" t="e">
        <f t="shared" si="6"/>
        <v>#REF!</v>
      </c>
      <c r="F61" s="150" t="e">
        <f t="shared" si="6"/>
        <v>#REF!</v>
      </c>
      <c r="G61" s="150" t="e">
        <f t="shared" si="6"/>
        <v>#REF!</v>
      </c>
      <c r="H61" s="150" t="e">
        <f t="shared" si="6"/>
        <v>#REF!</v>
      </c>
      <c r="I61" s="150" t="e">
        <f t="shared" si="6"/>
        <v>#REF!</v>
      </c>
      <c r="J61" s="150" t="e">
        <f t="shared" si="6"/>
        <v>#REF!</v>
      </c>
      <c r="K61" s="150" t="e">
        <f t="shared" si="6"/>
        <v>#REF!</v>
      </c>
      <c r="L61" s="150" t="e">
        <f t="shared" si="6"/>
        <v>#REF!</v>
      </c>
      <c r="M61" s="150" t="e">
        <f t="shared" si="6"/>
        <v>#REF!</v>
      </c>
      <c r="N61" s="150" t="e">
        <f t="shared" si="6"/>
        <v>#REF!</v>
      </c>
      <c r="O61" s="151" t="e">
        <f>SUM(O16,O19,O22,O25,O28,O31,O34,O37,O40)-0.02</f>
        <v>#REF!</v>
      </c>
    </row>
    <row r="62" spans="1:15" ht="12.75" thickBot="1" x14ac:dyDescent="0.25">
      <c r="A62" s="152"/>
      <c r="B62" s="153"/>
      <c r="C62" s="154"/>
      <c r="D62" s="154"/>
      <c r="E62" s="154"/>
      <c r="F62" s="154"/>
      <c r="G62" s="154"/>
      <c r="H62" s="154"/>
      <c r="I62" s="154"/>
      <c r="J62" s="154"/>
      <c r="K62" s="154"/>
      <c r="L62" s="154"/>
      <c r="M62" s="154"/>
      <c r="N62" s="154"/>
      <c r="O62" s="155"/>
    </row>
    <row r="63" spans="1:15" ht="13.5" x14ac:dyDescent="0.2">
      <c r="A63" s="156"/>
      <c r="B63" s="149"/>
      <c r="C63" s="157"/>
      <c r="D63" s="157"/>
      <c r="E63" s="157"/>
      <c r="F63" s="158"/>
      <c r="G63" s="158"/>
      <c r="H63" s="158"/>
      <c r="I63" s="158"/>
      <c r="J63" s="158"/>
      <c r="K63" s="158"/>
      <c r="L63" s="158"/>
      <c r="M63" s="158"/>
      <c r="N63" s="158"/>
      <c r="O63" s="159"/>
    </row>
    <row r="64" spans="1:15" ht="13.5" x14ac:dyDescent="0.2">
      <c r="A64" s="156"/>
      <c r="B64" s="149"/>
      <c r="C64" s="157"/>
      <c r="D64" s="157"/>
      <c r="E64" s="157"/>
      <c r="F64" s="158"/>
      <c r="G64" s="158"/>
      <c r="H64" s="158"/>
      <c r="I64" s="158"/>
      <c r="J64" s="158"/>
      <c r="K64" s="158"/>
      <c r="L64" s="158"/>
      <c r="M64" s="158"/>
      <c r="N64" s="158"/>
      <c r="O64" s="159"/>
    </row>
    <row r="65" spans="1:15" ht="13.5" x14ac:dyDescent="0.2">
      <c r="A65" s="160"/>
      <c r="B65" s="95"/>
      <c r="C65" s="95"/>
      <c r="D65" s="161"/>
      <c r="F65" s="95"/>
      <c r="G65" s="95"/>
      <c r="H65" s="95"/>
      <c r="I65" s="95"/>
      <c r="J65" s="95"/>
      <c r="K65" s="95"/>
      <c r="L65" s="95"/>
      <c r="M65" s="95"/>
      <c r="N65" s="95"/>
      <c r="O65" s="162"/>
    </row>
    <row r="66" spans="1:15" x14ac:dyDescent="0.2">
      <c r="A66" s="163"/>
      <c r="B66" s="90"/>
      <c r="C66" s="90"/>
      <c r="D66" s="164"/>
      <c r="F66" s="90"/>
      <c r="G66" s="90"/>
      <c r="H66" s="90"/>
      <c r="I66" s="90"/>
      <c r="J66" s="90"/>
      <c r="K66" s="90"/>
      <c r="L66" s="90"/>
      <c r="M66" s="90"/>
      <c r="N66" s="90"/>
      <c r="O66" s="165"/>
    </row>
    <row r="67" spans="1:15" ht="12.75" thickBot="1" x14ac:dyDescent="0.25">
      <c r="A67" s="166"/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67"/>
    </row>
    <row r="68" spans="1:15" x14ac:dyDescent="0.2">
      <c r="A68" s="168"/>
      <c r="B68" s="169"/>
      <c r="C68" s="170"/>
      <c r="D68" s="170"/>
      <c r="E68" s="170"/>
      <c r="F68" s="170"/>
      <c r="G68" s="170"/>
      <c r="H68" s="170"/>
      <c r="I68" s="170"/>
      <c r="J68" s="170"/>
      <c r="K68" s="170"/>
      <c r="L68" s="170"/>
      <c r="M68" s="170"/>
      <c r="N68" s="170"/>
      <c r="O68" s="170"/>
    </row>
    <row r="69" spans="1:15" x14ac:dyDescent="0.2">
      <c r="A69" s="90"/>
      <c r="B69" s="90"/>
      <c r="C69" s="90"/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</row>
    <row r="70" spans="1:15" ht="13.5" x14ac:dyDescent="0.2">
      <c r="A70" s="83"/>
      <c r="O70" s="171"/>
    </row>
    <row r="71" spans="1:15" ht="13.5" x14ac:dyDescent="0.2">
      <c r="A71" s="91"/>
      <c r="O71" s="90"/>
    </row>
    <row r="72" spans="1:15" ht="13.5" x14ac:dyDescent="0.2">
      <c r="A72" s="85"/>
      <c r="B72" s="95"/>
      <c r="C72" s="95"/>
      <c r="D72" s="85"/>
      <c r="E72" s="85"/>
      <c r="F72" s="172"/>
      <c r="G72" s="172"/>
      <c r="H72" s="172"/>
      <c r="I72" s="172"/>
      <c r="J72" s="172"/>
      <c r="K72" s="172"/>
      <c r="L72" s="172"/>
      <c r="M72" s="172"/>
      <c r="N72" s="172"/>
      <c r="O72" s="173"/>
    </row>
    <row r="73" spans="1:15" ht="13.5" x14ac:dyDescent="0.2">
      <c r="A73" s="91"/>
      <c r="B73" s="90"/>
      <c r="C73" s="90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0"/>
    </row>
    <row r="74" spans="1:15" ht="13.5" x14ac:dyDescent="0.2">
      <c r="A74" s="83"/>
      <c r="B74" s="95"/>
      <c r="C74" s="9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3"/>
    </row>
    <row r="75" spans="1:15" ht="13.5" x14ac:dyDescent="0.2">
      <c r="A75" s="83"/>
      <c r="B75" s="95"/>
      <c r="C75" s="9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3"/>
    </row>
    <row r="76" spans="1:15" ht="13.5" x14ac:dyDescent="0.2">
      <c r="A76" s="83"/>
      <c r="B76" s="95"/>
      <c r="C76" s="9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3"/>
    </row>
    <row r="77" spans="1:15" ht="13.5" x14ac:dyDescent="0.2">
      <c r="A77" s="83"/>
      <c r="B77" s="95"/>
      <c r="C77" s="9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3"/>
    </row>
    <row r="78" spans="1:15" ht="13.5" x14ac:dyDescent="0.2">
      <c r="A78" s="83"/>
      <c r="B78" s="95"/>
      <c r="C78" s="9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3"/>
    </row>
    <row r="79" spans="1:15" ht="13.5" x14ac:dyDescent="0.2">
      <c r="A79" s="91"/>
      <c r="B79" s="90"/>
      <c r="C79" s="83"/>
      <c r="D79" s="83"/>
      <c r="E79" s="83"/>
      <c r="F79" s="85"/>
      <c r="G79" s="85"/>
      <c r="H79" s="85"/>
      <c r="I79" s="85"/>
      <c r="J79" s="85"/>
      <c r="K79" s="85"/>
      <c r="L79" s="85"/>
      <c r="M79" s="85"/>
      <c r="N79" s="85"/>
      <c r="O79" s="91"/>
    </row>
    <row r="80" spans="1:15" ht="13.5" x14ac:dyDescent="0.25">
      <c r="A80" s="105"/>
      <c r="C80" s="103"/>
      <c r="D80" s="104"/>
      <c r="E80" s="104"/>
      <c r="F80" s="105"/>
      <c r="G80" s="105"/>
      <c r="H80" s="105"/>
      <c r="I80" s="105"/>
      <c r="J80" s="105"/>
      <c r="K80" s="105"/>
      <c r="L80" s="105"/>
      <c r="M80" s="105"/>
      <c r="N80" s="105"/>
      <c r="O80" s="104"/>
    </row>
    <row r="81" spans="1:15" ht="13.5" x14ac:dyDescent="0.2">
      <c r="A81" s="174"/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</row>
    <row r="82" spans="1:15" x14ac:dyDescent="0.2">
      <c r="A82" s="175"/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</row>
    <row r="83" spans="1:15" ht="13.5" x14ac:dyDescent="0.2">
      <c r="A83" s="175"/>
      <c r="B83" s="176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</row>
    <row r="84" spans="1:15" x14ac:dyDescent="0.2">
      <c r="A84" s="168"/>
      <c r="B84" s="169"/>
      <c r="C84" s="170"/>
      <c r="D84" s="170"/>
      <c r="E84" s="170"/>
      <c r="F84" s="170"/>
      <c r="G84" s="170"/>
      <c r="H84" s="170"/>
      <c r="I84" s="170"/>
      <c r="J84" s="170"/>
      <c r="K84" s="170"/>
      <c r="L84" s="170"/>
      <c r="M84" s="170"/>
      <c r="N84" s="170"/>
      <c r="O84" s="170"/>
    </row>
    <row r="85" spans="1:15" x14ac:dyDescent="0.2">
      <c r="A85" s="168"/>
      <c r="B85" s="177"/>
      <c r="C85" s="178"/>
      <c r="D85" s="178"/>
      <c r="E85" s="178"/>
      <c r="F85" s="178"/>
      <c r="G85" s="178"/>
      <c r="H85" s="178"/>
      <c r="I85" s="178"/>
      <c r="J85" s="178"/>
      <c r="K85" s="178"/>
      <c r="L85" s="178"/>
      <c r="M85" s="178"/>
      <c r="N85" s="178"/>
      <c r="O85" s="170"/>
    </row>
    <row r="86" spans="1:15" x14ac:dyDescent="0.2">
      <c r="A86" s="168"/>
      <c r="B86" s="177"/>
      <c r="C86" s="179"/>
      <c r="D86" s="179"/>
      <c r="E86" s="179"/>
      <c r="F86" s="179"/>
      <c r="G86" s="179"/>
      <c r="H86" s="179"/>
      <c r="I86" s="179"/>
      <c r="J86" s="179"/>
      <c r="K86" s="179"/>
      <c r="L86" s="179"/>
      <c r="M86" s="179"/>
      <c r="N86" s="179"/>
      <c r="O86" s="179"/>
    </row>
    <row r="87" spans="1:15" x14ac:dyDescent="0.2">
      <c r="A87" s="168"/>
      <c r="B87" s="177"/>
      <c r="C87" s="180"/>
      <c r="D87" s="180"/>
      <c r="E87" s="180"/>
      <c r="F87" s="180"/>
      <c r="G87" s="180"/>
      <c r="H87" s="180"/>
      <c r="I87" s="180"/>
      <c r="J87" s="180"/>
      <c r="K87" s="180"/>
      <c r="L87" s="180"/>
      <c r="M87" s="180"/>
      <c r="N87" s="180"/>
      <c r="O87" s="179"/>
    </row>
    <row r="88" spans="1:15" x14ac:dyDescent="0.2">
      <c r="A88" s="168"/>
      <c r="B88" s="177"/>
      <c r="C88" s="178"/>
      <c r="D88" s="178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70"/>
    </row>
    <row r="89" spans="1:15" x14ac:dyDescent="0.2">
      <c r="A89" s="168"/>
      <c r="B89" s="177"/>
      <c r="C89" s="179"/>
      <c r="D89" s="179"/>
      <c r="E89" s="179"/>
      <c r="F89" s="179"/>
      <c r="G89" s="179"/>
      <c r="H89" s="179"/>
      <c r="I89" s="179"/>
      <c r="J89" s="179"/>
      <c r="K89" s="179"/>
      <c r="L89" s="179"/>
      <c r="M89" s="179"/>
      <c r="N89" s="179"/>
      <c r="O89" s="179"/>
    </row>
    <row r="90" spans="1:15" x14ac:dyDescent="0.2">
      <c r="A90" s="168"/>
      <c r="B90" s="177"/>
      <c r="C90" s="180"/>
      <c r="D90" s="180"/>
      <c r="E90" s="180"/>
      <c r="F90" s="180"/>
      <c r="G90" s="180"/>
      <c r="H90" s="180"/>
      <c r="I90" s="180"/>
      <c r="J90" s="180"/>
      <c r="K90" s="180"/>
      <c r="L90" s="180"/>
      <c r="M90" s="180"/>
      <c r="N90" s="180"/>
      <c r="O90" s="179"/>
    </row>
    <row r="91" spans="1:15" x14ac:dyDescent="0.2">
      <c r="A91" s="168"/>
      <c r="B91" s="177"/>
      <c r="C91" s="178"/>
      <c r="D91" s="178"/>
      <c r="E91" s="178"/>
      <c r="F91" s="181"/>
      <c r="G91" s="181"/>
      <c r="H91" s="181"/>
      <c r="I91" s="181"/>
      <c r="J91" s="181"/>
      <c r="K91" s="181"/>
      <c r="L91" s="181"/>
      <c r="M91" s="181"/>
      <c r="N91" s="181"/>
      <c r="O91" s="170"/>
    </row>
    <row r="92" spans="1:15" x14ac:dyDescent="0.2">
      <c r="A92" s="168"/>
      <c r="B92" s="177"/>
      <c r="C92" s="179"/>
      <c r="D92" s="179"/>
      <c r="E92" s="179"/>
      <c r="F92" s="179"/>
      <c r="G92" s="179"/>
      <c r="H92" s="179"/>
      <c r="I92" s="179"/>
      <c r="J92" s="179"/>
      <c r="K92" s="179"/>
      <c r="L92" s="179"/>
      <c r="M92" s="179"/>
      <c r="N92" s="179"/>
      <c r="O92" s="179"/>
    </row>
    <row r="93" spans="1:15" x14ac:dyDescent="0.2">
      <c r="A93" s="168"/>
      <c r="B93" s="177"/>
      <c r="C93" s="180"/>
      <c r="D93" s="180"/>
      <c r="E93" s="180"/>
      <c r="F93" s="180"/>
      <c r="G93" s="180"/>
      <c r="H93" s="180"/>
      <c r="I93" s="180"/>
      <c r="J93" s="180"/>
      <c r="K93" s="180"/>
      <c r="L93" s="180"/>
      <c r="M93" s="180"/>
      <c r="N93" s="180"/>
      <c r="O93" s="179"/>
    </row>
    <row r="94" spans="1:15" x14ac:dyDescent="0.2">
      <c r="A94" s="182"/>
      <c r="B94" s="177"/>
      <c r="C94" s="179"/>
      <c r="D94" s="183"/>
      <c r="E94" s="183"/>
      <c r="F94" s="184"/>
      <c r="G94" s="184"/>
      <c r="H94" s="184"/>
      <c r="I94" s="184"/>
      <c r="J94" s="184"/>
      <c r="K94" s="184"/>
      <c r="L94" s="184"/>
      <c r="M94" s="184"/>
      <c r="N94" s="184"/>
      <c r="O94" s="184"/>
    </row>
    <row r="95" spans="1:15" x14ac:dyDescent="0.2">
      <c r="A95" s="184"/>
      <c r="B95" s="149"/>
      <c r="C95" s="179"/>
      <c r="D95" s="179"/>
      <c r="E95" s="179"/>
      <c r="F95" s="179"/>
      <c r="G95" s="179"/>
      <c r="H95" s="179"/>
      <c r="I95" s="179"/>
      <c r="J95" s="179"/>
      <c r="K95" s="179"/>
      <c r="L95" s="179"/>
      <c r="M95" s="179"/>
      <c r="N95" s="179"/>
      <c r="O95" s="179"/>
    </row>
    <row r="96" spans="1:15" x14ac:dyDescent="0.2">
      <c r="A96" s="184"/>
      <c r="B96" s="149"/>
      <c r="C96" s="185"/>
      <c r="D96" s="185"/>
      <c r="E96" s="185"/>
      <c r="F96" s="185"/>
      <c r="G96" s="185"/>
      <c r="H96" s="185"/>
      <c r="I96" s="185"/>
      <c r="J96" s="185"/>
      <c r="K96" s="185"/>
      <c r="L96" s="185"/>
      <c r="M96" s="185"/>
      <c r="N96" s="185"/>
      <c r="O96" s="185"/>
    </row>
    <row r="97" spans="1:15" ht="13.5" x14ac:dyDescent="0.2">
      <c r="A97" s="184"/>
      <c r="B97" s="177"/>
      <c r="C97" s="179"/>
      <c r="D97" s="186"/>
      <c r="E97" s="186"/>
      <c r="F97" s="186"/>
      <c r="G97" s="186"/>
      <c r="H97" s="186"/>
      <c r="I97" s="186"/>
      <c r="J97" s="186"/>
      <c r="K97" s="186"/>
      <c r="L97" s="186"/>
      <c r="M97" s="186"/>
      <c r="N97" s="186"/>
      <c r="O97" s="184"/>
    </row>
    <row r="98" spans="1:15" x14ac:dyDescent="0.2">
      <c r="A98" s="184"/>
      <c r="B98" s="14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179"/>
      <c r="O98" s="184"/>
    </row>
    <row r="99" spans="1:15" ht="13.5" x14ac:dyDescent="0.2">
      <c r="A99" s="158"/>
      <c r="B99" s="149"/>
      <c r="C99" s="157"/>
      <c r="D99" s="157"/>
      <c r="E99" s="157"/>
      <c r="F99" s="158"/>
      <c r="G99" s="158"/>
      <c r="H99" s="158"/>
      <c r="I99" s="158"/>
      <c r="J99" s="158"/>
      <c r="K99" s="158"/>
      <c r="L99" s="158"/>
      <c r="M99" s="158"/>
      <c r="N99" s="158"/>
      <c r="O99" s="157"/>
    </row>
    <row r="100" spans="1:15" ht="13.5" x14ac:dyDescent="0.2">
      <c r="A100" s="157"/>
      <c r="B100" s="149"/>
      <c r="C100" s="185"/>
      <c r="D100" s="185"/>
      <c r="E100" s="185"/>
      <c r="F100" s="185"/>
      <c r="G100" s="185"/>
      <c r="H100" s="185"/>
      <c r="I100" s="185"/>
      <c r="J100" s="185"/>
      <c r="K100" s="185"/>
      <c r="L100" s="185"/>
      <c r="M100" s="185"/>
      <c r="N100" s="185"/>
      <c r="O100" s="187"/>
    </row>
    <row r="101" spans="1:15" ht="13.5" x14ac:dyDescent="0.2">
      <c r="A101" s="149"/>
      <c r="B101" s="157"/>
      <c r="C101" s="149"/>
      <c r="D101" s="188"/>
      <c r="E101" s="188"/>
      <c r="F101" s="188"/>
      <c r="G101" s="188"/>
      <c r="H101" s="188"/>
      <c r="I101" s="188"/>
      <c r="J101" s="188"/>
      <c r="K101" s="188"/>
      <c r="L101" s="188"/>
      <c r="M101" s="188"/>
      <c r="N101" s="188"/>
      <c r="O101" s="188"/>
    </row>
    <row r="102" spans="1:15" x14ac:dyDescent="0.2">
      <c r="A102" s="149"/>
      <c r="B102" s="149"/>
      <c r="C102" s="178"/>
      <c r="D102" s="178"/>
      <c r="E102" s="178"/>
      <c r="F102" s="178"/>
      <c r="G102" s="178"/>
      <c r="H102" s="178"/>
      <c r="I102" s="178"/>
      <c r="J102" s="178"/>
      <c r="K102" s="178"/>
      <c r="L102" s="178"/>
      <c r="M102" s="178"/>
      <c r="N102" s="178"/>
      <c r="O102" s="181"/>
    </row>
    <row r="103" spans="1:15" ht="13.5" x14ac:dyDescent="0.25">
      <c r="A103" s="189"/>
      <c r="B103" s="190"/>
      <c r="C103" s="189"/>
      <c r="D103" s="164"/>
      <c r="E103" s="164"/>
      <c r="F103" s="164"/>
      <c r="G103" s="164"/>
      <c r="H103" s="164"/>
      <c r="I103" s="164"/>
      <c r="J103" s="164"/>
      <c r="K103" s="164"/>
      <c r="L103" s="164"/>
      <c r="M103" s="164"/>
      <c r="N103" s="164"/>
      <c r="O103" s="164"/>
    </row>
    <row r="104" spans="1:15" ht="13.5" x14ac:dyDescent="0.25">
      <c r="A104" s="189"/>
      <c r="B104" s="190"/>
      <c r="C104" s="191"/>
      <c r="D104" s="161"/>
      <c r="E104" s="161"/>
      <c r="F104" s="161"/>
      <c r="G104" s="161"/>
      <c r="H104" s="161"/>
      <c r="I104" s="161"/>
      <c r="J104" s="161"/>
      <c r="K104" s="161"/>
      <c r="L104" s="161"/>
      <c r="M104" s="161"/>
      <c r="N104" s="161"/>
      <c r="O104" s="164"/>
    </row>
    <row r="105" spans="1:15" ht="13.5" x14ac:dyDescent="0.25">
      <c r="A105" s="189"/>
      <c r="B105" s="190"/>
      <c r="C105" s="19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1"/>
      <c r="O105" s="164"/>
    </row>
    <row r="106" spans="1:15" x14ac:dyDescent="0.2">
      <c r="A106" s="189"/>
      <c r="O106" s="164"/>
    </row>
    <row r="107" spans="1:15" x14ac:dyDescent="0.2">
      <c r="A107" s="189"/>
      <c r="O107" s="164"/>
    </row>
    <row r="108" spans="1:15" x14ac:dyDescent="0.2">
      <c r="A108" s="189"/>
      <c r="B108" s="90"/>
      <c r="C108" s="177"/>
      <c r="D108" s="90"/>
      <c r="E108" s="164"/>
      <c r="F108" s="164"/>
      <c r="G108" s="164"/>
      <c r="H108" s="164"/>
      <c r="I108" s="164"/>
      <c r="J108" s="164"/>
      <c r="K108" s="164"/>
      <c r="L108" s="164"/>
      <c r="M108" s="164"/>
      <c r="N108" s="164"/>
      <c r="O108" s="164"/>
    </row>
    <row r="109" spans="1:15" x14ac:dyDescent="0.2">
      <c r="A109" s="189"/>
      <c r="B109" s="90"/>
      <c r="C109" s="177"/>
      <c r="D109" s="90"/>
      <c r="E109" s="164"/>
      <c r="F109" s="164"/>
      <c r="G109" s="164"/>
      <c r="H109" s="164"/>
      <c r="I109" s="164"/>
      <c r="J109" s="164"/>
      <c r="K109" s="164"/>
      <c r="L109" s="164"/>
      <c r="M109" s="164"/>
      <c r="N109" s="164"/>
      <c r="O109" s="164"/>
    </row>
    <row r="110" spans="1:15" x14ac:dyDescent="0.2">
      <c r="A110" s="189"/>
      <c r="B110" s="90"/>
      <c r="C110" s="177"/>
      <c r="D110" s="90"/>
      <c r="E110" s="164"/>
      <c r="F110" s="164"/>
      <c r="G110" s="164"/>
      <c r="H110" s="164"/>
      <c r="I110" s="164"/>
      <c r="J110" s="164"/>
      <c r="K110" s="164"/>
      <c r="L110" s="164"/>
      <c r="M110" s="164"/>
      <c r="N110" s="164"/>
      <c r="O110" s="164"/>
    </row>
    <row r="111" spans="1:15" x14ac:dyDescent="0.2">
      <c r="A111" s="189"/>
      <c r="B111" s="90"/>
      <c r="C111" s="177"/>
      <c r="D111" s="90"/>
      <c r="E111" s="164"/>
      <c r="F111" s="164"/>
      <c r="G111" s="164"/>
      <c r="H111" s="164"/>
      <c r="I111" s="164"/>
      <c r="J111" s="164"/>
      <c r="K111" s="164"/>
      <c r="L111" s="164"/>
      <c r="M111" s="164"/>
      <c r="N111" s="164"/>
      <c r="O111" s="164"/>
    </row>
    <row r="112" spans="1:15" x14ac:dyDescent="0.2">
      <c r="A112" s="189"/>
      <c r="C112" s="95"/>
      <c r="D112" s="95"/>
      <c r="E112" s="161"/>
      <c r="O112" s="164"/>
    </row>
    <row r="113" spans="1:25" x14ac:dyDescent="0.2">
      <c r="A113" s="189"/>
      <c r="C113" s="90"/>
      <c r="D113" s="90"/>
      <c r="E113" s="164"/>
      <c r="O113" s="164"/>
    </row>
    <row r="114" spans="1:25" x14ac:dyDescent="0.2">
      <c r="A114" s="189"/>
      <c r="B114" s="90"/>
      <c r="C114" s="177"/>
      <c r="D114" s="90"/>
      <c r="E114" s="164"/>
      <c r="F114" s="164"/>
      <c r="G114" s="164"/>
      <c r="H114" s="164"/>
      <c r="I114" s="164"/>
      <c r="J114" s="164"/>
      <c r="K114" s="164"/>
      <c r="L114" s="164"/>
      <c r="M114" s="164"/>
      <c r="N114" s="164"/>
      <c r="O114" s="164"/>
    </row>
    <row r="115" spans="1:25" ht="13.5" x14ac:dyDescent="0.25">
      <c r="A115" s="192"/>
      <c r="B115" s="193"/>
      <c r="C115" s="194"/>
      <c r="D115" s="194"/>
      <c r="E115" s="194"/>
      <c r="F115" s="194"/>
      <c r="G115" s="194"/>
      <c r="H115" s="194"/>
      <c r="I115" s="194"/>
      <c r="J115" s="194"/>
      <c r="K115" s="194"/>
      <c r="L115" s="194"/>
      <c r="M115" s="194"/>
      <c r="N115" s="194"/>
      <c r="O115" s="191"/>
    </row>
    <row r="118" spans="1:25" x14ac:dyDescent="0.2">
      <c r="C118" s="195"/>
      <c r="D118" s="195"/>
      <c r="E118" s="195"/>
      <c r="F118" s="195"/>
      <c r="G118" s="195"/>
      <c r="H118" s="195"/>
      <c r="I118" s="195"/>
      <c r="J118" s="195"/>
      <c r="K118" s="195"/>
      <c r="L118" s="195"/>
      <c r="M118" s="195"/>
      <c r="N118" s="195"/>
      <c r="O118" s="195"/>
    </row>
    <row r="120" spans="1:25" x14ac:dyDescent="0.2"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  <c r="M120" s="196"/>
      <c r="N120" s="196"/>
    </row>
    <row r="125" spans="1:25" x14ac:dyDescent="0.2">
      <c r="Q125" s="197"/>
      <c r="R125" s="197"/>
      <c r="S125" s="197"/>
      <c r="T125" s="197"/>
      <c r="U125" s="197"/>
      <c r="V125" s="197"/>
      <c r="W125" s="197"/>
      <c r="X125" s="197"/>
      <c r="Y125" s="197"/>
    </row>
  </sheetData>
  <mergeCells count="2">
    <mergeCell ref="C6:H6"/>
    <mergeCell ref="C11:N11"/>
  </mergeCells>
  <pageMargins left="0.51181102362204722" right="0.51181102362204722" top="0.78740157480314965" bottom="0.78740157480314965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Planilha</vt:lpstr>
      <vt:lpstr>cronograma</vt:lpstr>
      <vt:lpstr>cronograma!Area_de_impressao</vt:lpstr>
      <vt:lpstr>Planilha!Area_de_impressao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ana_1429</cp:lastModifiedBy>
  <cp:lastPrinted>2026-01-19T14:52:15Z</cp:lastPrinted>
  <dcterms:created xsi:type="dcterms:W3CDTF">2012-07-23T19:03:05Z</dcterms:created>
  <dcterms:modified xsi:type="dcterms:W3CDTF">2026-01-19T16:45:41Z</dcterms:modified>
</cp:coreProperties>
</file>