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D:\PMB\LICITAÇÕES\2026\PROC 12593-2025 REFORMA CENTRO DE SAUDE DA MULHER\DLC\"/>
    </mc:Choice>
  </mc:AlternateContent>
  <xr:revisionPtr revIDLastSave="0" documentId="13_ncr:1_{80228F11-4C06-408F-B456-4B06AA7D743A}" xr6:coauthVersionLast="47" xr6:coauthVersionMax="47" xr10:uidLastSave="{00000000-0000-0000-0000-000000000000}"/>
  <bookViews>
    <workbookView xWindow="-120" yWindow="-120" windowWidth="29040" windowHeight="15720" tabRatio="790" xr2:uid="{00000000-000D-0000-FFFF-FFFF00000000}"/>
  </bookViews>
  <sheets>
    <sheet name="Planilha" sheetId="19" r:id="rId1"/>
    <sheet name="cronograma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</externalReferences>
  <definedNames>
    <definedName name="__xlnm.Print_Area_1">0</definedName>
    <definedName name="__xlnm.Print_Titles_1">0</definedName>
    <definedName name="__xlnm_Print_Area_1">0</definedName>
    <definedName name="__xlnm_Print_Titles_1">0</definedName>
    <definedName name="_xlnm._FilterDatabase" localSheetId="0" hidden="1">Planilha!$A$8:$F$8</definedName>
    <definedName name="a">"#ref!"</definedName>
    <definedName name="_xlnm.Print_Area" localSheetId="1">cronograma!$A$1:$O$32</definedName>
    <definedName name="_xlnm.Print_Area" localSheetId="0">Planilha!$A$1:$F$308</definedName>
    <definedName name="_xlnm.Database" localSheetId="0">#REF!</definedName>
    <definedName name="_xlnm.Database">#REF!</definedName>
    <definedName name="BDI.Opcao" hidden="1">[1]DADOS!$F$18</definedName>
    <definedName name="BDI.TipoObra" hidden="1">[1]BDI!$A$138:$A$146</definedName>
    <definedName name="CICLOVIA_3">"#ref!"</definedName>
    <definedName name="CICLOVIA_3_2">"#ref!"</definedName>
    <definedName name="CICLOVIA_3_4">"#ref!"</definedName>
    <definedName name="CICLOVIA_3_5">"#ref!"</definedName>
    <definedName name="CONCATENAR" localSheetId="0">CONCATENATE(#REF!," ",#REF!)</definedName>
    <definedName name="CONCATENAR">CONCATENATE(#REF!," ",#REF!)</definedName>
    <definedName name="CP">"#ref!"</definedName>
    <definedName name="Dados.Lista.BDI">[2]DADOS!$T$37:$X$37</definedName>
    <definedName name="DATAEMISSAO" localSheetId="0">#REF!</definedName>
    <definedName name="DATAEMISSAO">#REF!</definedName>
    <definedName name="DATART" localSheetId="0">#REF!</definedName>
    <definedName name="DATART">#REF!</definedName>
    <definedName name="DESONERACAO" hidden="1">IF(OR(Import.Desoneracao="DESONERADO",Import.Desoneracao="SIM"),"SIM","NÃO")</definedName>
    <definedName name="e">"#ref!"</definedName>
    <definedName name="EMPRESAS">OFFSET([3]Cotações!$B$25,0,0):OFFSET([3]Cotações!$H$29,-1,0)</definedName>
    <definedName name="Excel_BuiltIn__FilterDatabase">"#ref!"</definedName>
    <definedName name="Excel_BuiltIn_Print_Area_1">"#ref!"</definedName>
    <definedName name="Excel_BuiltIn_Print_Area_1_1">"#ref!"</definedName>
    <definedName name="Excel_BuiltIn_Print_Area_1_1_1">"#ref!"</definedName>
    <definedName name="Excel_BuiltIn_Print_Area_2">"#ref!"</definedName>
    <definedName name="Excel_BuiltIn_Print_Area_2_1">"#ref!"</definedName>
    <definedName name="Excel_BuiltIn_Print_Area_3">"#ref!"</definedName>
    <definedName name="Excel_BuiltIn_Print_Area_3_1">"#ref!"</definedName>
    <definedName name="Excel_BuiltIn_Print_Area_3_1_1">"#ref!"</definedName>
    <definedName name="Excel_BuiltIn_Print_Area_4">"#ref!"</definedName>
    <definedName name="Excel_BuiltIn_Print_Area_4_1">"#ref!"</definedName>
    <definedName name="Excel_BuiltIn_Print_Area_5">"#ref!"</definedName>
    <definedName name="Excel_BuiltIn_Print_Area_6">"#ref!"</definedName>
    <definedName name="Excel_BuiltIn_Print_Area_7">"#ref!"</definedName>
    <definedName name="Excel_BuiltIn_Print_Titles_2">"#ref!"</definedName>
    <definedName name="Excel_BuiltIn_Print_Titles_2_1">"#ref!"</definedName>
    <definedName name="Excel_BuiltIn_Print_Titles_2_1_1">"#ref!"</definedName>
    <definedName name="Excel_BuiltIn_Print_Titles_3">"#ref!"</definedName>
    <definedName name="Excel_BuiltIn_Print_Titles_3_1">"#ref!"</definedName>
    <definedName name="Excel_BuiltIn_Print_Titles_4">"#ref!"</definedName>
    <definedName name="Excel_BuiltIn_Print_Titles_5">"#ref!"</definedName>
    <definedName name="Excel_BuiltIn_Print_Titles_5_1">"#ref!"</definedName>
    <definedName name="Excel_BuiltIn_Print_Titles_6">"#ref!"</definedName>
    <definedName name="Excel_BuiltIn_Print_Titles_6_2">"#ref!"</definedName>
    <definedName name="Excel_BuiltIn_Print_Titles_6_4">"#ref!"</definedName>
    <definedName name="Excel_BuiltIn_Print_Titles_6_5">"#ref!"</definedName>
    <definedName name="Excel_BuiltIn_Print_Titles_7">"#ref!"</definedName>
    <definedName name="Import.Apelido" hidden="1">[1]DADOS!$F$16</definedName>
    <definedName name="Import.DescLote" hidden="1">[1]DADOS!$F$17</definedName>
    <definedName name="Import.Desoneracao" hidden="1">OFFSET([4]DADOS!$G$18,0,-1)</definedName>
    <definedName name="Import.Município" hidden="1">[4]DADOS!$F$6</definedName>
    <definedName name="INDICES">[3]Cotações!$B$22:OFFSET([3]Cotações!$I$24,-1,0)</definedName>
    <definedName name="LOCALIDADE" localSheetId="0">#REF!</definedName>
    <definedName name="LOCALIDADE">#REF!</definedName>
    <definedName name="memoria">ROUND(PO.Quantidade*[0]!PO.PrecoUnitario,15-13*[5]Planilha!$X$7)</definedName>
    <definedName name="MEMÓRIA" localSheetId="0">ROUND([6]Planilha!$P1,15-13*[6]Planilha!#REF!)</definedName>
    <definedName name="MEMÓRIA">ROUND([6]Planilha!$P1,15-13*[6]Planilha!#REF!)</definedName>
    <definedName name="NCOMPOSICOES">0</definedName>
    <definedName name="NCOTACOES">0</definedName>
    <definedName name="NEMPRESAS">3</definedName>
    <definedName name="NINDICES">1</definedName>
    <definedName name="NRELATORIOS">COUNTA([3]Relatórios!$A:$A)-2</definedName>
    <definedName name="NumerEmpresa">3</definedName>
    <definedName name="NumerIndice">1</definedName>
    <definedName name="Objeto">"Referência"</definedName>
    <definedName name="plan6">"#ref!"</definedName>
    <definedName name="PO.CustoUnitario" localSheetId="0">ROUND([5]Planilha!$P1,15-13*[5]Planilha!#REF!)</definedName>
    <definedName name="PO.CustoUnitario">ROUND([5]Planilha!$P1,15-13*[5]Planilha!#REF!)</definedName>
    <definedName name="PO.PrecoUnitario">[5]Planilha!$R1</definedName>
    <definedName name="PO.Quantidade" localSheetId="0">ROUND([5]Planilha!$O1,15-13*[5]Planilha!#REF!)</definedName>
    <definedName name="PO.Quantidade">ROUND([5]Planilha!$O1,15-13*[5]Planilha!#REF!)</definedName>
    <definedName name="RelatoriosFontes">OFFSET([3]Relatórios!$A$5,1,0,NRELATORIOS)</definedName>
    <definedName name="SENHAGT" hidden="1">"PM2CAIXA"</definedName>
    <definedName name="SomaAgrup">SUMIF(OFFSET([5]Planilha!$A1,1,0,[5]Planilha!$B1),"S",OFFSET([5]Planilha!A1,1,0,[5]Planilha!$B1))</definedName>
    <definedName name="TESTE">"#ref!"</definedName>
    <definedName name="teste2">"#ref!"</definedName>
    <definedName name="TipoOrçamento">"LICITADO"</definedName>
    <definedName name="_xlnm.Print_Titles" localSheetId="1">cronograma!$1:$13</definedName>
    <definedName name="_xlnm.Print_Titles" localSheetId="0">Planilha!$1:$11</definedName>
    <definedName name="VTOTAL1" localSheetId="0">ROUND(Planilha!PO.Quantidade*[0]!PO.PrecoUnitario,15-13*[5]Planilha!$X$7)</definedName>
    <definedName name="VTOTAL1">ROUND(PO.Quantidade*PO.PrecoUnitario,15-13*[5]Planilha!$X$7)</definedName>
  </definedNames>
  <calcPr calcId="19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25" i="9" l="1"/>
  <c r="E303" i="19"/>
  <c r="F296" i="19"/>
  <c r="F290" i="19"/>
  <c r="F297" i="19" l="1"/>
  <c r="F196" i="19" l="1"/>
  <c r="F204" i="19"/>
  <c r="F177" i="19" l="1"/>
  <c r="F239" i="19" l="1"/>
  <c r="F149" i="19" l="1"/>
  <c r="F285" i="19" l="1"/>
  <c r="F59" i="19" l="1"/>
  <c r="F281" i="19" l="1"/>
  <c r="F282" i="19"/>
  <c r="O27" i="9" l="1"/>
  <c r="O24" i="9"/>
  <c r="O21" i="9"/>
  <c r="O18" i="9"/>
  <c r="O15" i="9"/>
  <c r="I13" i="9" l="1"/>
  <c r="J13" i="9" s="1"/>
  <c r="K13" i="9" s="1"/>
  <c r="L13" i="9" s="1"/>
  <c r="M13" i="9" s="1"/>
  <c r="N13" i="9" s="1"/>
  <c r="B303" i="19"/>
  <c r="B302" i="19"/>
  <c r="B301" i="19"/>
  <c r="B300" i="19"/>
  <c r="B299" i="19"/>
  <c r="F197" i="19" l="1"/>
  <c r="F39" i="19"/>
  <c r="F270" i="19" l="1"/>
  <c r="F146" i="19" l="1"/>
  <c r="F145" i="19" l="1"/>
  <c r="F93" i="19" l="1"/>
  <c r="F24" i="19" l="1"/>
  <c r="F26" i="19" s="1"/>
  <c r="F36" i="19" l="1"/>
  <c r="F60" i="19"/>
  <c r="F61" i="19"/>
  <c r="F35" i="19"/>
  <c r="F64" i="19" l="1"/>
  <c r="F43" i="19"/>
  <c r="F38" i="19"/>
  <c r="F40" i="19"/>
  <c r="F37" i="19"/>
  <c r="F42" i="19"/>
  <c r="F45" i="19"/>
  <c r="F62" i="19"/>
  <c r="F50" i="19"/>
  <c r="F44" i="19"/>
  <c r="F46" i="19" l="1"/>
  <c r="F48" i="19" l="1"/>
  <c r="F47" i="19" l="1"/>
  <c r="F49" i="19" l="1"/>
  <c r="F32" i="19" l="1"/>
  <c r="F41" i="19"/>
  <c r="F31" i="19"/>
  <c r="F33" i="19" l="1"/>
  <c r="F58" i="19" l="1"/>
  <c r="F71" i="19"/>
  <c r="F34" i="19"/>
  <c r="F79" i="19" l="1"/>
  <c r="F66" i="19"/>
  <c r="F65" i="19" l="1"/>
  <c r="F67" i="19" s="1"/>
  <c r="F72" i="19" l="1"/>
  <c r="F74" i="19" l="1"/>
  <c r="E300" i="19" s="1"/>
  <c r="O19" i="9" l="1"/>
  <c r="I19" i="9" l="1"/>
  <c r="G19" i="9"/>
  <c r="M19" i="9"/>
  <c r="F19" i="9"/>
  <c r="N19" i="9"/>
  <c r="E19" i="9"/>
  <c r="D19" i="9"/>
  <c r="C19" i="9"/>
  <c r="H19" i="9"/>
  <c r="L19" i="9"/>
  <c r="K19" i="9"/>
  <c r="J19" i="9"/>
  <c r="F16" i="19"/>
  <c r="F30" i="19"/>
  <c r="F52" i="19" s="1"/>
  <c r="F18" i="19" l="1"/>
  <c r="F17" i="19"/>
  <c r="F20" i="19" l="1"/>
  <c r="E299" i="19"/>
  <c r="O16" i="9" s="1"/>
  <c r="I16" i="9" l="1"/>
  <c r="L16" i="9"/>
  <c r="G16" i="9"/>
  <c r="E16" i="9"/>
  <c r="J16" i="9"/>
  <c r="N16" i="9"/>
  <c r="K16" i="9"/>
  <c r="M16" i="9"/>
  <c r="F16" i="9"/>
  <c r="H16" i="9"/>
  <c r="C16" i="9" l="1"/>
  <c r="D16" i="9"/>
  <c r="F80" i="19" l="1"/>
  <c r="F81" i="19" l="1"/>
  <c r="F82" i="19" l="1"/>
  <c r="F104" i="19"/>
  <c r="F106" i="19" l="1"/>
  <c r="F105" i="19"/>
  <c r="F84" i="19"/>
  <c r="F144" i="19" l="1"/>
  <c r="F85" i="19"/>
  <c r="F86" i="19"/>
  <c r="F137" i="19"/>
  <c r="F88" i="19" l="1"/>
  <c r="F154" i="19"/>
  <c r="F139" i="19"/>
  <c r="F138" i="19"/>
  <c r="F108" i="19"/>
  <c r="F110" i="19" s="1"/>
  <c r="F87" i="19"/>
  <c r="F94" i="19" l="1"/>
  <c r="F90" i="19"/>
  <c r="F155" i="19"/>
  <c r="F140" i="19"/>
  <c r="F171" i="19"/>
  <c r="F160" i="19" l="1"/>
  <c r="F98" i="19"/>
  <c r="F96" i="19"/>
  <c r="F95" i="19"/>
  <c r="F91" i="19"/>
  <c r="F157" i="19"/>
  <c r="F141" i="19"/>
  <c r="F158" i="19"/>
  <c r="F172" i="19"/>
  <c r="F173" i="19"/>
  <c r="F188" i="19"/>
  <c r="F240" i="19" l="1"/>
  <c r="F226" i="19"/>
  <c r="F216" i="19"/>
  <c r="F176" i="19"/>
  <c r="F162" i="19"/>
  <c r="F92" i="19"/>
  <c r="F217" i="19"/>
  <c r="F142" i="19"/>
  <c r="F186" i="19"/>
  <c r="F215" i="19"/>
  <c r="F221" i="19" l="1"/>
  <c r="F218" i="19"/>
  <c r="F219" i="19"/>
  <c r="F229" i="19"/>
  <c r="F178" i="19"/>
  <c r="F143" i="19"/>
  <c r="F174" i="19"/>
  <c r="F228" i="19"/>
  <c r="F225" i="19"/>
  <c r="F227" i="19"/>
  <c r="F220" i="19"/>
  <c r="F245" i="19" l="1"/>
  <c r="F238" i="19"/>
  <c r="F163" i="19"/>
  <c r="F161" i="19"/>
  <c r="F200" i="19"/>
  <c r="F175" i="19"/>
  <c r="F187" i="19"/>
  <c r="F165" i="19" l="1"/>
  <c r="F266" i="19"/>
  <c r="F246" i="19"/>
  <c r="F181" i="19"/>
  <c r="F179" i="19"/>
  <c r="F201" i="19"/>
  <c r="F99" i="19"/>
  <c r="F97" i="19"/>
  <c r="F190" i="19"/>
  <c r="F222" i="19"/>
  <c r="F100" i="19" l="1"/>
  <c r="C297" i="19"/>
  <c r="F292" i="19"/>
  <c r="F277" i="19"/>
  <c r="F247" i="19"/>
  <c r="F267" i="19"/>
  <c r="F203" i="19"/>
  <c r="F202" i="19"/>
  <c r="F180" i="19"/>
  <c r="F182" i="19" s="1"/>
  <c r="F223" i="19"/>
  <c r="F268" i="19" l="1"/>
  <c r="F248" i="19"/>
  <c r="F278" i="19"/>
  <c r="F147" i="19"/>
  <c r="F209" i="19"/>
  <c r="F211" i="19" s="1"/>
  <c r="F195" i="19"/>
  <c r="F224" i="19"/>
  <c r="F279" i="19" l="1"/>
  <c r="F249" i="19"/>
  <c r="F269" i="19"/>
  <c r="F271" i="19" s="1"/>
  <c r="F148" i="19"/>
  <c r="F150" i="19" s="1"/>
  <c r="F250" i="19" l="1"/>
  <c r="F280" i="19"/>
  <c r="F284" i="19" l="1"/>
  <c r="F286" i="19" s="1"/>
  <c r="O28" i="9" s="1"/>
  <c r="F251" i="19"/>
  <c r="F191" i="19"/>
  <c r="N28" i="9" l="1"/>
  <c r="F252" i="19"/>
  <c r="F192" i="19"/>
  <c r="F253" i="19" l="1"/>
  <c r="F193" i="19"/>
  <c r="F254" i="19" l="1"/>
  <c r="F194" i="19"/>
  <c r="F205" i="19" s="1"/>
  <c r="F255" i="19" l="1"/>
  <c r="F230" i="19"/>
  <c r="F256" i="19" l="1"/>
  <c r="F257" i="19" l="1"/>
  <c r="F258" i="19" l="1"/>
  <c r="F28" i="9"/>
  <c r="L28" i="9"/>
  <c r="C28" i="9"/>
  <c r="E28" i="9"/>
  <c r="I28" i="9"/>
  <c r="J28" i="9"/>
  <c r="G28" i="9"/>
  <c r="D28" i="9"/>
  <c r="K28" i="9"/>
  <c r="M28" i="9"/>
  <c r="H28" i="9"/>
  <c r="F233" i="19"/>
  <c r="F259" i="19" l="1"/>
  <c r="F237" i="19"/>
  <c r="F260" i="19" l="1"/>
  <c r="F261" i="19"/>
  <c r="F262" i="19" s="1"/>
  <c r="F231" i="19"/>
  <c r="F232" i="19" l="1"/>
  <c r="F234" i="19" l="1"/>
  <c r="F235" i="19" l="1"/>
  <c r="F236" i="19" l="1"/>
  <c r="F241" i="19" s="1"/>
  <c r="E302" i="19" l="1"/>
  <c r="F114" i="19"/>
  <c r="O25" i="9" l="1"/>
  <c r="F115" i="19"/>
  <c r="F122" i="19" l="1"/>
  <c r="F123" i="19"/>
  <c r="L25" i="9"/>
  <c r="J25" i="9"/>
  <c r="N25" i="9"/>
  <c r="M25" i="9"/>
  <c r="D25" i="9"/>
  <c r="E25" i="9"/>
  <c r="K25" i="9"/>
  <c r="F25" i="9"/>
  <c r="I25" i="9"/>
  <c r="H25" i="9"/>
  <c r="G25" i="9"/>
  <c r="F119" i="19"/>
  <c r="F116" i="19"/>
  <c r="F117" i="19"/>
  <c r="F124" i="19" l="1"/>
  <c r="F131" i="19"/>
  <c r="F128" i="19"/>
  <c r="F120" i="19"/>
  <c r="F125" i="19"/>
  <c r="F121" i="19" l="1"/>
  <c r="F126" i="19"/>
  <c r="F129" i="19" l="1"/>
  <c r="F127" i="19"/>
  <c r="F133" i="19" s="1"/>
  <c r="E305" i="19" s="1"/>
  <c r="E301" i="19" l="1"/>
  <c r="O22" i="9" s="1"/>
  <c r="O31" i="9" s="1"/>
  <c r="E306" i="19" l="1"/>
  <c r="E307" i="19" s="1"/>
  <c r="N22" i="9"/>
  <c r="N31" i="9" s="1"/>
  <c r="E22" i="9"/>
  <c r="E31" i="9" s="1"/>
  <c r="J22" i="9"/>
  <c r="J31" i="9" s="1"/>
  <c r="I22" i="9"/>
  <c r="I31" i="9" s="1"/>
  <c r="H22" i="9"/>
  <c r="H31" i="9" s="1"/>
  <c r="G22" i="9"/>
  <c r="G31" i="9" s="1"/>
  <c r="C22" i="9"/>
  <c r="C31" i="9" s="1"/>
  <c r="D22" i="9"/>
  <c r="D31" i="9" s="1"/>
  <c r="K22" i="9"/>
  <c r="K31" i="9" s="1"/>
  <c r="L22" i="9"/>
  <c r="L31" i="9" s="1"/>
  <c r="M22" i="9"/>
  <c r="M31" i="9" s="1"/>
  <c r="F22" i="9"/>
  <c r="F31" i="9" s="1"/>
</calcChain>
</file>

<file path=xl/sharedStrings.xml><?xml version="1.0" encoding="utf-8"?>
<sst xmlns="http://schemas.openxmlformats.org/spreadsheetml/2006/main" count="480" uniqueCount="257">
  <si>
    <t>SERVIÇOS PRELIMINARES</t>
  </si>
  <si>
    <t>CANTEIRO DE OBRAS</t>
  </si>
  <si>
    <t>TOTAL DO ITEM</t>
  </si>
  <si>
    <t>COBERTURA</t>
  </si>
  <si>
    <t>PINTURA</t>
  </si>
  <si>
    <t>INSTALAÇÃO HIDRÁULICA</t>
  </si>
  <si>
    <t>INSTALAÇÃO ELÉTRICA</t>
  </si>
  <si>
    <t>ACESSIBILIDADE</t>
  </si>
  <si>
    <t>M2</t>
  </si>
  <si>
    <t>H</t>
  </si>
  <si>
    <t>CRONOGRAMA FÍSICO - FINANCEIRO</t>
  </si>
  <si>
    <t>MESES</t>
  </si>
  <si>
    <t>Item</t>
  </si>
  <si>
    <t>ETAPAS DE SERVIÇOS</t>
  </si>
  <si>
    <t>VALOR</t>
  </si>
  <si>
    <t>R$</t>
  </si>
  <si>
    <t>VALOR TOTAL DOS SERVIÇOS</t>
  </si>
  <si>
    <t>PLANILHA ORÇAMENTÁRIA</t>
  </si>
  <si>
    <t>M</t>
  </si>
  <si>
    <t>UN</t>
  </si>
  <si>
    <t>M3</t>
  </si>
  <si>
    <t>TOTAL GERAL</t>
  </si>
  <si>
    <t>Prazo:</t>
  </si>
  <si>
    <t>L.S.:</t>
  </si>
  <si>
    <t>B.D.I.:</t>
  </si>
  <si>
    <t>Custo</t>
  </si>
  <si>
    <t>Descrição dos Serviços</t>
  </si>
  <si>
    <t>Unid.</t>
  </si>
  <si>
    <t>Quant.</t>
  </si>
  <si>
    <t>Unitário</t>
  </si>
  <si>
    <t>Preço Total</t>
  </si>
  <si>
    <t>A</t>
  </si>
  <si>
    <t>C</t>
  </si>
  <si>
    <t>TX</t>
  </si>
  <si>
    <t>CJ</t>
  </si>
  <si>
    <t>MXMES</t>
  </si>
  <si>
    <t>B</t>
  </si>
  <si>
    <t>FORROS</t>
  </si>
  <si>
    <t>D</t>
  </si>
  <si>
    <t>E</t>
  </si>
  <si>
    <t>LIMPEZA FINAL DA OBRA</t>
  </si>
  <si>
    <t xml:space="preserve">TOTAL </t>
  </si>
  <si>
    <t>SERVIÇOS COMPLEMENTARES</t>
  </si>
  <si>
    <t>FORRO DE GESSO</t>
  </si>
  <si>
    <t>SERVIÇOS EXTERNOS</t>
  </si>
  <si>
    <t>EDIFICAÇÃO</t>
  </si>
  <si>
    <t>INSTALAÇÕES PREDIAIS</t>
  </si>
  <si>
    <t>ESQUADRIAS</t>
  </si>
  <si>
    <t>CAIXA ENTERRADA HIDRÁULICA RETANGULAR, EM CONCRETO PRÉ-MOLDADO, DIMENSÕES INTERNAS: 0,4X0,4X0,4 M. AF_12/2020</t>
  </si>
  <si>
    <t>CAIXA ENTERRADA HIDRÁULICA RETANGULAR, EM CONCRETO PRÉ-MOLDADO, DIMENSÕES INTERNAS: 0,6X0,6X0,5 M. AF_12/2020</t>
  </si>
  <si>
    <t>CONTRAPISO EM ARGAMASSA PRONTA, PREPARO MANUAL, APLICADO EM ÁREAS MOLHADAS SOBRE IMPERMEABILIZAÇÃO, ACABAMENTO NÃO REFORÇADO, ESPESSURA 4CM. AF_07/2021</t>
  </si>
  <si>
    <t>ENGENHEIRO CIVIL DE OBRA PLENO COM ENCARGOS COMPLEMENTARES</t>
  </si>
  <si>
    <t>PINTURA EXTERNA</t>
  </si>
  <si>
    <t>OBRA: REFORMA DA UNIDADE DE ATENDIMENTO SAÚDE DA MULHER</t>
  </si>
  <si>
    <t xml:space="preserve">LOCAL: AV. ENGENHEIRO ARQUITETO EDUARDO CORREA DA COSTA JR. </t>
  </si>
  <si>
    <t>ADMINISTRAÇÃO LOCAL</t>
  </si>
  <si>
    <t>PAREDE INTERNA</t>
  </si>
  <si>
    <t>INSTALAÇÃO DE VIDRO TEMPERADO, E = 10 MM, ENCAIXADO EM PERFIL U. AF_11/2025</t>
  </si>
  <si>
    <t>PORTA DE ABRIR COM MOLA HIDRÁULICA, EM VIDRO TEMPERADO, 90X210 CM, ESPESSURA 10 MM, INCLUSIVE ACESSÓRIOS. AF_11/2025</t>
  </si>
  <si>
    <t>HA.01 - CAIXA DE LIGAÇÃO OU INSPEÇÃO - TAMPA DE CONCRETO</t>
  </si>
  <si>
    <t>DEMOLIÇÃO MANUAL DE CONCRETO SIMPLES</t>
  </si>
  <si>
    <t>RECOLOCAÇÃO DE DOBRADIÇAS</t>
  </si>
  <si>
    <t>GL</t>
  </si>
  <si>
    <t>REVESTIMENTOS</t>
  </si>
  <si>
    <t>PISOS</t>
  </si>
  <si>
    <t>FECHAMENTOS</t>
  </si>
  <si>
    <t>DESENVOLVIMENTO DE PROJETO TÉCNICO DE PREVENÇÃO E COMBATE A INCÊNDIO E APROVAÇÃO JUNTO AO CORPO DE BOMBEIROS PARA EDIFICAÇÕES ATÉ 2000 M2</t>
  </si>
  <si>
    <t>FORROS / TETOS</t>
  </si>
  <si>
    <t>INSTALAÇÃO HIDROSSANITÁRIA</t>
  </si>
  <si>
    <t>ADM</t>
  </si>
  <si>
    <t>BOMBEIROS</t>
  </si>
  <si>
    <t>INSTALAÇÃO ESGOTO</t>
  </si>
  <si>
    <t xml:space="preserve">SERVIÇOS FINAIS </t>
  </si>
  <si>
    <t>MAPA TÁTIL 35 X45 CM - INCLUSIVE PEDESTAL</t>
  </si>
  <si>
    <t>UND</t>
  </si>
  <si>
    <t xml:space="preserve"> </t>
  </si>
  <si>
    <t>TAMPOS - LOUÇAS - DISPOSITIVOS HIDRÁULICOS</t>
  </si>
  <si>
    <t>CLIMATIZAÇÃO - DISPOSTIVOS ELÉTRICOS</t>
  </si>
  <si>
    <t>INSTALAÇÃO PLUVIAL</t>
  </si>
  <si>
    <t>(+ BDI)</t>
  </si>
  <si>
    <t>REFLETOR LED 100 W - LUZ BRANCA</t>
  </si>
  <si>
    <t>12 meses</t>
  </si>
  <si>
    <t>PINTURA GRÁFICA</t>
  </si>
  <si>
    <t>ADESIVO GRÁFICO</t>
  </si>
  <si>
    <t>INSTALAÇÃO EVAPORADORA E CONDENSADORA</t>
  </si>
  <si>
    <t>FACHADA</t>
  </si>
  <si>
    <t>PISO</t>
  </si>
  <si>
    <t>PAREDES</t>
  </si>
  <si>
    <t>FACHADA E PISO - IMPERMEABILIZAÇÃO E REVESTIMENTO</t>
  </si>
  <si>
    <t>COBERTURA DE ACESSO  - ESTRUTURAL E TELHAS</t>
  </si>
  <si>
    <t>COBERTURA PRINCIPAL - ESTRUTURAL E TELHAS</t>
  </si>
  <si>
    <t>CALHAS E PLATIBANDAS - IMPERMEABILIZAÇÃO E RUFOS</t>
  </si>
  <si>
    <t>PORTAS - ESCADAS - PATAMAR - GRADIL - GUARDA MACA</t>
  </si>
  <si>
    <t>LOUÇAS E BANCADAS</t>
  </si>
  <si>
    <t>INSTALAÇÃO COMBATE CONTRA INCÊNDIO</t>
  </si>
  <si>
    <t>APARELHOS ELÉTRICOS</t>
  </si>
  <si>
    <t>REINSTALAÇÃO DE ARMÁRIO REMOVIDO</t>
  </si>
  <si>
    <t>DESIGN</t>
  </si>
  <si>
    <t>COMUNICAÇÃO VISUAL E ACESSIBILIDADE</t>
  </si>
  <si>
    <t>PORTAS - JANELAS - GUARDA MACA</t>
  </si>
  <si>
    <t>SERVIÇOS INTERNOS E EXTERNOS</t>
  </si>
  <si>
    <t>BANCADA/BANCA/PIA DE ACO INOXIDAVEL (AISI 430) COM 1 CUBA CENTRAL, COM VALVULA, ESCORREDOR DUPLO, DE *0,55 X 1,60* M</t>
  </si>
  <si>
    <t>TELA EM METAL PARA ESTUQUE (DEPLOYE) - INCLUSIVE INSTALAÇÃO</t>
  </si>
  <si>
    <t>SPDA</t>
  </si>
  <si>
    <t>DISTRIBUIÇÃO</t>
  </si>
  <si>
    <t>AVCB</t>
  </si>
  <si>
    <t>SERVIÇO TÉCNICO ESPECIALIZADO</t>
  </si>
  <si>
    <t>DEMOLIÇÕES E REMOÇÕES</t>
  </si>
  <si>
    <t>PLACA DE IDENTIFICAÇÃO PARA OBRA</t>
  </si>
  <si>
    <t>MONTAGEM E DESMONTAGEM DE ANDAIME TORRE METÁLICA COM ALTURA ATÉ 10 M</t>
  </si>
  <si>
    <t>ANDAIME TORRE METÁLICO (1,5 X 1,5 M) COM PISO METÁLICO</t>
  </si>
  <si>
    <t>LIMPEZA MANUAL DO TERRENO, INCLUSIVE TRONCOS ATÉ 5 CM DE DIÂMETRO, COM CAMINHÃO À DISPOSIÇÃO DENTRO DA OBRA, ATÉ O RAIO DE 1 KM</t>
  </si>
  <si>
    <t>DEMOLIÇÃO MANUAL DE REVESTIMENTO EM MASSA DE PAREDE OU TETO</t>
  </si>
  <si>
    <t>DEMOLIÇÃO MANUAL DE REVESTIMENTO CERÂMICO, INCLUINDO A BASE</t>
  </si>
  <si>
    <t>DEMOLIÇÃO MANUAL DE RODAPÉ, SOLEIRA OU PEITORIL, EM MATERIAL CERÂMICO E/OU LADRILHO HIDRÁULICO, INCLUINDO A BASE</t>
  </si>
  <si>
    <t>DEMOLIÇÃO MANUAL DE FORRO EM GESSO, INCLUSIVE SISTEMA DE FIXAÇÃO</t>
  </si>
  <si>
    <t>DEMOLIÇÃO MANUAL DE ALVENARIA DE ELEVAÇÃO OU ELEMENTO VAZADO, INCLUINDO REVESTIMENTO</t>
  </si>
  <si>
    <t>DEMOLIÇÃO MECANIZADA DE PAVIMENTO OU PISO EM CONCRETO, INCLUSIVE FRAGMENTAÇÃO E ACOMODAÇÃO DO MATERIAL</t>
  </si>
  <si>
    <t>DEMOLIÇÃO MANUAL DE REVESTIMENTO EM MASSA DE PISO</t>
  </si>
  <si>
    <t>REMOÇÃO CONDENSADORA COM REAPROVEITAMENTO</t>
  </si>
  <si>
    <t>REMOÇÃO MANUAL DE JUNTA DE DILATAÇÃO OU RETRAÇÃO, INCLUSIVE APOIO</t>
  </si>
  <si>
    <t>REMOÇÃO DE CALHA OU RUFO</t>
  </si>
  <si>
    <t>RETIRADA DE FOLHA DE ESQUADRIA EM MADEIRA</t>
  </si>
  <si>
    <t>RETIRADA DE BATENTE COM GUARNIÇÃO E PEÇAS LINEARES EM MADEIRA, CHUMBADOS</t>
  </si>
  <si>
    <t>RETIRADA DE BANCADA INCLUINDO PERTENCES</t>
  </si>
  <si>
    <t>RETIRADA DE ARMÁRIO EM MADEIRA OU METAL</t>
  </si>
  <si>
    <t>RETIRADA DE ESQUADRIA METÁLICA EM GERAL</t>
  </si>
  <si>
    <t>RETIRADA DE TELHAMENTO PERFIL E MATERIAL QUALQUER, EXCETO BARRO</t>
  </si>
  <si>
    <t>RETIRADA DE ESTRUTURA EM MADEIRA PONTALETADA - TELHAS PERFIL QUALQUER</t>
  </si>
  <si>
    <t>APICOAMENTO MANUAL DE PISO, PAREDE OU TETO</t>
  </si>
  <si>
    <t>REMOÇÃO DE ENTULHO SEPARADO DE OBRA COM CAÇAMBA METÁLICA - TERRA, ALVENARIA, CONCRETO, ARGAMASSA, MADEIRA, PAPEL, PLÁSTICO OU METAL</t>
  </si>
  <si>
    <t>IMPERMEABILIZAÇÃO EM ARGAMASSA POLIMÉRICA PARA UMIDADE E ÁGUA DE PERCOLAÇÃO</t>
  </si>
  <si>
    <t>CHAPISCO COM ADESIVO DE ALTO DESEMPENHO</t>
  </si>
  <si>
    <t>REBOCO</t>
  </si>
  <si>
    <t>REVESTIMENTO EM PLACA CERÂMICA ESMALTADA DE 10X10 CM, ASSENTADO E REJUNTADO COM ARGAMASSA INDUSTRIALIZADA</t>
  </si>
  <si>
    <t>LASTRO DE PEDRA BRITADA</t>
  </si>
  <si>
    <t>PISO COM REQUADRO EM CONCRETO SIMPLES COM CONTROLE DE FCK= 20 MPA</t>
  </si>
  <si>
    <t>JUNTA DE DILATAÇÃO OU VEDAÇÃO COM MASTIQUE DE SILICONE, 1,0 X 0,5 CM - INCLUSIVE GUIA DE APOIO EM POLIETILENO</t>
  </si>
  <si>
    <t>LIMPEZA COMPLEMENTAR COM HIDROJATEAMENTO</t>
  </si>
  <si>
    <t>TINTA ACRÍLICA ANTIMOFO EM MASSA, INCLUSIVE PREPARO</t>
  </si>
  <si>
    <t>REMOÇÃO DE PINTURA EM SUPERFÍCIES DE MADEIRA E/OU METÁLICAS COM LIXAMENTO</t>
  </si>
  <si>
    <t>PREPARO DE BASE PARA SUPERFÍCIE METÁLICA COM FUNDO ANTIOXIDANTE</t>
  </si>
  <si>
    <t>ESMALTE À BASE ÁGUA EM SUPERFÍCIE METÁLICA, INCLUSIVE PREPARO</t>
  </si>
  <si>
    <t>TELHAMENTO EM CHAPA DE AÇO PRÉ-PINTADA, TIPO SANDUÍCHE, ESPESSURA DE 0,50MM, COM POLIESTIRENO EXPANDIDO</t>
  </si>
  <si>
    <t>COBERTURA PLANA EM CHAPA DE POLICARBONATO ALVEOLAR DE 10 MM</t>
  </si>
  <si>
    <t>ESTRUTURA PONTALETADA PARA TELHAS ONDULADAS</t>
  </si>
  <si>
    <t>TELHAMENTO EM CIMENTO REFORÇADO COM FIO SINTÉTICO CRFS - PERFIL ONDULADO DE 8 MM</t>
  </si>
  <si>
    <t>CUMEEIRA UNIVERSAL EM CIMENTO REFORÇADO COM FIO SINTÉTICO CRFS - PERFIL ONDULADO</t>
  </si>
  <si>
    <t>TELHA ONDULADA TRANSLÚCIDA EM POLIPROPILENO</t>
  </si>
  <si>
    <t>ALVENARIA DE BLOCO CERÂMICO DE VEDAÇÃO DE 9 CM</t>
  </si>
  <si>
    <t>ARGAMASSA DE REGULARIZAÇÃO E/OU PROTEÇÃO</t>
  </si>
  <si>
    <t>IMPERMEABILIZAÇÃO EM MANTA ASFÁLTICA COM ARMADURA, TIPO III-B, ESPESSURA DE 3 MM</t>
  </si>
  <si>
    <t>TELA GALVANIZADA FIO 24 BWG, MALHA HEXAGONAL DE 1/2´, PARA ARMADURA DE ARGAMASSA</t>
  </si>
  <si>
    <t>CALHA, RUFO, AFINS EM CHAPA GALVANIZADA Nº 24 - CORTE 0,33 M</t>
  </si>
  <si>
    <t>CALHA, RUFO, AFINS EM CHAPA GALVANIZADA Nº 24 - CORTE 0,50 M</t>
  </si>
  <si>
    <t>ALVENARIA DE BLOCO CERÂMICO DE VEDAÇÃO DE 14 CM</t>
  </si>
  <si>
    <t>DIVISÓRIA EM PLACAS DE GESSO ACARTONADO, RESISTÊNCIA AO FOGO 30 MINUTOS, ESPESSURA 73/48MM - 1ST / 1ST</t>
  </si>
  <si>
    <t>DIVISÓRIA EM PLACAS DE GRANILITE COM ESPESSURA DE 4 CM</t>
  </si>
  <si>
    <t>FORRO EM PAINÉIS DE GESSO ACARTONADO, ESPESSURA DE 12,5MM, FIXO</t>
  </si>
  <si>
    <t>CHAPISCO</t>
  </si>
  <si>
    <t>MASSA CORRIDA À BASE DE RESINA ACRÍLICA</t>
  </si>
  <si>
    <t>REVESTIMENTO EM PLACA CERÂMICA ESMALTADA, TIPO MONOPOROSA, ASSENTADO E REJUNTADO COM ARGAMASSA INDUSTRIALIZADA</t>
  </si>
  <si>
    <t>LONA PLÁSTICA EM POLIETILENO, 150 MICRAS, PARA CAMADA SEPARADORA DE PISO/PAVIMENTO</t>
  </si>
  <si>
    <t>CONCRETO PREPARADO NO LOCAL, FCK = 20 MPA</t>
  </si>
  <si>
    <t>IMPERMEABILIZAÇÃO EM MEMBRANA À BASE DE RESINA TERMOPLÁSTICA E CIMENTOS ADITIVADOS COM REFORÇO EM TELA POLIÉSTER</t>
  </si>
  <si>
    <t>REVESTIMENTO EM PORCELANATO ESMALTADO ANTIDERRAPANTE PARA ÁREA EXTERNA E AMBIENTE COM ALTO TRÁFEGO, GRUPO DE ABSORÇÃO BIA, ASSENTADO COM ARGAMASSA COLANTE INDUSTRIALIZADA, REJUNTADO</t>
  </si>
  <si>
    <t>RODAPÉ EM PORCELANATO ESMALTADO ANTIDERRAPANTE PARA ÁREA EXTERNA E AMBIENTE COM ALTO TRÁFEGO, GRUPO DE ABSORÇÃO BIA, ASSENTADO COM ARGAMASSA COLANTE INDUSTRIALIZADA, REJUNTADO</t>
  </si>
  <si>
    <t>PISO EPÓXI AUTONIVELANTE, MÚLTIPLAS CAMADAS, ESPESSURA 4 MM</t>
  </si>
  <si>
    <t>RODAPÉ ABAULADO, COM ARGAMASSA EPOXI, ALTURA ENTRE 5 A 10 CM</t>
  </si>
  <si>
    <t>TAXA DE MOBILIZAÇÃO E DESMOBILIZAÇÃO DE EQUIPE E EQUIPAMENTOS PARA EXECUÇÃO DE PISO EPÓXI</t>
  </si>
  <si>
    <t>PEITORIL E/OU SOLEIRA EM GRANITO, ESPESSURA DE 2 CM E LARGURA ATÉ 20 CM, ACABAMENTO POLIDO</t>
  </si>
  <si>
    <t>FOLHA DE PORTA LISA COMUM - 90 X 210 CM</t>
  </si>
  <si>
    <t>RECOLOCAÇÃO DE FOLHAS DE PORTA OU JANELA</t>
  </si>
  <si>
    <t>PORTA MACHO E FÊMEA COM BATENTE DE MADEIRA - 90 X 210 CM</t>
  </si>
  <si>
    <t>PORTA LISA COM BATENTE MADEIRA - 90 X 210 CM</t>
  </si>
  <si>
    <t>FERRAGEM COMPLETA COM MAÇANETA TIPO ALAVANCA, PARA PORTA INTERNA COM 1 FOLHA</t>
  </si>
  <si>
    <t>PORTA LISA DE CORRER SUSPENSA EM MADEIRA COM BATENTE</t>
  </si>
  <si>
    <t>CAIXILHO EM ALUMÍNIO BASCULANTE COM VIDRO - BRANCO</t>
  </si>
  <si>
    <t>VIDRO LISO TRANSPARENTE DE 6 MM</t>
  </si>
  <si>
    <t>PORTA/PORTÃO TIPO GRADIL SOB MEDIDA</t>
  </si>
  <si>
    <t>EPÓXI EM MASSA, INCLUSIVE PREPARO</t>
  </si>
  <si>
    <t>ESMALTE À BASE DE ÁGUA EM MADEIRA, INCLUSIVE PREPARO</t>
  </si>
  <si>
    <t>TAMPO/BANCADA EM GRANITO, COM FRONTÃO, ESPESSURA DE 2 CM, ACABAMENTO POLIDO</t>
  </si>
  <si>
    <t>BACIA SIFONADA COM CAIXA DE DESCARGA ACOPLADA SEM TAMPA - 6 LITROS</t>
  </si>
  <si>
    <t>TAMPA DE PLÁSTICO PARA BACIA SANITÁRIA</t>
  </si>
  <si>
    <t>LAVATÓRIO DE LOUÇA COM COLUNA</t>
  </si>
  <si>
    <t>TORNEIRA DE MESA AUTOMÁTICA, ACIONAMENTO HIDROMECÂNICO, EM LATÃO CROMADO, DN= 1/2´OU 3/4´</t>
  </si>
  <si>
    <t>TAMPO/BANCADA EM CONCRETO ARMADO, REVESTIDO EM AÇO INOXIDÁVEL FOSCO POLIDO</t>
  </si>
  <si>
    <t>MÃO FRANCESA SIMPLES, GALVANIZADA A FOGO, L= 500 MM</t>
  </si>
  <si>
    <t>TORNEIRA DE MESA PARA PIA COM BICA MÓVEL E AREJADOR EM LATÃO FUNDIDO CROMADO</t>
  </si>
  <si>
    <t>TANQUE DE LOUÇA COM COLUNA DE 18 A 20 LITROS</t>
  </si>
  <si>
    <t>TORNEIRA CURTA COM ROSCA PARA USO GERAL, EM LATÃO FUNDIDO CROMADO, DN= 3/4´</t>
  </si>
  <si>
    <t>TUBO DE PVC RÍGIDO SOLDÁVEL MARROM, DN= 25 MM, (3/4´), INCLUSIVE CONEXÕES</t>
  </si>
  <si>
    <t>REGISTRO DE GAVETA EM LATÃO FUNDIDO CROMADO COM CANOPLA, DN= 3/4´ - LINHA ESPECIAL</t>
  </si>
  <si>
    <t>REGISTRO DE PRESSÃO EM LATÃO FUNDIDO CROMADO COM CANOPLA, DN= 3/4´ - LINHA ESPECIAL</t>
  </si>
  <si>
    <t>SIFÃO PLÁSTICO SANFONADO UNIVERSAL DE 1´</t>
  </si>
  <si>
    <t>TUBO DE PVC RÍGIDO BRANCO PXB COM VIROLA E ANEL DE BORRACHA, LINHA ESGOTO SÉRIE NORMAL, DN= 50 MM, INCLUSIVE CONEXÕES</t>
  </si>
  <si>
    <t>TUBO DE PVC RÍGIDO BRANCO PXB COM VIROLA E ANEL DE BORRACHA, LINHA ESGOTO SÉRIE NORMAL, DN= 75 MM, INCLUSIVE CONEXÕES</t>
  </si>
  <si>
    <t>TUBO DE PVC RÍGIDO BRANCO PXB COM VIROLA E ANEL DE BORRACHA, LINHA ESGOTO SÉRIE NORMAL, DN= 100 MM, INCLUSIVE CONEXÕES</t>
  </si>
  <si>
    <t>CAIXA SIFONADA DE PVC RÍGIDO DE 150 X 150 X 50 MM, COM GRELHA</t>
  </si>
  <si>
    <t>RALO SECO EM PVC RÍGIDO DE 100 X 40 MM, COM GRELHA</t>
  </si>
  <si>
    <t>LIMPEZA E DESOBSTRUÇÃO DE CANALETAS OU TUBULAÇÕES DE ÁGUAS PLUVIAIS</t>
  </si>
  <si>
    <t>FURAÇÃO DE 6´ EM CONCRETO ARMADO</t>
  </si>
  <si>
    <t>TUBO DE PVC RÍGIDO DEFOFO, DN= 150MM (DE= 170MM), INCLUSIVE CONEXÕES</t>
  </si>
  <si>
    <t>TUBO DE PVC RÍGIDO PXB COM VIROLA E ANEL DE BORRACHA, LINHA ESGOTO SÉRIE REFORÇADA ´R´. DN= 150 MM, INCLUSIVE CONEXÕES</t>
  </si>
  <si>
    <t>ABRIGO PARA HIDRANTE/MANGUEIRA (EMBUTIR E EXTERNO)</t>
  </si>
  <si>
    <t>QUADRO DE DISTRIBUIÇÃO UNIVERSAL DE EMBUTIR, PARA DISJUNTORES 44 DIN / 32 BOLT-ON - 150 A - SEM COMPONENTES</t>
  </si>
  <si>
    <t>CAIXA DE PROTEÇÃO PARA TRANSFORMADOR DE CORRENTE, (1000 X 750 X 300) MM, PADRÃO CONCESSIONÁRIAS</t>
  </si>
  <si>
    <t>REMOÇÃO DE PORTA DE QUADRO OU PAINEL</t>
  </si>
  <si>
    <t>RECOLOCAÇÃO DE ESQUADRIAS METÁLICAS</t>
  </si>
  <si>
    <t>DISJUNTOR TERMOMAGNÉTICO, BIPOLAR 220/380 V, CORRENTE DE 10 A ATÉ 50 A</t>
  </si>
  <si>
    <t>DISJUNTOR TERMOMAGNÉTICO, TRIPOLAR 220/380 V, CORRENTE DE 60 A ATÉ 100 A</t>
  </si>
  <si>
    <t>CABO DE COBRE DE 2,5 MM², ISOLAMENTO 750 V - ISOLAÇÃO EM PVC 70°C</t>
  </si>
  <si>
    <t>CABO DE COBRE DE 4 MM², ISOLAMENTO 750 V - ISOLAÇÃO EM PVC 70°C</t>
  </si>
  <si>
    <t>CABO DE COBRE DE 6 MM², ISOLAMENTO 750 V - ISOLAÇÃO EM PVC 70°C</t>
  </si>
  <si>
    <t>CABO DE COBRE FLEXÍVEL DE 16 MM², ISOLAMENTO 0,6/1KV - ISOLAÇÃO HEPR 90°C</t>
  </si>
  <si>
    <t>CABO DE COBRE FLEXÍVEL DE 120 MM², ISOLAMENTO 0,6/1KV - ISOLAÇÃO HEPR 90°C</t>
  </si>
  <si>
    <t>ELETRODUTO DE PVC CORRUGADO FLEXÍVEL REFORÇADO, DIÂMETRO EXTERNO DE 32 MM</t>
  </si>
  <si>
    <t>CANALETA EM PVC DE 20 X 12 MM, INCLUSIVE ACESSÓRIOS</t>
  </si>
  <si>
    <t>ELETRODUTO GALVANIZADO CONFORME NBR13057 -  3/4´ COM ACESSÓRIOS</t>
  </si>
  <si>
    <t>INTERRUPTOR COM 1 TECLA SIMPLES E PLACA</t>
  </si>
  <si>
    <t>TOMADA RJ 45 PARA REDE DE DADOS, COM PLACA</t>
  </si>
  <si>
    <t>TOMADA DE CANALETA/PERFILADO UNIVERSAL 2P+T, COM CAIXA E TAMPA</t>
  </si>
  <si>
    <t>CONJUNTO 2 TOMADAS 2P+T DE 10 A, COMPLETO</t>
  </si>
  <si>
    <t>TOMADA 2P+T DE 20 A - 250 V, COMPLETA</t>
  </si>
  <si>
    <t>CAIXA EM PVC DE 4´ X 2´</t>
  </si>
  <si>
    <t>PLACA DE 4´ X 2´</t>
  </si>
  <si>
    <t>LUMINÁRIA REDONDA DE EMBUTIR COM REFLETOR EM ALUMÍNIO JATEADO E DIFUSOR EM VIDRO PARA 2 LÂMPADAS FLUORESCENTES COMPACTAS DUPLAS DE 18 W/26 W</t>
  </si>
  <si>
    <t>LUMINÁRIA RETANGULAR DE SOBREPOR TIPO CALHA ABERTA, PARA 2 LÂMPADAS FLUORESCENTES TUBULARES DE 32 W</t>
  </si>
  <si>
    <t>BRAÇO EM TUBO DE FERRO GALVANIZADO DE 1" X 1,00 M PARA FIXAÇÃO DE UMA LUMINÁRIA</t>
  </si>
  <si>
    <t>CAPTOR TIPO FRANKLIN, H= 300 MM, 4 PONTOS, 2 DESCIDAS, ACABAMENTO CROMADO</t>
  </si>
  <si>
    <t>BRAÇADEIRA DE CONTRAVENTAGEM PARA MASTRO DE DIÂMETRO 2´</t>
  </si>
  <si>
    <t>APOIO PARA MASTRO DE DIÂMETRO 2´</t>
  </si>
  <si>
    <t>BASE PARA MASTRO DE DIÂMETRO 2´</t>
  </si>
  <si>
    <t>MASTRO SIMPLES GALVANIZADO DE DIÂMETRO 2´</t>
  </si>
  <si>
    <t>SINALIZADOR DE OBSTÁCULO SIMPLES, SEM CÉLULA FOTOELÉTRICA</t>
  </si>
  <si>
    <t>CAPTOR TIPO TERMINAL AÉREO, H= 300 MM EM ALUMÍNIO</t>
  </si>
  <si>
    <t>CAIXA DE INSPEÇÃO SUSPENSA</t>
  </si>
  <si>
    <t>CONECTOR OLHAL CABO/HASTE DE 3/4´</t>
  </si>
  <si>
    <t>HASTE DE ATERRAMENTO DE 5/8´ X 3 M</t>
  </si>
  <si>
    <t>BARRA CONDUTORA CHATA EM ALUMÍNIO DE 3/4´ X 1/4´, INCLUSIVE ACESSÓRIOS DE FIXAÇÃO</t>
  </si>
  <si>
    <t>TAMPA PARA CAIXA DE INSPEÇÃO CILÍNDRICA, AÇO GALVANIZADO</t>
  </si>
  <si>
    <t>CAIXA DE INSPEÇÃO DO TERRA CILÍNDRICA EM PVC RÍGIDO, DIÂMETRO DE 300 MM - H= 400 MM</t>
  </si>
  <si>
    <t>SOLDA EXOTÉRMICA CONEXÃO CABO-CABO HORIZONTAL EM X, BITOLA DO CABO DE 50-25MM² A 95-50MM²</t>
  </si>
  <si>
    <t>CABO DE COBRE NU, TÊMPERA MOLE, CLASSE 2, DE 35 MM²</t>
  </si>
  <si>
    <t>CABO DE COBRE NU, TÊMPERA MOLE, CLASSE 2, DE 50 MM²</t>
  </si>
  <si>
    <t>ELETRODUTO DE PVC RÍGIDO ROSCÁVEL DE 3/4´ - COM ACESSÓRIOS</t>
  </si>
  <si>
    <t>EXAUSTOR ELÉTRICO EM PLÁSTICO, VAZÃO DE 150 A 190M³/H</t>
  </si>
  <si>
    <t>DUTO FLEXÍVEL ALUMINIZADO, SEÇÃO CIRCULAR DE 10CM (4´)</t>
  </si>
  <si>
    <t>CHUVEIRO ELÉTRICO DE 6.500W / 220V COM RESISTÊNCIA BLINDADA</t>
  </si>
  <si>
    <t>CORTINA DE AR COM DUAS VELOCIDADES, PARA VÃO DE 1,20 M</t>
  </si>
  <si>
    <t>REVESTIMENTO EM PLACA DE ALUMÍNIO COMPOSTO "ACM", ESPESSURA DE 4 MM E ACABAMENTO EM PVDF</t>
  </si>
  <si>
    <t>PLACA COMEMORATIVA EM AÇO INOXIDÁVEL ESCOVADO</t>
  </si>
  <si>
    <t>PLACA DE IDENTIFICAÇÃO EM PVC COM TEXTO EM VINIL</t>
  </si>
  <si>
    <t>PLACA DE IDENTIFICAÇÃO EM ACRÍLICO COM TEXTO EM VINIL</t>
  </si>
  <si>
    <t>REVESTIMENTO SINTÉTICO DE BORRACHA OU PVC COLORIDO, PARA SINALIZAÇÃO TÁTIL DE ALERTA / DIRECIONAL - COLADO</t>
  </si>
  <si>
    <t>BDI 0,00%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</si>
</sst>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1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#,##0.00\ ;\-#,##0.00\ ;&quot; -&quot;#\ ;@\ "/>
    <numFmt numFmtId="165" formatCode="00\.00"/>
    <numFmt numFmtId="166" formatCode="_(* #,##0.00_);_(* \(#,##0.00\);_(* &quot;-&quot;??_);_(@_)"/>
    <numFmt numFmtId="167" formatCode="#,##0.00_ ;\-#,##0.00\ "/>
    <numFmt numFmtId="168" formatCode="mm/yy"/>
    <numFmt numFmtId="169" formatCode="_(* #,##0_);_(* \(#,##0\);_(* &quot;-&quot;??_);_(@_)"/>
    <numFmt numFmtId="170" formatCode="[$-416]mmm\-yy;@"/>
    <numFmt numFmtId="171" formatCode="_(&quot;Cr$&quot;* #,##0.00_);_(&quot;Cr$&quot;* \(#,##0.00\);_(&quot;Cr$&quot;* &quot;-&quot;??_);_(@_)"/>
    <numFmt numFmtId="172" formatCode="&quot;R$&quot;\ #,##0.00"/>
  </numFmts>
  <fonts count="46" x14ac:knownFonts="1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angal"/>
      <family val="2"/>
    </font>
    <font>
      <sz val="10"/>
      <name val="Arial"/>
      <family val="2"/>
    </font>
    <font>
      <sz val="11"/>
      <color indexed="8"/>
      <name val="Calibri"/>
      <family val="2"/>
      <scheme val="minor"/>
    </font>
    <font>
      <b/>
      <sz val="10"/>
      <color indexed="8"/>
      <name val="Arial"/>
      <family val="2"/>
    </font>
    <font>
      <sz val="10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b/>
      <sz val="9"/>
      <name val="Arial Unicode MS"/>
      <family val="2"/>
    </font>
    <font>
      <b/>
      <sz val="9"/>
      <name val="Arial"/>
      <family val="2"/>
    </font>
    <font>
      <b/>
      <sz val="9"/>
      <color indexed="8"/>
      <name val="Arial Unicode MS"/>
      <family val="2"/>
    </font>
    <font>
      <sz val="9"/>
      <name val="Arial Unicode MS"/>
      <family val="2"/>
    </font>
    <font>
      <b/>
      <sz val="9"/>
      <color rgb="FFFF0000"/>
      <name val="Arial"/>
      <family val="2"/>
    </font>
    <font>
      <b/>
      <sz val="9"/>
      <color indexed="12"/>
      <name val="Arial"/>
      <family val="2"/>
    </font>
    <font>
      <sz val="9"/>
      <color rgb="FFFF0000"/>
      <name val="Arial"/>
      <family val="2"/>
    </font>
    <font>
      <b/>
      <sz val="9"/>
      <color indexed="30"/>
      <name val="Arial Unicode MS"/>
      <family val="2"/>
    </font>
    <font>
      <b/>
      <sz val="9"/>
      <color indexed="8"/>
      <name val="Arial"/>
      <family val="2"/>
    </font>
    <font>
      <sz val="9"/>
      <color indexed="12"/>
      <name val="Arial"/>
      <family val="2"/>
    </font>
    <font>
      <sz val="9"/>
      <color indexed="6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8"/>
      <name val="Arial"/>
      <family val="2"/>
    </font>
    <font>
      <b/>
      <sz val="15"/>
      <name val="Arial"/>
      <family val="2"/>
    </font>
    <font>
      <sz val="15"/>
      <name val="Arial"/>
      <family val="2"/>
    </font>
    <font>
      <sz val="11"/>
      <color indexed="8"/>
      <name val="Calibri"/>
      <family val="2"/>
    </font>
    <font>
      <sz val="11"/>
      <color theme="1"/>
      <name val="Arial"/>
      <family val="2"/>
    </font>
    <font>
      <sz val="9"/>
      <color indexed="8"/>
      <name val="Arial Unicode MS"/>
      <family val="2"/>
    </font>
    <font>
      <b/>
      <sz val="9"/>
      <color indexed="10"/>
      <name val="Arial"/>
      <family val="2"/>
    </font>
    <font>
      <sz val="11"/>
      <color indexed="8"/>
      <name val="Calibri"/>
      <family val="2"/>
      <charset val="1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b/>
      <sz val="15"/>
      <color theme="1"/>
      <name val="Arial"/>
      <family val="2"/>
    </font>
    <font>
      <i/>
      <sz val="9"/>
      <color theme="1"/>
      <name val="Arial"/>
      <family val="2"/>
    </font>
    <font>
      <sz val="10"/>
      <color theme="1"/>
      <name val="Arial"/>
      <family val="2"/>
    </font>
    <font>
      <b/>
      <sz val="14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</fills>
  <borders count="4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8"/>
      </left>
      <right style="medium">
        <color indexed="64"/>
      </right>
      <top style="medium">
        <color indexed="64"/>
      </top>
      <bottom/>
      <diagonal/>
    </border>
    <border>
      <left style="thin">
        <color indexed="8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/>
      <diagonal/>
    </border>
  </borders>
  <cellStyleXfs count="33">
    <xf numFmtId="0" fontId="0" fillId="0" borderId="0"/>
    <xf numFmtId="164" fontId="8" fillId="0" borderId="0" applyFill="0" applyBorder="0" applyAlignment="0" applyProtection="0"/>
    <xf numFmtId="0" fontId="9" fillId="0" borderId="0"/>
    <xf numFmtId="0" fontId="9" fillId="0" borderId="0"/>
    <xf numFmtId="166" fontId="9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166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0" fontId="6" fillId="0" borderId="0"/>
    <xf numFmtId="0" fontId="14" fillId="0" borderId="0"/>
    <xf numFmtId="9" fontId="9" fillId="0" borderId="0" applyFont="0" applyFill="0" applyBorder="0" applyAlignment="0" applyProtection="0"/>
    <xf numFmtId="0" fontId="15" fillId="0" borderId="0"/>
    <xf numFmtId="0" fontId="5" fillId="0" borderId="0"/>
    <xf numFmtId="0" fontId="5" fillId="0" borderId="0"/>
    <xf numFmtId="0" fontId="35" fillId="0" borderId="0" applyFont="0" applyFill="0" applyBorder="0" applyAlignment="0" applyProtection="0"/>
    <xf numFmtId="166" fontId="35" fillId="0" borderId="0" applyFont="0" applyFill="0" applyBorder="0" applyAlignment="0" applyProtection="0"/>
    <xf numFmtId="43" fontId="4" fillId="0" borderId="0" applyFont="0" applyFill="0" applyBorder="0" applyAlignment="0" applyProtection="0"/>
    <xf numFmtId="171" fontId="9" fillId="0" borderId="0" applyFont="0" applyFill="0" applyBorder="0" applyAlignment="0" applyProtection="0"/>
    <xf numFmtId="0" fontId="3" fillId="0" borderId="0"/>
    <xf numFmtId="0" fontId="13" fillId="0" borderId="0" applyProtection="0"/>
    <xf numFmtId="166" fontId="9" fillId="0" borderId="0" applyFont="0" applyFill="0" applyBorder="0" applyAlignment="0" applyProtection="0"/>
    <xf numFmtId="43" fontId="10" fillId="0" borderId="0" applyFont="0" applyFill="0" applyBorder="0" applyAlignment="0" applyProtection="0"/>
    <xf numFmtId="166" fontId="10" fillId="0" borderId="0" applyFont="0" applyFill="0" applyBorder="0" applyAlignment="0" applyProtection="0"/>
    <xf numFmtId="0" fontId="35" fillId="0" borderId="0"/>
    <xf numFmtId="0" fontId="9" fillId="0" borderId="0"/>
    <xf numFmtId="0" fontId="10" fillId="0" borderId="0"/>
    <xf numFmtId="0" fontId="2" fillId="0" borderId="0"/>
    <xf numFmtId="166" fontId="2" fillId="0" borderId="0" applyFont="0" applyFill="0" applyBorder="0" applyAlignment="0" applyProtection="0"/>
    <xf numFmtId="0" fontId="1" fillId="0" borderId="0"/>
    <xf numFmtId="0" fontId="39" fillId="0" borderId="0"/>
  </cellStyleXfs>
  <cellXfs count="306">
    <xf numFmtId="0" fontId="0" fillId="0" borderId="0" xfId="0"/>
    <xf numFmtId="0" fontId="16" fillId="0" borderId="1" xfId="14" applyFont="1" applyBorder="1" applyAlignment="1">
      <alignment vertical="center"/>
    </xf>
    <xf numFmtId="0" fontId="16" fillId="0" borderId="2" xfId="14" applyFont="1" applyBorder="1" applyAlignment="1">
      <alignment vertical="center"/>
    </xf>
    <xf numFmtId="0" fontId="16" fillId="0" borderId="3" xfId="14" applyFont="1" applyBorder="1" applyAlignment="1">
      <alignment vertical="center"/>
    </xf>
    <xf numFmtId="0" fontId="16" fillId="0" borderId="0" xfId="14" applyFont="1"/>
    <xf numFmtId="2" fontId="16" fillId="0" borderId="0" xfId="14" applyNumberFormat="1" applyFont="1"/>
    <xf numFmtId="0" fontId="17" fillId="0" borderId="4" xfId="14" applyFont="1" applyBorder="1" applyAlignment="1">
      <alignment vertical="center"/>
    </xf>
    <xf numFmtId="0" fontId="16" fillId="0" borderId="5" xfId="14" applyFont="1" applyBorder="1"/>
    <xf numFmtId="0" fontId="18" fillId="0" borderId="0" xfId="14" applyFont="1" applyAlignment="1">
      <alignment horizontal="left" vertical="center"/>
    </xf>
    <xf numFmtId="0" fontId="17" fillId="0" borderId="0" xfId="14" applyFont="1" applyAlignment="1">
      <alignment vertical="center"/>
    </xf>
    <xf numFmtId="0" fontId="18" fillId="0" borderId="0" xfId="14" applyFont="1" applyAlignment="1">
      <alignment horizontal="center" vertical="center"/>
    </xf>
    <xf numFmtId="168" fontId="19" fillId="0" borderId="0" xfId="14" applyNumberFormat="1" applyFont="1" applyAlignment="1">
      <alignment vertical="center"/>
    </xf>
    <xf numFmtId="168" fontId="19" fillId="0" borderId="4" xfId="14" applyNumberFormat="1" applyFont="1" applyBorder="1" applyAlignment="1">
      <alignment vertical="center"/>
    </xf>
    <xf numFmtId="17" fontId="18" fillId="0" borderId="5" xfId="14" applyNumberFormat="1" applyFont="1" applyBorder="1" applyAlignment="1">
      <alignment horizontal="left" vertical="center"/>
    </xf>
    <xf numFmtId="0" fontId="20" fillId="0" borderId="4" xfId="14" applyFont="1" applyBorder="1" applyAlignment="1">
      <alignment vertical="center"/>
    </xf>
    <xf numFmtId="0" fontId="21" fillId="0" borderId="5" xfId="14" applyFont="1" applyBorder="1"/>
    <xf numFmtId="0" fontId="16" fillId="0" borderId="0" xfId="14" applyFont="1" applyAlignment="1">
      <alignment vertical="center"/>
    </xf>
    <xf numFmtId="0" fontId="20" fillId="0" borderId="0" xfId="14" applyFont="1" applyAlignment="1">
      <alignment vertical="center"/>
    </xf>
    <xf numFmtId="0" fontId="18" fillId="0" borderId="5" xfId="14" applyFont="1" applyBorder="1" applyAlignment="1">
      <alignment vertical="center"/>
    </xf>
    <xf numFmtId="0" fontId="18" fillId="0" borderId="0" xfId="14" applyFont="1" applyAlignment="1">
      <alignment vertical="center"/>
    </xf>
    <xf numFmtId="0" fontId="20" fillId="0" borderId="6" xfId="14" applyFont="1" applyBorder="1" applyAlignment="1">
      <alignment vertical="center"/>
    </xf>
    <xf numFmtId="0" fontId="16" fillId="0" borderId="7" xfId="14" applyFont="1" applyBorder="1" applyAlignment="1">
      <alignment vertical="center"/>
    </xf>
    <xf numFmtId="0" fontId="17" fillId="0" borderId="8" xfId="14" applyFont="1" applyBorder="1" applyAlignment="1">
      <alignment vertical="center"/>
    </xf>
    <xf numFmtId="168" fontId="19" fillId="0" borderId="8" xfId="14" applyNumberFormat="1" applyFont="1" applyBorder="1" applyAlignment="1">
      <alignment vertical="center"/>
    </xf>
    <xf numFmtId="0" fontId="20" fillId="0" borderId="7" xfId="14" applyFont="1" applyBorder="1" applyAlignment="1">
      <alignment vertical="center"/>
    </xf>
    <xf numFmtId="168" fontId="19" fillId="0" borderId="4" xfId="14" applyNumberFormat="1" applyFont="1" applyBorder="1"/>
    <xf numFmtId="0" fontId="17" fillId="0" borderId="0" xfId="14" applyFont="1" applyAlignment="1">
      <alignment horizontal="right"/>
    </xf>
    <xf numFmtId="0" fontId="17" fillId="0" borderId="0" xfId="14" applyFont="1"/>
    <xf numFmtId="168" fontId="19" fillId="0" borderId="0" xfId="14" applyNumberFormat="1" applyFont="1"/>
    <xf numFmtId="0" fontId="17" fillId="0" borderId="5" xfId="14" applyFont="1" applyBorder="1"/>
    <xf numFmtId="0" fontId="20" fillId="0" borderId="1" xfId="14" applyFont="1" applyBorder="1" applyAlignment="1">
      <alignment horizontal="center" vertical="center" wrapText="1"/>
    </xf>
    <xf numFmtId="0" fontId="18" fillId="0" borderId="4" xfId="14" applyFont="1" applyBorder="1" applyAlignment="1">
      <alignment horizontal="center" vertical="center" wrapText="1"/>
    </xf>
    <xf numFmtId="0" fontId="19" fillId="0" borderId="1" xfId="14" applyFont="1" applyBorder="1" applyAlignment="1">
      <alignment horizontal="center"/>
    </xf>
    <xf numFmtId="0" fontId="17" fillId="0" borderId="9" xfId="14" applyFont="1" applyBorder="1" applyAlignment="1">
      <alignment horizontal="center"/>
    </xf>
    <xf numFmtId="0" fontId="16" fillId="0" borderId="4" xfId="14" applyFont="1" applyBorder="1" applyAlignment="1">
      <alignment horizontal="center" vertical="center" wrapText="1"/>
    </xf>
    <xf numFmtId="10" fontId="16" fillId="0" borderId="10" xfId="13" applyNumberFormat="1" applyFont="1" applyBorder="1" applyAlignment="1">
      <alignment horizontal="right" vertical="center" wrapText="1"/>
    </xf>
    <xf numFmtId="166" fontId="18" fillId="0" borderId="10" xfId="7" applyFont="1" applyFill="1" applyBorder="1" applyAlignment="1">
      <alignment horizontal="right" vertical="center" wrapText="1"/>
    </xf>
    <xf numFmtId="166" fontId="16" fillId="0" borderId="10" xfId="7" applyFont="1" applyFill="1" applyBorder="1" applyAlignment="1">
      <alignment horizontal="right" vertical="center" wrapText="1"/>
    </xf>
    <xf numFmtId="166" fontId="16" fillId="0" borderId="4" xfId="7" applyFont="1" applyFill="1" applyBorder="1" applyAlignment="1" applyProtection="1">
      <alignment vertical="center" wrapText="1"/>
    </xf>
    <xf numFmtId="0" fontId="18" fillId="0" borderId="0" xfId="14" applyFont="1" applyAlignment="1">
      <alignment vertical="center" wrapText="1"/>
    </xf>
    <xf numFmtId="0" fontId="16" fillId="0" borderId="6" xfId="14" applyFont="1" applyBorder="1" applyAlignment="1">
      <alignment horizontal="center" vertical="center" wrapText="1"/>
    </xf>
    <xf numFmtId="166" fontId="16" fillId="0" borderId="12" xfId="7" applyFont="1" applyFill="1" applyBorder="1" applyAlignment="1">
      <alignment horizontal="right" vertical="center" wrapText="1"/>
    </xf>
    <xf numFmtId="2" fontId="16" fillId="0" borderId="0" xfId="7" applyNumberFormat="1" applyFont="1"/>
    <xf numFmtId="168" fontId="19" fillId="0" borderId="4" xfId="14" applyNumberFormat="1" applyFont="1" applyBorder="1" applyAlignment="1">
      <alignment vertical="center" wrapText="1"/>
    </xf>
    <xf numFmtId="0" fontId="17" fillId="0" borderId="0" xfId="14" applyFont="1" applyAlignment="1">
      <alignment vertical="center" wrapText="1"/>
    </xf>
    <xf numFmtId="168" fontId="19" fillId="0" borderId="0" xfId="14" applyNumberFormat="1" applyFont="1" applyAlignment="1">
      <alignment vertical="center" wrapText="1"/>
    </xf>
    <xf numFmtId="0" fontId="17" fillId="0" borderId="5" xfId="14" applyFont="1" applyBorder="1" applyAlignment="1">
      <alignment vertical="center" wrapText="1"/>
    </xf>
    <xf numFmtId="0" fontId="17" fillId="0" borderId="4" xfId="14" applyFont="1" applyBorder="1" applyAlignment="1">
      <alignment vertical="center" wrapText="1"/>
    </xf>
    <xf numFmtId="10" fontId="22" fillId="0" borderId="0" xfId="14" applyNumberFormat="1" applyFont="1" applyAlignment="1">
      <alignment horizontal="center"/>
    </xf>
    <xf numFmtId="43" fontId="18" fillId="0" borderId="5" xfId="14" applyNumberFormat="1" applyFont="1" applyBorder="1" applyAlignment="1">
      <alignment vertical="center" wrapText="1"/>
    </xf>
    <xf numFmtId="0" fontId="18" fillId="0" borderId="4" xfId="14" applyFont="1" applyBorder="1" applyAlignment="1">
      <alignment vertical="center" wrapText="1"/>
    </xf>
    <xf numFmtId="0" fontId="22" fillId="0" borderId="0" xfId="14" applyFont="1" applyAlignment="1">
      <alignment horizontal="center"/>
    </xf>
    <xf numFmtId="166" fontId="16" fillId="0" borderId="5" xfId="7" applyFont="1" applyFill="1" applyBorder="1" applyAlignment="1">
      <alignment vertical="center" wrapText="1"/>
    </xf>
    <xf numFmtId="0" fontId="18" fillId="0" borderId="6" xfId="14" applyFont="1" applyBorder="1" applyAlignment="1">
      <alignment vertical="center" wrapText="1"/>
    </xf>
    <xf numFmtId="0" fontId="16" fillId="0" borderId="8" xfId="14" applyFont="1" applyBorder="1"/>
    <xf numFmtId="166" fontId="16" fillId="0" borderId="7" xfId="7" applyFont="1" applyFill="1" applyBorder="1" applyAlignment="1">
      <alignment vertical="center" wrapText="1"/>
    </xf>
    <xf numFmtId="0" fontId="16" fillId="0" borderId="0" xfId="14" applyFont="1" applyAlignment="1">
      <alignment horizontal="center" vertical="center" wrapText="1"/>
    </xf>
    <xf numFmtId="0" fontId="23" fillId="0" borderId="0" xfId="14" applyFont="1" applyAlignment="1">
      <alignment vertical="center" wrapText="1"/>
    </xf>
    <xf numFmtId="10" fontId="16" fillId="0" borderId="0" xfId="13" applyNumberFormat="1" applyFont="1" applyFill="1" applyBorder="1" applyAlignment="1">
      <alignment vertical="center" wrapText="1"/>
    </xf>
    <xf numFmtId="0" fontId="24" fillId="0" borderId="0" xfId="14" applyFont="1" applyAlignment="1">
      <alignment vertical="center"/>
    </xf>
    <xf numFmtId="168" fontId="19" fillId="0" borderId="0" xfId="14" applyNumberFormat="1" applyFont="1" applyAlignment="1">
      <alignment horizontal="center" vertical="center"/>
    </xf>
    <xf numFmtId="0" fontId="25" fillId="0" borderId="0" xfId="14" applyFont="1" applyAlignment="1">
      <alignment vertical="center"/>
    </xf>
    <xf numFmtId="0" fontId="20" fillId="0" borderId="0" xfId="14" applyFont="1" applyAlignment="1">
      <alignment horizontal="center" vertical="center" wrapText="1"/>
    </xf>
    <xf numFmtId="0" fontId="18" fillId="0" borderId="0" xfId="14" applyFont="1" applyAlignment="1">
      <alignment horizontal="center" vertical="center" wrapText="1"/>
    </xf>
    <xf numFmtId="0" fontId="17" fillId="0" borderId="0" xfId="14" applyFont="1" applyAlignment="1">
      <alignment horizontal="center" vertical="center" wrapText="1"/>
    </xf>
    <xf numFmtId="0" fontId="16" fillId="0" borderId="0" xfId="14" applyFont="1" applyAlignment="1">
      <alignment vertical="center" wrapText="1"/>
    </xf>
    <xf numFmtId="10" fontId="16" fillId="0" borderId="0" xfId="13" applyNumberFormat="1" applyFont="1" applyFill="1" applyBorder="1" applyAlignment="1">
      <alignment horizontal="center" vertical="center" wrapText="1"/>
    </xf>
    <xf numFmtId="166" fontId="16" fillId="0" borderId="0" xfId="7" applyFont="1" applyFill="1" applyBorder="1" applyAlignment="1">
      <alignment vertical="center" wrapText="1"/>
    </xf>
    <xf numFmtId="169" fontId="16" fillId="0" borderId="0" xfId="7" applyNumberFormat="1" applyFont="1" applyFill="1" applyBorder="1" applyAlignment="1">
      <alignment vertical="center" wrapText="1"/>
    </xf>
    <xf numFmtId="10" fontId="18" fillId="0" borderId="0" xfId="13" applyNumberFormat="1" applyFont="1" applyFill="1" applyBorder="1" applyAlignment="1">
      <alignment horizontal="center" vertical="center" wrapText="1"/>
    </xf>
    <xf numFmtId="0" fontId="26" fillId="0" borderId="0" xfId="14" applyFont="1" applyAlignment="1">
      <alignment vertical="center" wrapText="1"/>
    </xf>
    <xf numFmtId="166" fontId="27" fillId="0" borderId="0" xfId="7" applyFont="1" applyFill="1" applyBorder="1" applyAlignment="1" applyProtection="1">
      <alignment vertical="center" wrapText="1"/>
    </xf>
    <xf numFmtId="166" fontId="16" fillId="0" borderId="0" xfId="7" applyFont="1" applyFill="1" applyBorder="1" applyAlignment="1" applyProtection="1">
      <alignment vertical="center" wrapText="1"/>
    </xf>
    <xf numFmtId="166" fontId="18" fillId="0" borderId="0" xfId="7" applyFont="1" applyFill="1" applyBorder="1" applyAlignment="1">
      <alignment vertical="center" wrapText="1"/>
    </xf>
    <xf numFmtId="0" fontId="20" fillId="0" borderId="0" xfId="14" applyFont="1" applyAlignment="1">
      <alignment vertical="center" wrapText="1"/>
    </xf>
    <xf numFmtId="43" fontId="18" fillId="0" borderId="0" xfId="14" applyNumberFormat="1" applyFont="1" applyAlignment="1">
      <alignment vertical="center" wrapText="1"/>
    </xf>
    <xf numFmtId="0" fontId="22" fillId="0" borderId="0" xfId="14" applyFont="1" applyAlignment="1">
      <alignment vertical="center" wrapText="1"/>
    </xf>
    <xf numFmtId="0" fontId="18" fillId="0" borderId="0" xfId="14" applyFont="1" applyAlignment="1">
      <alignment horizontal="center"/>
    </xf>
    <xf numFmtId="0" fontId="17" fillId="0" borderId="0" xfId="14" applyFont="1" applyAlignment="1">
      <alignment horizontal="center"/>
    </xf>
    <xf numFmtId="10" fontId="18" fillId="0" borderId="0" xfId="14" applyNumberFormat="1" applyFont="1" applyAlignment="1">
      <alignment horizontal="center"/>
    </xf>
    <xf numFmtId="0" fontId="19" fillId="0" borderId="0" xfId="14" applyFont="1" applyAlignment="1">
      <alignment horizontal="center"/>
    </xf>
    <xf numFmtId="0" fontId="18" fillId="0" borderId="0" xfId="14" applyFont="1" applyAlignment="1">
      <alignment horizontal="left"/>
    </xf>
    <xf numFmtId="10" fontId="18" fillId="0" borderId="0" xfId="13" applyNumberFormat="1" applyFont="1" applyBorder="1" applyAlignment="1">
      <alignment horizontal="center"/>
    </xf>
    <xf numFmtId="169" fontId="16" fillId="0" borderId="0" xfId="7" applyNumberFormat="1" applyFont="1"/>
    <xf numFmtId="169" fontId="16" fillId="0" borderId="0" xfId="14" applyNumberFormat="1" applyFont="1"/>
    <xf numFmtId="0" fontId="16" fillId="0" borderId="0" xfId="14" applyFont="1" applyAlignment="1">
      <alignment horizontal="center"/>
    </xf>
    <xf numFmtId="165" fontId="9" fillId="0" borderId="1" xfId="2" applyNumberFormat="1" applyBorder="1" applyAlignment="1">
      <alignment horizontal="center"/>
    </xf>
    <xf numFmtId="43" fontId="16" fillId="0" borderId="3" xfId="7" applyNumberFormat="1" applyFont="1" applyFill="1" applyBorder="1"/>
    <xf numFmtId="0" fontId="16" fillId="0" borderId="3" xfId="2" applyFont="1" applyBorder="1"/>
    <xf numFmtId="165" fontId="29" fillId="0" borderId="4" xfId="2" applyNumberFormat="1" applyFont="1" applyBorder="1" applyAlignment="1">
      <alignment horizontal="center" vertical="center"/>
    </xf>
    <xf numFmtId="43" fontId="25" fillId="0" borderId="0" xfId="7" applyNumberFormat="1" applyFont="1" applyFill="1" applyBorder="1"/>
    <xf numFmtId="0" fontId="16" fillId="0" borderId="0" xfId="2" applyFont="1"/>
    <xf numFmtId="17" fontId="25" fillId="0" borderId="0" xfId="2" applyNumberFormat="1" applyFont="1"/>
    <xf numFmtId="165" fontId="9" fillId="0" borderId="4" xfId="2" applyNumberFormat="1" applyBorder="1" applyAlignment="1">
      <alignment horizontal="center" vertical="center"/>
    </xf>
    <xf numFmtId="43" fontId="16" fillId="0" borderId="0" xfId="7" applyNumberFormat="1" applyFont="1" applyFill="1" applyBorder="1"/>
    <xf numFmtId="0" fontId="18" fillId="0" borderId="0" xfId="2" applyFont="1"/>
    <xf numFmtId="43" fontId="18" fillId="0" borderId="0" xfId="7" applyNumberFormat="1" applyFont="1" applyFill="1" applyBorder="1"/>
    <xf numFmtId="17" fontId="18" fillId="0" borderId="0" xfId="2" applyNumberFormat="1" applyFont="1"/>
    <xf numFmtId="165" fontId="29" fillId="0" borderId="6" xfId="2" applyNumberFormat="1" applyFont="1" applyBorder="1" applyAlignment="1">
      <alignment horizontal="center"/>
    </xf>
    <xf numFmtId="43" fontId="16" fillId="0" borderId="8" xfId="7" applyNumberFormat="1" applyFont="1" applyFill="1" applyBorder="1"/>
    <xf numFmtId="0" fontId="16" fillId="0" borderId="8" xfId="2" applyFont="1" applyBorder="1"/>
    <xf numFmtId="0" fontId="32" fillId="0" borderId="14" xfId="2" applyFont="1" applyBorder="1"/>
    <xf numFmtId="0" fontId="32" fillId="0" borderId="14" xfId="2" applyFont="1" applyBorder="1" applyAlignment="1">
      <alignment horizontal="center"/>
    </xf>
    <xf numFmtId="0" fontId="16" fillId="0" borderId="3" xfId="14" applyFont="1" applyBorder="1"/>
    <xf numFmtId="0" fontId="16" fillId="0" borderId="18" xfId="3" applyFont="1" applyBorder="1" applyAlignment="1">
      <alignment horizontal="center" vertical="center" wrapText="1"/>
    </xf>
    <xf numFmtId="165" fontId="18" fillId="0" borderId="17" xfId="3" applyNumberFormat="1" applyFont="1" applyBorder="1" applyAlignment="1">
      <alignment horizontal="center" vertical="center"/>
    </xf>
    <xf numFmtId="0" fontId="18" fillId="0" borderId="18" xfId="3" applyFont="1" applyBorder="1" applyAlignment="1">
      <alignment vertical="center" wrapText="1"/>
    </xf>
    <xf numFmtId="0" fontId="16" fillId="0" borderId="18" xfId="3" applyFont="1" applyBorder="1" applyAlignment="1">
      <alignment horizontal="center" vertical="center"/>
    </xf>
    <xf numFmtId="165" fontId="16" fillId="0" borderId="17" xfId="3" applyNumberFormat="1" applyFont="1" applyBorder="1" applyAlignment="1">
      <alignment horizontal="center" vertical="center"/>
    </xf>
    <xf numFmtId="166" fontId="16" fillId="0" borderId="18" xfId="5" applyNumberFormat="1" applyFont="1" applyBorder="1" applyAlignment="1">
      <alignment vertical="center" wrapText="1"/>
    </xf>
    <xf numFmtId="166" fontId="16" fillId="0" borderId="18" xfId="5" applyNumberFormat="1" applyFont="1" applyBorder="1" applyAlignment="1">
      <alignment horizontal="center" vertical="center" wrapText="1"/>
    </xf>
    <xf numFmtId="167" fontId="16" fillId="0" borderId="18" xfId="1" applyNumberFormat="1" applyFont="1" applyFill="1" applyBorder="1" applyAlignment="1" applyProtection="1">
      <alignment horizontal="right" vertical="center"/>
    </xf>
    <xf numFmtId="165" fontId="16" fillId="2" borderId="17" xfId="3" applyNumberFormat="1" applyFont="1" applyFill="1" applyBorder="1" applyAlignment="1">
      <alignment horizontal="center" vertical="center" wrapText="1"/>
    </xf>
    <xf numFmtId="165" fontId="18" fillId="2" borderId="18" xfId="3" applyNumberFormat="1" applyFont="1" applyFill="1" applyBorder="1" applyAlignment="1">
      <alignment horizontal="center" vertical="center"/>
    </xf>
    <xf numFmtId="0" fontId="16" fillId="2" borderId="18" xfId="1" applyNumberFormat="1" applyFont="1" applyFill="1" applyBorder="1" applyAlignment="1" applyProtection="1">
      <alignment vertical="center"/>
    </xf>
    <xf numFmtId="165" fontId="16" fillId="0" borderId="17" xfId="3" applyNumberFormat="1" applyFont="1" applyBorder="1" applyAlignment="1">
      <alignment horizontal="center" vertical="center" wrapText="1"/>
    </xf>
    <xf numFmtId="165" fontId="18" fillId="0" borderId="18" xfId="3" applyNumberFormat="1" applyFont="1" applyBorder="1" applyAlignment="1">
      <alignment horizontal="center" vertical="center"/>
    </xf>
    <xf numFmtId="165" fontId="18" fillId="0" borderId="18" xfId="3" applyNumberFormat="1" applyFont="1" applyBorder="1" applyAlignment="1">
      <alignment horizontal="center"/>
    </xf>
    <xf numFmtId="166" fontId="18" fillId="0" borderId="18" xfId="4" applyFont="1" applyFill="1" applyBorder="1"/>
    <xf numFmtId="165" fontId="18" fillId="2" borderId="18" xfId="3" applyNumberFormat="1" applyFont="1" applyFill="1" applyBorder="1" applyAlignment="1">
      <alignment horizontal="center"/>
    </xf>
    <xf numFmtId="166" fontId="18" fillId="2" borderId="18" xfId="4" applyFont="1" applyFill="1" applyBorder="1"/>
    <xf numFmtId="165" fontId="16" fillId="0" borderId="17" xfId="2" applyNumberFormat="1" applyFont="1" applyBorder="1" applyAlignment="1">
      <alignment horizontal="center" vertical="center" wrapText="1"/>
    </xf>
    <xf numFmtId="0" fontId="16" fillId="0" borderId="18" xfId="1" applyNumberFormat="1" applyFont="1" applyFill="1" applyBorder="1" applyAlignment="1" applyProtection="1">
      <alignment vertical="center"/>
    </xf>
    <xf numFmtId="165" fontId="18" fillId="0" borderId="17" xfId="2" applyNumberFormat="1" applyFont="1" applyBorder="1" applyAlignment="1">
      <alignment horizontal="center" vertical="center" wrapText="1"/>
    </xf>
    <xf numFmtId="0" fontId="33" fillId="0" borderId="20" xfId="2" applyFont="1" applyBorder="1" applyAlignment="1">
      <alignment vertical="center"/>
    </xf>
    <xf numFmtId="0" fontId="34" fillId="0" borderId="17" xfId="1" applyNumberFormat="1" applyFont="1" applyFill="1" applyBorder="1" applyAlignment="1" applyProtection="1">
      <alignment horizontal="center" vertical="center"/>
    </xf>
    <xf numFmtId="0" fontId="33" fillId="0" borderId="18" xfId="1" applyNumberFormat="1" applyFont="1" applyFill="1" applyBorder="1" applyAlignment="1" applyProtection="1">
      <alignment vertical="center" wrapText="1"/>
    </xf>
    <xf numFmtId="0" fontId="34" fillId="0" borderId="18" xfId="1" applyNumberFormat="1" applyFont="1" applyFill="1" applyBorder="1" applyAlignment="1" applyProtection="1">
      <alignment vertical="center" wrapText="1"/>
    </xf>
    <xf numFmtId="0" fontId="34" fillId="0" borderId="18" xfId="1" applyNumberFormat="1" applyFont="1" applyFill="1" applyBorder="1" applyAlignment="1" applyProtection="1">
      <alignment vertical="center"/>
    </xf>
    <xf numFmtId="0" fontId="34" fillId="0" borderId="0" xfId="0" applyFont="1"/>
    <xf numFmtId="0" fontId="36" fillId="0" borderId="0" xfId="5" applyFont="1"/>
    <xf numFmtId="0" fontId="9" fillId="0" borderId="2" xfId="2" applyBorder="1"/>
    <xf numFmtId="170" fontId="16" fillId="0" borderId="5" xfId="2" applyNumberFormat="1" applyFont="1" applyBorder="1" applyAlignment="1">
      <alignment horizontal="left"/>
    </xf>
    <xf numFmtId="17" fontId="16" fillId="0" borderId="5" xfId="2" applyNumberFormat="1" applyFont="1" applyBorder="1" applyAlignment="1">
      <alignment horizontal="left"/>
    </xf>
    <xf numFmtId="17" fontId="11" fillId="0" borderId="7" xfId="2" applyNumberFormat="1" applyFont="1" applyBorder="1"/>
    <xf numFmtId="0" fontId="32" fillId="0" borderId="13" xfId="2" applyFont="1" applyBorder="1" applyAlignment="1">
      <alignment horizontal="center"/>
    </xf>
    <xf numFmtId="0" fontId="32" fillId="0" borderId="13" xfId="2" applyFont="1" applyBorder="1" applyAlignment="1">
      <alignment horizontal="center" wrapText="1"/>
    </xf>
    <xf numFmtId="0" fontId="9" fillId="0" borderId="0" xfId="0" applyFont="1"/>
    <xf numFmtId="44" fontId="9" fillId="0" borderId="0" xfId="0" applyNumberFormat="1" applyFont="1"/>
    <xf numFmtId="43" fontId="16" fillId="0" borderId="0" xfId="14" applyNumberFormat="1" applyFont="1"/>
    <xf numFmtId="168" fontId="37" fillId="0" borderId="0" xfId="14" applyNumberFormat="1" applyFont="1" applyAlignment="1">
      <alignment vertical="center" wrapText="1"/>
    </xf>
    <xf numFmtId="43" fontId="17" fillId="0" borderId="5" xfId="14" applyNumberFormat="1" applyFont="1" applyBorder="1" applyAlignment="1">
      <alignment vertical="center" wrapText="1"/>
    </xf>
    <xf numFmtId="165" fontId="32" fillId="0" borderId="24" xfId="2" applyNumberFormat="1" applyFont="1" applyBorder="1"/>
    <xf numFmtId="165" fontId="32" fillId="0" borderId="23" xfId="2" applyNumberFormat="1" applyFont="1" applyBorder="1" applyAlignment="1">
      <alignment horizontal="center"/>
    </xf>
    <xf numFmtId="44" fontId="16" fillId="0" borderId="29" xfId="8" applyFont="1" applyFill="1" applyBorder="1" applyAlignment="1" applyProtection="1">
      <alignment horizontal="right" vertical="center" wrapText="1"/>
    </xf>
    <xf numFmtId="44" fontId="18" fillId="0" borderId="29" xfId="8" applyFont="1" applyFill="1" applyBorder="1" applyAlignment="1" applyProtection="1">
      <alignment horizontal="right" vertical="center" wrapText="1"/>
    </xf>
    <xf numFmtId="0" fontId="34" fillId="0" borderId="20" xfId="1" applyNumberFormat="1" applyFont="1" applyFill="1" applyBorder="1" applyAlignment="1" applyProtection="1">
      <alignment horizontal="center" vertical="center"/>
    </xf>
    <xf numFmtId="0" fontId="16" fillId="0" borderId="18" xfId="1" applyNumberFormat="1" applyFont="1" applyFill="1" applyBorder="1" applyAlignment="1" applyProtection="1">
      <alignment horizontal="right" vertical="center" wrapText="1"/>
    </xf>
    <xf numFmtId="166" fontId="16" fillId="0" borderId="0" xfId="14" applyNumberFormat="1" applyFont="1"/>
    <xf numFmtId="0" fontId="9" fillId="0" borderId="0" xfId="0" applyFont="1" applyAlignment="1">
      <alignment wrapText="1"/>
    </xf>
    <xf numFmtId="165" fontId="18" fillId="0" borderId="23" xfId="0" applyNumberFormat="1" applyFont="1" applyBorder="1" applyAlignment="1">
      <alignment horizontal="center"/>
    </xf>
    <xf numFmtId="0" fontId="16" fillId="0" borderId="13" xfId="0" applyFont="1" applyBorder="1" applyAlignment="1">
      <alignment horizontal="center"/>
    </xf>
    <xf numFmtId="4" fontId="16" fillId="0" borderId="10" xfId="1" applyNumberFormat="1" applyFont="1" applyFill="1" applyBorder="1"/>
    <xf numFmtId="164" fontId="16" fillId="0" borderId="0" xfId="1" applyFont="1" applyFill="1" applyBorder="1"/>
    <xf numFmtId="164" fontId="9" fillId="0" borderId="0" xfId="1" applyFont="1" applyFill="1" applyBorder="1" applyAlignment="1">
      <alignment horizontal="right"/>
    </xf>
    <xf numFmtId="164" fontId="16" fillId="0" borderId="0" xfId="1" applyFont="1" applyFill="1" applyBorder="1" applyAlignment="1">
      <alignment horizontal="center"/>
    </xf>
    <xf numFmtId="164" fontId="16" fillId="0" borderId="0" xfId="1" applyFont="1" applyFill="1" applyBorder="1" applyAlignment="1">
      <alignment horizontal="right"/>
    </xf>
    <xf numFmtId="164" fontId="38" fillId="0" borderId="0" xfId="1" applyFont="1" applyFill="1" applyBorder="1" applyAlignment="1">
      <alignment horizontal="right"/>
    </xf>
    <xf numFmtId="0" fontId="32" fillId="0" borderId="9" xfId="2" applyFont="1" applyBorder="1" applyAlignment="1">
      <alignment horizontal="center"/>
    </xf>
    <xf numFmtId="0" fontId="32" fillId="0" borderId="10" xfId="2" applyFont="1" applyBorder="1" applyAlignment="1">
      <alignment horizontal="center"/>
    </xf>
    <xf numFmtId="172" fontId="16" fillId="0" borderId="29" xfId="8" applyNumberFormat="1" applyFont="1" applyFill="1" applyBorder="1" applyAlignment="1" applyProtection="1">
      <alignment horizontal="right" vertical="center"/>
    </xf>
    <xf numFmtId="172" fontId="18" fillId="2" borderId="29" xfId="8" applyNumberFormat="1" applyFont="1" applyFill="1" applyBorder="1" applyAlignment="1">
      <alignment horizontal="right" vertical="center"/>
    </xf>
    <xf numFmtId="172" fontId="18" fillId="2" borderId="29" xfId="4" applyNumberFormat="1" applyFont="1" applyFill="1" applyBorder="1"/>
    <xf numFmtId="172" fontId="18" fillId="0" borderId="29" xfId="4" applyNumberFormat="1" applyFont="1" applyFill="1" applyBorder="1"/>
    <xf numFmtId="172" fontId="18" fillId="0" borderId="29" xfId="8" applyNumberFormat="1" applyFont="1" applyFill="1" applyBorder="1" applyAlignment="1" applyProtection="1">
      <alignment horizontal="right" vertical="center"/>
    </xf>
    <xf numFmtId="172" fontId="18" fillId="0" borderId="29" xfId="8" applyNumberFormat="1" applyFont="1" applyFill="1" applyBorder="1" applyAlignment="1">
      <alignment horizontal="right" vertical="center"/>
    </xf>
    <xf numFmtId="0" fontId="16" fillId="0" borderId="30" xfId="1" applyNumberFormat="1" applyFont="1" applyFill="1" applyBorder="1" applyAlignment="1" applyProtection="1">
      <alignment horizontal="center" vertical="center"/>
    </xf>
    <xf numFmtId="0" fontId="16" fillId="0" borderId="31" xfId="1" applyNumberFormat="1" applyFont="1" applyFill="1" applyBorder="1" applyAlignment="1" applyProtection="1">
      <alignment horizontal="center" vertical="center"/>
    </xf>
    <xf numFmtId="0" fontId="16" fillId="0" borderId="31" xfId="1" applyNumberFormat="1" applyFont="1" applyFill="1" applyBorder="1" applyAlignment="1" applyProtection="1">
      <alignment horizontal="justify" vertical="center" wrapText="1"/>
    </xf>
    <xf numFmtId="0" fontId="16" fillId="0" borderId="31" xfId="1" applyNumberFormat="1" applyFont="1" applyFill="1" applyBorder="1" applyAlignment="1" applyProtection="1">
      <alignment vertical="center"/>
    </xf>
    <xf numFmtId="44" fontId="16" fillId="0" borderId="32" xfId="8" applyFont="1" applyFill="1" applyBorder="1" applyAlignment="1" applyProtection="1">
      <alignment vertical="center"/>
    </xf>
    <xf numFmtId="44" fontId="33" fillId="0" borderId="28" xfId="8" applyFont="1" applyFill="1" applyBorder="1" applyAlignment="1" applyProtection="1">
      <alignment horizontal="center" vertical="center"/>
    </xf>
    <xf numFmtId="0" fontId="9" fillId="0" borderId="3" xfId="2" applyBorder="1" applyAlignment="1">
      <alignment wrapText="1"/>
    </xf>
    <xf numFmtId="0" fontId="30" fillId="0" borderId="0" xfId="2" applyFont="1" applyAlignment="1">
      <alignment vertical="center" wrapText="1"/>
    </xf>
    <xf numFmtId="0" fontId="9" fillId="0" borderId="0" xfId="2" applyAlignment="1">
      <alignment vertical="center" wrapText="1"/>
    </xf>
    <xf numFmtId="0" fontId="31" fillId="0" borderId="0" xfId="2" applyFont="1" applyAlignment="1">
      <alignment vertical="center" wrapText="1"/>
    </xf>
    <xf numFmtId="0" fontId="32" fillId="0" borderId="0" xfId="2" applyFont="1" applyAlignment="1">
      <alignment wrapText="1"/>
    </xf>
    <xf numFmtId="0" fontId="29" fillId="0" borderId="8" xfId="2" applyFont="1" applyBorder="1" applyAlignment="1">
      <alignment horizontal="left" wrapText="1"/>
    </xf>
    <xf numFmtId="0" fontId="32" fillId="0" borderId="14" xfId="2" applyFont="1" applyBorder="1" applyAlignment="1">
      <alignment horizontal="center" wrapText="1"/>
    </xf>
    <xf numFmtId="44" fontId="16" fillId="0" borderId="33" xfId="8" applyFont="1" applyFill="1" applyBorder="1" applyAlignment="1" applyProtection="1">
      <alignment vertical="center"/>
    </xf>
    <xf numFmtId="0" fontId="18" fillId="0" borderId="25" xfId="1" applyNumberFormat="1" applyFont="1" applyFill="1" applyBorder="1" applyAlignment="1" applyProtection="1">
      <alignment vertical="center"/>
    </xf>
    <xf numFmtId="0" fontId="18" fillId="0" borderId="26" xfId="1" applyNumberFormat="1" applyFont="1" applyFill="1" applyBorder="1" applyAlignment="1" applyProtection="1">
      <alignment vertical="center"/>
    </xf>
    <xf numFmtId="0" fontId="18" fillId="0" borderId="26" xfId="1" applyNumberFormat="1" applyFont="1" applyFill="1" applyBorder="1" applyAlignment="1" applyProtection="1">
      <alignment vertical="center" wrapText="1"/>
    </xf>
    <xf numFmtId="0" fontId="32" fillId="0" borderId="15" xfId="2" applyFont="1" applyBorder="1" applyAlignment="1">
      <alignment horizontal="center"/>
    </xf>
    <xf numFmtId="0" fontId="32" fillId="0" borderId="35" xfId="2" applyFont="1" applyBorder="1" applyAlignment="1">
      <alignment horizontal="center"/>
    </xf>
    <xf numFmtId="44" fontId="34" fillId="0" borderId="36" xfId="8" applyFont="1" applyFill="1" applyBorder="1" applyAlignment="1" applyProtection="1">
      <alignment horizontal="center" vertical="center"/>
    </xf>
    <xf numFmtId="44" fontId="16" fillId="0" borderId="19" xfId="8" applyFont="1" applyFill="1" applyBorder="1" applyAlignment="1" applyProtection="1">
      <alignment horizontal="right" vertical="center" wrapText="1"/>
    </xf>
    <xf numFmtId="172" fontId="16" fillId="0" borderId="19" xfId="8" applyNumberFormat="1" applyFont="1" applyFill="1" applyBorder="1" applyAlignment="1" applyProtection="1">
      <alignment horizontal="right" vertical="center"/>
    </xf>
    <xf numFmtId="172" fontId="16" fillId="2" borderId="19" xfId="8" applyNumberFormat="1" applyFont="1" applyFill="1" applyBorder="1" applyAlignment="1" applyProtection="1">
      <alignment vertical="center"/>
    </xf>
    <xf numFmtId="172" fontId="18" fillId="0" borderId="19" xfId="4" applyNumberFormat="1" applyFont="1" applyFill="1" applyBorder="1"/>
    <xf numFmtId="172" fontId="18" fillId="2" borderId="19" xfId="4" applyNumberFormat="1" applyFont="1" applyFill="1" applyBorder="1"/>
    <xf numFmtId="172" fontId="16" fillId="0" borderId="19" xfId="8" applyNumberFormat="1" applyFont="1" applyFill="1" applyBorder="1" applyAlignment="1" applyProtection="1">
      <alignment vertical="center"/>
    </xf>
    <xf numFmtId="4" fontId="16" fillId="0" borderId="35" xfId="1" applyNumberFormat="1" applyFont="1" applyFill="1" applyBorder="1" applyAlignment="1">
      <alignment horizontal="right"/>
    </xf>
    <xf numFmtId="165" fontId="33" fillId="0" borderId="37" xfId="3" applyNumberFormat="1" applyFont="1" applyBorder="1" applyAlignment="1">
      <alignment horizontal="center" vertical="center" wrapText="1"/>
    </xf>
    <xf numFmtId="165" fontId="28" fillId="0" borderId="38" xfId="2" applyNumberFormat="1" applyFont="1" applyBorder="1" applyAlignment="1">
      <alignment horizontal="center"/>
    </xf>
    <xf numFmtId="0" fontId="28" fillId="0" borderId="11" xfId="2" applyFont="1" applyBorder="1" applyAlignment="1">
      <alignment horizontal="left" wrapText="1"/>
    </xf>
    <xf numFmtId="0" fontId="28" fillId="0" borderId="11" xfId="2" applyFont="1" applyBorder="1"/>
    <xf numFmtId="0" fontId="28" fillId="0" borderId="11" xfId="2" applyFont="1" applyBorder="1" applyAlignment="1">
      <alignment horizontal="center"/>
    </xf>
    <xf numFmtId="0" fontId="32" fillId="0" borderId="16" xfId="2" applyFont="1" applyBorder="1" applyAlignment="1">
      <alignment horizontal="center"/>
    </xf>
    <xf numFmtId="166" fontId="32" fillId="0" borderId="12" xfId="7" applyFont="1" applyBorder="1" applyAlignment="1">
      <alignment horizontal="center"/>
    </xf>
    <xf numFmtId="167" fontId="23" fillId="0" borderId="18" xfId="1" applyNumberFormat="1" applyFont="1" applyFill="1" applyBorder="1" applyAlignment="1" applyProtection="1">
      <alignment horizontal="right" vertical="center"/>
    </xf>
    <xf numFmtId="166" fontId="40" fillId="0" borderId="18" xfId="5" applyNumberFormat="1" applyFont="1" applyBorder="1" applyAlignment="1">
      <alignment vertical="center" wrapText="1"/>
    </xf>
    <xf numFmtId="166" fontId="40" fillId="0" borderId="18" xfId="5" applyNumberFormat="1" applyFont="1" applyBorder="1" applyAlignment="1">
      <alignment horizontal="center" vertical="center" wrapText="1"/>
    </xf>
    <xf numFmtId="167" fontId="40" fillId="0" borderId="18" xfId="1" applyNumberFormat="1" applyFont="1" applyFill="1" applyBorder="1" applyAlignment="1" applyProtection="1">
      <alignment horizontal="right" vertical="center"/>
    </xf>
    <xf numFmtId="172" fontId="40" fillId="0" borderId="19" xfId="8" applyNumberFormat="1" applyFont="1" applyFill="1" applyBorder="1" applyAlignment="1" applyProtection="1">
      <alignment horizontal="right" vertical="center"/>
    </xf>
    <xf numFmtId="172" fontId="40" fillId="0" borderId="29" xfId="8" applyNumberFormat="1" applyFont="1" applyFill="1" applyBorder="1" applyAlignment="1" applyProtection="1">
      <alignment horizontal="right" vertical="center"/>
    </xf>
    <xf numFmtId="0" fontId="41" fillId="2" borderId="18" xfId="3" applyFont="1" applyFill="1" applyBorder="1" applyAlignment="1">
      <alignment horizontal="right" vertical="center" wrapText="1"/>
    </xf>
    <xf numFmtId="0" fontId="41" fillId="0" borderId="13" xfId="0" applyFont="1" applyBorder="1" applyAlignment="1">
      <alignment horizontal="justify" vertical="top" wrapText="1"/>
    </xf>
    <xf numFmtId="0" fontId="42" fillId="0" borderId="20" xfId="2" applyFont="1" applyBorder="1" applyAlignment="1">
      <alignment vertical="center" wrapText="1"/>
    </xf>
    <xf numFmtId="0" fontId="41" fillId="0" borderId="18" xfId="3" applyFont="1" applyBorder="1" applyAlignment="1">
      <alignment vertical="center" wrapText="1"/>
    </xf>
    <xf numFmtId="165" fontId="41" fillId="2" borderId="18" xfId="3" applyNumberFormat="1" applyFont="1" applyFill="1" applyBorder="1" applyAlignment="1">
      <alignment horizontal="center" vertical="center"/>
    </xf>
    <xf numFmtId="0" fontId="40" fillId="2" borderId="18" xfId="1" applyNumberFormat="1" applyFont="1" applyFill="1" applyBorder="1" applyAlignment="1" applyProtection="1">
      <alignment vertical="center"/>
    </xf>
    <xf numFmtId="172" fontId="40" fillId="2" borderId="19" xfId="8" applyNumberFormat="1" applyFont="1" applyFill="1" applyBorder="1" applyAlignment="1" applyProtection="1">
      <alignment vertical="center"/>
    </xf>
    <xf numFmtId="0" fontId="40" fillId="0" borderId="18" xfId="3" applyFont="1" applyBorder="1" applyAlignment="1">
      <alignment horizontal="center" vertical="center"/>
    </xf>
    <xf numFmtId="172" fontId="9" fillId="0" borderId="0" xfId="0" applyNumberFormat="1" applyFont="1"/>
    <xf numFmtId="165" fontId="16" fillId="3" borderId="17" xfId="3" applyNumberFormat="1" applyFont="1" applyFill="1" applyBorder="1" applyAlignment="1">
      <alignment horizontal="center" vertical="center"/>
    </xf>
    <xf numFmtId="0" fontId="16" fillId="3" borderId="18" xfId="5" applyFont="1" applyFill="1" applyBorder="1" applyAlignment="1">
      <alignment horizontal="center" vertical="center"/>
    </xf>
    <xf numFmtId="166" fontId="43" fillId="3" borderId="18" xfId="5" applyNumberFormat="1" applyFont="1" applyFill="1" applyBorder="1" applyAlignment="1">
      <alignment vertical="center" wrapText="1"/>
    </xf>
    <xf numFmtId="166" fontId="16" fillId="3" borderId="18" xfId="5" applyNumberFormat="1" applyFont="1" applyFill="1" applyBorder="1" applyAlignment="1">
      <alignment horizontal="center" vertical="center" wrapText="1"/>
    </xf>
    <xf numFmtId="167" fontId="16" fillId="3" borderId="18" xfId="1" applyNumberFormat="1" applyFont="1" applyFill="1" applyBorder="1" applyAlignment="1" applyProtection="1">
      <alignment horizontal="right" vertical="center"/>
    </xf>
    <xf numFmtId="172" fontId="16" fillId="3" borderId="19" xfId="8" applyNumberFormat="1" applyFont="1" applyFill="1" applyBorder="1" applyAlignment="1" applyProtection="1">
      <alignment horizontal="right" vertical="center"/>
    </xf>
    <xf numFmtId="172" fontId="16" fillId="3" borderId="29" xfId="8" applyNumberFormat="1" applyFont="1" applyFill="1" applyBorder="1" applyAlignment="1" applyProtection="1">
      <alignment horizontal="right" vertical="center"/>
    </xf>
    <xf numFmtId="0" fontId="44" fillId="0" borderId="0" xfId="5" applyFont="1"/>
    <xf numFmtId="165" fontId="33" fillId="0" borderId="23" xfId="3" applyNumberFormat="1" applyFont="1" applyBorder="1" applyAlignment="1">
      <alignment horizontal="center" vertical="center" wrapText="1"/>
    </xf>
    <xf numFmtId="165" fontId="33" fillId="0" borderId="30" xfId="3" applyNumberFormat="1" applyFont="1" applyBorder="1" applyAlignment="1">
      <alignment horizontal="center" vertical="center" wrapText="1"/>
    </xf>
    <xf numFmtId="0" fontId="33" fillId="0" borderId="31" xfId="2" applyFont="1" applyBorder="1" applyAlignment="1">
      <alignment vertical="center"/>
    </xf>
    <xf numFmtId="0" fontId="33" fillId="0" borderId="31" xfId="2" applyFont="1" applyBorder="1" applyAlignment="1">
      <alignment vertical="center" wrapText="1"/>
    </xf>
    <xf numFmtId="0" fontId="34" fillId="0" borderId="31" xfId="1" applyNumberFormat="1" applyFont="1" applyFill="1" applyBorder="1" applyAlignment="1" applyProtection="1">
      <alignment horizontal="center" vertical="center"/>
    </xf>
    <xf numFmtId="44" fontId="34" fillId="0" borderId="39" xfId="8" applyFont="1" applyFill="1" applyBorder="1" applyAlignment="1" applyProtection="1">
      <alignment horizontal="center" vertical="center"/>
    </xf>
    <xf numFmtId="166" fontId="40" fillId="0" borderId="19" xfId="5" applyNumberFormat="1" applyFont="1" applyBorder="1" applyAlignment="1">
      <alignment vertical="center" wrapText="1"/>
    </xf>
    <xf numFmtId="44" fontId="37" fillId="0" borderId="0" xfId="14" applyNumberFormat="1" applyFont="1" applyAlignment="1">
      <alignment horizontal="center" vertical="center" wrapText="1"/>
    </xf>
    <xf numFmtId="0" fontId="16" fillId="0" borderId="0" xfId="14" applyFont="1" applyAlignment="1">
      <alignment horizontal="center" vertical="center"/>
    </xf>
    <xf numFmtId="0" fontId="16" fillId="0" borderId="37" xfId="1" applyNumberFormat="1" applyFont="1" applyFill="1" applyBorder="1" applyAlignment="1" applyProtection="1">
      <alignment horizontal="center" vertical="center"/>
    </xf>
    <xf numFmtId="0" fontId="18" fillId="0" borderId="18" xfId="1" applyNumberFormat="1" applyFont="1" applyFill="1" applyBorder="1" applyAlignment="1" applyProtection="1">
      <alignment vertical="center"/>
    </xf>
    <xf numFmtId="0" fontId="18" fillId="0" borderId="18" xfId="1" applyNumberFormat="1" applyFont="1" applyFill="1" applyBorder="1" applyAlignment="1" applyProtection="1">
      <alignment vertical="center" wrapText="1"/>
    </xf>
    <xf numFmtId="0" fontId="18" fillId="0" borderId="18" xfId="1" applyNumberFormat="1" applyFont="1" applyFill="1" applyBorder="1" applyAlignment="1" applyProtection="1">
      <alignment horizontal="center" vertical="center"/>
    </xf>
    <xf numFmtId="0" fontId="16" fillId="0" borderId="23" xfId="1" applyNumberFormat="1" applyFont="1" applyFill="1" applyBorder="1" applyAlignment="1" applyProtection="1">
      <alignment horizontal="center" vertical="center"/>
    </xf>
    <xf numFmtId="0" fontId="18" fillId="0" borderId="3" xfId="14" applyFont="1" applyBorder="1" applyAlignment="1">
      <alignment horizontal="center" vertical="center" wrapText="1"/>
    </xf>
    <xf numFmtId="10" fontId="18" fillId="2" borderId="0" xfId="13" applyNumberFormat="1" applyFont="1" applyFill="1" applyBorder="1" applyAlignment="1">
      <alignment horizontal="center" vertical="center" wrapText="1"/>
    </xf>
    <xf numFmtId="166" fontId="16" fillId="0" borderId="0" xfId="7" applyFont="1" applyFill="1" applyBorder="1" applyAlignment="1">
      <alignment horizontal="center" vertical="center" wrapText="1"/>
    </xf>
    <xf numFmtId="169" fontId="16" fillId="0" borderId="8" xfId="7" applyNumberFormat="1" applyFont="1" applyFill="1" applyBorder="1" applyAlignment="1">
      <alignment horizontal="center" vertical="center" wrapText="1"/>
    </xf>
    <xf numFmtId="0" fontId="18" fillId="0" borderId="7" xfId="14" applyFont="1" applyBorder="1" applyAlignment="1">
      <alignment horizontal="center" vertical="center" wrapText="1"/>
    </xf>
    <xf numFmtId="0" fontId="18" fillId="0" borderId="2" xfId="14" applyFont="1" applyBorder="1" applyAlignment="1">
      <alignment horizontal="center" vertical="center" wrapText="1"/>
    </xf>
    <xf numFmtId="0" fontId="18" fillId="0" borderId="1" xfId="14" applyFont="1" applyBorder="1" applyAlignment="1">
      <alignment horizontal="center" vertical="center" wrapText="1"/>
    </xf>
    <xf numFmtId="166" fontId="16" fillId="0" borderId="10" xfId="7" applyFont="1" applyFill="1" applyBorder="1" applyAlignment="1">
      <alignment vertical="center" wrapText="1"/>
    </xf>
    <xf numFmtId="166" fontId="18" fillId="0" borderId="12" xfId="7" applyFont="1" applyFill="1" applyBorder="1" applyAlignment="1">
      <alignment horizontal="right" vertical="center" wrapText="1"/>
    </xf>
    <xf numFmtId="166" fontId="16" fillId="0" borderId="8" xfId="7" applyFont="1" applyFill="1" applyBorder="1" applyAlignment="1">
      <alignment horizontal="center" vertical="center" wrapText="1"/>
    </xf>
    <xf numFmtId="0" fontId="18" fillId="0" borderId="40" xfId="14" applyFont="1" applyBorder="1" applyAlignment="1">
      <alignment horizontal="center" vertical="center" wrapText="1"/>
    </xf>
    <xf numFmtId="0" fontId="17" fillId="0" borderId="41" xfId="14" applyFont="1" applyBorder="1" applyAlignment="1">
      <alignment horizontal="center" vertical="center" wrapText="1"/>
    </xf>
    <xf numFmtId="0" fontId="16" fillId="0" borderId="15" xfId="14" applyFont="1" applyBorder="1"/>
    <xf numFmtId="0" fontId="12" fillId="0" borderId="35" xfId="14" applyFont="1" applyBorder="1" applyAlignment="1">
      <alignment vertical="center" wrapText="1"/>
    </xf>
    <xf numFmtId="0" fontId="12" fillId="0" borderId="16" xfId="14" applyFont="1" applyBorder="1" applyAlignment="1">
      <alignment vertical="center" wrapText="1"/>
    </xf>
    <xf numFmtId="0" fontId="18" fillId="0" borderId="5" xfId="14" applyFont="1" applyBorder="1" applyAlignment="1">
      <alignment vertical="center" wrapText="1"/>
    </xf>
    <xf numFmtId="0" fontId="16" fillId="0" borderId="7" xfId="14" applyFont="1" applyBorder="1" applyAlignment="1">
      <alignment vertical="center" wrapText="1"/>
    </xf>
    <xf numFmtId="0" fontId="44" fillId="0" borderId="0" xfId="5" applyFont="1" applyAlignment="1">
      <alignment horizontal="left" vertical="center" wrapText="1"/>
    </xf>
    <xf numFmtId="0" fontId="40" fillId="0" borderId="18" xfId="3" applyFont="1" applyBorder="1" applyAlignment="1">
      <alignment vertical="center" wrapText="1"/>
    </xf>
    <xf numFmtId="0" fontId="41" fillId="0" borderId="18" xfId="3" applyFont="1" applyBorder="1" applyAlignment="1">
      <alignment horizontal="right" vertical="center" wrapText="1"/>
    </xf>
    <xf numFmtId="0" fontId="34" fillId="0" borderId="30" xfId="1" applyNumberFormat="1" applyFont="1" applyFill="1" applyBorder="1" applyAlignment="1" applyProtection="1">
      <alignment horizontal="center" vertical="center"/>
    </xf>
    <xf numFmtId="0" fontId="33" fillId="0" borderId="31" xfId="1" applyNumberFormat="1" applyFont="1" applyFill="1" applyBorder="1" applyAlignment="1" applyProtection="1">
      <alignment vertical="center" wrapText="1"/>
    </xf>
    <xf numFmtId="0" fontId="34" fillId="0" borderId="31" xfId="1" applyNumberFormat="1" applyFont="1" applyFill="1" applyBorder="1" applyAlignment="1" applyProtection="1">
      <alignment vertical="center" wrapText="1"/>
    </xf>
    <xf numFmtId="0" fontId="34" fillId="0" borderId="31" xfId="1" applyNumberFormat="1" applyFont="1" applyFill="1" applyBorder="1" applyAlignment="1" applyProtection="1">
      <alignment vertical="center"/>
    </xf>
    <xf numFmtId="0" fontId="18" fillId="0" borderId="42" xfId="1" applyNumberFormat="1" applyFont="1" applyFill="1" applyBorder="1" applyAlignment="1" applyProtection="1">
      <alignment vertical="center"/>
    </xf>
    <xf numFmtId="0" fontId="18" fillId="0" borderId="42" xfId="1" applyNumberFormat="1" applyFont="1" applyFill="1" applyBorder="1" applyAlignment="1" applyProtection="1">
      <alignment vertical="center" wrapText="1"/>
    </xf>
    <xf numFmtId="0" fontId="18" fillId="0" borderId="42" xfId="1" applyNumberFormat="1" applyFont="1" applyFill="1" applyBorder="1" applyAlignment="1" applyProtection="1">
      <alignment horizontal="center" vertical="center"/>
    </xf>
    <xf numFmtId="0" fontId="9" fillId="0" borderId="0" xfId="0" applyFont="1" applyAlignment="1">
      <alignment horizontal="left"/>
    </xf>
    <xf numFmtId="0" fontId="0" fillId="0" borderId="0" xfId="0" applyAlignment="1">
      <alignment horizontal="left" wrapText="1"/>
    </xf>
    <xf numFmtId="0" fontId="0" fillId="0" borderId="0" xfId="0" applyAlignment="1">
      <alignment horizontal="left"/>
    </xf>
    <xf numFmtId="0" fontId="44" fillId="0" borderId="0" xfId="5" applyFont="1" applyAlignment="1">
      <alignment horizontal="left"/>
    </xf>
    <xf numFmtId="166" fontId="18" fillId="0" borderId="0" xfId="14" applyNumberFormat="1" applyFont="1" applyAlignment="1">
      <alignment vertical="center"/>
    </xf>
    <xf numFmtId="166" fontId="18" fillId="0" borderId="10" xfId="7" applyFont="1" applyFill="1" applyBorder="1" applyAlignment="1">
      <alignment vertical="center" wrapText="1"/>
    </xf>
    <xf numFmtId="0" fontId="9" fillId="0" borderId="0" xfId="0" applyFont="1" applyAlignment="1">
      <alignment horizontal="center"/>
    </xf>
    <xf numFmtId="166" fontId="17" fillId="0" borderId="0" xfId="14" applyNumberFormat="1" applyFont="1" applyAlignment="1">
      <alignment vertical="center" wrapText="1"/>
    </xf>
    <xf numFmtId="3" fontId="9" fillId="0" borderId="0" xfId="0" applyNumberFormat="1" applyFont="1"/>
    <xf numFmtId="165" fontId="16" fillId="2" borderId="23" xfId="3" applyNumberFormat="1" applyFont="1" applyFill="1" applyBorder="1" applyAlignment="1">
      <alignment horizontal="center" vertical="center" wrapText="1"/>
    </xf>
    <xf numFmtId="0" fontId="16" fillId="2" borderId="13" xfId="1" applyNumberFormat="1" applyFont="1" applyFill="1" applyBorder="1" applyAlignment="1" applyProtection="1">
      <alignment vertical="center"/>
    </xf>
    <xf numFmtId="172" fontId="16" fillId="2" borderId="45" xfId="8" applyNumberFormat="1" applyFont="1" applyFill="1" applyBorder="1" applyAlignment="1" applyProtection="1">
      <alignment vertical="center"/>
    </xf>
    <xf numFmtId="0" fontId="40" fillId="0" borderId="5" xfId="2" applyFont="1" applyBorder="1" applyAlignment="1">
      <alignment horizontal="left"/>
    </xf>
    <xf numFmtId="172" fontId="18" fillId="0" borderId="0" xfId="8" applyNumberFormat="1" applyFont="1" applyFill="1" applyBorder="1" applyAlignment="1" applyProtection="1">
      <alignment vertical="center"/>
    </xf>
    <xf numFmtId="166" fontId="16" fillId="0" borderId="0" xfId="14" applyNumberFormat="1" applyFont="1" applyAlignment="1">
      <alignment horizontal="center" vertical="center"/>
    </xf>
    <xf numFmtId="0" fontId="18" fillId="0" borderId="0" xfId="2" applyFont="1" applyAlignment="1">
      <alignment vertical="center"/>
    </xf>
    <xf numFmtId="10" fontId="16" fillId="0" borderId="5" xfId="2" applyNumberFormat="1" applyFont="1" applyBorder="1" applyAlignment="1">
      <alignment horizontal="left" vertical="center"/>
    </xf>
    <xf numFmtId="0" fontId="16" fillId="0" borderId="5" xfId="2" applyFont="1" applyBorder="1" applyAlignment="1">
      <alignment horizontal="left" vertical="center"/>
    </xf>
    <xf numFmtId="44" fontId="18" fillId="0" borderId="27" xfId="8" applyFont="1" applyFill="1" applyBorder="1" applyAlignment="1" applyProtection="1">
      <alignment vertical="center"/>
    </xf>
    <xf numFmtId="44" fontId="18" fillId="0" borderId="34" xfId="8" applyFont="1" applyFill="1" applyBorder="1" applyAlignment="1" applyProtection="1">
      <alignment vertical="center"/>
    </xf>
    <xf numFmtId="0" fontId="18" fillId="0" borderId="0" xfId="2" applyFont="1" applyAlignment="1">
      <alignment horizontal="left" vertical="center" wrapText="1"/>
    </xf>
    <xf numFmtId="0" fontId="9" fillId="0" borderId="0" xfId="0" applyFont="1" applyAlignment="1">
      <alignment horizontal="center"/>
    </xf>
    <xf numFmtId="172" fontId="45" fillId="0" borderId="32" xfId="8" applyNumberFormat="1" applyFont="1" applyFill="1" applyBorder="1" applyAlignment="1" applyProtection="1">
      <alignment vertical="center"/>
    </xf>
    <xf numFmtId="172" fontId="45" fillId="0" borderId="33" xfId="8" applyNumberFormat="1" applyFont="1" applyFill="1" applyBorder="1" applyAlignment="1" applyProtection="1">
      <alignment vertical="center"/>
    </xf>
    <xf numFmtId="172" fontId="45" fillId="0" borderId="21" xfId="8" applyNumberFormat="1" applyFont="1" applyFill="1" applyBorder="1" applyAlignment="1" applyProtection="1">
      <alignment vertical="center"/>
    </xf>
    <xf numFmtId="172" fontId="45" fillId="0" borderId="22" xfId="8" applyNumberFormat="1" applyFont="1" applyFill="1" applyBorder="1" applyAlignment="1" applyProtection="1">
      <alignment vertical="center"/>
    </xf>
    <xf numFmtId="172" fontId="18" fillId="0" borderId="18" xfId="8" applyNumberFormat="1" applyFont="1" applyFill="1" applyBorder="1" applyAlignment="1" applyProtection="1">
      <alignment vertical="center"/>
    </xf>
    <xf numFmtId="44" fontId="18" fillId="0" borderId="19" xfId="8" applyFont="1" applyFill="1" applyBorder="1" applyAlignment="1" applyProtection="1">
      <alignment vertical="center"/>
    </xf>
    <xf numFmtId="172" fontId="18" fillId="0" borderId="21" xfId="8" applyNumberFormat="1" applyFont="1" applyFill="1" applyBorder="1" applyAlignment="1" applyProtection="1">
      <alignment vertical="center"/>
    </xf>
    <xf numFmtId="44" fontId="18" fillId="0" borderId="22" xfId="8" applyFont="1" applyFill="1" applyBorder="1" applyAlignment="1" applyProtection="1">
      <alignment vertical="center"/>
    </xf>
    <xf numFmtId="172" fontId="18" fillId="0" borderId="22" xfId="8" applyNumberFormat="1" applyFont="1" applyFill="1" applyBorder="1" applyAlignment="1" applyProtection="1">
      <alignment vertical="center"/>
    </xf>
    <xf numFmtId="172" fontId="18" fillId="0" borderId="43" xfId="8" applyNumberFormat="1" applyFont="1" applyFill="1" applyBorder="1" applyAlignment="1" applyProtection="1">
      <alignment vertical="center"/>
    </xf>
    <xf numFmtId="172" fontId="18" fillId="0" borderId="44" xfId="8" applyNumberFormat="1" applyFont="1" applyFill="1" applyBorder="1" applyAlignment="1" applyProtection="1">
      <alignment vertical="center"/>
    </xf>
    <xf numFmtId="0" fontId="18" fillId="0" borderId="4" xfId="14" applyFont="1" applyBorder="1" applyAlignment="1">
      <alignment horizontal="left" vertical="top" wrapText="1"/>
    </xf>
    <xf numFmtId="0" fontId="18" fillId="0" borderId="0" xfId="14" applyFont="1" applyAlignment="1">
      <alignment horizontal="left" vertical="top" wrapText="1"/>
    </xf>
    <xf numFmtId="0" fontId="18" fillId="0" borderId="5" xfId="14" applyFont="1" applyBorder="1" applyAlignment="1">
      <alignment horizontal="left" vertical="top" wrapText="1"/>
    </xf>
    <xf numFmtId="44" fontId="37" fillId="0" borderId="0" xfId="14" applyNumberFormat="1" applyFont="1" applyAlignment="1">
      <alignment horizontal="center" vertical="center" wrapText="1"/>
    </xf>
    <xf numFmtId="44" fontId="16" fillId="0" borderId="0" xfId="14" applyNumberFormat="1" applyFont="1" applyAlignment="1">
      <alignment horizontal="center" vertical="center"/>
    </xf>
    <xf numFmtId="0" fontId="16" fillId="0" borderId="0" xfId="14" applyFont="1" applyAlignment="1">
      <alignment horizontal="center" vertical="center"/>
    </xf>
    <xf numFmtId="0" fontId="16" fillId="0" borderId="0" xfId="14" applyFont="1" applyAlignment="1">
      <alignment horizontal="center"/>
    </xf>
    <xf numFmtId="0" fontId="17" fillId="0" borderId="0" xfId="14" applyFont="1" applyAlignment="1">
      <alignment horizontal="center" vertical="center" wrapText="1"/>
    </xf>
    <xf numFmtId="0" fontId="18" fillId="0" borderId="3" xfId="14" applyFont="1" applyBorder="1" applyAlignment="1">
      <alignment horizontal="center" vertical="center" wrapText="1"/>
    </xf>
  </cellXfs>
  <cellStyles count="33">
    <cellStyle name="Excel Built-in Normal" xfId="26" xr:uid="{00000000-0005-0000-0000-000000000000}"/>
    <cellStyle name="Moeda" xfId="8" builtinId="4"/>
    <cellStyle name="Moeda 2" xfId="6" xr:uid="{00000000-0005-0000-0000-000003000000}"/>
    <cellStyle name="Moeda 3" xfId="20" xr:uid="{00000000-0005-0000-0000-000004000000}"/>
    <cellStyle name="Normal" xfId="0" builtinId="0"/>
    <cellStyle name="Normal 11" xfId="2" xr:uid="{00000000-0005-0000-0000-000007000000}"/>
    <cellStyle name="Normal 13" xfId="3" xr:uid="{00000000-0005-0000-0000-000008000000}"/>
    <cellStyle name="Normal 2" xfId="11" xr:uid="{00000000-0005-0000-0000-000009000000}"/>
    <cellStyle name="Normal 2 2" xfId="16" xr:uid="{00000000-0005-0000-0000-00000A000000}"/>
    <cellStyle name="Normal 2 2 2" xfId="21" xr:uid="{00000000-0005-0000-0000-00000B000000}"/>
    <cellStyle name="Normal 2 3" xfId="22" xr:uid="{00000000-0005-0000-0000-00000C000000}"/>
    <cellStyle name="Normal 2 5" xfId="9" xr:uid="{00000000-0005-0000-0000-00000D000000}"/>
    <cellStyle name="Normal 3" xfId="5" xr:uid="{00000000-0005-0000-0000-00000E000000}"/>
    <cellStyle name="Normal 3 2" xfId="15" xr:uid="{00000000-0005-0000-0000-00000F000000}"/>
    <cellStyle name="Normal 3 3" xfId="28" xr:uid="{00000000-0005-0000-0000-000010000000}"/>
    <cellStyle name="Normal 4" xfId="12" xr:uid="{00000000-0005-0000-0000-000011000000}"/>
    <cellStyle name="Normal 5" xfId="14" xr:uid="{00000000-0005-0000-0000-000012000000}"/>
    <cellStyle name="Normal 5 2" xfId="32" xr:uid="{00000000-0005-0000-0000-000013000000}"/>
    <cellStyle name="Normal 6" xfId="29" xr:uid="{00000000-0005-0000-0000-000014000000}"/>
    <cellStyle name="Normal 6 2" xfId="31" xr:uid="{00000000-0005-0000-0000-000015000000}"/>
    <cellStyle name="Normal 7" xfId="27" xr:uid="{00000000-0005-0000-0000-000016000000}"/>
    <cellStyle name="Porcentagem" xfId="13" builtinId="5"/>
    <cellStyle name="Separador de milhares 10" xfId="7" xr:uid="{00000000-0005-0000-0000-00001B000000}"/>
    <cellStyle name="Separador de milhares 11" xfId="4" xr:uid="{00000000-0005-0000-0000-00001C000000}"/>
    <cellStyle name="Separador de milhares 2" xfId="23" xr:uid="{00000000-0005-0000-0000-00001D000000}"/>
    <cellStyle name="Separador de milhares 2 2 2 2" xfId="17" xr:uid="{00000000-0005-0000-0000-00001E000000}"/>
    <cellStyle name="Separador de milhares 3 2" xfId="18" xr:uid="{00000000-0005-0000-0000-00001F000000}"/>
    <cellStyle name="Vírgula" xfId="1" builtinId="3"/>
    <cellStyle name="Vírgula 2" xfId="24" xr:uid="{00000000-0005-0000-0000-000021000000}"/>
    <cellStyle name="Vírgula 2 2" xfId="25" xr:uid="{00000000-0005-0000-0000-000022000000}"/>
    <cellStyle name="Vírgula 2 7" xfId="10" xr:uid="{00000000-0005-0000-0000-000023000000}"/>
    <cellStyle name="Vírgula 3" xfId="19" xr:uid="{00000000-0005-0000-0000-000024000000}"/>
    <cellStyle name="Vírgula 4" xfId="30" xr:uid="{00000000-0005-0000-0000-000025000000}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999999"/>
      <rgbColor rgb="008080FF"/>
      <rgbColor rgb="00802060"/>
      <rgbColor rgb="00FFFFC0"/>
      <rgbColor rgb="00A0E0E0"/>
      <rgbColor rgb="00600080"/>
      <rgbColor rgb="00FF3366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FFF"/>
      <rgbColor rgb="0069FFFF"/>
      <rgbColor rgb="00E0FFE0"/>
      <rgbColor rgb="00FFFF80"/>
      <rgbColor rgb="00B3B3B3"/>
      <rgbColor rgb="00DD9CB3"/>
      <rgbColor rgb="00B38FEE"/>
      <rgbColor rgb="00E3E3E3"/>
      <rgbColor rgb="002A6FF9"/>
      <rgbColor rgb="003DEB3D"/>
      <rgbColor rgb="00488436"/>
      <rgbColor rgb="00958C41"/>
      <rgbColor rgb="008E5E42"/>
      <rgbColor rgb="00A0627A"/>
      <rgbColor rgb="00624FAC"/>
      <rgbColor rgb="00969696"/>
      <rgbColor rgb="001D2FBE"/>
      <rgbColor rgb="00286676"/>
      <rgbColor rgb="00004500"/>
      <rgbColor rgb="00453E01"/>
      <rgbColor rgb="006A2813"/>
      <rgbColor rgb="0085396A"/>
      <rgbColor rgb="004A3285"/>
      <rgbColor rgb="00424242"/>
    </indexed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3" Type="http://schemas.openxmlformats.org/officeDocument/2006/relationships/externalLink" Target="externalLinks/externalLink1.xml"/><Relationship Id="rId7" Type="http://schemas.openxmlformats.org/officeDocument/2006/relationships/externalLink" Target="externalLinks/externalLink5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sharedStrings" Target="sharedStrings.xml"/><Relationship Id="rId5" Type="http://schemas.openxmlformats.org/officeDocument/2006/relationships/externalLink" Target="externalLinks/externalLink3.xml"/><Relationship Id="rId10" Type="http://schemas.openxmlformats.org/officeDocument/2006/relationships/styles" Target="styles.xml"/><Relationship Id="rId4" Type="http://schemas.openxmlformats.org/officeDocument/2006/relationships/externalLink" Target="externalLinks/externalLink2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vmfs\Habitacao\frota\PLANILHA%20M&#218;LTIPLA%20V3.0.5_INFRA_INDAIA_REV%2004_ETAPA%201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PENDRIVE\Users\jussara_5901\Downloads\PLANILHA%20EMPRESA%20READEQUADA.xlsm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DADE2021\RAPHAEL\TABELAS%20OR&#199;AMENT&#193;RIAS\SINAPI%2009-2019\Refer&#234;ncia%2009-2019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frota\PLANILHA%20M&#218;LTIPLA%20V3.0.5_INFRA_INDAIA_REV%2004_ETAPA%201.xlsm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2018\GIGOV%20ST\REPROGRAMA&#199;&#195;O%20INDAIA\REPROGRAMA&#199;&#195;O_3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BERTIOGA\Nova%20pasta\GIGOV%20ST\REPROGRAMA&#199;&#195;O%20INDAIA\REPROGRAMA&#199;&#195;O_3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  <row r="16">
          <cell r="F16" t="str">
            <v>PAVIMENTACAO DE VIAS LOCALIZADAS DENTRO DO PERIMETRO URBANO DO MUNICIPIO DE BERTIOGA</v>
          </cell>
        </row>
        <row r="17">
          <cell r="F17" t="str">
            <v>INFRAESTRUTURA URBANA BAIRRO INDAIÁ</v>
          </cell>
        </row>
        <row r="18">
          <cell r="F18" t="str">
            <v>DESONERADO</v>
          </cell>
        </row>
      </sheetData>
      <sheetData sheetId="2" refreshError="1"/>
      <sheetData sheetId="3" refreshError="1">
        <row r="138">
          <cell r="A138" t="str">
            <v>(SELECIONAR)</v>
          </cell>
        </row>
        <row r="139">
          <cell r="A139" t="str">
            <v>Construção e Reforma de Edifícios</v>
          </cell>
        </row>
        <row r="140">
          <cell r="A140" t="str">
            <v>Construção de Praças Urbanas, Rodovias, Ferrovias e recapeamento e pavimentação de vias urbanas</v>
          </cell>
        </row>
        <row r="141">
          <cell r="A141" t="str">
            <v>Construção de Redes de Abastecimento de Água, Coleta de Esgoto</v>
          </cell>
        </row>
        <row r="142">
          <cell r="A142" t="str">
            <v>Construção e Manutenção de Estações e Redes de Distribuição de Energia Elétrica</v>
          </cell>
        </row>
        <row r="143">
          <cell r="A143" t="str">
            <v>Obras Portuárias, Marítimas e Fluviais</v>
          </cell>
        </row>
        <row r="144">
          <cell r="A144" t="str">
            <v>Fornecimento de Materiais e Equipamentos (aquisição indireta - em conjunto com licitação de obras)</v>
          </cell>
        </row>
        <row r="145">
          <cell r="A145" t="str">
            <v>Fornecimento de Materiais e Equipamentos (aquisição direta)</v>
          </cell>
        </row>
        <row r="146">
          <cell r="A146" t="str">
            <v>Estudos e Projetos, Planos e Gerenciamento e outros correlatos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DOS"/>
      <sheetName val="BDI (1)"/>
      <sheetName val="PO"/>
      <sheetName val="PLQ"/>
      <sheetName val="CFF"/>
    </sheetNames>
    <sheetDataSet>
      <sheetData sheetId="0">
        <row r="37">
          <cell r="T37" t="str">
            <v>BDI 1</v>
          </cell>
          <cell r="U37" t="str">
            <v>BDI 2</v>
          </cell>
          <cell r="V37" t="str">
            <v>BDI 3</v>
          </cell>
          <cell r="W37" t="str">
            <v>BDI 4</v>
          </cell>
          <cell r="X37" t="str">
            <v>BDI 5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utorial"/>
      <sheetName val="Banco"/>
      <sheetName val="Composições"/>
      <sheetName val="Cotações"/>
      <sheetName val="Relatórios"/>
      <sheetName val="Busca"/>
    </sheetNames>
    <sheetDataSet>
      <sheetData sheetId="0" refreshError="1"/>
      <sheetData sheetId="1" refreshError="1"/>
      <sheetData sheetId="2" refreshError="1"/>
      <sheetData sheetId="3" refreshError="1">
        <row r="22">
          <cell r="B22" t="str">
            <v>ÍNDICE</v>
          </cell>
        </row>
        <row r="25">
          <cell r="B25" t="str">
            <v>EMPRESAS</v>
          </cell>
        </row>
      </sheetData>
      <sheetData sheetId="4" refreshError="1">
        <row r="1">
          <cell r="A1" t="str">
            <v>DADOS DOS RELATÓRIOS IMPORTADOS</v>
          </cell>
        </row>
        <row r="5">
          <cell r="A5" t="str">
            <v>TIPO</v>
          </cell>
        </row>
        <row r="6">
          <cell r="A6" t="str">
            <v>SINAPI</v>
          </cell>
        </row>
        <row r="7">
          <cell r="A7" t="str">
            <v>SINAPI</v>
          </cell>
        </row>
        <row r="8">
          <cell r="A8" t="str">
            <v>SINAPI</v>
          </cell>
        </row>
        <row r="9">
          <cell r="A9" t="str">
            <v>SINAPI</v>
          </cell>
        </row>
        <row r="10">
          <cell r="A10" t="str">
            <v>SINAPI-I</v>
          </cell>
        </row>
        <row r="11">
          <cell r="A11" t="str">
            <v>SINAPI-I</v>
          </cell>
        </row>
        <row r="12">
          <cell r="A12" t="str">
            <v>SINAPI-I</v>
          </cell>
        </row>
        <row r="13">
          <cell r="A13" t="str">
            <v>SINAPI-I</v>
          </cell>
        </row>
        <row r="14">
          <cell r="A14" t="str">
            <v>SINAPI-I</v>
          </cell>
        </row>
        <row r="15">
          <cell r="A15" t="str">
            <v>SINAPI-I</v>
          </cell>
        </row>
      </sheetData>
      <sheetData sheetId="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ENU"/>
      <sheetName val="DADOS"/>
      <sheetName val="NOVO"/>
      <sheetName val="BDI"/>
      <sheetName val="ORÇAMENTO"/>
      <sheetName val="CÁLCULO"/>
      <sheetName val="EVENTOS"/>
      <sheetName val="CRONO"/>
      <sheetName val="CRONOPLE"/>
      <sheetName val="PLE"/>
      <sheetName val="QCI"/>
      <sheetName val="BM"/>
      <sheetName val="RRE"/>
      <sheetName val="OFÍCIO"/>
      <sheetName val="MEMORIA DE CALCULO"/>
    </sheetNames>
    <sheetDataSet>
      <sheetData sheetId="0" refreshError="1"/>
      <sheetData sheetId="1" refreshError="1">
        <row r="6">
          <cell r="F6" t="str">
            <v>BERTIOGA/SP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lanilha"/>
      <sheetName val="Memoria"/>
      <sheetName val="Justificativa"/>
      <sheetName val="Custo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T314"/>
  <sheetViews>
    <sheetView tabSelected="1" topLeftCell="A285" zoomScaleNormal="100" zoomScaleSheetLayoutView="100" workbookViewId="0">
      <selection activeCell="G302" sqref="G302:G303"/>
    </sheetView>
  </sheetViews>
  <sheetFormatPr defaultColWidth="9.140625" defaultRowHeight="12.75" x14ac:dyDescent="0.2"/>
  <cols>
    <col min="1" max="1" width="9.140625" style="137" customWidth="1"/>
    <col min="2" max="2" width="72.5703125" style="149" bestFit="1" customWidth="1"/>
    <col min="3" max="3" width="9" style="137" customWidth="1"/>
    <col min="4" max="4" width="13" style="137" customWidth="1"/>
    <col min="5" max="5" width="12.7109375" style="137" customWidth="1"/>
    <col min="6" max="6" width="19.7109375" style="137" customWidth="1"/>
    <col min="7" max="7" width="75.5703125" style="137" customWidth="1"/>
    <col min="8" max="16384" width="9.140625" style="137"/>
  </cols>
  <sheetData>
    <row r="1" spans="1:7" s="130" customFormat="1" ht="14.25" x14ac:dyDescent="0.2">
      <c r="A1" s="86"/>
      <c r="B1" s="172"/>
      <c r="C1" s="87"/>
      <c r="D1" s="88"/>
      <c r="E1" s="88"/>
      <c r="F1" s="131"/>
    </row>
    <row r="2" spans="1:7" s="130" customFormat="1" ht="15.75" x14ac:dyDescent="0.2">
      <c r="A2" s="89"/>
      <c r="B2" s="173"/>
      <c r="C2" s="90"/>
      <c r="D2" s="91"/>
      <c r="E2" s="92"/>
      <c r="F2" s="132"/>
    </row>
    <row r="3" spans="1:7" s="130" customFormat="1" ht="14.25" x14ac:dyDescent="0.2">
      <c r="A3" s="93"/>
      <c r="B3" s="174"/>
      <c r="C3" s="94"/>
      <c r="D3" s="91"/>
      <c r="E3" s="95" t="s">
        <v>22</v>
      </c>
      <c r="F3" s="276" t="s">
        <v>81</v>
      </c>
    </row>
    <row r="4" spans="1:7" s="130" customFormat="1" ht="20.25" x14ac:dyDescent="0.2">
      <c r="A4" s="89"/>
      <c r="B4" s="175" t="s">
        <v>17</v>
      </c>
      <c r="C4" s="96"/>
      <c r="D4" s="91"/>
      <c r="E4" s="279"/>
      <c r="F4" s="281"/>
    </row>
    <row r="5" spans="1:7" s="130" customFormat="1" ht="14.25" x14ac:dyDescent="0.2">
      <c r="A5" s="89"/>
      <c r="B5" s="176"/>
      <c r="C5" s="96"/>
      <c r="D5" s="91"/>
      <c r="E5" s="95"/>
      <c r="F5" s="132"/>
    </row>
    <row r="6" spans="1:7" s="130" customFormat="1" ht="24" customHeight="1" x14ac:dyDescent="0.2">
      <c r="A6" s="89"/>
      <c r="B6" s="284" t="s">
        <v>53</v>
      </c>
      <c r="C6" s="284"/>
      <c r="D6" s="91"/>
      <c r="E6" s="279" t="s">
        <v>24</v>
      </c>
      <c r="F6" s="280">
        <v>0</v>
      </c>
    </row>
    <row r="7" spans="1:7" s="130" customFormat="1" ht="14.25" x14ac:dyDescent="0.2">
      <c r="A7" s="89"/>
      <c r="B7" s="284" t="s">
        <v>54</v>
      </c>
      <c r="C7" s="284"/>
      <c r="D7" s="91"/>
      <c r="E7" s="97" t="s">
        <v>23</v>
      </c>
      <c r="F7" s="133"/>
    </row>
    <row r="8" spans="1:7" s="130" customFormat="1" ht="15" thickBot="1" x14ac:dyDescent="0.25">
      <c r="A8" s="98"/>
      <c r="B8" s="177"/>
      <c r="C8" s="99"/>
      <c r="D8" s="100"/>
      <c r="E8" s="100"/>
      <c r="F8" s="134"/>
    </row>
    <row r="9" spans="1:7" s="130" customFormat="1" ht="14.25" x14ac:dyDescent="0.2">
      <c r="A9" s="142"/>
      <c r="B9" s="178"/>
      <c r="C9" s="101"/>
      <c r="D9" s="102"/>
      <c r="E9" s="183" t="s">
        <v>25</v>
      </c>
      <c r="F9" s="158"/>
    </row>
    <row r="10" spans="1:7" s="130" customFormat="1" ht="14.25" x14ac:dyDescent="0.2">
      <c r="A10" s="143" t="s">
        <v>12</v>
      </c>
      <c r="B10" s="136" t="s">
        <v>26</v>
      </c>
      <c r="C10" s="135" t="s">
        <v>27</v>
      </c>
      <c r="D10" s="135" t="s">
        <v>28</v>
      </c>
      <c r="E10" s="184" t="s">
        <v>29</v>
      </c>
      <c r="F10" s="159" t="s">
        <v>30</v>
      </c>
    </row>
    <row r="11" spans="1:7" s="130" customFormat="1" ht="15" thickBot="1" x14ac:dyDescent="0.25">
      <c r="A11" s="194"/>
      <c r="B11" s="195"/>
      <c r="C11" s="196"/>
      <c r="D11" s="197"/>
      <c r="E11" s="198" t="s">
        <v>15</v>
      </c>
      <c r="F11" s="199" t="s">
        <v>15</v>
      </c>
    </row>
    <row r="12" spans="1:7" s="130" customFormat="1" ht="19.5" x14ac:dyDescent="0.2">
      <c r="A12" s="224" t="s">
        <v>31</v>
      </c>
      <c r="B12" s="226" t="s">
        <v>0</v>
      </c>
      <c r="C12" s="225"/>
      <c r="D12" s="227"/>
      <c r="E12" s="228"/>
      <c r="F12" s="171"/>
    </row>
    <row r="13" spans="1:7" x14ac:dyDescent="0.2">
      <c r="A13" s="105"/>
      <c r="B13" s="106"/>
      <c r="C13" s="107"/>
      <c r="D13" s="147"/>
      <c r="E13" s="186"/>
      <c r="F13" s="144"/>
    </row>
    <row r="14" spans="1:7" x14ac:dyDescent="0.2">
      <c r="A14" s="105">
        <v>100</v>
      </c>
      <c r="B14" s="106" t="s">
        <v>1</v>
      </c>
      <c r="C14" s="107"/>
      <c r="D14" s="147"/>
      <c r="E14" s="186"/>
      <c r="F14" s="145"/>
    </row>
    <row r="15" spans="1:7" x14ac:dyDescent="0.2">
      <c r="A15" s="215"/>
      <c r="B15" s="217" t="s">
        <v>0</v>
      </c>
      <c r="C15" s="218"/>
      <c r="D15" s="219"/>
      <c r="E15" s="220"/>
      <c r="F15" s="221"/>
    </row>
    <row r="16" spans="1:7" x14ac:dyDescent="0.2">
      <c r="A16" s="108">
        <v>101</v>
      </c>
      <c r="B16" s="201" t="s">
        <v>108</v>
      </c>
      <c r="C16" s="202" t="s">
        <v>8</v>
      </c>
      <c r="D16" s="203">
        <v>6</v>
      </c>
      <c r="E16" s="204"/>
      <c r="F16" s="205">
        <f>+D16*E16</f>
        <v>0</v>
      </c>
      <c r="G16" s="214"/>
    </row>
    <row r="17" spans="1:20" ht="31.15" customHeight="1" x14ac:dyDescent="0.2">
      <c r="A17" s="108">
        <v>102</v>
      </c>
      <c r="B17" s="201" t="s">
        <v>109</v>
      </c>
      <c r="C17" s="110" t="s">
        <v>18</v>
      </c>
      <c r="D17" s="203">
        <v>15</v>
      </c>
      <c r="E17" s="187"/>
      <c r="F17" s="160">
        <f>+D17*E17</f>
        <v>0</v>
      </c>
      <c r="G17" s="214"/>
    </row>
    <row r="18" spans="1:20" x14ac:dyDescent="0.2">
      <c r="A18" s="108">
        <v>103</v>
      </c>
      <c r="B18" s="201" t="s">
        <v>110</v>
      </c>
      <c r="C18" s="110" t="s">
        <v>35</v>
      </c>
      <c r="D18" s="203">
        <v>180</v>
      </c>
      <c r="E18" s="187"/>
      <c r="F18" s="160">
        <f>+D18*E18</f>
        <v>0</v>
      </c>
      <c r="G18" s="214"/>
    </row>
    <row r="19" spans="1:20" x14ac:dyDescent="0.2">
      <c r="A19" s="108"/>
      <c r="B19" s="201"/>
      <c r="C19" s="110"/>
      <c r="D19" s="203"/>
      <c r="E19" s="187"/>
      <c r="F19" s="160"/>
      <c r="G19" s="214"/>
    </row>
    <row r="20" spans="1:20" x14ac:dyDescent="0.2">
      <c r="A20" s="112"/>
      <c r="B20" s="206" t="s">
        <v>2</v>
      </c>
      <c r="C20" s="113">
        <v>100</v>
      </c>
      <c r="D20" s="114"/>
      <c r="E20" s="188"/>
      <c r="F20" s="161">
        <f>SUM(F14:F19)</f>
        <v>0</v>
      </c>
      <c r="G20" s="214"/>
    </row>
    <row r="21" spans="1:20" x14ac:dyDescent="0.2">
      <c r="A21" s="108"/>
      <c r="B21" s="201"/>
      <c r="C21" s="110"/>
      <c r="D21" s="111"/>
      <c r="E21" s="187"/>
      <c r="F21" s="160"/>
      <c r="G21" s="214"/>
    </row>
    <row r="22" spans="1:20" x14ac:dyDescent="0.2">
      <c r="A22" s="150">
        <v>200</v>
      </c>
      <c r="B22" s="207" t="s">
        <v>55</v>
      </c>
      <c r="C22" s="151"/>
      <c r="D22" s="200"/>
      <c r="E22" s="192"/>
      <c r="F22" s="152"/>
      <c r="G22" s="214"/>
    </row>
    <row r="23" spans="1:20" x14ac:dyDescent="0.2">
      <c r="A23" s="215"/>
      <c r="B23" s="217" t="s">
        <v>69</v>
      </c>
      <c r="C23" s="218"/>
      <c r="D23" s="219"/>
      <c r="E23" s="220"/>
      <c r="F23" s="221"/>
      <c r="G23" s="214"/>
    </row>
    <row r="24" spans="1:20" x14ac:dyDescent="0.2">
      <c r="A24" s="108">
        <v>201</v>
      </c>
      <c r="B24" s="201" t="s">
        <v>51</v>
      </c>
      <c r="C24" s="110" t="s">
        <v>9</v>
      </c>
      <c r="D24" s="203">
        <v>360</v>
      </c>
      <c r="E24" s="187"/>
      <c r="F24" s="160">
        <f>+D24*E24</f>
        <v>0</v>
      </c>
      <c r="G24" s="214"/>
    </row>
    <row r="25" spans="1:20" x14ac:dyDescent="0.2">
      <c r="A25" s="108"/>
      <c r="B25" s="201"/>
      <c r="C25" s="110"/>
      <c r="D25" s="111"/>
      <c r="E25" s="187"/>
      <c r="F25" s="160"/>
      <c r="G25" s="214"/>
    </row>
    <row r="26" spans="1:20" x14ac:dyDescent="0.2">
      <c r="A26" s="112"/>
      <c r="B26" s="206" t="s">
        <v>2</v>
      </c>
      <c r="C26" s="113">
        <v>200</v>
      </c>
      <c r="D26" s="114"/>
      <c r="E26" s="188"/>
      <c r="F26" s="161">
        <f>SUM(F23:F25)</f>
        <v>0</v>
      </c>
      <c r="G26" s="214"/>
    </row>
    <row r="27" spans="1:20" x14ac:dyDescent="0.2">
      <c r="A27" s="108"/>
      <c r="B27" s="201"/>
      <c r="C27" s="110"/>
      <c r="D27" s="111"/>
      <c r="E27" s="187"/>
      <c r="F27" s="160"/>
      <c r="G27" s="214"/>
    </row>
    <row r="28" spans="1:20" customFormat="1" x14ac:dyDescent="0.2">
      <c r="A28" s="150">
        <v>300</v>
      </c>
      <c r="B28" s="207" t="s">
        <v>107</v>
      </c>
      <c r="C28" s="151"/>
      <c r="D28" s="200"/>
      <c r="E28" s="192"/>
      <c r="F28" s="152"/>
      <c r="G28" s="154"/>
      <c r="H28" s="154"/>
      <c r="I28" s="154"/>
      <c r="J28" s="154"/>
      <c r="K28" s="154"/>
      <c r="L28" s="154"/>
      <c r="M28" s="154"/>
      <c r="N28" s="155"/>
      <c r="O28" s="153"/>
      <c r="P28" s="156"/>
      <c r="Q28" s="153"/>
      <c r="R28" s="157"/>
      <c r="S28" s="153"/>
      <c r="T28" s="153"/>
    </row>
    <row r="29" spans="1:20" customFormat="1" x14ac:dyDescent="0.2">
      <c r="A29" s="215"/>
      <c r="B29" s="217" t="s">
        <v>100</v>
      </c>
      <c r="C29" s="218"/>
      <c r="D29" s="219"/>
      <c r="E29" s="220"/>
      <c r="F29" s="221"/>
      <c r="G29" s="154"/>
      <c r="H29" s="154"/>
      <c r="I29" s="154"/>
      <c r="J29" s="154"/>
      <c r="K29" s="154"/>
      <c r="L29" s="154"/>
      <c r="M29" s="154"/>
      <c r="N29" s="155"/>
      <c r="O29" s="153"/>
      <c r="P29" s="156"/>
      <c r="Q29" s="153"/>
      <c r="R29" s="157"/>
      <c r="S29" s="153"/>
      <c r="T29" s="153"/>
    </row>
    <row r="30" spans="1:20" ht="24" x14ac:dyDescent="0.2">
      <c r="A30" s="108">
        <v>301</v>
      </c>
      <c r="B30" s="201" t="s">
        <v>111</v>
      </c>
      <c r="C30" s="110" t="s">
        <v>8</v>
      </c>
      <c r="D30" s="203">
        <v>101.92</v>
      </c>
      <c r="E30" s="204"/>
      <c r="F30" s="160">
        <f t="shared" ref="F30:F50" si="0">+D30*E30</f>
        <v>0</v>
      </c>
    </row>
    <row r="31" spans="1:20" x14ac:dyDescent="0.2">
      <c r="A31" s="108">
        <v>302</v>
      </c>
      <c r="B31" s="201" t="s">
        <v>112</v>
      </c>
      <c r="C31" s="110" t="s">
        <v>8</v>
      </c>
      <c r="D31" s="203">
        <v>391.86</v>
      </c>
      <c r="E31" s="187"/>
      <c r="F31" s="160">
        <f t="shared" si="0"/>
        <v>0</v>
      </c>
    </row>
    <row r="32" spans="1:20" x14ac:dyDescent="0.2">
      <c r="A32" s="108">
        <v>303</v>
      </c>
      <c r="B32" s="201" t="s">
        <v>113</v>
      </c>
      <c r="C32" s="110" t="s">
        <v>8</v>
      </c>
      <c r="D32" s="203">
        <v>664.79</v>
      </c>
      <c r="E32" s="187"/>
      <c r="F32" s="160">
        <f t="shared" si="0"/>
        <v>0</v>
      </c>
      <c r="G32" s="254"/>
    </row>
    <row r="33" spans="1:6" ht="24" x14ac:dyDescent="0.2">
      <c r="A33" s="108">
        <v>304</v>
      </c>
      <c r="B33" s="201" t="s">
        <v>114</v>
      </c>
      <c r="C33" s="110" t="s">
        <v>18</v>
      </c>
      <c r="D33" s="203">
        <v>575.12</v>
      </c>
      <c r="E33" s="187"/>
      <c r="F33" s="160">
        <f t="shared" si="0"/>
        <v>0</v>
      </c>
    </row>
    <row r="34" spans="1:6" x14ac:dyDescent="0.2">
      <c r="A34" s="108">
        <v>305</v>
      </c>
      <c r="B34" s="201" t="s">
        <v>115</v>
      </c>
      <c r="C34" s="110" t="s">
        <v>8</v>
      </c>
      <c r="D34" s="203">
        <v>75</v>
      </c>
      <c r="E34" s="187"/>
      <c r="F34" s="160">
        <f t="shared" si="0"/>
        <v>0</v>
      </c>
    </row>
    <row r="35" spans="1:6" ht="24" x14ac:dyDescent="0.2">
      <c r="A35" s="108">
        <v>306</v>
      </c>
      <c r="B35" s="201" t="s">
        <v>116</v>
      </c>
      <c r="C35" s="110" t="s">
        <v>20</v>
      </c>
      <c r="D35" s="203">
        <v>1.83</v>
      </c>
      <c r="E35" s="187"/>
      <c r="F35" s="160">
        <f t="shared" si="0"/>
        <v>0</v>
      </c>
    </row>
    <row r="36" spans="1:6" x14ac:dyDescent="0.2">
      <c r="A36" s="108">
        <v>307</v>
      </c>
      <c r="B36" s="201" t="s">
        <v>60</v>
      </c>
      <c r="C36" s="110" t="s">
        <v>20</v>
      </c>
      <c r="D36" s="203">
        <v>2.4300000000000002</v>
      </c>
      <c r="E36" s="187"/>
      <c r="F36" s="160">
        <f t="shared" si="0"/>
        <v>0</v>
      </c>
    </row>
    <row r="37" spans="1:6" ht="24" x14ac:dyDescent="0.2">
      <c r="A37" s="108">
        <v>308</v>
      </c>
      <c r="B37" s="201" t="s">
        <v>117</v>
      </c>
      <c r="C37" s="110" t="s">
        <v>8</v>
      </c>
      <c r="D37" s="203">
        <v>218.71</v>
      </c>
      <c r="E37" s="187"/>
      <c r="F37" s="160">
        <f t="shared" si="0"/>
        <v>0</v>
      </c>
    </row>
    <row r="38" spans="1:6" x14ac:dyDescent="0.2">
      <c r="A38" s="108">
        <v>309</v>
      </c>
      <c r="B38" s="201" t="s">
        <v>118</v>
      </c>
      <c r="C38" s="110" t="s">
        <v>8</v>
      </c>
      <c r="D38" s="203">
        <v>608.72</v>
      </c>
      <c r="E38" s="187"/>
      <c r="F38" s="160">
        <f t="shared" si="0"/>
        <v>0</v>
      </c>
    </row>
    <row r="39" spans="1:6" x14ac:dyDescent="0.2">
      <c r="A39" s="108">
        <v>310</v>
      </c>
      <c r="B39" s="201" t="s">
        <v>119</v>
      </c>
      <c r="C39" s="110" t="s">
        <v>19</v>
      </c>
      <c r="D39" s="203">
        <v>5</v>
      </c>
      <c r="E39" s="187"/>
      <c r="F39" s="160">
        <f t="shared" si="0"/>
        <v>0</v>
      </c>
    </row>
    <row r="40" spans="1:6" x14ac:dyDescent="0.2">
      <c r="A40" s="108">
        <v>311</v>
      </c>
      <c r="B40" s="201" t="s">
        <v>120</v>
      </c>
      <c r="C40" s="110" t="s">
        <v>18</v>
      </c>
      <c r="D40" s="203">
        <v>250</v>
      </c>
      <c r="E40" s="187"/>
      <c r="F40" s="160">
        <f t="shared" si="0"/>
        <v>0</v>
      </c>
    </row>
    <row r="41" spans="1:6" x14ac:dyDescent="0.2">
      <c r="A41" s="108">
        <v>312</v>
      </c>
      <c r="B41" s="201" t="s">
        <v>121</v>
      </c>
      <c r="C41" s="110" t="s">
        <v>18</v>
      </c>
      <c r="D41" s="203">
        <v>484.75</v>
      </c>
      <c r="E41" s="204"/>
      <c r="F41" s="160">
        <f t="shared" si="0"/>
        <v>0</v>
      </c>
    </row>
    <row r="42" spans="1:6" x14ac:dyDescent="0.2">
      <c r="A42" s="108">
        <v>313</v>
      </c>
      <c r="B42" s="201" t="s">
        <v>122</v>
      </c>
      <c r="C42" s="110" t="s">
        <v>19</v>
      </c>
      <c r="D42" s="203">
        <v>15</v>
      </c>
      <c r="E42" s="187"/>
      <c r="F42" s="160">
        <f t="shared" si="0"/>
        <v>0</v>
      </c>
    </row>
    <row r="43" spans="1:6" ht="24" x14ac:dyDescent="0.2">
      <c r="A43" s="108">
        <v>314</v>
      </c>
      <c r="B43" s="201" t="s">
        <v>123</v>
      </c>
      <c r="C43" s="110" t="s">
        <v>18</v>
      </c>
      <c r="D43" s="203">
        <v>20</v>
      </c>
      <c r="E43" s="187"/>
      <c r="F43" s="160">
        <f t="shared" si="0"/>
        <v>0</v>
      </c>
    </row>
    <row r="44" spans="1:6" x14ac:dyDescent="0.2">
      <c r="A44" s="108">
        <v>315</v>
      </c>
      <c r="B44" s="201" t="s">
        <v>124</v>
      </c>
      <c r="C44" s="110" t="s">
        <v>8</v>
      </c>
      <c r="D44" s="203">
        <v>2.88</v>
      </c>
      <c r="E44" s="187"/>
      <c r="F44" s="160">
        <f t="shared" si="0"/>
        <v>0</v>
      </c>
    </row>
    <row r="45" spans="1:6" x14ac:dyDescent="0.2">
      <c r="A45" s="108">
        <v>316</v>
      </c>
      <c r="B45" s="201" t="s">
        <v>125</v>
      </c>
      <c r="C45" s="110" t="s">
        <v>8</v>
      </c>
      <c r="D45" s="203">
        <v>7.68</v>
      </c>
      <c r="E45" s="187"/>
      <c r="F45" s="160">
        <f t="shared" ref="F45" si="1">+D45*E45</f>
        <v>0</v>
      </c>
    </row>
    <row r="46" spans="1:6" x14ac:dyDescent="0.2">
      <c r="A46" s="108">
        <v>317</v>
      </c>
      <c r="B46" s="201" t="s">
        <v>126</v>
      </c>
      <c r="C46" s="110" t="s">
        <v>8</v>
      </c>
      <c r="D46" s="203">
        <v>5.2</v>
      </c>
      <c r="E46" s="187"/>
      <c r="F46" s="160">
        <f t="shared" si="0"/>
        <v>0</v>
      </c>
    </row>
    <row r="47" spans="1:6" x14ac:dyDescent="0.2">
      <c r="A47" s="108">
        <v>318</v>
      </c>
      <c r="B47" s="201" t="s">
        <v>127</v>
      </c>
      <c r="C47" s="110" t="s">
        <v>8</v>
      </c>
      <c r="D47" s="203">
        <v>868.45</v>
      </c>
      <c r="E47" s="187"/>
      <c r="F47" s="160">
        <f t="shared" si="0"/>
        <v>0</v>
      </c>
    </row>
    <row r="48" spans="1:6" ht="24" x14ac:dyDescent="0.2">
      <c r="A48" s="108">
        <v>319</v>
      </c>
      <c r="B48" s="201" t="s">
        <v>128</v>
      </c>
      <c r="C48" s="110" t="s">
        <v>8</v>
      </c>
      <c r="D48" s="203">
        <v>774.97</v>
      </c>
      <c r="E48" s="187"/>
      <c r="F48" s="160">
        <f t="shared" si="0"/>
        <v>0</v>
      </c>
    </row>
    <row r="49" spans="1:7" x14ac:dyDescent="0.2">
      <c r="A49" s="108">
        <v>320</v>
      </c>
      <c r="B49" s="201" t="s">
        <v>129</v>
      </c>
      <c r="C49" s="110" t="s">
        <v>8</v>
      </c>
      <c r="D49" s="203">
        <v>768.55</v>
      </c>
      <c r="E49" s="187"/>
      <c r="F49" s="160">
        <f t="shared" si="0"/>
        <v>0</v>
      </c>
    </row>
    <row r="50" spans="1:7" ht="24" x14ac:dyDescent="0.2">
      <c r="A50" s="108">
        <v>321</v>
      </c>
      <c r="B50" s="201" t="s">
        <v>130</v>
      </c>
      <c r="C50" s="202" t="s">
        <v>20</v>
      </c>
      <c r="D50" s="203">
        <v>164.6</v>
      </c>
      <c r="E50" s="204"/>
      <c r="F50" s="160">
        <f t="shared" si="0"/>
        <v>0</v>
      </c>
    </row>
    <row r="51" spans="1:7" x14ac:dyDescent="0.2">
      <c r="A51" s="108"/>
      <c r="B51" s="201"/>
      <c r="C51" s="110"/>
      <c r="D51" s="203"/>
      <c r="E51" s="187"/>
      <c r="F51" s="160"/>
    </row>
    <row r="52" spans="1:7" s="130" customFormat="1" ht="14.25" x14ac:dyDescent="0.2">
      <c r="A52" s="112"/>
      <c r="B52" s="206" t="s">
        <v>2</v>
      </c>
      <c r="C52" s="119">
        <v>300</v>
      </c>
      <c r="D52" s="120"/>
      <c r="E52" s="190"/>
      <c r="F52" s="162">
        <f>SUM(F29:F51)</f>
        <v>0</v>
      </c>
      <c r="G52" s="137"/>
    </row>
    <row r="53" spans="1:7" s="130" customFormat="1" ht="14.25" x14ac:dyDescent="0.2">
      <c r="A53" s="115"/>
      <c r="B53" s="256"/>
      <c r="C53" s="117"/>
      <c r="D53" s="118"/>
      <c r="E53" s="189"/>
      <c r="F53" s="163"/>
      <c r="G53" s="137"/>
    </row>
    <row r="54" spans="1:7" s="130" customFormat="1" ht="19.5" x14ac:dyDescent="0.2">
      <c r="A54" s="193" t="s">
        <v>36</v>
      </c>
      <c r="B54" s="208" t="s">
        <v>44</v>
      </c>
      <c r="C54" s="124"/>
      <c r="D54" s="146"/>
      <c r="E54" s="185"/>
      <c r="F54" s="171"/>
    </row>
    <row r="55" spans="1:7" s="130" customFormat="1" ht="19.5" x14ac:dyDescent="0.2">
      <c r="A55" s="223"/>
      <c r="B55" s="208"/>
      <c r="C55" s="124"/>
      <c r="D55" s="146"/>
      <c r="E55" s="185"/>
      <c r="F55" s="171"/>
    </row>
    <row r="56" spans="1:7" s="130" customFormat="1" ht="14.25" x14ac:dyDescent="0.2">
      <c r="A56" s="150">
        <v>400</v>
      </c>
      <c r="B56" s="209" t="s">
        <v>88</v>
      </c>
      <c r="C56" s="117"/>
      <c r="D56" s="118"/>
      <c r="E56" s="189"/>
      <c r="F56" s="163"/>
      <c r="G56" s="222"/>
    </row>
    <row r="57" spans="1:7" s="130" customFormat="1" ht="14.25" x14ac:dyDescent="0.2">
      <c r="A57" s="215"/>
      <c r="B57" s="217" t="s">
        <v>85</v>
      </c>
      <c r="C57" s="218"/>
      <c r="D57" s="219"/>
      <c r="E57" s="220"/>
      <c r="F57" s="221"/>
      <c r="G57" s="222"/>
    </row>
    <row r="58" spans="1:7" s="130" customFormat="1" ht="24" x14ac:dyDescent="0.2">
      <c r="A58" s="108">
        <v>401</v>
      </c>
      <c r="B58" s="201" t="s">
        <v>131</v>
      </c>
      <c r="C58" s="110" t="s">
        <v>8</v>
      </c>
      <c r="D58" s="203">
        <v>100.56</v>
      </c>
      <c r="E58" s="187"/>
      <c r="F58" s="160">
        <f t="shared" ref="F58:F65" si="2">+D58*E58</f>
        <v>0</v>
      </c>
      <c r="G58" s="222"/>
    </row>
    <row r="59" spans="1:7" s="130" customFormat="1" ht="14.25" x14ac:dyDescent="0.2">
      <c r="A59" s="108">
        <v>402</v>
      </c>
      <c r="B59" s="201" t="s">
        <v>102</v>
      </c>
      <c r="C59" s="110" t="s">
        <v>8</v>
      </c>
      <c r="D59" s="203">
        <v>83.8</v>
      </c>
      <c r="E59" s="187"/>
      <c r="F59" s="160">
        <f>+D59*E59</f>
        <v>0</v>
      </c>
      <c r="G59" s="222"/>
    </row>
    <row r="60" spans="1:7" s="130" customFormat="1" ht="14.25" x14ac:dyDescent="0.2">
      <c r="A60" s="108">
        <v>403</v>
      </c>
      <c r="B60" s="201" t="s">
        <v>132</v>
      </c>
      <c r="C60" s="110" t="s">
        <v>8</v>
      </c>
      <c r="D60" s="203">
        <v>184.36</v>
      </c>
      <c r="E60" s="187"/>
      <c r="F60" s="160">
        <f t="shared" si="2"/>
        <v>0</v>
      </c>
      <c r="G60" s="222"/>
    </row>
    <row r="61" spans="1:7" s="130" customFormat="1" ht="14.25" x14ac:dyDescent="0.2">
      <c r="A61" s="108">
        <v>404</v>
      </c>
      <c r="B61" s="201" t="s">
        <v>133</v>
      </c>
      <c r="C61" s="110" t="s">
        <v>8</v>
      </c>
      <c r="D61" s="203">
        <v>184.36</v>
      </c>
      <c r="E61" s="187"/>
      <c r="F61" s="160">
        <f>+D61*E61</f>
        <v>0</v>
      </c>
      <c r="G61" s="222"/>
    </row>
    <row r="62" spans="1:7" s="130" customFormat="1" ht="24" x14ac:dyDescent="0.2">
      <c r="A62" s="108">
        <v>405</v>
      </c>
      <c r="B62" s="201" t="s">
        <v>134</v>
      </c>
      <c r="C62" s="110" t="s">
        <v>8</v>
      </c>
      <c r="D62" s="203">
        <v>100.56</v>
      </c>
      <c r="E62" s="187"/>
      <c r="F62" s="160">
        <f>+D62*E62</f>
        <v>0</v>
      </c>
      <c r="G62" s="222"/>
    </row>
    <row r="63" spans="1:7" s="130" customFormat="1" ht="14.25" x14ac:dyDescent="0.2">
      <c r="A63" s="215"/>
      <c r="B63" s="217" t="s">
        <v>86</v>
      </c>
      <c r="C63" s="218"/>
      <c r="D63" s="219"/>
      <c r="E63" s="220"/>
      <c r="F63" s="221"/>
      <c r="G63" s="222"/>
    </row>
    <row r="64" spans="1:7" s="130" customFormat="1" ht="14.25" x14ac:dyDescent="0.2">
      <c r="A64" s="108">
        <v>406</v>
      </c>
      <c r="B64" s="201" t="s">
        <v>135</v>
      </c>
      <c r="C64" s="110" t="s">
        <v>20</v>
      </c>
      <c r="D64" s="203">
        <v>8.5</v>
      </c>
      <c r="E64" s="187"/>
      <c r="F64" s="160">
        <f t="shared" ref="F64" si="3">+D64*E64</f>
        <v>0</v>
      </c>
      <c r="G64" s="222"/>
    </row>
    <row r="65" spans="1:7" s="130" customFormat="1" ht="14.25" x14ac:dyDescent="0.2">
      <c r="A65" s="108">
        <v>407</v>
      </c>
      <c r="B65" s="201" t="s">
        <v>136</v>
      </c>
      <c r="C65" s="110" t="s">
        <v>20</v>
      </c>
      <c r="D65" s="203">
        <v>8.5</v>
      </c>
      <c r="E65" s="187"/>
      <c r="F65" s="160">
        <f t="shared" si="2"/>
        <v>0</v>
      </c>
      <c r="G65" s="222"/>
    </row>
    <row r="66" spans="1:7" s="130" customFormat="1" ht="24" x14ac:dyDescent="0.2">
      <c r="A66" s="108">
        <v>408</v>
      </c>
      <c r="B66" s="201" t="s">
        <v>137</v>
      </c>
      <c r="C66" s="110" t="s">
        <v>18</v>
      </c>
      <c r="D66" s="203">
        <v>167.6</v>
      </c>
      <c r="E66" s="187"/>
      <c r="F66" s="160">
        <f>+D66*E66</f>
        <v>0</v>
      </c>
      <c r="G66" s="222"/>
    </row>
    <row r="67" spans="1:7" s="130" customFormat="1" ht="14.25" x14ac:dyDescent="0.2">
      <c r="A67" s="112"/>
      <c r="B67" s="206" t="s">
        <v>2</v>
      </c>
      <c r="C67" s="113">
        <v>400</v>
      </c>
      <c r="D67" s="114"/>
      <c r="E67" s="188"/>
      <c r="F67" s="161">
        <f>SUM(F57:F66)</f>
        <v>0</v>
      </c>
      <c r="G67" s="222"/>
    </row>
    <row r="68" spans="1:7" s="130" customFormat="1" ht="14.25" x14ac:dyDescent="0.2">
      <c r="A68" s="108"/>
      <c r="B68" s="201"/>
      <c r="C68" s="110"/>
      <c r="D68" s="203"/>
      <c r="E68" s="187"/>
      <c r="F68" s="160"/>
      <c r="G68" s="222"/>
    </row>
    <row r="69" spans="1:7" s="130" customFormat="1" ht="14.25" x14ac:dyDescent="0.2">
      <c r="A69" s="123">
        <v>500</v>
      </c>
      <c r="B69" s="209" t="s">
        <v>52</v>
      </c>
      <c r="C69" s="117"/>
      <c r="D69" s="118"/>
      <c r="E69" s="189"/>
      <c r="F69" s="163"/>
      <c r="G69" s="137"/>
    </row>
    <row r="70" spans="1:7" s="130" customFormat="1" ht="14.25" x14ac:dyDescent="0.2">
      <c r="A70" s="215"/>
      <c r="B70" s="217" t="s">
        <v>85</v>
      </c>
      <c r="C70" s="218"/>
      <c r="D70" s="219"/>
      <c r="E70" s="220"/>
      <c r="F70" s="221"/>
      <c r="G70" s="137"/>
    </row>
    <row r="71" spans="1:7" s="130" customFormat="1" ht="14.25" x14ac:dyDescent="0.2">
      <c r="A71" s="108">
        <v>501</v>
      </c>
      <c r="B71" s="201" t="s">
        <v>138</v>
      </c>
      <c r="C71" s="110" t="s">
        <v>8</v>
      </c>
      <c r="D71" s="203">
        <v>1597.95</v>
      </c>
      <c r="E71" s="187"/>
      <c r="F71" s="160">
        <f>+D71*E71</f>
        <v>0</v>
      </c>
      <c r="G71" s="137"/>
    </row>
    <row r="72" spans="1:7" s="130" customFormat="1" ht="14.25" x14ac:dyDescent="0.2">
      <c r="A72" s="108">
        <v>502</v>
      </c>
      <c r="B72" s="201" t="s">
        <v>139</v>
      </c>
      <c r="C72" s="110" t="s">
        <v>8</v>
      </c>
      <c r="D72" s="203">
        <v>1597.95</v>
      </c>
      <c r="E72" s="187"/>
      <c r="F72" s="160">
        <f>+D72*E72</f>
        <v>0</v>
      </c>
      <c r="G72" s="137"/>
    </row>
    <row r="73" spans="1:7" x14ac:dyDescent="0.2">
      <c r="A73" s="108"/>
      <c r="B73" s="201"/>
      <c r="C73" s="110"/>
      <c r="D73" s="111"/>
      <c r="E73" s="187"/>
      <c r="F73" s="160"/>
    </row>
    <row r="74" spans="1:7" x14ac:dyDescent="0.2">
      <c r="A74" s="112"/>
      <c r="B74" s="206" t="s">
        <v>2</v>
      </c>
      <c r="C74" s="113">
        <v>500</v>
      </c>
      <c r="D74" s="114"/>
      <c r="E74" s="188"/>
      <c r="F74" s="161">
        <f>SUM(F70:F73)</f>
        <v>0</v>
      </c>
    </row>
    <row r="75" spans="1:7" x14ac:dyDescent="0.2">
      <c r="A75" s="108"/>
      <c r="B75" s="201"/>
      <c r="C75" s="110"/>
      <c r="D75" s="111"/>
      <c r="E75" s="187"/>
      <c r="F75" s="160"/>
    </row>
    <row r="76" spans="1:7" s="130" customFormat="1" ht="19.5" x14ac:dyDescent="0.2">
      <c r="A76" s="193" t="s">
        <v>32</v>
      </c>
      <c r="B76" s="208" t="s">
        <v>45</v>
      </c>
      <c r="C76" s="124"/>
      <c r="D76" s="146"/>
      <c r="E76" s="185"/>
      <c r="F76" s="171"/>
      <c r="G76" s="222"/>
    </row>
    <row r="77" spans="1:7" x14ac:dyDescent="0.2">
      <c r="A77" s="123">
        <v>600</v>
      </c>
      <c r="B77" s="209" t="s">
        <v>3</v>
      </c>
      <c r="C77" s="107"/>
      <c r="D77" s="111"/>
      <c r="E77" s="187"/>
      <c r="F77" s="164"/>
    </row>
    <row r="78" spans="1:7" x14ac:dyDescent="0.2">
      <c r="A78" s="215"/>
      <c r="B78" s="217" t="s">
        <v>89</v>
      </c>
      <c r="C78" s="218"/>
      <c r="D78" s="219"/>
      <c r="E78" s="220"/>
      <c r="F78" s="221"/>
    </row>
    <row r="79" spans="1:7" ht="24" x14ac:dyDescent="0.2">
      <c r="A79" s="108">
        <v>601</v>
      </c>
      <c r="B79" s="201" t="s">
        <v>140</v>
      </c>
      <c r="C79" s="110" t="s">
        <v>8</v>
      </c>
      <c r="D79" s="203">
        <v>87.7</v>
      </c>
      <c r="E79" s="187"/>
      <c r="F79" s="160">
        <f>+D79*E79</f>
        <v>0</v>
      </c>
    </row>
    <row r="80" spans="1:7" x14ac:dyDescent="0.2">
      <c r="A80" s="108">
        <v>602</v>
      </c>
      <c r="B80" s="201" t="s">
        <v>141</v>
      </c>
      <c r="C80" s="110" t="s">
        <v>8</v>
      </c>
      <c r="D80" s="203">
        <v>87.7</v>
      </c>
      <c r="E80" s="187"/>
      <c r="F80" s="160">
        <f>+D80*E80</f>
        <v>0</v>
      </c>
    </row>
    <row r="81" spans="1:7" x14ac:dyDescent="0.2">
      <c r="A81" s="108">
        <v>603</v>
      </c>
      <c r="B81" s="201" t="s">
        <v>142</v>
      </c>
      <c r="C81" s="110" t="s">
        <v>8</v>
      </c>
      <c r="D81" s="203">
        <v>87.7</v>
      </c>
      <c r="E81" s="187"/>
      <c r="F81" s="160">
        <f>+D81*E81</f>
        <v>0</v>
      </c>
    </row>
    <row r="82" spans="1:7" ht="24" x14ac:dyDescent="0.2">
      <c r="A82" s="108">
        <v>604</v>
      </c>
      <c r="B82" s="201" t="s">
        <v>143</v>
      </c>
      <c r="C82" s="110" t="s">
        <v>8</v>
      </c>
      <c r="D82" s="203">
        <v>93.45</v>
      </c>
      <c r="E82" s="187"/>
      <c r="F82" s="160">
        <f>+D82*E82</f>
        <v>0</v>
      </c>
    </row>
    <row r="83" spans="1:7" x14ac:dyDescent="0.2">
      <c r="A83" s="215"/>
      <c r="B83" s="217" t="s">
        <v>90</v>
      </c>
      <c r="C83" s="218"/>
      <c r="D83" s="219"/>
      <c r="E83" s="220"/>
      <c r="F83" s="221"/>
    </row>
    <row r="84" spans="1:7" x14ac:dyDescent="0.2">
      <c r="A84" s="108">
        <v>605</v>
      </c>
      <c r="B84" s="201" t="s">
        <v>144</v>
      </c>
      <c r="C84" s="110" t="s">
        <v>8</v>
      </c>
      <c r="D84" s="203">
        <v>3.45</v>
      </c>
      <c r="E84" s="187"/>
      <c r="F84" s="160">
        <f>+D84*E84</f>
        <v>0</v>
      </c>
    </row>
    <row r="85" spans="1:7" x14ac:dyDescent="0.2">
      <c r="A85" s="108">
        <v>606</v>
      </c>
      <c r="B85" s="201" t="s">
        <v>145</v>
      </c>
      <c r="C85" s="110" t="s">
        <v>8</v>
      </c>
      <c r="D85" s="203">
        <v>774.97</v>
      </c>
      <c r="E85" s="187"/>
      <c r="F85" s="160">
        <f>+D85*E85</f>
        <v>0</v>
      </c>
    </row>
    <row r="86" spans="1:7" ht="24" x14ac:dyDescent="0.2">
      <c r="A86" s="108">
        <v>607</v>
      </c>
      <c r="B86" s="201" t="s">
        <v>146</v>
      </c>
      <c r="C86" s="110" t="s">
        <v>8</v>
      </c>
      <c r="D86" s="203">
        <v>774.97</v>
      </c>
      <c r="E86" s="187"/>
      <c r="F86" s="160">
        <f>+D86*E86</f>
        <v>0</v>
      </c>
    </row>
    <row r="87" spans="1:7" ht="24" x14ac:dyDescent="0.2">
      <c r="A87" s="108">
        <v>608</v>
      </c>
      <c r="B87" s="201" t="s">
        <v>147</v>
      </c>
      <c r="C87" s="110" t="s">
        <v>18</v>
      </c>
      <c r="D87" s="203">
        <v>72.849999999999994</v>
      </c>
      <c r="E87" s="187"/>
      <c r="F87" s="160">
        <f>+D87*E87</f>
        <v>0</v>
      </c>
      <c r="G87" s="214"/>
    </row>
    <row r="88" spans="1:7" x14ac:dyDescent="0.2">
      <c r="A88" s="108">
        <v>609</v>
      </c>
      <c r="B88" s="201" t="s">
        <v>148</v>
      </c>
      <c r="C88" s="110" t="s">
        <v>8</v>
      </c>
      <c r="D88" s="203">
        <v>10</v>
      </c>
      <c r="E88" s="187"/>
      <c r="F88" s="160">
        <f>+D88*E88</f>
        <v>0</v>
      </c>
      <c r="G88" s="214"/>
    </row>
    <row r="89" spans="1:7" x14ac:dyDescent="0.2">
      <c r="A89" s="215"/>
      <c r="B89" s="217" t="s">
        <v>91</v>
      </c>
      <c r="C89" s="218"/>
      <c r="D89" s="219"/>
      <c r="E89" s="220"/>
      <c r="F89" s="221"/>
    </row>
    <row r="90" spans="1:7" x14ac:dyDescent="0.2">
      <c r="A90" s="108">
        <v>610</v>
      </c>
      <c r="B90" s="201" t="s">
        <v>149</v>
      </c>
      <c r="C90" s="110" t="s">
        <v>8</v>
      </c>
      <c r="D90" s="203">
        <v>29.14</v>
      </c>
      <c r="E90" s="187"/>
      <c r="F90" s="160">
        <f t="shared" ref="F90:F99" si="4">+D90*E90</f>
        <v>0</v>
      </c>
    </row>
    <row r="91" spans="1:7" x14ac:dyDescent="0.2">
      <c r="A91" s="108">
        <v>611</v>
      </c>
      <c r="B91" s="201" t="s">
        <v>150</v>
      </c>
      <c r="C91" s="110" t="s">
        <v>20</v>
      </c>
      <c r="D91" s="203">
        <v>3.19</v>
      </c>
      <c r="E91" s="187"/>
      <c r="F91" s="160">
        <f t="shared" si="4"/>
        <v>0</v>
      </c>
    </row>
    <row r="92" spans="1:7" ht="24" x14ac:dyDescent="0.2">
      <c r="A92" s="108">
        <v>612</v>
      </c>
      <c r="B92" s="201" t="s">
        <v>151</v>
      </c>
      <c r="C92" s="110" t="s">
        <v>8</v>
      </c>
      <c r="D92" s="203">
        <v>214.44</v>
      </c>
      <c r="E92" s="187"/>
      <c r="F92" s="160">
        <f t="shared" si="4"/>
        <v>0</v>
      </c>
    </row>
    <row r="93" spans="1:7" ht="36" x14ac:dyDescent="0.2">
      <c r="A93" s="108">
        <v>613</v>
      </c>
      <c r="B93" s="201" t="s">
        <v>50</v>
      </c>
      <c r="C93" s="110" t="s">
        <v>8</v>
      </c>
      <c r="D93" s="203">
        <v>48.6</v>
      </c>
      <c r="E93" s="187"/>
      <c r="F93" s="160">
        <f t="shared" si="4"/>
        <v>0</v>
      </c>
    </row>
    <row r="94" spans="1:7" ht="24" x14ac:dyDescent="0.2">
      <c r="A94" s="108">
        <v>614</v>
      </c>
      <c r="B94" s="201" t="s">
        <v>152</v>
      </c>
      <c r="C94" s="110" t="s">
        <v>8</v>
      </c>
      <c r="D94" s="203">
        <v>178.24</v>
      </c>
      <c r="E94" s="187"/>
      <c r="F94" s="160">
        <f t="shared" si="4"/>
        <v>0</v>
      </c>
    </row>
    <row r="95" spans="1:7" x14ac:dyDescent="0.2">
      <c r="A95" s="108">
        <v>615</v>
      </c>
      <c r="B95" s="201" t="s">
        <v>132</v>
      </c>
      <c r="C95" s="110" t="s">
        <v>8</v>
      </c>
      <c r="D95" s="203">
        <v>196.74</v>
      </c>
      <c r="E95" s="187"/>
      <c r="F95" s="160">
        <f t="shared" si="4"/>
        <v>0</v>
      </c>
    </row>
    <row r="96" spans="1:7" x14ac:dyDescent="0.2">
      <c r="A96" s="108">
        <v>616</v>
      </c>
      <c r="B96" s="201" t="s">
        <v>133</v>
      </c>
      <c r="C96" s="110" t="s">
        <v>8</v>
      </c>
      <c r="D96" s="203">
        <v>196.74</v>
      </c>
      <c r="E96" s="187"/>
      <c r="F96" s="160">
        <f t="shared" si="4"/>
        <v>0</v>
      </c>
    </row>
    <row r="97" spans="1:6" x14ac:dyDescent="0.2">
      <c r="A97" s="108">
        <v>617</v>
      </c>
      <c r="B97" s="201" t="s">
        <v>153</v>
      </c>
      <c r="C97" s="110" t="s">
        <v>18</v>
      </c>
      <c r="D97" s="203">
        <v>325.60000000000002</v>
      </c>
      <c r="E97" s="187"/>
      <c r="F97" s="160">
        <f t="shared" si="4"/>
        <v>0</v>
      </c>
    </row>
    <row r="98" spans="1:6" x14ac:dyDescent="0.2">
      <c r="A98" s="108">
        <v>618</v>
      </c>
      <c r="B98" s="201" t="s">
        <v>154</v>
      </c>
      <c r="C98" s="110" t="s">
        <v>18</v>
      </c>
      <c r="D98" s="203">
        <v>70</v>
      </c>
      <c r="E98" s="187"/>
      <c r="F98" s="160">
        <f t="shared" si="4"/>
        <v>0</v>
      </c>
    </row>
    <row r="99" spans="1:6" x14ac:dyDescent="0.2">
      <c r="A99" s="108">
        <v>619</v>
      </c>
      <c r="B99" s="201" t="s">
        <v>142</v>
      </c>
      <c r="C99" s="110" t="s">
        <v>8</v>
      </c>
      <c r="D99" s="203">
        <v>107.44</v>
      </c>
      <c r="E99" s="187"/>
      <c r="F99" s="160">
        <f t="shared" si="4"/>
        <v>0</v>
      </c>
    </row>
    <row r="100" spans="1:6" x14ac:dyDescent="0.2">
      <c r="A100" s="112"/>
      <c r="B100" s="206" t="s">
        <v>2</v>
      </c>
      <c r="C100" s="113">
        <v>600</v>
      </c>
      <c r="D100" s="114"/>
      <c r="E100" s="188"/>
      <c r="F100" s="161">
        <f>SUM(F77:F99)</f>
        <v>0</v>
      </c>
    </row>
    <row r="101" spans="1:6" x14ac:dyDescent="0.2">
      <c r="A101" s="115"/>
      <c r="B101" s="255"/>
      <c r="C101" s="107"/>
      <c r="D101" s="111"/>
      <c r="E101" s="187"/>
      <c r="F101" s="164"/>
    </row>
    <row r="102" spans="1:6" x14ac:dyDescent="0.2">
      <c r="A102" s="123">
        <v>700</v>
      </c>
      <c r="B102" s="209" t="s">
        <v>65</v>
      </c>
      <c r="C102" s="107"/>
      <c r="D102" s="111"/>
      <c r="E102" s="187"/>
      <c r="F102" s="164"/>
    </row>
    <row r="103" spans="1:6" x14ac:dyDescent="0.2">
      <c r="A103" s="215"/>
      <c r="B103" s="217" t="s">
        <v>87</v>
      </c>
      <c r="C103" s="218"/>
      <c r="D103" s="219"/>
      <c r="E103" s="220"/>
      <c r="F103" s="221"/>
    </row>
    <row r="104" spans="1:6" x14ac:dyDescent="0.2">
      <c r="A104" s="108">
        <v>701</v>
      </c>
      <c r="B104" s="201" t="s">
        <v>155</v>
      </c>
      <c r="C104" s="110" t="s">
        <v>8</v>
      </c>
      <c r="D104" s="203">
        <v>15.54</v>
      </c>
      <c r="E104" s="187"/>
      <c r="F104" s="160">
        <f>+D104*E104</f>
        <v>0</v>
      </c>
    </row>
    <row r="105" spans="1:6" ht="24" x14ac:dyDescent="0.2">
      <c r="A105" s="108">
        <v>702</v>
      </c>
      <c r="B105" s="201" t="s">
        <v>156</v>
      </c>
      <c r="C105" s="202" t="s">
        <v>8</v>
      </c>
      <c r="D105" s="203">
        <v>13.5</v>
      </c>
      <c r="E105" s="204"/>
      <c r="F105" s="205">
        <f>+D105*E105</f>
        <v>0</v>
      </c>
    </row>
    <row r="106" spans="1:6" x14ac:dyDescent="0.2">
      <c r="A106" s="108">
        <v>703</v>
      </c>
      <c r="B106" s="201" t="s">
        <v>157</v>
      </c>
      <c r="C106" s="202" t="s">
        <v>8</v>
      </c>
      <c r="D106" s="203">
        <v>1.44</v>
      </c>
      <c r="E106" s="204"/>
      <c r="F106" s="205">
        <f>+D106*E106</f>
        <v>0</v>
      </c>
    </row>
    <row r="107" spans="1:6" x14ac:dyDescent="0.2">
      <c r="A107" s="215"/>
      <c r="B107" s="217" t="s">
        <v>43</v>
      </c>
      <c r="C107" s="218"/>
      <c r="D107" s="219"/>
      <c r="E107" s="220"/>
      <c r="F107" s="221"/>
    </row>
    <row r="108" spans="1:6" x14ac:dyDescent="0.2">
      <c r="A108" s="108">
        <v>704</v>
      </c>
      <c r="B108" s="201" t="s">
        <v>158</v>
      </c>
      <c r="C108" s="110" t="s">
        <v>8</v>
      </c>
      <c r="D108" s="203">
        <v>75</v>
      </c>
      <c r="E108" s="187"/>
      <c r="F108" s="160">
        <f>+D108*E108</f>
        <v>0</v>
      </c>
    </row>
    <row r="109" spans="1:6" x14ac:dyDescent="0.2">
      <c r="A109" s="108"/>
      <c r="B109" s="201"/>
      <c r="C109" s="110"/>
      <c r="D109" s="111"/>
      <c r="E109" s="187"/>
      <c r="F109" s="160"/>
    </row>
    <row r="110" spans="1:6" x14ac:dyDescent="0.2">
      <c r="A110" s="112"/>
      <c r="B110" s="206" t="s">
        <v>2</v>
      </c>
      <c r="C110" s="113">
        <v>700</v>
      </c>
      <c r="D110" s="114"/>
      <c r="E110" s="188"/>
      <c r="F110" s="161">
        <f>SUM(F103:F109)</f>
        <v>0</v>
      </c>
    </row>
    <row r="111" spans="1:6" x14ac:dyDescent="0.2">
      <c r="A111" s="115"/>
      <c r="B111" s="255"/>
      <c r="C111" s="107"/>
      <c r="D111" s="111"/>
      <c r="E111" s="187"/>
      <c r="F111" s="164"/>
    </row>
    <row r="112" spans="1:6" x14ac:dyDescent="0.2">
      <c r="A112" s="123">
        <v>800</v>
      </c>
      <c r="B112" s="209" t="s">
        <v>63</v>
      </c>
      <c r="C112" s="107"/>
      <c r="D112" s="111"/>
      <c r="E112" s="187"/>
      <c r="F112" s="164"/>
    </row>
    <row r="113" spans="1:6" x14ac:dyDescent="0.2">
      <c r="A113" s="215"/>
      <c r="B113" s="217" t="s">
        <v>87</v>
      </c>
      <c r="C113" s="218"/>
      <c r="D113" s="219"/>
      <c r="E113" s="220"/>
      <c r="F113" s="221"/>
    </row>
    <row r="114" spans="1:6" x14ac:dyDescent="0.2">
      <c r="A114" s="108">
        <v>801</v>
      </c>
      <c r="B114" s="201" t="s">
        <v>159</v>
      </c>
      <c r="C114" s="110" t="s">
        <v>8</v>
      </c>
      <c r="D114" s="203">
        <v>70.98</v>
      </c>
      <c r="E114" s="187"/>
      <c r="F114" s="160">
        <f>+D114*E114</f>
        <v>0</v>
      </c>
    </row>
    <row r="115" spans="1:6" x14ac:dyDescent="0.2">
      <c r="A115" s="108">
        <v>802</v>
      </c>
      <c r="B115" s="201" t="s">
        <v>133</v>
      </c>
      <c r="C115" s="110" t="s">
        <v>8</v>
      </c>
      <c r="D115" s="203">
        <v>70.98</v>
      </c>
      <c r="E115" s="187"/>
      <c r="F115" s="160">
        <f>+D115*E115</f>
        <v>0</v>
      </c>
    </row>
    <row r="116" spans="1:6" x14ac:dyDescent="0.2">
      <c r="A116" s="108">
        <v>803</v>
      </c>
      <c r="B116" s="201" t="s">
        <v>160</v>
      </c>
      <c r="C116" s="110" t="s">
        <v>8</v>
      </c>
      <c r="D116" s="203">
        <v>97.98</v>
      </c>
      <c r="E116" s="187"/>
      <c r="F116" s="160">
        <f>+D116*E116</f>
        <v>0</v>
      </c>
    </row>
    <row r="117" spans="1:6" ht="24" x14ac:dyDescent="0.2">
      <c r="A117" s="108">
        <v>804</v>
      </c>
      <c r="B117" s="201" t="s">
        <v>161</v>
      </c>
      <c r="C117" s="110" t="s">
        <v>8</v>
      </c>
      <c r="D117" s="203">
        <v>107.4</v>
      </c>
      <c r="E117" s="187"/>
      <c r="F117" s="160">
        <f>+D117*E117</f>
        <v>0</v>
      </c>
    </row>
    <row r="118" spans="1:6" x14ac:dyDescent="0.2">
      <c r="A118" s="215"/>
      <c r="B118" s="217" t="s">
        <v>64</v>
      </c>
      <c r="C118" s="218"/>
      <c r="D118" s="219"/>
      <c r="E118" s="220"/>
      <c r="F118" s="221"/>
    </row>
    <row r="119" spans="1:6" ht="24" x14ac:dyDescent="0.2">
      <c r="A119" s="108">
        <v>805</v>
      </c>
      <c r="B119" s="201" t="s">
        <v>162</v>
      </c>
      <c r="C119" s="110" t="s">
        <v>8</v>
      </c>
      <c r="D119" s="203">
        <v>48.71</v>
      </c>
      <c r="E119" s="187"/>
      <c r="F119" s="160">
        <f>+D119*E119</f>
        <v>0</v>
      </c>
    </row>
    <row r="120" spans="1:6" x14ac:dyDescent="0.2">
      <c r="A120" s="108">
        <v>806</v>
      </c>
      <c r="B120" s="201" t="s">
        <v>135</v>
      </c>
      <c r="C120" s="110" t="s">
        <v>20</v>
      </c>
      <c r="D120" s="203">
        <v>2.4300000000000002</v>
      </c>
      <c r="E120" s="187"/>
      <c r="F120" s="160">
        <f>+D120*E120</f>
        <v>0</v>
      </c>
    </row>
    <row r="121" spans="1:6" x14ac:dyDescent="0.2">
      <c r="A121" s="108">
        <v>807</v>
      </c>
      <c r="B121" s="201" t="s">
        <v>163</v>
      </c>
      <c r="C121" s="110" t="s">
        <v>20</v>
      </c>
      <c r="D121" s="203">
        <v>2.4300000000000002</v>
      </c>
      <c r="E121" s="187"/>
      <c r="F121" s="160">
        <f>+D121*E121</f>
        <v>0</v>
      </c>
    </row>
    <row r="122" spans="1:6" ht="24" x14ac:dyDescent="0.2">
      <c r="A122" s="108">
        <v>808</v>
      </c>
      <c r="B122" s="201" t="s">
        <v>164</v>
      </c>
      <c r="C122" s="110" t="s">
        <v>8</v>
      </c>
      <c r="D122" s="203">
        <v>7.8</v>
      </c>
      <c r="E122" s="187"/>
      <c r="F122" s="160">
        <f>+D122*E122</f>
        <v>0</v>
      </c>
    </row>
    <row r="123" spans="1:6" x14ac:dyDescent="0.2">
      <c r="A123" s="108">
        <v>809</v>
      </c>
      <c r="B123" s="201" t="s">
        <v>150</v>
      </c>
      <c r="C123" s="110" t="s">
        <v>20</v>
      </c>
      <c r="D123" s="203">
        <v>25.25</v>
      </c>
      <c r="E123" s="187"/>
      <c r="F123" s="160">
        <f t="shared" ref="F123:F129" si="5">+D123*E123</f>
        <v>0</v>
      </c>
    </row>
    <row r="124" spans="1:6" ht="36" x14ac:dyDescent="0.2">
      <c r="A124" s="108">
        <v>810</v>
      </c>
      <c r="B124" s="201" t="s">
        <v>165</v>
      </c>
      <c r="C124" s="110" t="s">
        <v>8</v>
      </c>
      <c r="D124" s="203">
        <v>595.59</v>
      </c>
      <c r="E124" s="187"/>
      <c r="F124" s="160">
        <f t="shared" si="5"/>
        <v>0</v>
      </c>
    </row>
    <row r="125" spans="1:6" ht="36" x14ac:dyDescent="0.2">
      <c r="A125" s="108">
        <v>811</v>
      </c>
      <c r="B125" s="201" t="s">
        <v>166</v>
      </c>
      <c r="C125" s="110" t="s">
        <v>18</v>
      </c>
      <c r="D125" s="203">
        <v>530.41999999999996</v>
      </c>
      <c r="E125" s="187"/>
      <c r="F125" s="160">
        <f t="shared" si="5"/>
        <v>0</v>
      </c>
    </row>
    <row r="126" spans="1:6" x14ac:dyDescent="0.2">
      <c r="A126" s="108">
        <v>812</v>
      </c>
      <c r="B126" s="201" t="s">
        <v>167</v>
      </c>
      <c r="C126" s="110" t="s">
        <v>8</v>
      </c>
      <c r="D126" s="203">
        <v>35.58</v>
      </c>
      <c r="E126" s="187"/>
      <c r="F126" s="160">
        <f t="shared" si="5"/>
        <v>0</v>
      </c>
    </row>
    <row r="127" spans="1:6" x14ac:dyDescent="0.2">
      <c r="A127" s="108">
        <v>813</v>
      </c>
      <c r="B127" s="201" t="s">
        <v>168</v>
      </c>
      <c r="C127" s="110" t="s">
        <v>18</v>
      </c>
      <c r="D127" s="203">
        <v>22.7</v>
      </c>
      <c r="E127" s="187"/>
      <c r="F127" s="160">
        <f t="shared" si="5"/>
        <v>0</v>
      </c>
    </row>
    <row r="128" spans="1:6" ht="24" x14ac:dyDescent="0.2">
      <c r="A128" s="108">
        <v>814</v>
      </c>
      <c r="B128" s="201" t="s">
        <v>169</v>
      </c>
      <c r="C128" s="110" t="s">
        <v>33</v>
      </c>
      <c r="D128" s="203">
        <v>1</v>
      </c>
      <c r="E128" s="187"/>
      <c r="F128" s="160">
        <f>+D128*E128</f>
        <v>0</v>
      </c>
    </row>
    <row r="129" spans="1:6" ht="24" x14ac:dyDescent="0.2">
      <c r="A129" s="108">
        <v>815</v>
      </c>
      <c r="B129" s="201" t="s">
        <v>170</v>
      </c>
      <c r="C129" s="110" t="s">
        <v>18</v>
      </c>
      <c r="D129" s="203">
        <v>3.6</v>
      </c>
      <c r="E129" s="187"/>
      <c r="F129" s="160">
        <f t="shared" si="5"/>
        <v>0</v>
      </c>
    </row>
    <row r="130" spans="1:6" x14ac:dyDescent="0.2">
      <c r="A130" s="215"/>
      <c r="B130" s="217" t="s">
        <v>37</v>
      </c>
      <c r="C130" s="218"/>
      <c r="D130" s="219"/>
      <c r="E130" s="220"/>
      <c r="F130" s="221"/>
    </row>
    <row r="131" spans="1:6" x14ac:dyDescent="0.2">
      <c r="A131" s="108">
        <v>816</v>
      </c>
      <c r="B131" s="201" t="s">
        <v>160</v>
      </c>
      <c r="C131" s="110" t="s">
        <v>8</v>
      </c>
      <c r="D131" s="203">
        <v>75</v>
      </c>
      <c r="E131" s="187"/>
      <c r="F131" s="160">
        <f>+D131*E131</f>
        <v>0</v>
      </c>
    </row>
    <row r="132" spans="1:6" x14ac:dyDescent="0.2">
      <c r="A132" s="108"/>
      <c r="B132" s="201"/>
      <c r="C132" s="110"/>
      <c r="D132" s="111"/>
      <c r="E132" s="187"/>
      <c r="F132" s="160"/>
    </row>
    <row r="133" spans="1:6" x14ac:dyDescent="0.2">
      <c r="A133" s="112"/>
      <c r="B133" s="206" t="s">
        <v>2</v>
      </c>
      <c r="C133" s="113">
        <v>800</v>
      </c>
      <c r="D133" s="114"/>
      <c r="E133" s="188"/>
      <c r="F133" s="161">
        <f>SUM(F113:F132)</f>
        <v>0</v>
      </c>
    </row>
    <row r="134" spans="1:6" x14ac:dyDescent="0.2">
      <c r="A134" s="115"/>
      <c r="B134" s="256"/>
      <c r="C134" s="116"/>
      <c r="D134" s="111"/>
      <c r="E134" s="187"/>
      <c r="F134" s="164" t="s">
        <v>75</v>
      </c>
    </row>
    <row r="135" spans="1:6" x14ac:dyDescent="0.2">
      <c r="A135" s="123">
        <v>900</v>
      </c>
      <c r="B135" s="209" t="s">
        <v>47</v>
      </c>
      <c r="C135" s="107"/>
      <c r="D135" s="111"/>
      <c r="E135" s="187"/>
      <c r="F135" s="164"/>
    </row>
    <row r="136" spans="1:6" x14ac:dyDescent="0.2">
      <c r="A136" s="215"/>
      <c r="B136" s="217" t="s">
        <v>99</v>
      </c>
      <c r="C136" s="218"/>
      <c r="D136" s="219"/>
      <c r="E136" s="220"/>
      <c r="F136" s="221"/>
    </row>
    <row r="137" spans="1:6" ht="24" x14ac:dyDescent="0.2">
      <c r="A137" s="108">
        <v>901</v>
      </c>
      <c r="B137" s="201" t="s">
        <v>137</v>
      </c>
      <c r="C137" s="110" t="s">
        <v>18</v>
      </c>
      <c r="D137" s="203">
        <v>250</v>
      </c>
      <c r="E137" s="187"/>
      <c r="F137" s="160">
        <f>+D137*E137</f>
        <v>0</v>
      </c>
    </row>
    <row r="138" spans="1:6" x14ac:dyDescent="0.2">
      <c r="A138" s="108">
        <v>902</v>
      </c>
      <c r="B138" s="201" t="s">
        <v>171</v>
      </c>
      <c r="C138" s="110" t="s">
        <v>19</v>
      </c>
      <c r="D138" s="203">
        <v>2</v>
      </c>
      <c r="E138" s="187"/>
      <c r="F138" s="160">
        <f t="shared" ref="F138:F143" si="6">+D138*E138</f>
        <v>0</v>
      </c>
    </row>
    <row r="139" spans="1:6" x14ac:dyDescent="0.2">
      <c r="A139" s="108">
        <v>903</v>
      </c>
      <c r="B139" s="201" t="s">
        <v>172</v>
      </c>
      <c r="C139" s="110" t="s">
        <v>19</v>
      </c>
      <c r="D139" s="203">
        <v>8</v>
      </c>
      <c r="E139" s="187"/>
      <c r="F139" s="160">
        <f>+D139*E139</f>
        <v>0</v>
      </c>
    </row>
    <row r="140" spans="1:6" x14ac:dyDescent="0.2">
      <c r="A140" s="108">
        <v>904</v>
      </c>
      <c r="B140" s="201" t="s">
        <v>173</v>
      </c>
      <c r="C140" s="110" t="s">
        <v>19</v>
      </c>
      <c r="D140" s="203">
        <v>1</v>
      </c>
      <c r="E140" s="187"/>
      <c r="F140" s="160">
        <f t="shared" si="6"/>
        <v>0</v>
      </c>
    </row>
    <row r="141" spans="1:6" x14ac:dyDescent="0.2">
      <c r="A141" s="108">
        <v>905</v>
      </c>
      <c r="B141" s="201" t="s">
        <v>174</v>
      </c>
      <c r="C141" s="110" t="s">
        <v>19</v>
      </c>
      <c r="D141" s="203">
        <v>1</v>
      </c>
      <c r="E141" s="187"/>
      <c r="F141" s="160">
        <f>+D141*E141</f>
        <v>0</v>
      </c>
    </row>
    <row r="142" spans="1:6" ht="24" x14ac:dyDescent="0.2">
      <c r="A142" s="108">
        <v>906</v>
      </c>
      <c r="B142" s="201" t="s">
        <v>175</v>
      </c>
      <c r="C142" s="110" t="s">
        <v>34</v>
      </c>
      <c r="D142" s="203">
        <v>20</v>
      </c>
      <c r="E142" s="187"/>
      <c r="F142" s="160">
        <f t="shared" si="6"/>
        <v>0</v>
      </c>
    </row>
    <row r="143" spans="1:6" x14ac:dyDescent="0.2">
      <c r="A143" s="108">
        <v>907</v>
      </c>
      <c r="B143" s="201" t="s">
        <v>176</v>
      </c>
      <c r="C143" s="110" t="s">
        <v>8</v>
      </c>
      <c r="D143" s="203">
        <v>2.94</v>
      </c>
      <c r="E143" s="187"/>
      <c r="F143" s="160">
        <f t="shared" si="6"/>
        <v>0</v>
      </c>
    </row>
    <row r="144" spans="1:6" x14ac:dyDescent="0.2">
      <c r="A144" s="108">
        <v>908</v>
      </c>
      <c r="B144" s="201" t="s">
        <v>177</v>
      </c>
      <c r="C144" s="110" t="s">
        <v>8</v>
      </c>
      <c r="D144" s="203">
        <v>1.6</v>
      </c>
      <c r="E144" s="187"/>
      <c r="F144" s="160">
        <f t="shared" ref="F144" si="7">+D144*E144</f>
        <v>0</v>
      </c>
    </row>
    <row r="145" spans="1:7" ht="26.45" customHeight="1" x14ac:dyDescent="0.2">
      <c r="A145" s="108">
        <v>909</v>
      </c>
      <c r="B145" s="201" t="s">
        <v>57</v>
      </c>
      <c r="C145" s="110" t="s">
        <v>8</v>
      </c>
      <c r="D145" s="203">
        <v>2.61</v>
      </c>
      <c r="E145" s="187"/>
      <c r="F145" s="160">
        <f>+D145*E145</f>
        <v>0</v>
      </c>
    </row>
    <row r="146" spans="1:7" ht="24" x14ac:dyDescent="0.2">
      <c r="A146" s="108">
        <v>910</v>
      </c>
      <c r="B146" s="201" t="s">
        <v>58</v>
      </c>
      <c r="C146" s="110" t="s">
        <v>19</v>
      </c>
      <c r="D146" s="203">
        <v>1</v>
      </c>
      <c r="E146" s="187"/>
      <c r="F146" s="160">
        <f>+D146*E146</f>
        <v>0</v>
      </c>
    </row>
    <row r="147" spans="1:7" x14ac:dyDescent="0.2">
      <c r="A147" s="108">
        <v>911</v>
      </c>
      <c r="B147" s="201" t="s">
        <v>178</v>
      </c>
      <c r="C147" s="110" t="s">
        <v>8</v>
      </c>
      <c r="D147" s="203">
        <v>1.92</v>
      </c>
      <c r="E147" s="187"/>
      <c r="F147" s="160">
        <f>+D147*E147</f>
        <v>0</v>
      </c>
    </row>
    <row r="148" spans="1:7" x14ac:dyDescent="0.2">
      <c r="A148" s="108">
        <v>912</v>
      </c>
      <c r="B148" s="201" t="s">
        <v>179</v>
      </c>
      <c r="C148" s="110" t="s">
        <v>8</v>
      </c>
      <c r="D148" s="203">
        <v>7.3</v>
      </c>
      <c r="E148" s="187"/>
      <c r="F148" s="160">
        <f>+D148*E148</f>
        <v>0</v>
      </c>
    </row>
    <row r="149" spans="1:7" x14ac:dyDescent="0.2">
      <c r="A149" s="108">
        <v>913</v>
      </c>
      <c r="B149" s="201" t="s">
        <v>96</v>
      </c>
      <c r="C149" s="110" t="s">
        <v>8</v>
      </c>
      <c r="D149" s="203">
        <v>7.68</v>
      </c>
      <c r="E149" s="187"/>
      <c r="F149" s="160">
        <f t="shared" ref="F149" si="8">+D149*E149</f>
        <v>0</v>
      </c>
    </row>
    <row r="150" spans="1:7" x14ac:dyDescent="0.2">
      <c r="A150" s="112"/>
      <c r="B150" s="206" t="s">
        <v>2</v>
      </c>
      <c r="C150" s="113">
        <v>900</v>
      </c>
      <c r="D150" s="114"/>
      <c r="E150" s="188"/>
      <c r="F150" s="161">
        <f>SUM(F134:F149)</f>
        <v>0</v>
      </c>
    </row>
    <row r="151" spans="1:7" x14ac:dyDescent="0.2">
      <c r="A151" s="115"/>
      <c r="B151" s="256"/>
      <c r="C151" s="116"/>
      <c r="D151" s="111"/>
      <c r="E151" s="187"/>
      <c r="F151" s="164"/>
    </row>
    <row r="152" spans="1:7" x14ac:dyDescent="0.2">
      <c r="A152" s="123">
        <v>1000</v>
      </c>
      <c r="B152" s="209" t="s">
        <v>4</v>
      </c>
      <c r="C152" s="107"/>
      <c r="D152" s="111"/>
      <c r="E152" s="187"/>
      <c r="F152" s="164"/>
    </row>
    <row r="153" spans="1:7" x14ac:dyDescent="0.2">
      <c r="A153" s="215"/>
      <c r="B153" s="217" t="s">
        <v>67</v>
      </c>
      <c r="C153" s="218"/>
      <c r="D153" s="219"/>
      <c r="E153" s="220"/>
      <c r="F153" s="221"/>
    </row>
    <row r="154" spans="1:7" x14ac:dyDescent="0.2">
      <c r="A154" s="108">
        <v>1001</v>
      </c>
      <c r="B154" s="201" t="s">
        <v>139</v>
      </c>
      <c r="C154" s="110" t="s">
        <v>8</v>
      </c>
      <c r="D154" s="203">
        <v>780.21</v>
      </c>
      <c r="E154" s="187"/>
      <c r="F154" s="160">
        <f>+D154*E154</f>
        <v>0</v>
      </c>
      <c r="G154" s="214"/>
    </row>
    <row r="155" spans="1:7" x14ac:dyDescent="0.2">
      <c r="A155" s="108">
        <v>1002</v>
      </c>
      <c r="B155" s="201" t="s">
        <v>180</v>
      </c>
      <c r="C155" s="110" t="s">
        <v>8</v>
      </c>
      <c r="D155" s="203">
        <v>35.58</v>
      </c>
      <c r="E155" s="187"/>
      <c r="F155" s="160">
        <f>+D155*E155</f>
        <v>0</v>
      </c>
    </row>
    <row r="156" spans="1:7" x14ac:dyDescent="0.2">
      <c r="A156" s="215"/>
      <c r="B156" s="217" t="s">
        <v>56</v>
      </c>
      <c r="C156" s="218"/>
      <c r="D156" s="219"/>
      <c r="E156" s="220"/>
      <c r="F156" s="221"/>
    </row>
    <row r="157" spans="1:7" x14ac:dyDescent="0.2">
      <c r="A157" s="108">
        <v>1003</v>
      </c>
      <c r="B157" s="201" t="s">
        <v>139</v>
      </c>
      <c r="C157" s="110" t="s">
        <v>8</v>
      </c>
      <c r="D157" s="203">
        <v>1983.72</v>
      </c>
      <c r="E157" s="187"/>
      <c r="F157" s="160">
        <f>+D157*E157</f>
        <v>0</v>
      </c>
    </row>
    <row r="158" spans="1:7" x14ac:dyDescent="0.2">
      <c r="A158" s="108">
        <v>1004</v>
      </c>
      <c r="B158" s="201" t="s">
        <v>180</v>
      </c>
      <c r="C158" s="110" t="s">
        <v>8</v>
      </c>
      <c r="D158" s="203">
        <v>76.2</v>
      </c>
      <c r="E158" s="187"/>
      <c r="F158" s="160">
        <f>+D158*E158</f>
        <v>0</v>
      </c>
    </row>
    <row r="159" spans="1:7" x14ac:dyDescent="0.2">
      <c r="A159" s="215"/>
      <c r="B159" s="217" t="s">
        <v>92</v>
      </c>
      <c r="C159" s="218"/>
      <c r="D159" s="219"/>
      <c r="E159" s="220"/>
      <c r="F159" s="221"/>
    </row>
    <row r="160" spans="1:7" ht="24" x14ac:dyDescent="0.2">
      <c r="A160" s="108">
        <v>1005</v>
      </c>
      <c r="B160" s="201" t="s">
        <v>140</v>
      </c>
      <c r="C160" s="110" t="s">
        <v>8</v>
      </c>
      <c r="D160" s="203">
        <v>55.19</v>
      </c>
      <c r="E160" s="187"/>
      <c r="F160" s="160">
        <f>+D160*E160</f>
        <v>0</v>
      </c>
    </row>
    <row r="161" spans="1:7" x14ac:dyDescent="0.2">
      <c r="A161" s="108">
        <v>1006</v>
      </c>
      <c r="B161" s="201" t="s">
        <v>141</v>
      </c>
      <c r="C161" s="110" t="s">
        <v>8</v>
      </c>
      <c r="D161" s="203">
        <v>11.69</v>
      </c>
      <c r="E161" s="187"/>
      <c r="F161" s="160">
        <f>+D161*E161</f>
        <v>0</v>
      </c>
    </row>
    <row r="162" spans="1:7" x14ac:dyDescent="0.2">
      <c r="A162" s="108">
        <v>1007</v>
      </c>
      <c r="B162" s="201" t="s">
        <v>181</v>
      </c>
      <c r="C162" s="110" t="s">
        <v>8</v>
      </c>
      <c r="D162" s="203">
        <v>356.31</v>
      </c>
      <c r="E162" s="187"/>
      <c r="F162" s="160">
        <f>+D162*E162</f>
        <v>0</v>
      </c>
    </row>
    <row r="163" spans="1:7" x14ac:dyDescent="0.2">
      <c r="A163" s="108">
        <v>1008</v>
      </c>
      <c r="B163" s="201" t="s">
        <v>142</v>
      </c>
      <c r="C163" s="110" t="s">
        <v>8</v>
      </c>
      <c r="D163" s="203">
        <v>18.989999999999998</v>
      </c>
      <c r="E163" s="187"/>
      <c r="F163" s="160">
        <f>+D163*E163</f>
        <v>0</v>
      </c>
    </row>
    <row r="164" spans="1:7" x14ac:dyDescent="0.2">
      <c r="A164" s="108"/>
      <c r="B164" s="201"/>
      <c r="C164" s="110"/>
      <c r="D164" s="111"/>
      <c r="E164" s="187"/>
      <c r="F164" s="160"/>
    </row>
    <row r="165" spans="1:7" x14ac:dyDescent="0.2">
      <c r="A165" s="112"/>
      <c r="B165" s="206" t="s">
        <v>2</v>
      </c>
      <c r="C165" s="113">
        <v>1000</v>
      </c>
      <c r="D165" s="114"/>
      <c r="E165" s="188"/>
      <c r="F165" s="161">
        <f>SUM(F152:F164)</f>
        <v>0</v>
      </c>
    </row>
    <row r="166" spans="1:7" x14ac:dyDescent="0.2">
      <c r="A166" s="115"/>
      <c r="B166" s="256"/>
      <c r="C166" s="116"/>
      <c r="D166" s="122"/>
      <c r="E166" s="191"/>
      <c r="F166" s="165"/>
    </row>
    <row r="167" spans="1:7" s="130" customFormat="1" ht="19.5" x14ac:dyDescent="0.2">
      <c r="A167" s="193" t="s">
        <v>38</v>
      </c>
      <c r="B167" s="208" t="s">
        <v>46</v>
      </c>
      <c r="C167" s="124"/>
      <c r="D167" s="146"/>
      <c r="E167" s="185"/>
      <c r="F167" s="171"/>
      <c r="G167" s="222"/>
    </row>
    <row r="168" spans="1:7" x14ac:dyDescent="0.2">
      <c r="A168" s="115"/>
      <c r="B168" s="256"/>
      <c r="C168" s="116"/>
      <c r="D168" s="122"/>
      <c r="E168" s="191"/>
      <c r="F168" s="165"/>
    </row>
    <row r="169" spans="1:7" x14ac:dyDescent="0.2">
      <c r="A169" s="123">
        <v>1100</v>
      </c>
      <c r="B169" s="209" t="s">
        <v>93</v>
      </c>
      <c r="C169" s="107"/>
      <c r="D169" s="111"/>
      <c r="E169" s="187"/>
      <c r="F169" s="164"/>
    </row>
    <row r="170" spans="1:7" x14ac:dyDescent="0.2">
      <c r="A170" s="215"/>
      <c r="B170" s="217" t="s">
        <v>76</v>
      </c>
      <c r="C170" s="218"/>
      <c r="D170" s="219"/>
      <c r="E170" s="220"/>
      <c r="F170" s="221"/>
    </row>
    <row r="171" spans="1:7" ht="24" x14ac:dyDescent="0.2">
      <c r="A171" s="108">
        <v>1101</v>
      </c>
      <c r="B171" s="201" t="s">
        <v>182</v>
      </c>
      <c r="C171" s="202" t="s">
        <v>8</v>
      </c>
      <c r="D171" s="203">
        <v>3.66</v>
      </c>
      <c r="E171" s="204"/>
      <c r="F171" s="205">
        <f t="shared" ref="F171:F181" si="9">+D171*E171</f>
        <v>0</v>
      </c>
    </row>
    <row r="172" spans="1:7" x14ac:dyDescent="0.2">
      <c r="A172" s="108">
        <v>1102</v>
      </c>
      <c r="B172" s="201" t="s">
        <v>183</v>
      </c>
      <c r="C172" s="202" t="s">
        <v>34</v>
      </c>
      <c r="D172" s="203">
        <v>2</v>
      </c>
      <c r="E172" s="204"/>
      <c r="F172" s="205">
        <f t="shared" si="9"/>
        <v>0</v>
      </c>
    </row>
    <row r="173" spans="1:7" x14ac:dyDescent="0.2">
      <c r="A173" s="108">
        <v>1103</v>
      </c>
      <c r="B173" s="201" t="s">
        <v>184</v>
      </c>
      <c r="C173" s="110" t="s">
        <v>19</v>
      </c>
      <c r="D173" s="203">
        <v>5</v>
      </c>
      <c r="E173" s="187"/>
      <c r="F173" s="160">
        <f t="shared" si="9"/>
        <v>0</v>
      </c>
    </row>
    <row r="174" spans="1:7" x14ac:dyDescent="0.2">
      <c r="A174" s="108">
        <v>1104</v>
      </c>
      <c r="B174" s="201" t="s">
        <v>185</v>
      </c>
      <c r="C174" s="110" t="s">
        <v>19</v>
      </c>
      <c r="D174" s="203">
        <v>4</v>
      </c>
      <c r="E174" s="187"/>
      <c r="F174" s="160">
        <f t="shared" si="9"/>
        <v>0</v>
      </c>
    </row>
    <row r="175" spans="1:7" ht="24" x14ac:dyDescent="0.2">
      <c r="A175" s="108">
        <v>1105</v>
      </c>
      <c r="B175" s="201" t="s">
        <v>186</v>
      </c>
      <c r="C175" s="110" t="s">
        <v>19</v>
      </c>
      <c r="D175" s="203">
        <v>6</v>
      </c>
      <c r="E175" s="187"/>
      <c r="F175" s="160">
        <f t="shared" si="9"/>
        <v>0</v>
      </c>
    </row>
    <row r="176" spans="1:7" ht="24" x14ac:dyDescent="0.2">
      <c r="A176" s="108">
        <v>1106</v>
      </c>
      <c r="B176" s="201" t="s">
        <v>187</v>
      </c>
      <c r="C176" s="110" t="s">
        <v>8</v>
      </c>
      <c r="D176" s="203">
        <v>1.5</v>
      </c>
      <c r="E176" s="187"/>
      <c r="F176" s="160">
        <f t="shared" si="9"/>
        <v>0</v>
      </c>
    </row>
    <row r="177" spans="1:6" ht="24" x14ac:dyDescent="0.2">
      <c r="A177" s="108">
        <v>1107</v>
      </c>
      <c r="B177" s="201" t="s">
        <v>101</v>
      </c>
      <c r="C177" s="110" t="s">
        <v>19</v>
      </c>
      <c r="D177" s="203">
        <v>2</v>
      </c>
      <c r="E177" s="187"/>
      <c r="F177" s="160">
        <f t="shared" si="9"/>
        <v>0</v>
      </c>
    </row>
    <row r="178" spans="1:6" ht="14.25" customHeight="1" x14ac:dyDescent="0.2">
      <c r="A178" s="108">
        <v>1108</v>
      </c>
      <c r="B178" s="201" t="s">
        <v>188</v>
      </c>
      <c r="C178" s="110" t="s">
        <v>19</v>
      </c>
      <c r="D178" s="203">
        <v>11</v>
      </c>
      <c r="E178" s="187"/>
      <c r="F178" s="160">
        <f t="shared" si="9"/>
        <v>0</v>
      </c>
    </row>
    <row r="179" spans="1:6" ht="24" x14ac:dyDescent="0.2">
      <c r="A179" s="108">
        <v>1109</v>
      </c>
      <c r="B179" s="201" t="s">
        <v>189</v>
      </c>
      <c r="C179" s="110" t="s">
        <v>19</v>
      </c>
      <c r="D179" s="203">
        <v>2</v>
      </c>
      <c r="E179" s="187"/>
      <c r="F179" s="160">
        <f t="shared" si="9"/>
        <v>0</v>
      </c>
    </row>
    <row r="180" spans="1:6" x14ac:dyDescent="0.2">
      <c r="A180" s="108">
        <v>1110</v>
      </c>
      <c r="B180" s="201" t="s">
        <v>190</v>
      </c>
      <c r="C180" s="110" t="s">
        <v>19</v>
      </c>
      <c r="D180" s="203">
        <v>1</v>
      </c>
      <c r="E180" s="187"/>
      <c r="F180" s="160">
        <f t="shared" si="9"/>
        <v>0</v>
      </c>
    </row>
    <row r="181" spans="1:6" ht="24" x14ac:dyDescent="0.2">
      <c r="A181" s="108">
        <v>1111</v>
      </c>
      <c r="B181" s="201" t="s">
        <v>191</v>
      </c>
      <c r="C181" s="110" t="s">
        <v>19</v>
      </c>
      <c r="D181" s="203">
        <v>1</v>
      </c>
      <c r="E181" s="187"/>
      <c r="F181" s="160">
        <f t="shared" si="9"/>
        <v>0</v>
      </c>
    </row>
    <row r="182" spans="1:6" x14ac:dyDescent="0.2">
      <c r="A182" s="112"/>
      <c r="B182" s="206" t="s">
        <v>2</v>
      </c>
      <c r="C182" s="113">
        <v>1100</v>
      </c>
      <c r="D182" s="114"/>
      <c r="E182" s="188"/>
      <c r="F182" s="161">
        <f>SUM(F166:F181)</f>
        <v>0</v>
      </c>
    </row>
    <row r="183" spans="1:6" x14ac:dyDescent="0.2">
      <c r="A183" s="115"/>
      <c r="B183" s="256"/>
      <c r="C183" s="116"/>
      <c r="D183" s="122"/>
      <c r="E183" s="191"/>
      <c r="F183" s="165"/>
    </row>
    <row r="184" spans="1:6" x14ac:dyDescent="0.2">
      <c r="A184" s="123">
        <v>1200</v>
      </c>
      <c r="B184" s="209" t="s">
        <v>68</v>
      </c>
      <c r="C184" s="107"/>
      <c r="D184" s="111"/>
      <c r="E184" s="187"/>
      <c r="F184" s="164"/>
    </row>
    <row r="185" spans="1:6" x14ac:dyDescent="0.2">
      <c r="A185" s="215"/>
      <c r="B185" s="217" t="s">
        <v>5</v>
      </c>
      <c r="C185" s="218"/>
      <c r="D185" s="219"/>
      <c r="E185" s="220"/>
      <c r="F185" s="221"/>
    </row>
    <row r="186" spans="1:6" ht="24" x14ac:dyDescent="0.2">
      <c r="A186" s="108">
        <v>1201</v>
      </c>
      <c r="B186" s="201" t="s">
        <v>192</v>
      </c>
      <c r="C186" s="110" t="s">
        <v>18</v>
      </c>
      <c r="D186" s="203">
        <v>40</v>
      </c>
      <c r="E186" s="187"/>
      <c r="F186" s="160">
        <f>+D186*E186</f>
        <v>0</v>
      </c>
    </row>
    <row r="187" spans="1:6" ht="24" x14ac:dyDescent="0.2">
      <c r="A187" s="108">
        <v>1202</v>
      </c>
      <c r="B187" s="201" t="s">
        <v>193</v>
      </c>
      <c r="C187" s="110" t="s">
        <v>19</v>
      </c>
      <c r="D187" s="203">
        <v>4</v>
      </c>
      <c r="E187" s="187"/>
      <c r="F187" s="160">
        <f>+D187*E187</f>
        <v>0</v>
      </c>
    </row>
    <row r="188" spans="1:6" ht="24" x14ac:dyDescent="0.2">
      <c r="A188" s="108">
        <v>1203</v>
      </c>
      <c r="B188" s="201" t="s">
        <v>194</v>
      </c>
      <c r="C188" s="110" t="s">
        <v>19</v>
      </c>
      <c r="D188" s="203">
        <v>1</v>
      </c>
      <c r="E188" s="187"/>
      <c r="F188" s="160">
        <f>+D188*E188</f>
        <v>0</v>
      </c>
    </row>
    <row r="189" spans="1:6" x14ac:dyDescent="0.2">
      <c r="A189" s="215"/>
      <c r="B189" s="217" t="s">
        <v>71</v>
      </c>
      <c r="C189" s="218"/>
      <c r="D189" s="219"/>
      <c r="E189" s="220"/>
      <c r="F189" s="221"/>
    </row>
    <row r="190" spans="1:6" x14ac:dyDescent="0.2">
      <c r="A190" s="108">
        <v>1204</v>
      </c>
      <c r="B190" s="201" t="s">
        <v>195</v>
      </c>
      <c r="C190" s="110" t="s">
        <v>19</v>
      </c>
      <c r="D190" s="203">
        <v>7</v>
      </c>
      <c r="E190" s="187"/>
      <c r="F190" s="160">
        <f t="shared" ref="F190:F197" si="10">+D190*E190</f>
        <v>0</v>
      </c>
    </row>
    <row r="191" spans="1:6" ht="24" x14ac:dyDescent="0.2">
      <c r="A191" s="108">
        <v>1205</v>
      </c>
      <c r="B191" s="201" t="s">
        <v>196</v>
      </c>
      <c r="C191" s="110" t="s">
        <v>18</v>
      </c>
      <c r="D191" s="203">
        <v>30</v>
      </c>
      <c r="E191" s="187"/>
      <c r="F191" s="160">
        <f t="shared" si="10"/>
        <v>0</v>
      </c>
    </row>
    <row r="192" spans="1:6" ht="24" x14ac:dyDescent="0.2">
      <c r="A192" s="108">
        <v>1206</v>
      </c>
      <c r="B192" s="201" t="s">
        <v>197</v>
      </c>
      <c r="C192" s="202" t="s">
        <v>18</v>
      </c>
      <c r="D192" s="203">
        <v>15</v>
      </c>
      <c r="E192" s="204"/>
      <c r="F192" s="160">
        <f t="shared" si="10"/>
        <v>0</v>
      </c>
    </row>
    <row r="193" spans="1:7" ht="24" x14ac:dyDescent="0.2">
      <c r="A193" s="108">
        <v>1207</v>
      </c>
      <c r="B193" s="201" t="s">
        <v>198</v>
      </c>
      <c r="C193" s="202" t="s">
        <v>18</v>
      </c>
      <c r="D193" s="203">
        <v>35</v>
      </c>
      <c r="E193" s="204"/>
      <c r="F193" s="205">
        <f t="shared" si="10"/>
        <v>0</v>
      </c>
    </row>
    <row r="194" spans="1:7" x14ac:dyDescent="0.2">
      <c r="A194" s="108">
        <v>1208</v>
      </c>
      <c r="B194" s="201" t="s">
        <v>199</v>
      </c>
      <c r="C194" s="202" t="s">
        <v>19</v>
      </c>
      <c r="D194" s="203">
        <v>6</v>
      </c>
      <c r="E194" s="204"/>
      <c r="F194" s="205">
        <f t="shared" si="10"/>
        <v>0</v>
      </c>
    </row>
    <row r="195" spans="1:7" x14ac:dyDescent="0.2">
      <c r="A195" s="108">
        <v>1209</v>
      </c>
      <c r="B195" s="201" t="s">
        <v>200</v>
      </c>
      <c r="C195" s="202" t="s">
        <v>19</v>
      </c>
      <c r="D195" s="203">
        <v>1</v>
      </c>
      <c r="E195" s="204"/>
      <c r="F195" s="205">
        <f t="shared" si="10"/>
        <v>0</v>
      </c>
    </row>
    <row r="196" spans="1:7" ht="24" x14ac:dyDescent="0.2">
      <c r="A196" s="108">
        <v>1210</v>
      </c>
      <c r="B196" s="201" t="s">
        <v>49</v>
      </c>
      <c r="C196" s="110" t="s">
        <v>19</v>
      </c>
      <c r="D196" s="203">
        <v>2</v>
      </c>
      <c r="E196" s="187"/>
      <c r="F196" s="160">
        <f t="shared" si="10"/>
        <v>0</v>
      </c>
    </row>
    <row r="197" spans="1:7" x14ac:dyDescent="0.2">
      <c r="A197" s="108">
        <v>1211</v>
      </c>
      <c r="B197" s="201" t="s">
        <v>59</v>
      </c>
      <c r="C197" s="110" t="s">
        <v>8</v>
      </c>
      <c r="D197" s="203">
        <v>0.36</v>
      </c>
      <c r="E197" s="187"/>
      <c r="F197" s="160">
        <f t="shared" si="10"/>
        <v>0</v>
      </c>
    </row>
    <row r="198" spans="1:7" x14ac:dyDescent="0.2">
      <c r="A198" s="108"/>
      <c r="B198" s="201"/>
      <c r="C198" s="202"/>
      <c r="D198" s="203"/>
      <c r="E198" s="204"/>
      <c r="F198" s="205"/>
    </row>
    <row r="199" spans="1:7" x14ac:dyDescent="0.2">
      <c r="A199" s="215"/>
      <c r="B199" s="217" t="s">
        <v>78</v>
      </c>
      <c r="C199" s="218"/>
      <c r="D199" s="219"/>
      <c r="E199" s="220"/>
      <c r="F199" s="221"/>
    </row>
    <row r="200" spans="1:7" x14ac:dyDescent="0.2">
      <c r="A200" s="108">
        <v>1212</v>
      </c>
      <c r="B200" s="201" t="s">
        <v>201</v>
      </c>
      <c r="C200" s="110" t="s">
        <v>18</v>
      </c>
      <c r="D200" s="203">
        <v>121.5</v>
      </c>
      <c r="E200" s="187"/>
      <c r="F200" s="160">
        <f t="shared" ref="F200:F204" si="11">+D200*E200</f>
        <v>0</v>
      </c>
    </row>
    <row r="201" spans="1:7" x14ac:dyDescent="0.2">
      <c r="A201" s="108">
        <v>1213</v>
      </c>
      <c r="B201" s="201" t="s">
        <v>202</v>
      </c>
      <c r="C201" s="110" t="s">
        <v>18</v>
      </c>
      <c r="D201" s="203">
        <v>1.2</v>
      </c>
      <c r="E201" s="187"/>
      <c r="F201" s="160">
        <f t="shared" si="11"/>
        <v>0</v>
      </c>
    </row>
    <row r="202" spans="1:7" x14ac:dyDescent="0.2">
      <c r="A202" s="108">
        <v>1214</v>
      </c>
      <c r="B202" s="201" t="s">
        <v>203</v>
      </c>
      <c r="C202" s="110" t="s">
        <v>18</v>
      </c>
      <c r="D202" s="203">
        <v>28</v>
      </c>
      <c r="E202" s="187"/>
      <c r="F202" s="160">
        <f t="shared" si="11"/>
        <v>0</v>
      </c>
    </row>
    <row r="203" spans="1:7" ht="24" x14ac:dyDescent="0.2">
      <c r="A203" s="108">
        <v>1215</v>
      </c>
      <c r="B203" s="201" t="s">
        <v>204</v>
      </c>
      <c r="C203" s="110" t="s">
        <v>18</v>
      </c>
      <c r="D203" s="203">
        <v>91.45</v>
      </c>
      <c r="E203" s="187"/>
      <c r="F203" s="160">
        <f t="shared" ref="F203" si="12">+D203*E203</f>
        <v>0</v>
      </c>
      <c r="G203" s="272"/>
    </row>
    <row r="204" spans="1:7" ht="24" x14ac:dyDescent="0.2">
      <c r="A204" s="108">
        <v>1216</v>
      </c>
      <c r="B204" s="201" t="s">
        <v>48</v>
      </c>
      <c r="C204" s="110" t="s">
        <v>19</v>
      </c>
      <c r="D204" s="203">
        <v>11</v>
      </c>
      <c r="E204" s="187"/>
      <c r="F204" s="160">
        <f t="shared" si="11"/>
        <v>0</v>
      </c>
    </row>
    <row r="205" spans="1:7" x14ac:dyDescent="0.2">
      <c r="A205" s="112"/>
      <c r="B205" s="206" t="s">
        <v>2</v>
      </c>
      <c r="C205" s="113">
        <v>1200</v>
      </c>
      <c r="D205" s="114"/>
      <c r="E205" s="188"/>
      <c r="F205" s="161">
        <f>SUM(F185:F204)</f>
        <v>0</v>
      </c>
    </row>
    <row r="206" spans="1:7" x14ac:dyDescent="0.2">
      <c r="A206" s="115"/>
      <c r="B206" s="256"/>
      <c r="C206" s="116"/>
      <c r="D206" s="122"/>
      <c r="E206" s="191"/>
      <c r="F206" s="165"/>
    </row>
    <row r="207" spans="1:7" x14ac:dyDescent="0.2">
      <c r="A207" s="123">
        <v>1300</v>
      </c>
      <c r="B207" s="209" t="s">
        <v>94</v>
      </c>
      <c r="C207" s="107"/>
      <c r="D207" s="111"/>
      <c r="E207" s="187"/>
      <c r="F207" s="164"/>
    </row>
    <row r="208" spans="1:7" x14ac:dyDescent="0.2">
      <c r="A208" s="215"/>
      <c r="B208" s="217" t="s">
        <v>70</v>
      </c>
      <c r="C208" s="218"/>
      <c r="D208" s="219"/>
      <c r="E208" s="220"/>
      <c r="F208" s="221"/>
    </row>
    <row r="209" spans="1:7" x14ac:dyDescent="0.2">
      <c r="A209" s="108">
        <v>1301</v>
      </c>
      <c r="B209" s="201" t="s">
        <v>205</v>
      </c>
      <c r="C209" s="202" t="s">
        <v>19</v>
      </c>
      <c r="D209" s="203">
        <v>2</v>
      </c>
      <c r="E209" s="204"/>
      <c r="F209" s="205">
        <f>+D209*E209</f>
        <v>0</v>
      </c>
    </row>
    <row r="210" spans="1:7" x14ac:dyDescent="0.2">
      <c r="A210" s="108"/>
      <c r="B210" s="201"/>
      <c r="C210" s="110"/>
      <c r="D210" s="111"/>
      <c r="E210" s="187"/>
      <c r="F210" s="160"/>
      <c r="G210" s="264"/>
    </row>
    <row r="211" spans="1:7" x14ac:dyDescent="0.2">
      <c r="A211" s="112"/>
      <c r="B211" s="206" t="s">
        <v>2</v>
      </c>
      <c r="C211" s="113">
        <v>1300</v>
      </c>
      <c r="D211" s="114"/>
      <c r="E211" s="188"/>
      <c r="F211" s="161">
        <f>SUM(F208:F210)</f>
        <v>0</v>
      </c>
      <c r="G211" s="264"/>
    </row>
    <row r="212" spans="1:7" x14ac:dyDescent="0.2">
      <c r="A212" s="115"/>
      <c r="B212" s="255"/>
      <c r="C212" s="107"/>
      <c r="D212" s="111"/>
      <c r="E212" s="187"/>
      <c r="F212" s="164"/>
      <c r="G212" s="264"/>
    </row>
    <row r="213" spans="1:7" x14ac:dyDescent="0.2">
      <c r="A213" s="123">
        <v>1400</v>
      </c>
      <c r="B213" s="209" t="s">
        <v>6</v>
      </c>
      <c r="C213" s="107"/>
      <c r="D213" s="111"/>
      <c r="E213" s="187"/>
      <c r="F213" s="164"/>
      <c r="G213" s="264"/>
    </row>
    <row r="214" spans="1:7" x14ac:dyDescent="0.2">
      <c r="A214" s="215"/>
      <c r="B214" s="217" t="s">
        <v>104</v>
      </c>
      <c r="C214" s="218"/>
      <c r="D214" s="219"/>
      <c r="E214" s="220"/>
      <c r="F214" s="221"/>
      <c r="G214" s="264"/>
    </row>
    <row r="215" spans="1:7" ht="24" x14ac:dyDescent="0.2">
      <c r="A215" s="121">
        <v>1401</v>
      </c>
      <c r="B215" s="201" t="s">
        <v>206</v>
      </c>
      <c r="C215" s="110" t="s">
        <v>19</v>
      </c>
      <c r="D215" s="203">
        <v>1</v>
      </c>
      <c r="E215" s="187"/>
      <c r="F215" s="160">
        <f t="shared" ref="F215:F228" si="13">+D215*E215</f>
        <v>0</v>
      </c>
      <c r="G215" s="264"/>
    </row>
    <row r="216" spans="1:7" ht="24" x14ac:dyDescent="0.2">
      <c r="A216" s="121">
        <v>1402</v>
      </c>
      <c r="B216" s="201" t="s">
        <v>207</v>
      </c>
      <c r="C216" s="110" t="s">
        <v>19</v>
      </c>
      <c r="D216" s="203">
        <v>1</v>
      </c>
      <c r="E216" s="187"/>
      <c r="F216" s="160">
        <f t="shared" ref="F216" si="14">+D216*E216</f>
        <v>0</v>
      </c>
      <c r="G216" s="264"/>
    </row>
    <row r="217" spans="1:7" x14ac:dyDescent="0.2">
      <c r="A217" s="121">
        <v>1403</v>
      </c>
      <c r="B217" s="201" t="s">
        <v>208</v>
      </c>
      <c r="C217" s="110" t="s">
        <v>8</v>
      </c>
      <c r="D217" s="203">
        <v>2</v>
      </c>
      <c r="E217" s="187"/>
      <c r="F217" s="160">
        <f t="shared" si="13"/>
        <v>0</v>
      </c>
      <c r="G217" s="264"/>
    </row>
    <row r="218" spans="1:7" x14ac:dyDescent="0.2">
      <c r="A218" s="121">
        <v>1404</v>
      </c>
      <c r="B218" s="201" t="s">
        <v>209</v>
      </c>
      <c r="C218" s="110" t="s">
        <v>8</v>
      </c>
      <c r="D218" s="203">
        <v>2</v>
      </c>
      <c r="E218" s="187"/>
      <c r="F218" s="160">
        <f t="shared" ref="F218" si="15">+D218*E218</f>
        <v>0</v>
      </c>
      <c r="G218" s="264"/>
    </row>
    <row r="219" spans="1:7" x14ac:dyDescent="0.2">
      <c r="A219" s="121">
        <v>1405</v>
      </c>
      <c r="B219" s="201" t="s">
        <v>61</v>
      </c>
      <c r="C219" s="110" t="s">
        <v>19</v>
      </c>
      <c r="D219" s="203">
        <v>9</v>
      </c>
      <c r="E219" s="187"/>
      <c r="F219" s="160">
        <f t="shared" ref="F219" si="16">+D219*E219</f>
        <v>0</v>
      </c>
      <c r="G219" s="264"/>
    </row>
    <row r="220" spans="1:7" x14ac:dyDescent="0.2">
      <c r="A220" s="121">
        <v>1406</v>
      </c>
      <c r="B220" s="201" t="s">
        <v>210</v>
      </c>
      <c r="C220" s="110" t="s">
        <v>19</v>
      </c>
      <c r="D220" s="203">
        <v>10</v>
      </c>
      <c r="E220" s="187"/>
      <c r="F220" s="160">
        <f t="shared" si="13"/>
        <v>0</v>
      </c>
      <c r="G220" s="264"/>
    </row>
    <row r="221" spans="1:7" ht="24" x14ac:dyDescent="0.2">
      <c r="A221" s="121">
        <v>1407</v>
      </c>
      <c r="B221" s="201" t="s">
        <v>211</v>
      </c>
      <c r="C221" s="110" t="s">
        <v>19</v>
      </c>
      <c r="D221" s="203">
        <v>2</v>
      </c>
      <c r="E221" s="187"/>
      <c r="F221" s="160">
        <f t="shared" si="13"/>
        <v>0</v>
      </c>
      <c r="G221" s="264"/>
    </row>
    <row r="222" spans="1:7" x14ac:dyDescent="0.2">
      <c r="A222" s="121">
        <v>1408</v>
      </c>
      <c r="B222" s="201" t="s">
        <v>212</v>
      </c>
      <c r="C222" s="110" t="s">
        <v>18</v>
      </c>
      <c r="D222" s="203">
        <v>600</v>
      </c>
      <c r="E222" s="187"/>
      <c r="F222" s="160">
        <f t="shared" si="13"/>
        <v>0</v>
      </c>
      <c r="G222" s="266"/>
    </row>
    <row r="223" spans="1:7" x14ac:dyDescent="0.2">
      <c r="A223" s="121">
        <v>1409</v>
      </c>
      <c r="B223" s="201" t="s">
        <v>213</v>
      </c>
      <c r="C223" s="110" t="s">
        <v>18</v>
      </c>
      <c r="D223" s="203">
        <v>100</v>
      </c>
      <c r="E223" s="187"/>
      <c r="F223" s="160">
        <f t="shared" si="13"/>
        <v>0</v>
      </c>
      <c r="G223" s="264"/>
    </row>
    <row r="224" spans="1:7" x14ac:dyDescent="0.2">
      <c r="A224" s="121">
        <v>1410</v>
      </c>
      <c r="B224" s="201" t="s">
        <v>214</v>
      </c>
      <c r="C224" s="110" t="s">
        <v>18</v>
      </c>
      <c r="D224" s="203">
        <v>50</v>
      </c>
      <c r="E224" s="187"/>
      <c r="F224" s="160">
        <f t="shared" si="13"/>
        <v>0</v>
      </c>
      <c r="G224" s="264"/>
    </row>
    <row r="225" spans="1:7" ht="24" customHeight="1" x14ac:dyDescent="0.2">
      <c r="A225" s="121">
        <v>1411</v>
      </c>
      <c r="B225" s="201" t="s">
        <v>215</v>
      </c>
      <c r="C225" s="110" t="s">
        <v>18</v>
      </c>
      <c r="D225" s="203">
        <v>60</v>
      </c>
      <c r="E225" s="187"/>
      <c r="F225" s="160">
        <f t="shared" si="13"/>
        <v>0</v>
      </c>
      <c r="G225" s="264"/>
    </row>
    <row r="226" spans="1:7" ht="24" customHeight="1" x14ac:dyDescent="0.2">
      <c r="A226" s="121">
        <v>1412</v>
      </c>
      <c r="B226" s="201" t="s">
        <v>216</v>
      </c>
      <c r="C226" s="110" t="s">
        <v>18</v>
      </c>
      <c r="D226" s="203">
        <v>15</v>
      </c>
      <c r="E226" s="187"/>
      <c r="F226" s="160">
        <f t="shared" ref="F226" si="17">+D226*E226</f>
        <v>0</v>
      </c>
      <c r="G226" s="264"/>
    </row>
    <row r="227" spans="1:7" ht="27.75" customHeight="1" x14ac:dyDescent="0.2">
      <c r="A227" s="121">
        <v>1413</v>
      </c>
      <c r="B227" s="201" t="s">
        <v>217</v>
      </c>
      <c r="C227" s="110" t="s">
        <v>18</v>
      </c>
      <c r="D227" s="203">
        <v>100</v>
      </c>
      <c r="E227" s="187"/>
      <c r="F227" s="160">
        <f t="shared" si="13"/>
        <v>0</v>
      </c>
      <c r="G227" s="265"/>
    </row>
    <row r="228" spans="1:7" ht="28.5" customHeight="1" x14ac:dyDescent="0.2">
      <c r="A228" s="121">
        <v>1414</v>
      </c>
      <c r="B228" s="201" t="s">
        <v>218</v>
      </c>
      <c r="C228" s="110" t="s">
        <v>18</v>
      </c>
      <c r="D228" s="203">
        <v>30</v>
      </c>
      <c r="E228" s="187"/>
      <c r="F228" s="160">
        <f t="shared" si="13"/>
        <v>0</v>
      </c>
      <c r="G228" s="265"/>
    </row>
    <row r="229" spans="1:7" x14ac:dyDescent="0.2">
      <c r="A229" s="121">
        <v>1415</v>
      </c>
      <c r="B229" s="201" t="s">
        <v>219</v>
      </c>
      <c r="C229" s="110" t="s">
        <v>18</v>
      </c>
      <c r="D229" s="203">
        <v>90</v>
      </c>
      <c r="E229" s="187"/>
      <c r="F229" s="160">
        <f t="shared" ref="F229" si="18">+D229*E229</f>
        <v>0</v>
      </c>
      <c r="G229" s="266"/>
    </row>
    <row r="230" spans="1:7" x14ac:dyDescent="0.2">
      <c r="A230" s="121">
        <v>1416</v>
      </c>
      <c r="B230" s="201" t="s">
        <v>220</v>
      </c>
      <c r="C230" s="110" t="s">
        <v>34</v>
      </c>
      <c r="D230" s="203">
        <v>5</v>
      </c>
      <c r="E230" s="187"/>
      <c r="F230" s="160">
        <f>+D230*E230</f>
        <v>0</v>
      </c>
      <c r="G230" s="264"/>
    </row>
    <row r="231" spans="1:7" x14ac:dyDescent="0.2">
      <c r="A231" s="121">
        <v>1417</v>
      </c>
      <c r="B231" s="201" t="s">
        <v>221</v>
      </c>
      <c r="C231" s="110" t="s">
        <v>19</v>
      </c>
      <c r="D231" s="203">
        <v>30</v>
      </c>
      <c r="E231" s="187"/>
      <c r="F231" s="160">
        <f t="shared" ref="F231:F236" si="19">+D231*E231</f>
        <v>0</v>
      </c>
      <c r="G231" s="264"/>
    </row>
    <row r="232" spans="1:7" x14ac:dyDescent="0.2">
      <c r="A232" s="121">
        <v>1418</v>
      </c>
      <c r="B232" s="201" t="s">
        <v>222</v>
      </c>
      <c r="C232" s="110" t="s">
        <v>34</v>
      </c>
      <c r="D232" s="203">
        <v>20</v>
      </c>
      <c r="E232" s="187"/>
      <c r="F232" s="160">
        <f t="shared" si="19"/>
        <v>0</v>
      </c>
      <c r="G232" s="264"/>
    </row>
    <row r="233" spans="1:7" x14ac:dyDescent="0.2">
      <c r="A233" s="121">
        <v>1419</v>
      </c>
      <c r="B233" s="201" t="s">
        <v>223</v>
      </c>
      <c r="C233" s="110" t="s">
        <v>34</v>
      </c>
      <c r="D233" s="203">
        <v>20</v>
      </c>
      <c r="E233" s="187"/>
      <c r="F233" s="160">
        <f>+D233*E233</f>
        <v>0</v>
      </c>
      <c r="G233" s="264"/>
    </row>
    <row r="234" spans="1:7" x14ac:dyDescent="0.2">
      <c r="A234" s="121">
        <v>1420</v>
      </c>
      <c r="B234" s="201" t="s">
        <v>224</v>
      </c>
      <c r="C234" s="110" t="s">
        <v>34</v>
      </c>
      <c r="D234" s="203">
        <v>30</v>
      </c>
      <c r="E234" s="187"/>
      <c r="F234" s="160">
        <f t="shared" si="19"/>
        <v>0</v>
      </c>
      <c r="G234" s="266"/>
    </row>
    <row r="235" spans="1:7" x14ac:dyDescent="0.2">
      <c r="A235" s="121">
        <v>1421</v>
      </c>
      <c r="B235" s="201" t="s">
        <v>225</v>
      </c>
      <c r="C235" s="110" t="s">
        <v>19</v>
      </c>
      <c r="D235" s="203">
        <v>20</v>
      </c>
      <c r="E235" s="187"/>
      <c r="F235" s="160">
        <f t="shared" si="19"/>
        <v>0</v>
      </c>
      <c r="G235" s="266"/>
    </row>
    <row r="236" spans="1:7" x14ac:dyDescent="0.2">
      <c r="A236" s="121">
        <v>1422</v>
      </c>
      <c r="B236" s="201" t="s">
        <v>226</v>
      </c>
      <c r="C236" s="110" t="s">
        <v>19</v>
      </c>
      <c r="D236" s="203">
        <v>10</v>
      </c>
      <c r="E236" s="187"/>
      <c r="F236" s="160">
        <f t="shared" si="19"/>
        <v>0</v>
      </c>
      <c r="G236" s="266"/>
    </row>
    <row r="237" spans="1:7" ht="36" x14ac:dyDescent="0.2">
      <c r="A237" s="121">
        <v>1423</v>
      </c>
      <c r="B237" s="201" t="s">
        <v>227</v>
      </c>
      <c r="C237" s="110" t="s">
        <v>19</v>
      </c>
      <c r="D237" s="203">
        <v>3</v>
      </c>
      <c r="E237" s="187"/>
      <c r="F237" s="160">
        <f>+D237*E237</f>
        <v>0</v>
      </c>
      <c r="G237" s="264"/>
    </row>
    <row r="238" spans="1:7" ht="24" x14ac:dyDescent="0.2">
      <c r="A238" s="121">
        <v>1424</v>
      </c>
      <c r="B238" s="201" t="s">
        <v>228</v>
      </c>
      <c r="C238" s="110" t="s">
        <v>19</v>
      </c>
      <c r="D238" s="203">
        <v>3</v>
      </c>
      <c r="E238" s="187"/>
      <c r="F238" s="160">
        <f>+D238*E238</f>
        <v>0</v>
      </c>
      <c r="G238" s="264"/>
    </row>
    <row r="239" spans="1:7" x14ac:dyDescent="0.2">
      <c r="A239" s="121">
        <v>1425</v>
      </c>
      <c r="B239" s="201" t="s">
        <v>80</v>
      </c>
      <c r="C239" s="110" t="s">
        <v>19</v>
      </c>
      <c r="D239" s="203">
        <v>15</v>
      </c>
      <c r="E239" s="187"/>
      <c r="F239" s="160">
        <f>+D239*E239</f>
        <v>0</v>
      </c>
      <c r="G239" s="264"/>
    </row>
    <row r="240" spans="1:7" ht="24" x14ac:dyDescent="0.2">
      <c r="A240" s="121">
        <v>1426</v>
      </c>
      <c r="B240" s="201" t="s">
        <v>229</v>
      </c>
      <c r="C240" s="110" t="s">
        <v>19</v>
      </c>
      <c r="D240" s="203">
        <v>12</v>
      </c>
      <c r="E240" s="187"/>
      <c r="F240" s="160">
        <f>+D240*E240</f>
        <v>0</v>
      </c>
      <c r="G240" s="264"/>
    </row>
    <row r="241" spans="1:7" x14ac:dyDescent="0.2">
      <c r="A241" s="112"/>
      <c r="B241" s="206" t="s">
        <v>2</v>
      </c>
      <c r="C241" s="113">
        <v>1400</v>
      </c>
      <c r="D241" s="114"/>
      <c r="E241" s="188"/>
      <c r="F241" s="161">
        <f>SUM(F215:F240)</f>
        <v>0</v>
      </c>
      <c r="G241" s="264"/>
    </row>
    <row r="242" spans="1:7" x14ac:dyDescent="0.2">
      <c r="A242" s="121"/>
      <c r="B242" s="201"/>
      <c r="C242" s="110"/>
      <c r="D242" s="203"/>
      <c r="E242" s="187"/>
      <c r="F242" s="160"/>
      <c r="G242" s="264"/>
    </row>
    <row r="243" spans="1:7" x14ac:dyDescent="0.2">
      <c r="A243" s="123">
        <v>1500</v>
      </c>
      <c r="B243" s="209" t="s">
        <v>103</v>
      </c>
      <c r="C243" s="110"/>
      <c r="D243" s="203"/>
      <c r="E243" s="187"/>
      <c r="F243" s="160"/>
      <c r="G243" s="264"/>
    </row>
    <row r="244" spans="1:7" x14ac:dyDescent="0.2">
      <c r="A244" s="215"/>
      <c r="B244" s="217" t="s">
        <v>103</v>
      </c>
      <c r="C244" s="218"/>
      <c r="D244" s="219"/>
      <c r="E244" s="220"/>
      <c r="F244" s="221"/>
      <c r="G244" s="264"/>
    </row>
    <row r="245" spans="1:7" ht="24" x14ac:dyDescent="0.2">
      <c r="A245" s="121">
        <v>1501</v>
      </c>
      <c r="B245" s="201" t="s">
        <v>230</v>
      </c>
      <c r="C245" s="110" t="s">
        <v>19</v>
      </c>
      <c r="D245" s="203">
        <v>1</v>
      </c>
      <c r="E245" s="187"/>
      <c r="F245" s="160">
        <f t="shared" ref="F245:F250" si="20">+D245*E245</f>
        <v>0</v>
      </c>
      <c r="G245" s="264"/>
    </row>
    <row r="246" spans="1:7" x14ac:dyDescent="0.2">
      <c r="A246" s="121">
        <v>1502</v>
      </c>
      <c r="B246" s="201" t="s">
        <v>231</v>
      </c>
      <c r="C246" s="110" t="s">
        <v>19</v>
      </c>
      <c r="D246" s="203">
        <v>1</v>
      </c>
      <c r="E246" s="187"/>
      <c r="F246" s="160">
        <f t="shared" si="20"/>
        <v>0</v>
      </c>
      <c r="G246" s="264"/>
    </row>
    <row r="247" spans="1:7" x14ac:dyDescent="0.2">
      <c r="A247" s="121">
        <v>1503</v>
      </c>
      <c r="B247" s="201" t="s">
        <v>232</v>
      </c>
      <c r="C247" s="110" t="s">
        <v>19</v>
      </c>
      <c r="D247" s="203">
        <v>1</v>
      </c>
      <c r="E247" s="187"/>
      <c r="F247" s="160">
        <f t="shared" si="20"/>
        <v>0</v>
      </c>
      <c r="G247" s="264"/>
    </row>
    <row r="248" spans="1:7" x14ac:dyDescent="0.2">
      <c r="A248" s="121">
        <v>1504</v>
      </c>
      <c r="B248" s="201" t="s">
        <v>233</v>
      </c>
      <c r="C248" s="110" t="s">
        <v>19</v>
      </c>
      <c r="D248" s="203">
        <v>1</v>
      </c>
      <c r="E248" s="187"/>
      <c r="F248" s="160">
        <f t="shared" si="20"/>
        <v>0</v>
      </c>
      <c r="G248" s="264"/>
    </row>
    <row r="249" spans="1:7" x14ac:dyDescent="0.2">
      <c r="A249" s="121">
        <v>1505</v>
      </c>
      <c r="B249" s="201" t="s">
        <v>234</v>
      </c>
      <c r="C249" s="110" t="s">
        <v>18</v>
      </c>
      <c r="D249" s="203">
        <v>1.5</v>
      </c>
      <c r="E249" s="187"/>
      <c r="F249" s="160">
        <f t="shared" si="20"/>
        <v>0</v>
      </c>
      <c r="G249" s="264"/>
    </row>
    <row r="250" spans="1:7" x14ac:dyDescent="0.2">
      <c r="A250" s="121">
        <v>1506</v>
      </c>
      <c r="B250" s="201" t="s">
        <v>235</v>
      </c>
      <c r="C250" s="110" t="s">
        <v>19</v>
      </c>
      <c r="D250" s="203">
        <v>1</v>
      </c>
      <c r="E250" s="187"/>
      <c r="F250" s="160">
        <f t="shared" si="20"/>
        <v>0</v>
      </c>
      <c r="G250" s="264"/>
    </row>
    <row r="251" spans="1:7" x14ac:dyDescent="0.2">
      <c r="A251" s="121">
        <v>1507</v>
      </c>
      <c r="B251" s="201" t="s">
        <v>236</v>
      </c>
      <c r="C251" s="110" t="s">
        <v>19</v>
      </c>
      <c r="D251" s="203">
        <v>24</v>
      </c>
      <c r="E251" s="187"/>
      <c r="F251" s="160">
        <f>+D251*E251</f>
        <v>0</v>
      </c>
      <c r="G251" s="264"/>
    </row>
    <row r="252" spans="1:7" x14ac:dyDescent="0.2">
      <c r="A252" s="121">
        <v>1508</v>
      </c>
      <c r="B252" s="201" t="s">
        <v>237</v>
      </c>
      <c r="C252" s="110" t="s">
        <v>19</v>
      </c>
      <c r="D252" s="203">
        <v>24</v>
      </c>
      <c r="E252" s="187"/>
      <c r="F252" s="160">
        <f t="shared" ref="F252:F260" si="21">+D252*E252</f>
        <v>0</v>
      </c>
      <c r="G252" s="264"/>
    </row>
    <row r="253" spans="1:7" x14ac:dyDescent="0.2">
      <c r="A253" s="121">
        <v>1509</v>
      </c>
      <c r="B253" s="201" t="s">
        <v>238</v>
      </c>
      <c r="C253" s="110" t="s">
        <v>19</v>
      </c>
      <c r="D253" s="203">
        <v>24</v>
      </c>
      <c r="E253" s="187"/>
      <c r="F253" s="160">
        <f t="shared" si="21"/>
        <v>0</v>
      </c>
      <c r="G253" s="264"/>
    </row>
    <row r="254" spans="1:7" x14ac:dyDescent="0.2">
      <c r="A254" s="121">
        <v>1510</v>
      </c>
      <c r="B254" s="201" t="s">
        <v>239</v>
      </c>
      <c r="C254" s="110" t="s">
        <v>19</v>
      </c>
      <c r="D254" s="203">
        <v>24</v>
      </c>
      <c r="E254" s="187"/>
      <c r="F254" s="160">
        <f t="shared" si="21"/>
        <v>0</v>
      </c>
      <c r="G254" s="264"/>
    </row>
    <row r="255" spans="1:7" ht="24" x14ac:dyDescent="0.2">
      <c r="A255" s="121">
        <v>1511</v>
      </c>
      <c r="B255" s="201" t="s">
        <v>240</v>
      </c>
      <c r="C255" s="110" t="s">
        <v>18</v>
      </c>
      <c r="D255" s="203">
        <v>123</v>
      </c>
      <c r="E255" s="187"/>
      <c r="F255" s="160">
        <f t="shared" si="21"/>
        <v>0</v>
      </c>
      <c r="G255" s="264"/>
    </row>
    <row r="256" spans="1:7" x14ac:dyDescent="0.2">
      <c r="A256" s="121">
        <v>1512</v>
      </c>
      <c r="B256" s="201" t="s">
        <v>241</v>
      </c>
      <c r="C256" s="110" t="s">
        <v>19</v>
      </c>
      <c r="D256" s="203">
        <v>24</v>
      </c>
      <c r="E256" s="187"/>
      <c r="F256" s="160">
        <f t="shared" si="21"/>
        <v>0</v>
      </c>
      <c r="G256" s="264"/>
    </row>
    <row r="257" spans="1:7" ht="24" x14ac:dyDescent="0.2">
      <c r="A257" s="121">
        <v>1513</v>
      </c>
      <c r="B257" s="201" t="s">
        <v>242</v>
      </c>
      <c r="C257" s="110" t="s">
        <v>19</v>
      </c>
      <c r="D257" s="203">
        <v>24</v>
      </c>
      <c r="E257" s="187"/>
      <c r="F257" s="160">
        <f t="shared" si="21"/>
        <v>0</v>
      </c>
      <c r="G257" s="264"/>
    </row>
    <row r="258" spans="1:7" ht="24" x14ac:dyDescent="0.2">
      <c r="A258" s="121">
        <v>1514</v>
      </c>
      <c r="B258" s="201" t="s">
        <v>243</v>
      </c>
      <c r="C258" s="110" t="s">
        <v>19</v>
      </c>
      <c r="D258" s="203">
        <v>48</v>
      </c>
      <c r="E258" s="187"/>
      <c r="F258" s="160">
        <f t="shared" si="21"/>
        <v>0</v>
      </c>
      <c r="G258" s="264"/>
    </row>
    <row r="259" spans="1:7" x14ac:dyDescent="0.2">
      <c r="A259" s="121">
        <v>1515</v>
      </c>
      <c r="B259" s="201" t="s">
        <v>244</v>
      </c>
      <c r="C259" s="202" t="s">
        <v>18</v>
      </c>
      <c r="D259" s="203">
        <v>167.6</v>
      </c>
      <c r="E259" s="204"/>
      <c r="F259" s="205">
        <f t="shared" si="21"/>
        <v>0</v>
      </c>
      <c r="G259" s="264"/>
    </row>
    <row r="260" spans="1:7" x14ac:dyDescent="0.2">
      <c r="A260" s="121">
        <v>1516</v>
      </c>
      <c r="B260" s="201" t="s">
        <v>245</v>
      </c>
      <c r="C260" s="202" t="s">
        <v>18</v>
      </c>
      <c r="D260" s="203">
        <v>167.6</v>
      </c>
      <c r="E260" s="204"/>
      <c r="F260" s="205">
        <f t="shared" si="21"/>
        <v>0</v>
      </c>
      <c r="G260" s="264"/>
    </row>
    <row r="261" spans="1:7" x14ac:dyDescent="0.2">
      <c r="A261" s="121">
        <v>1517</v>
      </c>
      <c r="B261" s="201" t="s">
        <v>246</v>
      </c>
      <c r="C261" s="202" t="s">
        <v>18</v>
      </c>
      <c r="D261" s="203">
        <v>72</v>
      </c>
      <c r="E261" s="204"/>
      <c r="F261" s="205">
        <f t="shared" ref="F261" si="22">+D261*E261</f>
        <v>0</v>
      </c>
      <c r="G261" s="264"/>
    </row>
    <row r="262" spans="1:7" x14ac:dyDescent="0.2">
      <c r="A262" s="112"/>
      <c r="B262" s="206" t="s">
        <v>2</v>
      </c>
      <c r="C262" s="113">
        <v>1500</v>
      </c>
      <c r="D262" s="114"/>
      <c r="E262" s="188"/>
      <c r="F262" s="161">
        <f>SUM(F245:F261)</f>
        <v>0</v>
      </c>
      <c r="G262" s="264"/>
    </row>
    <row r="263" spans="1:7" x14ac:dyDescent="0.2">
      <c r="A263" s="121"/>
      <c r="B263" s="201"/>
      <c r="C263" s="110"/>
      <c r="D263" s="203"/>
      <c r="E263" s="187"/>
      <c r="F263" s="160"/>
      <c r="G263" s="264"/>
    </row>
    <row r="264" spans="1:7" x14ac:dyDescent="0.2">
      <c r="A264" s="123">
        <v>1600</v>
      </c>
      <c r="B264" s="209" t="s">
        <v>95</v>
      </c>
      <c r="C264" s="107"/>
      <c r="D264" s="111"/>
      <c r="E264" s="187"/>
      <c r="F264" s="164"/>
      <c r="G264" s="264"/>
    </row>
    <row r="265" spans="1:7" x14ac:dyDescent="0.2">
      <c r="A265" s="215"/>
      <c r="B265" s="217" t="s">
        <v>77</v>
      </c>
      <c r="C265" s="218"/>
      <c r="D265" s="219"/>
      <c r="E265" s="220"/>
      <c r="F265" s="221"/>
      <c r="G265" s="264"/>
    </row>
    <row r="266" spans="1:7" x14ac:dyDescent="0.2">
      <c r="A266" s="108">
        <v>1601</v>
      </c>
      <c r="B266" s="201" t="s">
        <v>247</v>
      </c>
      <c r="C266" s="110" t="s">
        <v>19</v>
      </c>
      <c r="D266" s="203">
        <v>2</v>
      </c>
      <c r="E266" s="187"/>
      <c r="F266" s="160">
        <f>+D266*E266</f>
        <v>0</v>
      </c>
      <c r="G266" s="264"/>
    </row>
    <row r="267" spans="1:7" x14ac:dyDescent="0.2">
      <c r="A267" s="108">
        <v>1602</v>
      </c>
      <c r="B267" s="201" t="s">
        <v>248</v>
      </c>
      <c r="C267" s="110" t="s">
        <v>18</v>
      </c>
      <c r="D267" s="203">
        <v>10</v>
      </c>
      <c r="E267" s="187"/>
      <c r="F267" s="160">
        <f>+D267*E267</f>
        <v>0</v>
      </c>
      <c r="G267" s="264"/>
    </row>
    <row r="268" spans="1:7" x14ac:dyDescent="0.2">
      <c r="A268" s="108">
        <v>1603</v>
      </c>
      <c r="B268" s="201" t="s">
        <v>249</v>
      </c>
      <c r="C268" s="110" t="s">
        <v>19</v>
      </c>
      <c r="D268" s="203">
        <v>1</v>
      </c>
      <c r="E268" s="187"/>
      <c r="F268" s="160">
        <f>+D268*E268</f>
        <v>0</v>
      </c>
      <c r="G268" s="264"/>
    </row>
    <row r="269" spans="1:7" x14ac:dyDescent="0.2">
      <c r="A269" s="108">
        <v>1604</v>
      </c>
      <c r="B269" s="201" t="s">
        <v>250</v>
      </c>
      <c r="C269" s="110" t="s">
        <v>34</v>
      </c>
      <c r="D269" s="203">
        <v>2</v>
      </c>
      <c r="E269" s="187"/>
      <c r="F269" s="160">
        <f>+D269*E269</f>
        <v>0</v>
      </c>
      <c r="G269" s="264"/>
    </row>
    <row r="270" spans="1:7" x14ac:dyDescent="0.2">
      <c r="A270" s="108">
        <v>1605</v>
      </c>
      <c r="B270" s="201" t="s">
        <v>84</v>
      </c>
      <c r="C270" s="110" t="s">
        <v>19</v>
      </c>
      <c r="D270" s="203">
        <v>6</v>
      </c>
      <c r="E270" s="187"/>
      <c r="F270" s="160">
        <f>+D270*E270</f>
        <v>0</v>
      </c>
      <c r="G270" s="264"/>
    </row>
    <row r="271" spans="1:7" x14ac:dyDescent="0.2">
      <c r="A271" s="112"/>
      <c r="B271" s="206" t="s">
        <v>2</v>
      </c>
      <c r="C271" s="113">
        <v>1600</v>
      </c>
      <c r="D271" s="114"/>
      <c r="E271" s="188"/>
      <c r="F271" s="161">
        <f>SUM(F265:F270)</f>
        <v>0</v>
      </c>
      <c r="G271" s="264"/>
    </row>
    <row r="272" spans="1:7" x14ac:dyDescent="0.2">
      <c r="A272" s="108"/>
      <c r="B272" s="201"/>
      <c r="C272" s="110"/>
      <c r="D272" s="111"/>
      <c r="E272" s="187"/>
      <c r="F272" s="160"/>
      <c r="G272" s="264"/>
    </row>
    <row r="273" spans="1:7" s="130" customFormat="1" ht="19.5" x14ac:dyDescent="0.2">
      <c r="A273" s="193" t="s">
        <v>39</v>
      </c>
      <c r="B273" s="208" t="s">
        <v>42</v>
      </c>
      <c r="C273" s="124"/>
      <c r="D273" s="146"/>
      <c r="E273" s="185"/>
      <c r="F273" s="171"/>
      <c r="G273" s="267"/>
    </row>
    <row r="274" spans="1:7" x14ac:dyDescent="0.2">
      <c r="A274" s="108"/>
      <c r="B274" s="201"/>
      <c r="C274" s="110"/>
      <c r="D274" s="111"/>
      <c r="E274" s="187"/>
      <c r="F274" s="160"/>
    </row>
    <row r="275" spans="1:7" x14ac:dyDescent="0.2">
      <c r="A275" s="123">
        <v>1700</v>
      </c>
      <c r="B275" s="209" t="s">
        <v>98</v>
      </c>
      <c r="C275" s="107"/>
      <c r="D275" s="111"/>
      <c r="E275" s="187"/>
      <c r="F275" s="164"/>
    </row>
    <row r="276" spans="1:7" x14ac:dyDescent="0.2">
      <c r="A276" s="215"/>
      <c r="B276" s="217" t="s">
        <v>97</v>
      </c>
      <c r="C276" s="218"/>
      <c r="D276" s="219"/>
      <c r="E276" s="220"/>
      <c r="F276" s="221"/>
    </row>
    <row r="277" spans="1:7" ht="24" x14ac:dyDescent="0.2">
      <c r="A277" s="108">
        <v>1701</v>
      </c>
      <c r="B277" s="201" t="s">
        <v>251</v>
      </c>
      <c r="C277" s="110" t="s">
        <v>8</v>
      </c>
      <c r="D277" s="111">
        <v>35</v>
      </c>
      <c r="E277" s="187"/>
      <c r="F277" s="160">
        <f>+D277*E277</f>
        <v>0</v>
      </c>
    </row>
    <row r="278" spans="1:7" x14ac:dyDescent="0.2">
      <c r="A278" s="108">
        <v>1702</v>
      </c>
      <c r="B278" s="201" t="s">
        <v>252</v>
      </c>
      <c r="C278" s="110" t="s">
        <v>8</v>
      </c>
      <c r="D278" s="111">
        <v>0.25</v>
      </c>
      <c r="E278" s="187"/>
      <c r="F278" s="160">
        <f>+D278*E278</f>
        <v>0</v>
      </c>
    </row>
    <row r="279" spans="1:7" x14ac:dyDescent="0.2">
      <c r="A279" s="108">
        <v>1703</v>
      </c>
      <c r="B279" s="201" t="s">
        <v>253</v>
      </c>
      <c r="C279" s="110" t="s">
        <v>8</v>
      </c>
      <c r="D279" s="111">
        <v>2</v>
      </c>
      <c r="E279" s="187"/>
      <c r="F279" s="160">
        <f>+D279*E279</f>
        <v>0</v>
      </c>
    </row>
    <row r="280" spans="1:7" x14ac:dyDescent="0.2">
      <c r="A280" s="108">
        <v>1704</v>
      </c>
      <c r="B280" s="201" t="s">
        <v>254</v>
      </c>
      <c r="C280" s="110" t="s">
        <v>8</v>
      </c>
      <c r="D280" s="111">
        <v>2</v>
      </c>
      <c r="E280" s="187"/>
      <c r="F280" s="160">
        <f>+D280*E280</f>
        <v>0</v>
      </c>
    </row>
    <row r="281" spans="1:7" x14ac:dyDescent="0.2">
      <c r="A281" s="108">
        <v>1705</v>
      </c>
      <c r="B281" s="201" t="s">
        <v>82</v>
      </c>
      <c r="C281" s="110" t="s">
        <v>8</v>
      </c>
      <c r="D281" s="111">
        <v>165</v>
      </c>
      <c r="E281" s="187"/>
      <c r="F281" s="160">
        <f t="shared" ref="F281:F285" si="23">+D281*E281</f>
        <v>0</v>
      </c>
    </row>
    <row r="282" spans="1:7" x14ac:dyDescent="0.2">
      <c r="A282" s="108">
        <v>1706</v>
      </c>
      <c r="B282" s="201" t="s">
        <v>83</v>
      </c>
      <c r="C282" s="110" t="s">
        <v>8</v>
      </c>
      <c r="D282" s="111">
        <v>43</v>
      </c>
      <c r="E282" s="187"/>
      <c r="F282" s="160">
        <f t="shared" si="23"/>
        <v>0</v>
      </c>
    </row>
    <row r="283" spans="1:7" x14ac:dyDescent="0.2">
      <c r="A283" s="215"/>
      <c r="B283" s="217" t="s">
        <v>7</v>
      </c>
      <c r="C283" s="218"/>
      <c r="D283" s="219"/>
      <c r="E283" s="220"/>
      <c r="F283" s="221"/>
    </row>
    <row r="284" spans="1:7" ht="24" x14ac:dyDescent="0.2">
      <c r="A284" s="108">
        <v>1707</v>
      </c>
      <c r="B284" s="201" t="s">
        <v>255</v>
      </c>
      <c r="C284" s="110" t="s">
        <v>8</v>
      </c>
      <c r="D284" s="111">
        <v>9.73</v>
      </c>
      <c r="E284" s="187"/>
      <c r="F284" s="160">
        <f t="shared" si="23"/>
        <v>0</v>
      </c>
    </row>
    <row r="285" spans="1:7" x14ac:dyDescent="0.2">
      <c r="A285" s="108">
        <v>1708</v>
      </c>
      <c r="B285" s="201" t="s">
        <v>73</v>
      </c>
      <c r="C285" s="110" t="s">
        <v>74</v>
      </c>
      <c r="D285" s="111">
        <v>1</v>
      </c>
      <c r="E285" s="187"/>
      <c r="F285" s="160">
        <f t="shared" si="23"/>
        <v>0</v>
      </c>
    </row>
    <row r="286" spans="1:7" x14ac:dyDescent="0.2">
      <c r="A286" s="112"/>
      <c r="B286" s="206" t="s">
        <v>2</v>
      </c>
      <c r="C286" s="210">
        <v>1700</v>
      </c>
      <c r="D286" s="211"/>
      <c r="E286" s="212"/>
      <c r="F286" s="161">
        <f>SUM(F276:F285)</f>
        <v>0</v>
      </c>
    </row>
    <row r="287" spans="1:7" x14ac:dyDescent="0.2">
      <c r="A287" s="108"/>
      <c r="B287" s="201"/>
      <c r="C287" s="202"/>
      <c r="D287" s="203"/>
      <c r="E287" s="204"/>
      <c r="F287" s="160"/>
    </row>
    <row r="288" spans="1:7" x14ac:dyDescent="0.2">
      <c r="A288" s="123">
        <v>1800</v>
      </c>
      <c r="B288" s="209" t="s">
        <v>40</v>
      </c>
      <c r="C288" s="213"/>
      <c r="D288" s="203"/>
      <c r="E288" s="204"/>
      <c r="F288" s="164"/>
    </row>
    <row r="289" spans="1:7" x14ac:dyDescent="0.2">
      <c r="A289" s="215"/>
      <c r="B289" s="217" t="s">
        <v>72</v>
      </c>
      <c r="C289" s="218"/>
      <c r="D289" s="219"/>
      <c r="E289" s="220"/>
      <c r="F289" s="221"/>
    </row>
    <row r="290" spans="1:7" x14ac:dyDescent="0.2">
      <c r="A290" s="121">
        <v>1801</v>
      </c>
      <c r="B290" s="201" t="s">
        <v>40</v>
      </c>
      <c r="C290" s="202" t="s">
        <v>8</v>
      </c>
      <c r="D290" s="201">
        <v>901.44</v>
      </c>
      <c r="E290" s="229"/>
      <c r="F290" s="160">
        <f t="shared" ref="F290" si="24">+D290*E290</f>
        <v>0</v>
      </c>
    </row>
    <row r="291" spans="1:7" x14ac:dyDescent="0.2">
      <c r="A291" s="108"/>
      <c r="B291" s="109"/>
      <c r="C291" s="110"/>
      <c r="D291" s="111"/>
      <c r="E291" s="187"/>
      <c r="F291" s="160"/>
    </row>
    <row r="292" spans="1:7" x14ac:dyDescent="0.2">
      <c r="A292" s="112"/>
      <c r="B292" s="206" t="s">
        <v>2</v>
      </c>
      <c r="C292" s="210">
        <v>1800</v>
      </c>
      <c r="D292" s="211"/>
      <c r="E292" s="212"/>
      <c r="F292" s="161">
        <f>SUM(F287:F291)</f>
        <v>0</v>
      </c>
    </row>
    <row r="293" spans="1:7" x14ac:dyDescent="0.2">
      <c r="A293" s="104"/>
      <c r="B293" s="109"/>
      <c r="C293" s="110"/>
      <c r="D293" s="111"/>
      <c r="E293" s="187"/>
      <c r="F293" s="160"/>
    </row>
    <row r="294" spans="1:7" x14ac:dyDescent="0.2">
      <c r="A294" s="123">
        <v>1900</v>
      </c>
      <c r="B294" s="209" t="s">
        <v>106</v>
      </c>
      <c r="C294" s="107"/>
      <c r="D294" s="111"/>
      <c r="E294" s="187"/>
      <c r="F294" s="164"/>
    </row>
    <row r="295" spans="1:7" x14ac:dyDescent="0.2">
      <c r="A295" s="216"/>
      <c r="B295" s="217" t="s">
        <v>105</v>
      </c>
      <c r="C295" s="218"/>
      <c r="D295" s="219"/>
      <c r="E295" s="220"/>
      <c r="F295" s="221"/>
    </row>
    <row r="296" spans="1:7" ht="36" x14ac:dyDescent="0.2">
      <c r="A296" s="121">
        <v>1901</v>
      </c>
      <c r="B296" s="201" t="s">
        <v>66</v>
      </c>
      <c r="C296" s="202" t="s">
        <v>62</v>
      </c>
      <c r="D296" s="201">
        <v>1</v>
      </c>
      <c r="E296" s="201"/>
      <c r="F296" s="160">
        <f t="shared" ref="F296" si="25">+D296*E296</f>
        <v>0</v>
      </c>
    </row>
    <row r="297" spans="1:7" ht="13.5" thickBot="1" x14ac:dyDescent="0.25">
      <c r="A297" s="273"/>
      <c r="B297" s="206" t="s">
        <v>2</v>
      </c>
      <c r="C297" s="210">
        <f>A294</f>
        <v>1900</v>
      </c>
      <c r="D297" s="274"/>
      <c r="E297" s="275"/>
      <c r="F297" s="161">
        <f>SUM(F296)</f>
        <v>0</v>
      </c>
    </row>
    <row r="298" spans="1:7" x14ac:dyDescent="0.2">
      <c r="A298" s="166"/>
      <c r="B298" s="168"/>
      <c r="C298" s="167"/>
      <c r="D298" s="169"/>
      <c r="E298" s="170"/>
      <c r="F298" s="179"/>
    </row>
    <row r="299" spans="1:7" x14ac:dyDescent="0.2">
      <c r="A299" s="232"/>
      <c r="B299" s="234" t="str">
        <f>B12</f>
        <v>SERVIÇOS PRELIMINARES</v>
      </c>
      <c r="C299" s="233"/>
      <c r="D299" s="235" t="s">
        <v>79</v>
      </c>
      <c r="E299" s="290">
        <f>(F20+F26+F52)*1.25</f>
        <v>0</v>
      </c>
      <c r="F299" s="291"/>
    </row>
    <row r="300" spans="1:7" x14ac:dyDescent="0.2">
      <c r="A300" s="232"/>
      <c r="B300" s="234" t="str">
        <f>B54</f>
        <v>SERVIÇOS EXTERNOS</v>
      </c>
      <c r="C300" s="233"/>
      <c r="D300" s="235" t="s">
        <v>79</v>
      </c>
      <c r="E300" s="292">
        <f>(F67+F74)*1.25</f>
        <v>0</v>
      </c>
      <c r="F300" s="293"/>
    </row>
    <row r="301" spans="1:7" x14ac:dyDescent="0.2">
      <c r="A301" s="232"/>
      <c r="B301" s="234" t="str">
        <f>B76</f>
        <v>EDIFICAÇÃO</v>
      </c>
      <c r="C301" s="233"/>
      <c r="D301" s="235" t="s">
        <v>79</v>
      </c>
      <c r="E301" s="292">
        <f>(F100+F110+F133+F150+F165)*1.25</f>
        <v>0</v>
      </c>
      <c r="F301" s="294"/>
    </row>
    <row r="302" spans="1:7" x14ac:dyDescent="0.2">
      <c r="A302" s="232"/>
      <c r="B302" s="234" t="str">
        <f>B167</f>
        <v>INSTALAÇÕES PREDIAIS</v>
      </c>
      <c r="C302" s="233"/>
      <c r="D302" s="235" t="s">
        <v>79</v>
      </c>
      <c r="E302" s="292">
        <f>(F182+F205+F211+F241+F262+F271)*1.25</f>
        <v>0</v>
      </c>
      <c r="F302" s="294"/>
      <c r="G302" s="214"/>
    </row>
    <row r="303" spans="1:7" x14ac:dyDescent="0.2">
      <c r="A303" s="232"/>
      <c r="B303" s="234" t="str">
        <f>B273</f>
        <v>SERVIÇOS COMPLEMENTARES</v>
      </c>
      <c r="C303" s="233"/>
      <c r="D303" s="235" t="s">
        <v>79</v>
      </c>
      <c r="E303" s="292">
        <f>((F286+F292+F297)*1)</f>
        <v>0</v>
      </c>
      <c r="F303" s="294"/>
      <c r="G303" s="214"/>
    </row>
    <row r="304" spans="1:7" ht="13.5" thickBot="1" x14ac:dyDescent="0.25">
      <c r="A304" s="236"/>
      <c r="B304" s="262"/>
      <c r="C304" s="261"/>
      <c r="D304" s="263"/>
      <c r="E304" s="295"/>
      <c r="F304" s="296"/>
    </row>
    <row r="305" spans="1:7" s="129" customFormat="1" ht="19.5" x14ac:dyDescent="0.25">
      <c r="A305" s="257"/>
      <c r="B305" s="258" t="s">
        <v>41</v>
      </c>
      <c r="C305" s="259"/>
      <c r="D305" s="260"/>
      <c r="E305" s="286">
        <f>(F20+F26+F52+F74+F100+F110+F133+F150+F165+F182+F205+F211+F271+F286+F292+F262+F241+F67+F297)</f>
        <v>0</v>
      </c>
      <c r="F305" s="287"/>
      <c r="G305" s="214"/>
    </row>
    <row r="306" spans="1:7" s="129" customFormat="1" ht="19.5" x14ac:dyDescent="0.25">
      <c r="A306" s="125"/>
      <c r="B306" s="126" t="s">
        <v>256</v>
      </c>
      <c r="C306" s="127"/>
      <c r="D306" s="128"/>
      <c r="E306" s="288">
        <f>(E305*0.25)</f>
        <v>0</v>
      </c>
      <c r="F306" s="289"/>
      <c r="G306" s="214"/>
    </row>
    <row r="307" spans="1:7" s="129" customFormat="1" ht="19.5" x14ac:dyDescent="0.25">
      <c r="A307" s="125"/>
      <c r="B307" s="126" t="s">
        <v>21</v>
      </c>
      <c r="C307" s="127"/>
      <c r="D307" s="128"/>
      <c r="E307" s="288">
        <f>E305+E306</f>
        <v>0</v>
      </c>
      <c r="F307" s="289"/>
      <c r="G307" s="270"/>
    </row>
    <row r="308" spans="1:7" ht="13.5" thickBot="1" x14ac:dyDescent="0.25">
      <c r="A308" s="180"/>
      <c r="B308" s="182"/>
      <c r="C308" s="181"/>
      <c r="D308" s="181"/>
      <c r="E308" s="282"/>
      <c r="F308" s="283"/>
    </row>
    <row r="310" spans="1:7" x14ac:dyDescent="0.2">
      <c r="F310" s="138"/>
    </row>
    <row r="311" spans="1:7" x14ac:dyDescent="0.2">
      <c r="F311" s="214"/>
      <c r="G311" s="277"/>
    </row>
    <row r="312" spans="1:7" x14ac:dyDescent="0.2">
      <c r="E312" s="285"/>
      <c r="F312" s="285"/>
    </row>
    <row r="314" spans="1:7" x14ac:dyDescent="0.2">
      <c r="E314" t="s">
        <v>75</v>
      </c>
    </row>
  </sheetData>
  <mergeCells count="13">
    <mergeCell ref="E308:F308"/>
    <mergeCell ref="B6:C6"/>
    <mergeCell ref="B7:C7"/>
    <mergeCell ref="E312:F312"/>
    <mergeCell ref="E305:F305"/>
    <mergeCell ref="E307:F307"/>
    <mergeCell ref="E299:F299"/>
    <mergeCell ref="E300:F300"/>
    <mergeCell ref="E301:F301"/>
    <mergeCell ref="E302:F302"/>
    <mergeCell ref="E303:F303"/>
    <mergeCell ref="E304:F304"/>
    <mergeCell ref="E306:F306"/>
  </mergeCells>
  <pageMargins left="0.78740157480314965" right="0.39370078740157483" top="0.39370078740157483" bottom="0.39370078740157483" header="0.31496062992125984" footer="0.31496062992125984"/>
  <pageSetup paperSize="9" scale="59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Z100"/>
  <sheetViews>
    <sheetView zoomScale="110" zoomScaleNormal="110" zoomScaleSheetLayoutView="100" workbookViewId="0">
      <selection activeCell="L40" sqref="L40"/>
    </sheetView>
  </sheetViews>
  <sheetFormatPr defaultRowHeight="12" x14ac:dyDescent="0.2"/>
  <cols>
    <col min="1" max="1" width="6.7109375" style="4" customWidth="1"/>
    <col min="2" max="2" width="30.7109375" style="4" customWidth="1"/>
    <col min="3" max="3" width="20.7109375" style="4" customWidth="1"/>
    <col min="4" max="14" width="12.28515625" style="4" customWidth="1"/>
    <col min="15" max="15" width="15.7109375" style="4" customWidth="1"/>
    <col min="16" max="16" width="20.5703125" style="4" customWidth="1"/>
    <col min="17" max="17" width="24.5703125" style="5" customWidth="1"/>
    <col min="18" max="18" width="9.140625" style="4" customWidth="1"/>
    <col min="19" max="19" width="24.5703125" style="4" customWidth="1"/>
    <col min="20" max="262" width="9.140625" style="4"/>
    <col min="263" max="263" width="6.7109375" style="4" customWidth="1"/>
    <col min="264" max="264" width="30.7109375" style="4" customWidth="1"/>
    <col min="265" max="270" width="10.7109375" style="4" customWidth="1"/>
    <col min="271" max="271" width="15.7109375" style="4" customWidth="1"/>
    <col min="272" max="272" width="9.140625" style="4"/>
    <col min="273" max="273" width="24.5703125" style="4" customWidth="1"/>
    <col min="274" max="518" width="9.140625" style="4"/>
    <col min="519" max="519" width="6.7109375" style="4" customWidth="1"/>
    <col min="520" max="520" width="30.7109375" style="4" customWidth="1"/>
    <col min="521" max="526" width="10.7109375" style="4" customWidth="1"/>
    <col min="527" max="527" width="15.7109375" style="4" customWidth="1"/>
    <col min="528" max="528" width="9.140625" style="4"/>
    <col min="529" max="529" width="24.5703125" style="4" customWidth="1"/>
    <col min="530" max="774" width="9.140625" style="4"/>
    <col min="775" max="775" width="6.7109375" style="4" customWidth="1"/>
    <col min="776" max="776" width="30.7109375" style="4" customWidth="1"/>
    <col min="777" max="782" width="10.7109375" style="4" customWidth="1"/>
    <col min="783" max="783" width="15.7109375" style="4" customWidth="1"/>
    <col min="784" max="784" width="9.140625" style="4"/>
    <col min="785" max="785" width="24.5703125" style="4" customWidth="1"/>
    <col min="786" max="1030" width="9.140625" style="4"/>
    <col min="1031" max="1031" width="6.7109375" style="4" customWidth="1"/>
    <col min="1032" max="1032" width="30.7109375" style="4" customWidth="1"/>
    <col min="1033" max="1038" width="10.7109375" style="4" customWidth="1"/>
    <col min="1039" max="1039" width="15.7109375" style="4" customWidth="1"/>
    <col min="1040" max="1040" width="9.140625" style="4"/>
    <col min="1041" max="1041" width="24.5703125" style="4" customWidth="1"/>
    <col min="1042" max="1286" width="9.140625" style="4"/>
    <col min="1287" max="1287" width="6.7109375" style="4" customWidth="1"/>
    <col min="1288" max="1288" width="30.7109375" style="4" customWidth="1"/>
    <col min="1289" max="1294" width="10.7109375" style="4" customWidth="1"/>
    <col min="1295" max="1295" width="15.7109375" style="4" customWidth="1"/>
    <col min="1296" max="1296" width="9.140625" style="4"/>
    <col min="1297" max="1297" width="24.5703125" style="4" customWidth="1"/>
    <col min="1298" max="1542" width="9.140625" style="4"/>
    <col min="1543" max="1543" width="6.7109375" style="4" customWidth="1"/>
    <col min="1544" max="1544" width="30.7109375" style="4" customWidth="1"/>
    <col min="1545" max="1550" width="10.7109375" style="4" customWidth="1"/>
    <col min="1551" max="1551" width="15.7109375" style="4" customWidth="1"/>
    <col min="1552" max="1552" width="9.140625" style="4"/>
    <col min="1553" max="1553" width="24.5703125" style="4" customWidth="1"/>
    <col min="1554" max="1798" width="9.140625" style="4"/>
    <col min="1799" max="1799" width="6.7109375" style="4" customWidth="1"/>
    <col min="1800" max="1800" width="30.7109375" style="4" customWidth="1"/>
    <col min="1801" max="1806" width="10.7109375" style="4" customWidth="1"/>
    <col min="1807" max="1807" width="15.7109375" style="4" customWidth="1"/>
    <col min="1808" max="1808" width="9.140625" style="4"/>
    <col min="1809" max="1809" width="24.5703125" style="4" customWidth="1"/>
    <col min="1810" max="2054" width="9.140625" style="4"/>
    <col min="2055" max="2055" width="6.7109375" style="4" customWidth="1"/>
    <col min="2056" max="2056" width="30.7109375" style="4" customWidth="1"/>
    <col min="2057" max="2062" width="10.7109375" style="4" customWidth="1"/>
    <col min="2063" max="2063" width="15.7109375" style="4" customWidth="1"/>
    <col min="2064" max="2064" width="9.140625" style="4"/>
    <col min="2065" max="2065" width="24.5703125" style="4" customWidth="1"/>
    <col min="2066" max="2310" width="9.140625" style="4"/>
    <col min="2311" max="2311" width="6.7109375" style="4" customWidth="1"/>
    <col min="2312" max="2312" width="30.7109375" style="4" customWidth="1"/>
    <col min="2313" max="2318" width="10.7109375" style="4" customWidth="1"/>
    <col min="2319" max="2319" width="15.7109375" style="4" customWidth="1"/>
    <col min="2320" max="2320" width="9.140625" style="4"/>
    <col min="2321" max="2321" width="24.5703125" style="4" customWidth="1"/>
    <col min="2322" max="2566" width="9.140625" style="4"/>
    <col min="2567" max="2567" width="6.7109375" style="4" customWidth="1"/>
    <col min="2568" max="2568" width="30.7109375" style="4" customWidth="1"/>
    <col min="2569" max="2574" width="10.7109375" style="4" customWidth="1"/>
    <col min="2575" max="2575" width="15.7109375" style="4" customWidth="1"/>
    <col min="2576" max="2576" width="9.140625" style="4"/>
    <col min="2577" max="2577" width="24.5703125" style="4" customWidth="1"/>
    <col min="2578" max="2822" width="9.140625" style="4"/>
    <col min="2823" max="2823" width="6.7109375" style="4" customWidth="1"/>
    <col min="2824" max="2824" width="30.7109375" style="4" customWidth="1"/>
    <col min="2825" max="2830" width="10.7109375" style="4" customWidth="1"/>
    <col min="2831" max="2831" width="15.7109375" style="4" customWidth="1"/>
    <col min="2832" max="2832" width="9.140625" style="4"/>
    <col min="2833" max="2833" width="24.5703125" style="4" customWidth="1"/>
    <col min="2834" max="3078" width="9.140625" style="4"/>
    <col min="3079" max="3079" width="6.7109375" style="4" customWidth="1"/>
    <col min="3080" max="3080" width="30.7109375" style="4" customWidth="1"/>
    <col min="3081" max="3086" width="10.7109375" style="4" customWidth="1"/>
    <col min="3087" max="3087" width="15.7109375" style="4" customWidth="1"/>
    <col min="3088" max="3088" width="9.140625" style="4"/>
    <col min="3089" max="3089" width="24.5703125" style="4" customWidth="1"/>
    <col min="3090" max="3334" width="9.140625" style="4"/>
    <col min="3335" max="3335" width="6.7109375" style="4" customWidth="1"/>
    <col min="3336" max="3336" width="30.7109375" style="4" customWidth="1"/>
    <col min="3337" max="3342" width="10.7109375" style="4" customWidth="1"/>
    <col min="3343" max="3343" width="15.7109375" style="4" customWidth="1"/>
    <col min="3344" max="3344" width="9.140625" style="4"/>
    <col min="3345" max="3345" width="24.5703125" style="4" customWidth="1"/>
    <col min="3346" max="3590" width="9.140625" style="4"/>
    <col min="3591" max="3591" width="6.7109375" style="4" customWidth="1"/>
    <col min="3592" max="3592" width="30.7109375" style="4" customWidth="1"/>
    <col min="3593" max="3598" width="10.7109375" style="4" customWidth="1"/>
    <col min="3599" max="3599" width="15.7109375" style="4" customWidth="1"/>
    <col min="3600" max="3600" width="9.140625" style="4"/>
    <col min="3601" max="3601" width="24.5703125" style="4" customWidth="1"/>
    <col min="3602" max="3846" width="9.140625" style="4"/>
    <col min="3847" max="3847" width="6.7109375" style="4" customWidth="1"/>
    <col min="3848" max="3848" width="30.7109375" style="4" customWidth="1"/>
    <col min="3849" max="3854" width="10.7109375" style="4" customWidth="1"/>
    <col min="3855" max="3855" width="15.7109375" style="4" customWidth="1"/>
    <col min="3856" max="3856" width="9.140625" style="4"/>
    <col min="3857" max="3857" width="24.5703125" style="4" customWidth="1"/>
    <col min="3858" max="4102" width="9.140625" style="4"/>
    <col min="4103" max="4103" width="6.7109375" style="4" customWidth="1"/>
    <col min="4104" max="4104" width="30.7109375" style="4" customWidth="1"/>
    <col min="4105" max="4110" width="10.7109375" style="4" customWidth="1"/>
    <col min="4111" max="4111" width="15.7109375" style="4" customWidth="1"/>
    <col min="4112" max="4112" width="9.140625" style="4"/>
    <col min="4113" max="4113" width="24.5703125" style="4" customWidth="1"/>
    <col min="4114" max="4358" width="9.140625" style="4"/>
    <col min="4359" max="4359" width="6.7109375" style="4" customWidth="1"/>
    <col min="4360" max="4360" width="30.7109375" style="4" customWidth="1"/>
    <col min="4361" max="4366" width="10.7109375" style="4" customWidth="1"/>
    <col min="4367" max="4367" width="15.7109375" style="4" customWidth="1"/>
    <col min="4368" max="4368" width="9.140625" style="4"/>
    <col min="4369" max="4369" width="24.5703125" style="4" customWidth="1"/>
    <col min="4370" max="4614" width="9.140625" style="4"/>
    <col min="4615" max="4615" width="6.7109375" style="4" customWidth="1"/>
    <col min="4616" max="4616" width="30.7109375" style="4" customWidth="1"/>
    <col min="4617" max="4622" width="10.7109375" style="4" customWidth="1"/>
    <col min="4623" max="4623" width="15.7109375" style="4" customWidth="1"/>
    <col min="4624" max="4624" width="9.140625" style="4"/>
    <col min="4625" max="4625" width="24.5703125" style="4" customWidth="1"/>
    <col min="4626" max="4870" width="9.140625" style="4"/>
    <col min="4871" max="4871" width="6.7109375" style="4" customWidth="1"/>
    <col min="4872" max="4872" width="30.7109375" style="4" customWidth="1"/>
    <col min="4873" max="4878" width="10.7109375" style="4" customWidth="1"/>
    <col min="4879" max="4879" width="15.7109375" style="4" customWidth="1"/>
    <col min="4880" max="4880" width="9.140625" style="4"/>
    <col min="4881" max="4881" width="24.5703125" style="4" customWidth="1"/>
    <col min="4882" max="5126" width="9.140625" style="4"/>
    <col min="5127" max="5127" width="6.7109375" style="4" customWidth="1"/>
    <col min="5128" max="5128" width="30.7109375" style="4" customWidth="1"/>
    <col min="5129" max="5134" width="10.7109375" style="4" customWidth="1"/>
    <col min="5135" max="5135" width="15.7109375" style="4" customWidth="1"/>
    <col min="5136" max="5136" width="9.140625" style="4"/>
    <col min="5137" max="5137" width="24.5703125" style="4" customWidth="1"/>
    <col min="5138" max="5382" width="9.140625" style="4"/>
    <col min="5383" max="5383" width="6.7109375" style="4" customWidth="1"/>
    <col min="5384" max="5384" width="30.7109375" style="4" customWidth="1"/>
    <col min="5385" max="5390" width="10.7109375" style="4" customWidth="1"/>
    <col min="5391" max="5391" width="15.7109375" style="4" customWidth="1"/>
    <col min="5392" max="5392" width="9.140625" style="4"/>
    <col min="5393" max="5393" width="24.5703125" style="4" customWidth="1"/>
    <col min="5394" max="5638" width="9.140625" style="4"/>
    <col min="5639" max="5639" width="6.7109375" style="4" customWidth="1"/>
    <col min="5640" max="5640" width="30.7109375" style="4" customWidth="1"/>
    <col min="5641" max="5646" width="10.7109375" style="4" customWidth="1"/>
    <col min="5647" max="5647" width="15.7109375" style="4" customWidth="1"/>
    <col min="5648" max="5648" width="9.140625" style="4"/>
    <col min="5649" max="5649" width="24.5703125" style="4" customWidth="1"/>
    <col min="5650" max="5894" width="9.140625" style="4"/>
    <col min="5895" max="5895" width="6.7109375" style="4" customWidth="1"/>
    <col min="5896" max="5896" width="30.7109375" style="4" customWidth="1"/>
    <col min="5897" max="5902" width="10.7109375" style="4" customWidth="1"/>
    <col min="5903" max="5903" width="15.7109375" style="4" customWidth="1"/>
    <col min="5904" max="5904" width="9.140625" style="4"/>
    <col min="5905" max="5905" width="24.5703125" style="4" customWidth="1"/>
    <col min="5906" max="6150" width="9.140625" style="4"/>
    <col min="6151" max="6151" width="6.7109375" style="4" customWidth="1"/>
    <col min="6152" max="6152" width="30.7109375" style="4" customWidth="1"/>
    <col min="6153" max="6158" width="10.7109375" style="4" customWidth="1"/>
    <col min="6159" max="6159" width="15.7109375" style="4" customWidth="1"/>
    <col min="6160" max="6160" width="9.140625" style="4"/>
    <col min="6161" max="6161" width="24.5703125" style="4" customWidth="1"/>
    <col min="6162" max="6406" width="9.140625" style="4"/>
    <col min="6407" max="6407" width="6.7109375" style="4" customWidth="1"/>
    <col min="6408" max="6408" width="30.7109375" style="4" customWidth="1"/>
    <col min="6409" max="6414" width="10.7109375" style="4" customWidth="1"/>
    <col min="6415" max="6415" width="15.7109375" style="4" customWidth="1"/>
    <col min="6416" max="6416" width="9.140625" style="4"/>
    <col min="6417" max="6417" width="24.5703125" style="4" customWidth="1"/>
    <col min="6418" max="6662" width="9.140625" style="4"/>
    <col min="6663" max="6663" width="6.7109375" style="4" customWidth="1"/>
    <col min="6664" max="6664" width="30.7109375" style="4" customWidth="1"/>
    <col min="6665" max="6670" width="10.7109375" style="4" customWidth="1"/>
    <col min="6671" max="6671" width="15.7109375" style="4" customWidth="1"/>
    <col min="6672" max="6672" width="9.140625" style="4"/>
    <col min="6673" max="6673" width="24.5703125" style="4" customWidth="1"/>
    <col min="6674" max="6918" width="9.140625" style="4"/>
    <col min="6919" max="6919" width="6.7109375" style="4" customWidth="1"/>
    <col min="6920" max="6920" width="30.7109375" style="4" customWidth="1"/>
    <col min="6921" max="6926" width="10.7109375" style="4" customWidth="1"/>
    <col min="6927" max="6927" width="15.7109375" style="4" customWidth="1"/>
    <col min="6928" max="6928" width="9.140625" style="4"/>
    <col min="6929" max="6929" width="24.5703125" style="4" customWidth="1"/>
    <col min="6930" max="7174" width="9.140625" style="4"/>
    <col min="7175" max="7175" width="6.7109375" style="4" customWidth="1"/>
    <col min="7176" max="7176" width="30.7109375" style="4" customWidth="1"/>
    <col min="7177" max="7182" width="10.7109375" style="4" customWidth="1"/>
    <col min="7183" max="7183" width="15.7109375" style="4" customWidth="1"/>
    <col min="7184" max="7184" width="9.140625" style="4"/>
    <col min="7185" max="7185" width="24.5703125" style="4" customWidth="1"/>
    <col min="7186" max="7430" width="9.140625" style="4"/>
    <col min="7431" max="7431" width="6.7109375" style="4" customWidth="1"/>
    <col min="7432" max="7432" width="30.7109375" style="4" customWidth="1"/>
    <col min="7433" max="7438" width="10.7109375" style="4" customWidth="1"/>
    <col min="7439" max="7439" width="15.7109375" style="4" customWidth="1"/>
    <col min="7440" max="7440" width="9.140625" style="4"/>
    <col min="7441" max="7441" width="24.5703125" style="4" customWidth="1"/>
    <col min="7442" max="7686" width="9.140625" style="4"/>
    <col min="7687" max="7687" width="6.7109375" style="4" customWidth="1"/>
    <col min="7688" max="7688" width="30.7109375" style="4" customWidth="1"/>
    <col min="7689" max="7694" width="10.7109375" style="4" customWidth="1"/>
    <col min="7695" max="7695" width="15.7109375" style="4" customWidth="1"/>
    <col min="7696" max="7696" width="9.140625" style="4"/>
    <col min="7697" max="7697" width="24.5703125" style="4" customWidth="1"/>
    <col min="7698" max="7942" width="9.140625" style="4"/>
    <col min="7943" max="7943" width="6.7109375" style="4" customWidth="1"/>
    <col min="7944" max="7944" width="30.7109375" style="4" customWidth="1"/>
    <col min="7945" max="7950" width="10.7109375" style="4" customWidth="1"/>
    <col min="7951" max="7951" width="15.7109375" style="4" customWidth="1"/>
    <col min="7952" max="7952" width="9.140625" style="4"/>
    <col min="7953" max="7953" width="24.5703125" style="4" customWidth="1"/>
    <col min="7954" max="8198" width="9.140625" style="4"/>
    <col min="8199" max="8199" width="6.7109375" style="4" customWidth="1"/>
    <col min="8200" max="8200" width="30.7109375" style="4" customWidth="1"/>
    <col min="8201" max="8206" width="10.7109375" style="4" customWidth="1"/>
    <col min="8207" max="8207" width="15.7109375" style="4" customWidth="1"/>
    <col min="8208" max="8208" width="9.140625" style="4"/>
    <col min="8209" max="8209" width="24.5703125" style="4" customWidth="1"/>
    <col min="8210" max="8454" width="9.140625" style="4"/>
    <col min="8455" max="8455" width="6.7109375" style="4" customWidth="1"/>
    <col min="8456" max="8456" width="30.7109375" style="4" customWidth="1"/>
    <col min="8457" max="8462" width="10.7109375" style="4" customWidth="1"/>
    <col min="8463" max="8463" width="15.7109375" style="4" customWidth="1"/>
    <col min="8464" max="8464" width="9.140625" style="4"/>
    <col min="8465" max="8465" width="24.5703125" style="4" customWidth="1"/>
    <col min="8466" max="8710" width="9.140625" style="4"/>
    <col min="8711" max="8711" width="6.7109375" style="4" customWidth="1"/>
    <col min="8712" max="8712" width="30.7109375" style="4" customWidth="1"/>
    <col min="8713" max="8718" width="10.7109375" style="4" customWidth="1"/>
    <col min="8719" max="8719" width="15.7109375" style="4" customWidth="1"/>
    <col min="8720" max="8720" width="9.140625" style="4"/>
    <col min="8721" max="8721" width="24.5703125" style="4" customWidth="1"/>
    <col min="8722" max="8966" width="9.140625" style="4"/>
    <col min="8967" max="8967" width="6.7109375" style="4" customWidth="1"/>
    <col min="8968" max="8968" width="30.7109375" style="4" customWidth="1"/>
    <col min="8969" max="8974" width="10.7109375" style="4" customWidth="1"/>
    <col min="8975" max="8975" width="15.7109375" style="4" customWidth="1"/>
    <col min="8976" max="8976" width="9.140625" style="4"/>
    <col min="8977" max="8977" width="24.5703125" style="4" customWidth="1"/>
    <col min="8978" max="9222" width="9.140625" style="4"/>
    <col min="9223" max="9223" width="6.7109375" style="4" customWidth="1"/>
    <col min="9224" max="9224" width="30.7109375" style="4" customWidth="1"/>
    <col min="9225" max="9230" width="10.7109375" style="4" customWidth="1"/>
    <col min="9231" max="9231" width="15.7109375" style="4" customWidth="1"/>
    <col min="9232" max="9232" width="9.140625" style="4"/>
    <col min="9233" max="9233" width="24.5703125" style="4" customWidth="1"/>
    <col min="9234" max="9478" width="9.140625" style="4"/>
    <col min="9479" max="9479" width="6.7109375" style="4" customWidth="1"/>
    <col min="9480" max="9480" width="30.7109375" style="4" customWidth="1"/>
    <col min="9481" max="9486" width="10.7109375" style="4" customWidth="1"/>
    <col min="9487" max="9487" width="15.7109375" style="4" customWidth="1"/>
    <col min="9488" max="9488" width="9.140625" style="4"/>
    <col min="9489" max="9489" width="24.5703125" style="4" customWidth="1"/>
    <col min="9490" max="9734" width="9.140625" style="4"/>
    <col min="9735" max="9735" width="6.7109375" style="4" customWidth="1"/>
    <col min="9736" max="9736" width="30.7109375" style="4" customWidth="1"/>
    <col min="9737" max="9742" width="10.7109375" style="4" customWidth="1"/>
    <col min="9743" max="9743" width="15.7109375" style="4" customWidth="1"/>
    <col min="9744" max="9744" width="9.140625" style="4"/>
    <col min="9745" max="9745" width="24.5703125" style="4" customWidth="1"/>
    <col min="9746" max="9990" width="9.140625" style="4"/>
    <col min="9991" max="9991" width="6.7109375" style="4" customWidth="1"/>
    <col min="9992" max="9992" width="30.7109375" style="4" customWidth="1"/>
    <col min="9993" max="9998" width="10.7109375" style="4" customWidth="1"/>
    <col min="9999" max="9999" width="15.7109375" style="4" customWidth="1"/>
    <col min="10000" max="10000" width="9.140625" style="4"/>
    <col min="10001" max="10001" width="24.5703125" style="4" customWidth="1"/>
    <col min="10002" max="10246" width="9.140625" style="4"/>
    <col min="10247" max="10247" width="6.7109375" style="4" customWidth="1"/>
    <col min="10248" max="10248" width="30.7109375" style="4" customWidth="1"/>
    <col min="10249" max="10254" width="10.7109375" style="4" customWidth="1"/>
    <col min="10255" max="10255" width="15.7109375" style="4" customWidth="1"/>
    <col min="10256" max="10256" width="9.140625" style="4"/>
    <col min="10257" max="10257" width="24.5703125" style="4" customWidth="1"/>
    <col min="10258" max="10502" width="9.140625" style="4"/>
    <col min="10503" max="10503" width="6.7109375" style="4" customWidth="1"/>
    <col min="10504" max="10504" width="30.7109375" style="4" customWidth="1"/>
    <col min="10505" max="10510" width="10.7109375" style="4" customWidth="1"/>
    <col min="10511" max="10511" width="15.7109375" style="4" customWidth="1"/>
    <col min="10512" max="10512" width="9.140625" style="4"/>
    <col min="10513" max="10513" width="24.5703125" style="4" customWidth="1"/>
    <col min="10514" max="10758" width="9.140625" style="4"/>
    <col min="10759" max="10759" width="6.7109375" style="4" customWidth="1"/>
    <col min="10760" max="10760" width="30.7109375" style="4" customWidth="1"/>
    <col min="10761" max="10766" width="10.7109375" style="4" customWidth="1"/>
    <col min="10767" max="10767" width="15.7109375" style="4" customWidth="1"/>
    <col min="10768" max="10768" width="9.140625" style="4"/>
    <col min="10769" max="10769" width="24.5703125" style="4" customWidth="1"/>
    <col min="10770" max="11014" width="9.140625" style="4"/>
    <col min="11015" max="11015" width="6.7109375" style="4" customWidth="1"/>
    <col min="11016" max="11016" width="30.7109375" style="4" customWidth="1"/>
    <col min="11017" max="11022" width="10.7109375" style="4" customWidth="1"/>
    <col min="11023" max="11023" width="15.7109375" style="4" customWidth="1"/>
    <col min="11024" max="11024" width="9.140625" style="4"/>
    <col min="11025" max="11025" width="24.5703125" style="4" customWidth="1"/>
    <col min="11026" max="11270" width="9.140625" style="4"/>
    <col min="11271" max="11271" width="6.7109375" style="4" customWidth="1"/>
    <col min="11272" max="11272" width="30.7109375" style="4" customWidth="1"/>
    <col min="11273" max="11278" width="10.7109375" style="4" customWidth="1"/>
    <col min="11279" max="11279" width="15.7109375" style="4" customWidth="1"/>
    <col min="11280" max="11280" width="9.140625" style="4"/>
    <col min="11281" max="11281" width="24.5703125" style="4" customWidth="1"/>
    <col min="11282" max="11526" width="9.140625" style="4"/>
    <col min="11527" max="11527" width="6.7109375" style="4" customWidth="1"/>
    <col min="11528" max="11528" width="30.7109375" style="4" customWidth="1"/>
    <col min="11529" max="11534" width="10.7109375" style="4" customWidth="1"/>
    <col min="11535" max="11535" width="15.7109375" style="4" customWidth="1"/>
    <col min="11536" max="11536" width="9.140625" style="4"/>
    <col min="11537" max="11537" width="24.5703125" style="4" customWidth="1"/>
    <col min="11538" max="11782" width="9.140625" style="4"/>
    <col min="11783" max="11783" width="6.7109375" style="4" customWidth="1"/>
    <col min="11784" max="11784" width="30.7109375" style="4" customWidth="1"/>
    <col min="11785" max="11790" width="10.7109375" style="4" customWidth="1"/>
    <col min="11791" max="11791" width="15.7109375" style="4" customWidth="1"/>
    <col min="11792" max="11792" width="9.140625" style="4"/>
    <col min="11793" max="11793" width="24.5703125" style="4" customWidth="1"/>
    <col min="11794" max="12038" width="9.140625" style="4"/>
    <col min="12039" max="12039" width="6.7109375" style="4" customWidth="1"/>
    <col min="12040" max="12040" width="30.7109375" style="4" customWidth="1"/>
    <col min="12041" max="12046" width="10.7109375" style="4" customWidth="1"/>
    <col min="12047" max="12047" width="15.7109375" style="4" customWidth="1"/>
    <col min="12048" max="12048" width="9.140625" style="4"/>
    <col min="12049" max="12049" width="24.5703125" style="4" customWidth="1"/>
    <col min="12050" max="12294" width="9.140625" style="4"/>
    <col min="12295" max="12295" width="6.7109375" style="4" customWidth="1"/>
    <col min="12296" max="12296" width="30.7109375" style="4" customWidth="1"/>
    <col min="12297" max="12302" width="10.7109375" style="4" customWidth="1"/>
    <col min="12303" max="12303" width="15.7109375" style="4" customWidth="1"/>
    <col min="12304" max="12304" width="9.140625" style="4"/>
    <col min="12305" max="12305" width="24.5703125" style="4" customWidth="1"/>
    <col min="12306" max="12550" width="9.140625" style="4"/>
    <col min="12551" max="12551" width="6.7109375" style="4" customWidth="1"/>
    <col min="12552" max="12552" width="30.7109375" style="4" customWidth="1"/>
    <col min="12553" max="12558" width="10.7109375" style="4" customWidth="1"/>
    <col min="12559" max="12559" width="15.7109375" style="4" customWidth="1"/>
    <col min="12560" max="12560" width="9.140625" style="4"/>
    <col min="12561" max="12561" width="24.5703125" style="4" customWidth="1"/>
    <col min="12562" max="12806" width="9.140625" style="4"/>
    <col min="12807" max="12807" width="6.7109375" style="4" customWidth="1"/>
    <col min="12808" max="12808" width="30.7109375" style="4" customWidth="1"/>
    <col min="12809" max="12814" width="10.7109375" style="4" customWidth="1"/>
    <col min="12815" max="12815" width="15.7109375" style="4" customWidth="1"/>
    <col min="12816" max="12816" width="9.140625" style="4"/>
    <col min="12817" max="12817" width="24.5703125" style="4" customWidth="1"/>
    <col min="12818" max="13062" width="9.140625" style="4"/>
    <col min="13063" max="13063" width="6.7109375" style="4" customWidth="1"/>
    <col min="13064" max="13064" width="30.7109375" style="4" customWidth="1"/>
    <col min="13065" max="13070" width="10.7109375" style="4" customWidth="1"/>
    <col min="13071" max="13071" width="15.7109375" style="4" customWidth="1"/>
    <col min="13072" max="13072" width="9.140625" style="4"/>
    <col min="13073" max="13073" width="24.5703125" style="4" customWidth="1"/>
    <col min="13074" max="13318" width="9.140625" style="4"/>
    <col min="13319" max="13319" width="6.7109375" style="4" customWidth="1"/>
    <col min="13320" max="13320" width="30.7109375" style="4" customWidth="1"/>
    <col min="13321" max="13326" width="10.7109375" style="4" customWidth="1"/>
    <col min="13327" max="13327" width="15.7109375" style="4" customWidth="1"/>
    <col min="13328" max="13328" width="9.140625" style="4"/>
    <col min="13329" max="13329" width="24.5703125" style="4" customWidth="1"/>
    <col min="13330" max="13574" width="9.140625" style="4"/>
    <col min="13575" max="13575" width="6.7109375" style="4" customWidth="1"/>
    <col min="13576" max="13576" width="30.7109375" style="4" customWidth="1"/>
    <col min="13577" max="13582" width="10.7109375" style="4" customWidth="1"/>
    <col min="13583" max="13583" width="15.7109375" style="4" customWidth="1"/>
    <col min="13584" max="13584" width="9.140625" style="4"/>
    <col min="13585" max="13585" width="24.5703125" style="4" customWidth="1"/>
    <col min="13586" max="13830" width="9.140625" style="4"/>
    <col min="13831" max="13831" width="6.7109375" style="4" customWidth="1"/>
    <col min="13832" max="13832" width="30.7109375" style="4" customWidth="1"/>
    <col min="13833" max="13838" width="10.7109375" style="4" customWidth="1"/>
    <col min="13839" max="13839" width="15.7109375" style="4" customWidth="1"/>
    <col min="13840" max="13840" width="9.140625" style="4"/>
    <col min="13841" max="13841" width="24.5703125" style="4" customWidth="1"/>
    <col min="13842" max="14086" width="9.140625" style="4"/>
    <col min="14087" max="14087" width="6.7109375" style="4" customWidth="1"/>
    <col min="14088" max="14088" width="30.7109375" style="4" customWidth="1"/>
    <col min="14089" max="14094" width="10.7109375" style="4" customWidth="1"/>
    <col min="14095" max="14095" width="15.7109375" style="4" customWidth="1"/>
    <col min="14096" max="14096" width="9.140625" style="4"/>
    <col min="14097" max="14097" width="24.5703125" style="4" customWidth="1"/>
    <col min="14098" max="14342" width="9.140625" style="4"/>
    <col min="14343" max="14343" width="6.7109375" style="4" customWidth="1"/>
    <col min="14344" max="14344" width="30.7109375" style="4" customWidth="1"/>
    <col min="14345" max="14350" width="10.7109375" style="4" customWidth="1"/>
    <col min="14351" max="14351" width="15.7109375" style="4" customWidth="1"/>
    <col min="14352" max="14352" width="9.140625" style="4"/>
    <col min="14353" max="14353" width="24.5703125" style="4" customWidth="1"/>
    <col min="14354" max="14598" width="9.140625" style="4"/>
    <col min="14599" max="14599" width="6.7109375" style="4" customWidth="1"/>
    <col min="14600" max="14600" width="30.7109375" style="4" customWidth="1"/>
    <col min="14601" max="14606" width="10.7109375" style="4" customWidth="1"/>
    <col min="14607" max="14607" width="15.7109375" style="4" customWidth="1"/>
    <col min="14608" max="14608" width="9.140625" style="4"/>
    <col min="14609" max="14609" width="24.5703125" style="4" customWidth="1"/>
    <col min="14610" max="14854" width="9.140625" style="4"/>
    <col min="14855" max="14855" width="6.7109375" style="4" customWidth="1"/>
    <col min="14856" max="14856" width="30.7109375" style="4" customWidth="1"/>
    <col min="14857" max="14862" width="10.7109375" style="4" customWidth="1"/>
    <col min="14863" max="14863" width="15.7109375" style="4" customWidth="1"/>
    <col min="14864" max="14864" width="9.140625" style="4"/>
    <col min="14865" max="14865" width="24.5703125" style="4" customWidth="1"/>
    <col min="14866" max="15110" width="9.140625" style="4"/>
    <col min="15111" max="15111" width="6.7109375" style="4" customWidth="1"/>
    <col min="15112" max="15112" width="30.7109375" style="4" customWidth="1"/>
    <col min="15113" max="15118" width="10.7109375" style="4" customWidth="1"/>
    <col min="15119" max="15119" width="15.7109375" style="4" customWidth="1"/>
    <col min="15120" max="15120" width="9.140625" style="4"/>
    <col min="15121" max="15121" width="24.5703125" style="4" customWidth="1"/>
    <col min="15122" max="15366" width="9.140625" style="4"/>
    <col min="15367" max="15367" width="6.7109375" style="4" customWidth="1"/>
    <col min="15368" max="15368" width="30.7109375" style="4" customWidth="1"/>
    <col min="15369" max="15374" width="10.7109375" style="4" customWidth="1"/>
    <col min="15375" max="15375" width="15.7109375" style="4" customWidth="1"/>
    <col min="15376" max="15376" width="9.140625" style="4"/>
    <col min="15377" max="15377" width="24.5703125" style="4" customWidth="1"/>
    <col min="15378" max="15622" width="9.140625" style="4"/>
    <col min="15623" max="15623" width="6.7109375" style="4" customWidth="1"/>
    <col min="15624" max="15624" width="30.7109375" style="4" customWidth="1"/>
    <col min="15625" max="15630" width="10.7109375" style="4" customWidth="1"/>
    <col min="15631" max="15631" width="15.7109375" style="4" customWidth="1"/>
    <col min="15632" max="15632" width="9.140625" style="4"/>
    <col min="15633" max="15633" width="24.5703125" style="4" customWidth="1"/>
    <col min="15634" max="15878" width="9.140625" style="4"/>
    <col min="15879" max="15879" width="6.7109375" style="4" customWidth="1"/>
    <col min="15880" max="15880" width="30.7109375" style="4" customWidth="1"/>
    <col min="15881" max="15886" width="10.7109375" style="4" customWidth="1"/>
    <col min="15887" max="15887" width="15.7109375" style="4" customWidth="1"/>
    <col min="15888" max="15888" width="9.140625" style="4"/>
    <col min="15889" max="15889" width="24.5703125" style="4" customWidth="1"/>
    <col min="15890" max="16134" width="9.140625" style="4"/>
    <col min="16135" max="16135" width="6.7109375" style="4" customWidth="1"/>
    <col min="16136" max="16136" width="30.7109375" style="4" customWidth="1"/>
    <col min="16137" max="16142" width="10.7109375" style="4" customWidth="1"/>
    <col min="16143" max="16143" width="15.7109375" style="4" customWidth="1"/>
    <col min="16144" max="16144" width="9.140625" style="4"/>
    <col min="16145" max="16145" width="24.5703125" style="4" customWidth="1"/>
    <col min="16146" max="16384" width="9.140625" style="4"/>
  </cols>
  <sheetData>
    <row r="1" spans="1:19" x14ac:dyDescent="0.2">
      <c r="A1" s="1"/>
      <c r="B1" s="2"/>
      <c r="C1" s="3"/>
      <c r="D1" s="3"/>
      <c r="E1" s="3"/>
      <c r="F1" s="3"/>
      <c r="G1" s="3"/>
      <c r="H1" s="103"/>
      <c r="I1" s="103"/>
      <c r="J1" s="103"/>
      <c r="K1" s="103"/>
      <c r="L1" s="103"/>
      <c r="M1" s="103"/>
      <c r="N1" s="103"/>
      <c r="O1" s="2"/>
    </row>
    <row r="2" spans="1:19" ht="13.5" x14ac:dyDescent="0.2">
      <c r="A2" s="6"/>
      <c r="B2" s="7"/>
      <c r="C2" s="8"/>
      <c r="D2" s="9"/>
      <c r="E2" s="10"/>
      <c r="F2" s="11"/>
      <c r="G2" s="11"/>
      <c r="O2" s="13"/>
    </row>
    <row r="3" spans="1:19" ht="13.5" x14ac:dyDescent="0.2">
      <c r="A3" s="14"/>
      <c r="B3" s="7"/>
      <c r="C3" s="8"/>
      <c r="D3" s="9"/>
      <c r="E3" s="9"/>
      <c r="F3" s="11"/>
      <c r="G3" s="11"/>
      <c r="O3" s="15"/>
    </row>
    <row r="4" spans="1:19" ht="13.5" x14ac:dyDescent="0.2">
      <c r="A4" s="12"/>
      <c r="B4" s="7"/>
      <c r="C4" s="8" t="s">
        <v>10</v>
      </c>
      <c r="D4" s="11"/>
      <c r="E4" s="11"/>
      <c r="F4" s="11"/>
      <c r="G4" s="11"/>
      <c r="O4" s="13"/>
    </row>
    <row r="5" spans="1:19" ht="13.5" x14ac:dyDescent="0.2">
      <c r="A5" s="14"/>
      <c r="B5" s="7"/>
      <c r="C5" s="16"/>
      <c r="D5" s="17"/>
      <c r="E5" s="17"/>
      <c r="F5" s="17"/>
      <c r="G5" s="17"/>
      <c r="O5" s="18"/>
    </row>
    <row r="6" spans="1:19" ht="13.5" customHeight="1" x14ac:dyDescent="0.2">
      <c r="A6" s="6"/>
      <c r="B6" s="7"/>
      <c r="C6" s="297" t="s">
        <v>53</v>
      </c>
      <c r="D6" s="298"/>
      <c r="E6" s="298"/>
      <c r="F6" s="298"/>
      <c r="G6" s="298"/>
      <c r="H6" s="298"/>
      <c r="I6" s="298"/>
      <c r="J6" s="298"/>
      <c r="K6" s="298"/>
      <c r="L6" s="298"/>
      <c r="M6" s="298"/>
      <c r="N6" s="298"/>
      <c r="O6" s="299"/>
    </row>
    <row r="7" spans="1:19" ht="13.5" x14ac:dyDescent="0.2">
      <c r="A7" s="6"/>
      <c r="B7" s="7"/>
      <c r="C7" s="297"/>
      <c r="D7" s="298"/>
      <c r="E7" s="298"/>
      <c r="F7" s="298"/>
      <c r="G7" s="298"/>
      <c r="H7" s="298"/>
      <c r="I7" s="298"/>
      <c r="J7" s="298"/>
      <c r="K7" s="298"/>
      <c r="L7" s="298"/>
      <c r="M7" s="298"/>
      <c r="N7" s="298"/>
      <c r="O7" s="299"/>
    </row>
    <row r="8" spans="1:19" ht="13.5" x14ac:dyDescent="0.2">
      <c r="A8" s="6"/>
      <c r="B8" s="7"/>
      <c r="C8" s="19" t="s">
        <v>54</v>
      </c>
      <c r="D8" s="11"/>
      <c r="E8" s="11"/>
      <c r="F8" s="11"/>
      <c r="G8" s="11"/>
      <c r="O8" s="18"/>
    </row>
    <row r="9" spans="1:19" ht="14.25" thickBot="1" x14ac:dyDescent="0.25">
      <c r="A9" s="20"/>
      <c r="B9" s="21"/>
      <c r="C9" s="22"/>
      <c r="D9" s="22"/>
      <c r="E9" s="22"/>
      <c r="F9" s="23"/>
      <c r="G9" s="23"/>
      <c r="H9" s="54"/>
      <c r="I9" s="54"/>
      <c r="J9" s="54"/>
      <c r="K9" s="54"/>
      <c r="L9" s="54"/>
      <c r="M9" s="54"/>
      <c r="N9" s="54"/>
      <c r="O9" s="24"/>
    </row>
    <row r="10" spans="1:19" ht="8.25" customHeight="1" thickBot="1" x14ac:dyDescent="0.3">
      <c r="A10" s="25"/>
      <c r="C10" s="26"/>
      <c r="D10" s="27"/>
      <c r="E10" s="27"/>
      <c r="F10" s="28"/>
      <c r="G10" s="28"/>
      <c r="H10" s="28"/>
      <c r="I10" s="28"/>
      <c r="J10" s="28"/>
      <c r="K10" s="28"/>
      <c r="L10" s="28"/>
      <c r="M10" s="28"/>
      <c r="N10" s="28"/>
      <c r="O10" s="29"/>
    </row>
    <row r="11" spans="1:19" ht="12.75" customHeight="1" thickBot="1" x14ac:dyDescent="0.25">
      <c r="A11" s="30"/>
      <c r="B11" s="247"/>
      <c r="C11" s="305" t="s">
        <v>11</v>
      </c>
      <c r="D11" s="305"/>
      <c r="E11" s="305"/>
      <c r="F11" s="305"/>
      <c r="G11" s="305"/>
      <c r="H11" s="305"/>
      <c r="I11" s="305"/>
      <c r="J11" s="305"/>
      <c r="K11" s="305"/>
      <c r="L11" s="305"/>
      <c r="M11" s="237"/>
      <c r="N11" s="237"/>
      <c r="O11" s="242"/>
    </row>
    <row r="12" spans="1:19" x14ac:dyDescent="0.2">
      <c r="A12" s="243" t="s">
        <v>12</v>
      </c>
      <c r="B12" s="247" t="s">
        <v>13</v>
      </c>
      <c r="C12" s="237">
        <v>1</v>
      </c>
      <c r="D12" s="237">
        <v>2</v>
      </c>
      <c r="E12" s="237">
        <v>3</v>
      </c>
      <c r="F12" s="237">
        <v>4</v>
      </c>
      <c r="G12" s="237">
        <v>5</v>
      </c>
      <c r="H12" s="237">
        <v>6</v>
      </c>
      <c r="I12" s="237">
        <v>7</v>
      </c>
      <c r="J12" s="237">
        <v>8</v>
      </c>
      <c r="K12" s="237">
        <v>9</v>
      </c>
      <c r="L12" s="237">
        <v>10</v>
      </c>
      <c r="M12" s="237">
        <v>11</v>
      </c>
      <c r="N12" s="237">
        <v>12</v>
      </c>
      <c r="O12" s="242" t="s">
        <v>14</v>
      </c>
    </row>
    <row r="13" spans="1:19" ht="14.25" thickBot="1" x14ac:dyDescent="0.25">
      <c r="A13" s="31"/>
      <c r="B13" s="248"/>
      <c r="C13" s="63">
        <v>30</v>
      </c>
      <c r="D13" s="63">
        <v>60</v>
      </c>
      <c r="E13" s="63">
        <v>90</v>
      </c>
      <c r="F13" s="63">
        <v>120</v>
      </c>
      <c r="G13" s="63">
        <v>150</v>
      </c>
      <c r="H13" s="63">
        <v>180</v>
      </c>
      <c r="I13" s="63">
        <f t="shared" ref="I13:N13" si="0">H13+30</f>
        <v>210</v>
      </c>
      <c r="J13" s="63">
        <f t="shared" si="0"/>
        <v>240</v>
      </c>
      <c r="K13" s="63">
        <f t="shared" si="0"/>
        <v>270</v>
      </c>
      <c r="L13" s="63">
        <f t="shared" si="0"/>
        <v>300</v>
      </c>
      <c r="M13" s="63">
        <f t="shared" si="0"/>
        <v>330</v>
      </c>
      <c r="N13" s="63">
        <f t="shared" si="0"/>
        <v>360</v>
      </c>
      <c r="O13" s="241" t="s">
        <v>15</v>
      </c>
    </row>
    <row r="14" spans="1:19" ht="13.5" x14ac:dyDescent="0.25">
      <c r="A14" s="32"/>
      <c r="B14" s="249"/>
      <c r="C14" s="103"/>
      <c r="D14" s="103"/>
      <c r="E14" s="103"/>
      <c r="F14" s="103"/>
      <c r="G14" s="103"/>
      <c r="H14" s="103"/>
      <c r="I14" s="103"/>
      <c r="J14" s="103"/>
      <c r="K14" s="103"/>
      <c r="L14" s="103"/>
      <c r="M14" s="103"/>
      <c r="N14" s="103"/>
      <c r="O14" s="33"/>
    </row>
    <row r="15" spans="1:19" ht="12.75" x14ac:dyDescent="0.2">
      <c r="A15" s="123">
        <v>100</v>
      </c>
      <c r="B15" s="250" t="s">
        <v>0</v>
      </c>
      <c r="C15" s="238">
        <v>0</v>
      </c>
      <c r="D15" s="238">
        <v>0</v>
      </c>
      <c r="E15" s="238">
        <v>0</v>
      </c>
      <c r="F15" s="238">
        <v>0</v>
      </c>
      <c r="G15" s="238">
        <v>0</v>
      </c>
      <c r="H15" s="238">
        <v>0</v>
      </c>
      <c r="I15" s="238">
        <v>0</v>
      </c>
      <c r="J15" s="238">
        <v>0</v>
      </c>
      <c r="K15" s="238">
        <v>0</v>
      </c>
      <c r="L15" s="238">
        <v>0</v>
      </c>
      <c r="M15" s="238">
        <v>0</v>
      </c>
      <c r="N15" s="238">
        <v>0</v>
      </c>
      <c r="O15" s="35">
        <f>SUM(C15:N15)</f>
        <v>0</v>
      </c>
    </row>
    <row r="16" spans="1:19" ht="12.75" x14ac:dyDescent="0.2">
      <c r="A16" s="34"/>
      <c r="B16" s="250"/>
      <c r="C16" s="67">
        <f t="shared" ref="C16:L16" si="1">$O16*C15</f>
        <v>0</v>
      </c>
      <c r="D16" s="67">
        <f t="shared" si="1"/>
        <v>0</v>
      </c>
      <c r="E16" s="67">
        <f t="shared" si="1"/>
        <v>0</v>
      </c>
      <c r="F16" s="67">
        <f t="shared" si="1"/>
        <v>0</v>
      </c>
      <c r="G16" s="67">
        <f t="shared" si="1"/>
        <v>0</v>
      </c>
      <c r="H16" s="67">
        <f t="shared" si="1"/>
        <v>0</v>
      </c>
      <c r="I16" s="67">
        <f t="shared" si="1"/>
        <v>0</v>
      </c>
      <c r="J16" s="67">
        <f t="shared" si="1"/>
        <v>0</v>
      </c>
      <c r="K16" s="67">
        <f t="shared" si="1"/>
        <v>0</v>
      </c>
      <c r="L16" s="67">
        <f t="shared" si="1"/>
        <v>0</v>
      </c>
      <c r="M16" s="67">
        <f>$O16*M15</f>
        <v>0</v>
      </c>
      <c r="N16" s="67">
        <f>$O16*N15</f>
        <v>0</v>
      </c>
      <c r="O16" s="36">
        <f>Planilha!E299</f>
        <v>0</v>
      </c>
      <c r="P16" s="148"/>
      <c r="S16" s="139"/>
    </row>
    <row r="17" spans="1:19" ht="5.25" customHeight="1" x14ac:dyDescent="0.2">
      <c r="A17" s="34"/>
      <c r="B17" s="250"/>
      <c r="C17" s="239"/>
      <c r="D17" s="239"/>
      <c r="E17" s="239"/>
      <c r="F17" s="239"/>
      <c r="G17" s="239"/>
      <c r="H17" s="239"/>
      <c r="I17" s="239"/>
      <c r="J17" s="239"/>
      <c r="K17" s="239"/>
      <c r="L17" s="239"/>
      <c r="M17" s="239"/>
      <c r="N17" s="239"/>
      <c r="O17" s="37"/>
    </row>
    <row r="18" spans="1:19" ht="12.75" x14ac:dyDescent="0.2">
      <c r="A18" s="123">
        <v>200</v>
      </c>
      <c r="B18" s="250" t="s">
        <v>44</v>
      </c>
      <c r="C18" s="238">
        <v>0</v>
      </c>
      <c r="D18" s="238">
        <v>0</v>
      </c>
      <c r="E18" s="238">
        <v>0</v>
      </c>
      <c r="F18" s="238">
        <v>0</v>
      </c>
      <c r="G18" s="238">
        <v>0</v>
      </c>
      <c r="H18" s="238">
        <v>0</v>
      </c>
      <c r="I18" s="238">
        <v>0</v>
      </c>
      <c r="J18" s="238">
        <v>0</v>
      </c>
      <c r="K18" s="238">
        <v>0</v>
      </c>
      <c r="L18" s="238">
        <v>0</v>
      </c>
      <c r="M18" s="238"/>
      <c r="N18" s="238">
        <v>0</v>
      </c>
      <c r="O18" s="35">
        <f>SUM(C18:N18)</f>
        <v>0</v>
      </c>
      <c r="S18" s="139"/>
    </row>
    <row r="19" spans="1:19" ht="12.75" x14ac:dyDescent="0.2">
      <c r="A19" s="34"/>
      <c r="B19" s="250"/>
      <c r="C19" s="67">
        <f t="shared" ref="C19:L19" si="2">$O19*C18</f>
        <v>0</v>
      </c>
      <c r="D19" s="67">
        <f t="shared" si="2"/>
        <v>0</v>
      </c>
      <c r="E19" s="67">
        <f t="shared" si="2"/>
        <v>0</v>
      </c>
      <c r="F19" s="67">
        <f t="shared" si="2"/>
        <v>0</v>
      </c>
      <c r="G19" s="67">
        <f t="shared" si="2"/>
        <v>0</v>
      </c>
      <c r="H19" s="67">
        <f t="shared" si="2"/>
        <v>0</v>
      </c>
      <c r="I19" s="67">
        <f t="shared" si="2"/>
        <v>0</v>
      </c>
      <c r="J19" s="67">
        <f t="shared" si="2"/>
        <v>0</v>
      </c>
      <c r="K19" s="67">
        <f t="shared" si="2"/>
        <v>0</v>
      </c>
      <c r="L19" s="67">
        <f t="shared" si="2"/>
        <v>0</v>
      </c>
      <c r="M19" s="67">
        <f>$O19*M18</f>
        <v>0</v>
      </c>
      <c r="N19" s="67">
        <f>$O19*N18</f>
        <v>0</v>
      </c>
      <c r="O19" s="36">
        <f>Planilha!E300</f>
        <v>0</v>
      </c>
      <c r="S19" s="139"/>
    </row>
    <row r="20" spans="1:19" ht="5.25" customHeight="1" x14ac:dyDescent="0.2">
      <c r="A20" s="34"/>
      <c r="B20" s="250"/>
      <c r="C20" s="69"/>
      <c r="D20" s="69"/>
      <c r="E20" s="69"/>
      <c r="F20" s="69"/>
      <c r="G20" s="69"/>
      <c r="H20" s="69"/>
      <c r="I20" s="69"/>
      <c r="J20" s="69"/>
      <c r="K20" s="69"/>
      <c r="L20" s="69"/>
      <c r="M20" s="69"/>
      <c r="N20" s="69"/>
      <c r="O20" s="36"/>
    </row>
    <row r="21" spans="1:19" ht="12.75" x14ac:dyDescent="0.2">
      <c r="A21" s="123">
        <v>300</v>
      </c>
      <c r="B21" s="250" t="s">
        <v>45</v>
      </c>
      <c r="C21" s="238">
        <v>0</v>
      </c>
      <c r="D21" s="238">
        <v>0</v>
      </c>
      <c r="E21" s="238">
        <v>0</v>
      </c>
      <c r="F21" s="238">
        <v>0</v>
      </c>
      <c r="G21" s="238">
        <v>0</v>
      </c>
      <c r="H21" s="238">
        <v>0</v>
      </c>
      <c r="I21" s="238">
        <v>0</v>
      </c>
      <c r="J21" s="238">
        <v>0</v>
      </c>
      <c r="K21" s="238">
        <v>0</v>
      </c>
      <c r="L21" s="238">
        <v>0</v>
      </c>
      <c r="M21" s="238">
        <v>0</v>
      </c>
      <c r="N21" s="238">
        <v>0</v>
      </c>
      <c r="O21" s="35">
        <f>SUM(C21:N21)</f>
        <v>0</v>
      </c>
      <c r="S21" s="139"/>
    </row>
    <row r="22" spans="1:19" ht="12.75" x14ac:dyDescent="0.2">
      <c r="A22" s="34"/>
      <c r="B22" s="250"/>
      <c r="C22" s="67">
        <f t="shared" ref="C22:L22" si="3">$O22*C21</f>
        <v>0</v>
      </c>
      <c r="D22" s="67">
        <f t="shared" si="3"/>
        <v>0</v>
      </c>
      <c r="E22" s="67">
        <f t="shared" si="3"/>
        <v>0</v>
      </c>
      <c r="F22" s="67">
        <f t="shared" si="3"/>
        <v>0</v>
      </c>
      <c r="G22" s="67">
        <f t="shared" si="3"/>
        <v>0</v>
      </c>
      <c r="H22" s="67">
        <f t="shared" si="3"/>
        <v>0</v>
      </c>
      <c r="I22" s="67">
        <f t="shared" si="3"/>
        <v>0</v>
      </c>
      <c r="J22" s="67">
        <f t="shared" si="3"/>
        <v>0</v>
      </c>
      <c r="K22" s="67">
        <f t="shared" si="3"/>
        <v>0</v>
      </c>
      <c r="L22" s="67">
        <f t="shared" si="3"/>
        <v>0</v>
      </c>
      <c r="M22" s="67">
        <f>$O22*M21</f>
        <v>0</v>
      </c>
      <c r="N22" s="67">
        <f>$O22*N21</f>
        <v>0</v>
      </c>
      <c r="O22" s="36">
        <f>Planilha!E301</f>
        <v>0</v>
      </c>
      <c r="S22" s="139"/>
    </row>
    <row r="23" spans="1:19" ht="5.25" customHeight="1" x14ac:dyDescent="0.2">
      <c r="A23" s="34"/>
      <c r="B23" s="250"/>
      <c r="C23" s="69"/>
      <c r="D23" s="69"/>
      <c r="E23" s="69"/>
      <c r="F23" s="69"/>
      <c r="G23" s="69"/>
      <c r="H23" s="69"/>
      <c r="I23" s="69"/>
      <c r="J23" s="69"/>
      <c r="K23" s="69"/>
      <c r="L23" s="69"/>
      <c r="M23" s="69"/>
      <c r="N23" s="69"/>
      <c r="O23" s="36"/>
      <c r="S23" s="139"/>
    </row>
    <row r="24" spans="1:19" ht="12.75" x14ac:dyDescent="0.2">
      <c r="A24" s="123">
        <v>400</v>
      </c>
      <c r="B24" s="250" t="s">
        <v>46</v>
      </c>
      <c r="C24" s="238">
        <v>0</v>
      </c>
      <c r="D24" s="238">
        <v>0</v>
      </c>
      <c r="E24" s="238">
        <v>0</v>
      </c>
      <c r="F24" s="238">
        <v>0</v>
      </c>
      <c r="G24" s="238">
        <v>0</v>
      </c>
      <c r="H24" s="238">
        <v>0</v>
      </c>
      <c r="I24" s="238"/>
      <c r="J24" s="238"/>
      <c r="K24" s="238"/>
      <c r="L24" s="238"/>
      <c r="M24" s="238">
        <v>0</v>
      </c>
      <c r="N24" s="238">
        <v>0</v>
      </c>
      <c r="O24" s="35">
        <f>SUM(C24:N24)</f>
        <v>0</v>
      </c>
      <c r="S24" s="139"/>
    </row>
    <row r="25" spans="1:19" ht="12.75" x14ac:dyDescent="0.2">
      <c r="A25" s="34"/>
      <c r="B25" s="250"/>
      <c r="C25" s="67">
        <f>D37</f>
        <v>0</v>
      </c>
      <c r="D25" s="67">
        <f t="shared" ref="C25:L25" si="4">$O25*D24</f>
        <v>0</v>
      </c>
      <c r="E25" s="67">
        <f t="shared" si="4"/>
        <v>0</v>
      </c>
      <c r="F25" s="67">
        <f t="shared" si="4"/>
        <v>0</v>
      </c>
      <c r="G25" s="67">
        <f t="shared" si="4"/>
        <v>0</v>
      </c>
      <c r="H25" s="67">
        <f t="shared" si="4"/>
        <v>0</v>
      </c>
      <c r="I25" s="67">
        <f t="shared" si="4"/>
        <v>0</v>
      </c>
      <c r="J25" s="67">
        <f t="shared" si="4"/>
        <v>0</v>
      </c>
      <c r="K25" s="67">
        <f t="shared" si="4"/>
        <v>0</v>
      </c>
      <c r="L25" s="67">
        <f t="shared" si="4"/>
        <v>0</v>
      </c>
      <c r="M25" s="67">
        <f>$O25*M24</f>
        <v>0</v>
      </c>
      <c r="N25" s="67">
        <f>$O25*N24</f>
        <v>0</v>
      </c>
      <c r="O25" s="36">
        <f>Planilha!E302</f>
        <v>0</v>
      </c>
      <c r="S25" s="139"/>
    </row>
    <row r="26" spans="1:19" ht="5.25" customHeight="1" x14ac:dyDescent="0.2">
      <c r="A26" s="34"/>
      <c r="B26" s="250"/>
      <c r="C26" s="69"/>
      <c r="D26" s="69"/>
      <c r="E26" s="69"/>
      <c r="F26" s="69"/>
      <c r="G26" s="69"/>
      <c r="H26" s="69"/>
      <c r="I26" s="69"/>
      <c r="J26" s="69"/>
      <c r="K26" s="69"/>
      <c r="L26" s="69"/>
      <c r="M26" s="69"/>
      <c r="N26" s="69"/>
      <c r="O26" s="36"/>
      <c r="S26" s="139"/>
    </row>
    <row r="27" spans="1:19" ht="12.75" x14ac:dyDescent="0.2">
      <c r="A27" s="123">
        <v>500</v>
      </c>
      <c r="B27" s="250" t="s">
        <v>42</v>
      </c>
      <c r="C27" s="238"/>
      <c r="D27" s="238"/>
      <c r="E27" s="238"/>
      <c r="F27" s="238"/>
      <c r="G27" s="238"/>
      <c r="H27" s="238"/>
      <c r="I27" s="238"/>
      <c r="J27" s="238"/>
      <c r="K27" s="238"/>
      <c r="L27" s="238">
        <v>0</v>
      </c>
      <c r="M27" s="238">
        <v>0</v>
      </c>
      <c r="N27" s="238">
        <v>0</v>
      </c>
      <c r="O27" s="35">
        <f>SUM(C27:N27)</f>
        <v>0</v>
      </c>
      <c r="S27" s="139"/>
    </row>
    <row r="28" spans="1:19" ht="12.75" x14ac:dyDescent="0.2">
      <c r="A28" s="34"/>
      <c r="B28" s="250"/>
      <c r="C28" s="67">
        <f t="shared" ref="C28:L28" si="5">$O28*C27</f>
        <v>0</v>
      </c>
      <c r="D28" s="67">
        <f t="shared" si="5"/>
        <v>0</v>
      </c>
      <c r="E28" s="67">
        <f t="shared" si="5"/>
        <v>0</v>
      </c>
      <c r="F28" s="67">
        <f t="shared" si="5"/>
        <v>0</v>
      </c>
      <c r="G28" s="67">
        <f t="shared" si="5"/>
        <v>0</v>
      </c>
      <c r="H28" s="67">
        <f t="shared" si="5"/>
        <v>0</v>
      </c>
      <c r="I28" s="67">
        <f t="shared" si="5"/>
        <v>0</v>
      </c>
      <c r="J28" s="67">
        <f t="shared" si="5"/>
        <v>0</v>
      </c>
      <c r="K28" s="67">
        <f t="shared" si="5"/>
        <v>0</v>
      </c>
      <c r="L28" s="67">
        <f t="shared" si="5"/>
        <v>0</v>
      </c>
      <c r="M28" s="67">
        <f>$O28*M27</f>
        <v>0</v>
      </c>
      <c r="N28" s="67">
        <f>($O28*N27)</f>
        <v>0</v>
      </c>
      <c r="O28" s="36">
        <f>(Planilha!E303)</f>
        <v>0</v>
      </c>
      <c r="S28" s="139"/>
    </row>
    <row r="29" spans="1:19" ht="5.25" customHeight="1" thickBot="1" x14ac:dyDescent="0.25">
      <c r="A29" s="40"/>
      <c r="B29" s="251"/>
      <c r="C29" s="246"/>
      <c r="D29" s="246"/>
      <c r="E29" s="246"/>
      <c r="F29" s="246"/>
      <c r="G29" s="246"/>
      <c r="H29" s="246"/>
      <c r="I29" s="246"/>
      <c r="J29" s="246"/>
      <c r="K29" s="246"/>
      <c r="L29" s="246"/>
      <c r="M29" s="246"/>
      <c r="N29" s="246"/>
      <c r="O29" s="245"/>
      <c r="S29" s="139"/>
    </row>
    <row r="30" spans="1:19" x14ac:dyDescent="0.2">
      <c r="A30" s="38"/>
      <c r="B30" s="252"/>
      <c r="C30" s="67"/>
      <c r="D30" s="67"/>
      <c r="E30" s="67"/>
      <c r="F30" s="67"/>
      <c r="G30" s="67"/>
      <c r="H30" s="67"/>
      <c r="I30" s="67"/>
      <c r="J30" s="67"/>
      <c r="K30" s="67"/>
      <c r="L30" s="67"/>
      <c r="M30" s="67"/>
      <c r="N30" s="67"/>
      <c r="O30" s="244"/>
    </row>
    <row r="31" spans="1:19" x14ac:dyDescent="0.2">
      <c r="A31" s="38"/>
      <c r="B31" s="252" t="s">
        <v>16</v>
      </c>
      <c r="C31" s="73">
        <f>C16+C19+C22+C25+C28</f>
        <v>0</v>
      </c>
      <c r="D31" s="73">
        <f t="shared" ref="D31:L31" si="6">D16+D19+D22+D25+D28</f>
        <v>0</v>
      </c>
      <c r="E31" s="73">
        <f t="shared" si="6"/>
        <v>0</v>
      </c>
      <c r="F31" s="73">
        <f t="shared" si="6"/>
        <v>0</v>
      </c>
      <c r="G31" s="73">
        <f t="shared" si="6"/>
        <v>0</v>
      </c>
      <c r="H31" s="73">
        <f t="shared" si="6"/>
        <v>0</v>
      </c>
      <c r="I31" s="73">
        <f t="shared" si="6"/>
        <v>0</v>
      </c>
      <c r="J31" s="73">
        <f t="shared" si="6"/>
        <v>0</v>
      </c>
      <c r="K31" s="73">
        <f t="shared" si="6"/>
        <v>0</v>
      </c>
      <c r="L31" s="73">
        <f t="shared" si="6"/>
        <v>0</v>
      </c>
      <c r="M31" s="73">
        <f>M16+M19+M22+M25+M28</f>
        <v>0</v>
      </c>
      <c r="N31" s="73">
        <f>N16+N19+N22+N25+N28</f>
        <v>0</v>
      </c>
      <c r="O31" s="269">
        <f>O16+O19+O22+O25+O28</f>
        <v>0</v>
      </c>
      <c r="P31" s="148"/>
    </row>
    <row r="32" spans="1:19" ht="12.75" thickBot="1" x14ac:dyDescent="0.25">
      <c r="A32" s="40"/>
      <c r="B32" s="253"/>
      <c r="C32" s="240"/>
      <c r="D32" s="240"/>
      <c r="E32" s="240"/>
      <c r="F32" s="240"/>
      <c r="G32" s="240"/>
      <c r="H32" s="240"/>
      <c r="I32" s="240"/>
      <c r="J32" s="240"/>
      <c r="K32" s="240"/>
      <c r="L32" s="240"/>
      <c r="M32" s="240"/>
      <c r="N32" s="240"/>
      <c r="O32" s="41"/>
    </row>
    <row r="33" spans="1:17" ht="13.5" x14ac:dyDescent="0.2">
      <c r="A33" s="43"/>
      <c r="B33" s="39"/>
      <c r="C33" s="44"/>
      <c r="D33" s="44"/>
      <c r="E33" s="44"/>
      <c r="F33" s="45"/>
      <c r="G33" s="140"/>
      <c r="H33" s="140"/>
      <c r="I33" s="140"/>
      <c r="J33" s="140"/>
      <c r="K33" s="140"/>
      <c r="L33" s="140"/>
      <c r="M33" s="140"/>
      <c r="N33" s="140"/>
      <c r="O33" s="46"/>
      <c r="Q33" s="42"/>
    </row>
    <row r="34" spans="1:17" ht="13.5" x14ac:dyDescent="0.2">
      <c r="A34" s="43"/>
      <c r="B34" s="39"/>
      <c r="C34" s="271"/>
      <c r="D34" s="44"/>
      <c r="E34" s="304"/>
      <c r="F34" s="304"/>
      <c r="G34" s="300"/>
      <c r="H34" s="300"/>
      <c r="I34" s="230"/>
      <c r="J34" s="230"/>
      <c r="K34" s="230"/>
      <c r="L34" s="230"/>
      <c r="M34" s="230"/>
      <c r="N34" s="230"/>
      <c r="O34" s="141"/>
      <c r="Q34" s="42"/>
    </row>
    <row r="35" spans="1:17" ht="13.5" x14ac:dyDescent="0.2">
      <c r="A35" s="47"/>
      <c r="B35" s="19"/>
      <c r="C35" s="268"/>
      <c r="D35" s="48"/>
      <c r="E35" s="303"/>
      <c r="F35" s="303"/>
      <c r="G35" s="301"/>
      <c r="H35" s="302"/>
      <c r="I35" s="231"/>
      <c r="J35" s="278"/>
      <c r="K35" s="231"/>
      <c r="L35" s="231"/>
      <c r="M35" s="231"/>
      <c r="N35" s="231"/>
      <c r="O35" s="49"/>
      <c r="Q35" s="42"/>
    </row>
    <row r="36" spans="1:17" x14ac:dyDescent="0.2">
      <c r="A36" s="50"/>
      <c r="B36" s="16"/>
      <c r="C36" s="16"/>
      <c r="D36" s="51"/>
      <c r="E36" s="303"/>
      <c r="F36" s="303"/>
      <c r="G36" s="301"/>
      <c r="H36" s="302"/>
      <c r="I36" s="231"/>
      <c r="J36" s="231"/>
      <c r="K36" s="231"/>
      <c r="L36" s="231"/>
      <c r="M36" s="231"/>
      <c r="N36" s="231"/>
      <c r="O36" s="52"/>
      <c r="Q36" s="42"/>
    </row>
    <row r="37" spans="1:17" x14ac:dyDescent="0.2">
      <c r="A37" s="50"/>
      <c r="B37" s="16"/>
      <c r="C37" s="16"/>
      <c r="D37" s="51"/>
      <c r="F37" s="16"/>
      <c r="G37" s="16"/>
      <c r="H37" s="16"/>
      <c r="I37" s="16"/>
      <c r="J37" s="16"/>
      <c r="K37" s="16"/>
      <c r="L37" s="16"/>
      <c r="M37" s="16"/>
      <c r="N37" s="16"/>
      <c r="O37" s="52"/>
      <c r="Q37" s="42"/>
    </row>
    <row r="38" spans="1:17" x14ac:dyDescent="0.2">
      <c r="A38" s="50"/>
      <c r="B38" s="16"/>
      <c r="C38" s="16"/>
      <c r="D38" s="51"/>
      <c r="F38" s="16"/>
      <c r="G38" s="16"/>
      <c r="H38" s="16"/>
      <c r="I38" s="16"/>
      <c r="J38" s="16"/>
      <c r="K38" s="16"/>
      <c r="L38" s="16"/>
      <c r="M38" s="16"/>
      <c r="N38" s="16"/>
      <c r="O38" s="52"/>
      <c r="Q38" s="42"/>
    </row>
    <row r="39" spans="1:17" x14ac:dyDescent="0.2">
      <c r="A39" s="50"/>
      <c r="B39" s="16"/>
      <c r="C39" s="16"/>
      <c r="D39" s="51"/>
      <c r="F39" s="16"/>
      <c r="G39" s="16"/>
      <c r="H39" s="16"/>
      <c r="I39" s="16"/>
      <c r="J39" s="16"/>
      <c r="K39" s="16"/>
      <c r="L39" s="16"/>
      <c r="M39" s="16"/>
      <c r="N39" s="16"/>
      <c r="O39" s="52"/>
      <c r="Q39" s="42"/>
    </row>
    <row r="40" spans="1:17" x14ac:dyDescent="0.2">
      <c r="A40" s="50"/>
      <c r="B40" s="16"/>
      <c r="C40" s="16"/>
      <c r="D40" s="51"/>
      <c r="F40" s="16"/>
      <c r="G40" s="16"/>
      <c r="H40" s="16"/>
      <c r="I40" s="16"/>
      <c r="J40" s="16"/>
      <c r="K40" s="16"/>
      <c r="L40" s="16"/>
      <c r="M40" s="16"/>
      <c r="N40" s="16"/>
      <c r="O40" s="52"/>
      <c r="Q40" s="42"/>
    </row>
    <row r="41" spans="1:17" x14ac:dyDescent="0.2">
      <c r="A41" s="50"/>
      <c r="B41" s="16"/>
      <c r="C41" s="16"/>
      <c r="D41" s="51"/>
      <c r="F41" s="16"/>
      <c r="G41" s="16"/>
      <c r="H41" s="16"/>
      <c r="I41" s="16"/>
      <c r="J41" s="16"/>
      <c r="K41" s="16"/>
      <c r="L41" s="16"/>
      <c r="M41" s="16"/>
      <c r="N41" s="16"/>
      <c r="O41" s="52"/>
      <c r="Q41" s="42"/>
    </row>
    <row r="42" spans="1:17" ht="12.75" thickBot="1" x14ac:dyDescent="0.25">
      <c r="A42" s="53"/>
      <c r="B42" s="54"/>
      <c r="C42" s="54"/>
      <c r="D42" s="54"/>
      <c r="E42" s="54"/>
      <c r="F42" s="54"/>
      <c r="G42" s="54"/>
      <c r="H42" s="54"/>
      <c r="I42" s="54"/>
      <c r="J42" s="54"/>
      <c r="K42" s="54"/>
      <c r="L42" s="54"/>
      <c r="M42" s="54"/>
      <c r="N42" s="54"/>
      <c r="O42" s="55"/>
      <c r="Q42" s="42"/>
    </row>
    <row r="43" spans="1:17" x14ac:dyDescent="0.2">
      <c r="A43" s="56"/>
      <c r="B43" s="57"/>
      <c r="C43" s="58"/>
      <c r="D43" s="58"/>
      <c r="E43" s="58"/>
      <c r="F43" s="58"/>
      <c r="G43" s="58"/>
      <c r="H43" s="58"/>
      <c r="I43" s="58"/>
      <c r="J43" s="58"/>
      <c r="K43" s="58"/>
      <c r="L43" s="58"/>
      <c r="M43" s="58"/>
      <c r="N43" s="58"/>
      <c r="O43" s="58"/>
    </row>
    <row r="44" spans="1:17" x14ac:dyDescent="0.2">
      <c r="A44" s="16"/>
      <c r="B44" s="16"/>
      <c r="C44" s="16"/>
      <c r="D44" s="16"/>
      <c r="E44" s="16"/>
      <c r="F44" s="16"/>
      <c r="G44" s="16"/>
      <c r="H44" s="16"/>
      <c r="I44" s="16"/>
      <c r="J44" s="16"/>
      <c r="K44" s="16"/>
      <c r="L44" s="16"/>
      <c r="M44" s="16"/>
      <c r="N44" s="16"/>
      <c r="O44" s="16"/>
    </row>
    <row r="45" spans="1:17" ht="13.5" x14ac:dyDescent="0.2">
      <c r="A45" s="9"/>
      <c r="O45" s="59"/>
    </row>
    <row r="46" spans="1:17" ht="13.5" x14ac:dyDescent="0.2">
      <c r="A46" s="17"/>
      <c r="O46" s="16"/>
    </row>
    <row r="47" spans="1:17" ht="13.5" x14ac:dyDescent="0.2">
      <c r="A47" s="11"/>
      <c r="B47" s="19"/>
      <c r="C47" s="19"/>
      <c r="D47" s="11"/>
      <c r="E47" s="11"/>
      <c r="F47" s="60"/>
      <c r="G47" s="60"/>
      <c r="H47" s="60"/>
      <c r="I47" s="60"/>
      <c r="J47" s="60"/>
      <c r="K47" s="60"/>
      <c r="L47" s="60"/>
      <c r="M47" s="60"/>
      <c r="N47" s="60"/>
      <c r="O47" s="61"/>
    </row>
    <row r="48" spans="1:17" ht="13.5" x14ac:dyDescent="0.2">
      <c r="A48" s="17"/>
      <c r="B48" s="16"/>
      <c r="C48" s="16"/>
      <c r="D48" s="17"/>
      <c r="E48" s="17"/>
      <c r="F48" s="17"/>
      <c r="G48" s="17"/>
      <c r="H48" s="17"/>
      <c r="I48" s="17"/>
      <c r="J48" s="17"/>
      <c r="K48" s="17"/>
      <c r="L48" s="17"/>
      <c r="M48" s="17"/>
      <c r="N48" s="17"/>
      <c r="O48" s="16"/>
    </row>
    <row r="49" spans="1:15" ht="13.5" x14ac:dyDescent="0.2">
      <c r="A49" s="9"/>
      <c r="B49" s="19"/>
      <c r="C49" s="19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9"/>
    </row>
    <row r="50" spans="1:15" ht="13.5" x14ac:dyDescent="0.2">
      <c r="A50" s="9"/>
      <c r="B50" s="19"/>
      <c r="C50" s="19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9"/>
    </row>
    <row r="51" spans="1:15" ht="13.5" x14ac:dyDescent="0.2">
      <c r="A51" s="9"/>
      <c r="B51" s="19"/>
      <c r="C51" s="19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9"/>
    </row>
    <row r="52" spans="1:15" ht="13.5" x14ac:dyDescent="0.2">
      <c r="A52" s="9"/>
      <c r="B52" s="19"/>
      <c r="C52" s="19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9"/>
    </row>
    <row r="53" spans="1:15" ht="13.5" x14ac:dyDescent="0.2">
      <c r="A53" s="9"/>
      <c r="B53" s="19"/>
      <c r="C53" s="19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9"/>
    </row>
    <row r="54" spans="1:15" ht="13.5" x14ac:dyDescent="0.2">
      <c r="A54" s="17"/>
      <c r="B54" s="16"/>
      <c r="C54" s="9"/>
      <c r="D54" s="9"/>
      <c r="E54" s="9"/>
      <c r="F54" s="11"/>
      <c r="G54" s="11"/>
      <c r="H54" s="11"/>
      <c r="I54" s="11"/>
      <c r="J54" s="11"/>
      <c r="K54" s="11"/>
      <c r="L54" s="11"/>
      <c r="M54" s="11"/>
      <c r="N54" s="11"/>
      <c r="O54" s="17"/>
    </row>
    <row r="55" spans="1:15" ht="13.5" x14ac:dyDescent="0.25">
      <c r="A55" s="28"/>
      <c r="C55" s="26"/>
      <c r="D55" s="27"/>
      <c r="E55" s="27"/>
      <c r="F55" s="28"/>
      <c r="G55" s="28"/>
      <c r="H55" s="28"/>
      <c r="I55" s="28"/>
      <c r="J55" s="28"/>
      <c r="K55" s="28"/>
      <c r="L55" s="28"/>
      <c r="M55" s="28"/>
      <c r="N55" s="28"/>
      <c r="O55" s="27"/>
    </row>
    <row r="56" spans="1:15" ht="13.5" x14ac:dyDescent="0.2">
      <c r="A56" s="62"/>
      <c r="B56" s="63"/>
      <c r="C56" s="63"/>
      <c r="D56" s="63"/>
      <c r="E56" s="63"/>
      <c r="F56" s="63"/>
      <c r="G56" s="63"/>
      <c r="H56" s="63"/>
      <c r="I56" s="63"/>
      <c r="J56" s="63"/>
      <c r="K56" s="63"/>
      <c r="L56" s="63"/>
      <c r="M56" s="63"/>
      <c r="N56" s="63"/>
      <c r="O56" s="63"/>
    </row>
    <row r="57" spans="1:15" x14ac:dyDescent="0.2">
      <c r="A57" s="63"/>
      <c r="B57" s="63"/>
      <c r="C57" s="63"/>
      <c r="D57" s="63"/>
      <c r="E57" s="63"/>
      <c r="F57" s="63"/>
      <c r="G57" s="63"/>
      <c r="H57" s="63"/>
      <c r="I57" s="63"/>
      <c r="J57" s="63"/>
      <c r="K57" s="63"/>
      <c r="L57" s="63"/>
      <c r="M57" s="63"/>
      <c r="N57" s="63"/>
      <c r="O57" s="63"/>
    </row>
    <row r="58" spans="1:15" ht="13.5" x14ac:dyDescent="0.2">
      <c r="A58" s="63"/>
      <c r="B58" s="64"/>
      <c r="C58" s="63"/>
      <c r="D58" s="63"/>
      <c r="E58" s="63"/>
      <c r="F58" s="63"/>
      <c r="G58" s="63"/>
      <c r="H58" s="63"/>
      <c r="I58" s="63"/>
      <c r="J58" s="63"/>
      <c r="K58" s="63"/>
      <c r="L58" s="63"/>
      <c r="M58" s="63"/>
      <c r="N58" s="63"/>
      <c r="O58" s="63"/>
    </row>
    <row r="59" spans="1:15" x14ac:dyDescent="0.2">
      <c r="A59" s="56"/>
      <c r="B59" s="57"/>
      <c r="C59" s="58"/>
      <c r="D59" s="58"/>
      <c r="E59" s="58"/>
      <c r="F59" s="58"/>
      <c r="G59" s="58"/>
      <c r="H59" s="58"/>
      <c r="I59" s="58"/>
      <c r="J59" s="58"/>
      <c r="K59" s="58"/>
      <c r="L59" s="58"/>
      <c r="M59" s="58"/>
      <c r="N59" s="58"/>
      <c r="O59" s="58"/>
    </row>
    <row r="60" spans="1:15" x14ac:dyDescent="0.2">
      <c r="A60" s="56"/>
      <c r="B60" s="65"/>
      <c r="C60" s="66"/>
      <c r="D60" s="66"/>
      <c r="E60" s="66"/>
      <c r="F60" s="66"/>
      <c r="G60" s="66"/>
      <c r="H60" s="66"/>
      <c r="I60" s="66"/>
      <c r="J60" s="66"/>
      <c r="K60" s="66"/>
      <c r="L60" s="66"/>
      <c r="M60" s="66"/>
      <c r="N60" s="66"/>
      <c r="O60" s="58"/>
    </row>
    <row r="61" spans="1:15" x14ac:dyDescent="0.2">
      <c r="A61" s="56"/>
      <c r="B61" s="65"/>
      <c r="C61" s="67"/>
      <c r="D61" s="67"/>
      <c r="E61" s="67"/>
      <c r="F61" s="67"/>
      <c r="G61" s="67"/>
      <c r="H61" s="67"/>
      <c r="I61" s="67"/>
      <c r="J61" s="67"/>
      <c r="K61" s="67"/>
      <c r="L61" s="67"/>
      <c r="M61" s="67"/>
      <c r="N61" s="67"/>
      <c r="O61" s="67"/>
    </row>
    <row r="62" spans="1:15" x14ac:dyDescent="0.2">
      <c r="A62" s="56"/>
      <c r="B62" s="65"/>
      <c r="C62" s="68"/>
      <c r="D62" s="68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7"/>
    </row>
    <row r="63" spans="1:15" x14ac:dyDescent="0.2">
      <c r="A63" s="56"/>
      <c r="B63" s="65"/>
      <c r="C63" s="66"/>
      <c r="D63" s="66"/>
      <c r="E63" s="69"/>
      <c r="F63" s="69"/>
      <c r="G63" s="69"/>
      <c r="H63" s="69"/>
      <c r="I63" s="69"/>
      <c r="J63" s="69"/>
      <c r="K63" s="69"/>
      <c r="L63" s="69"/>
      <c r="M63" s="69"/>
      <c r="N63" s="69"/>
      <c r="O63" s="58"/>
    </row>
    <row r="64" spans="1:15" x14ac:dyDescent="0.2">
      <c r="A64" s="56"/>
      <c r="B64" s="65"/>
      <c r="C64" s="67"/>
      <c r="D64" s="67"/>
      <c r="E64" s="67"/>
      <c r="F64" s="67"/>
      <c r="G64" s="67"/>
      <c r="H64" s="67"/>
      <c r="I64" s="67"/>
      <c r="J64" s="67"/>
      <c r="K64" s="67"/>
      <c r="L64" s="67"/>
      <c r="M64" s="67"/>
      <c r="N64" s="67"/>
      <c r="O64" s="67"/>
    </row>
    <row r="65" spans="1:15" x14ac:dyDescent="0.2">
      <c r="A65" s="56"/>
      <c r="B65" s="65"/>
      <c r="C65" s="68"/>
      <c r="D65" s="68"/>
      <c r="E65" s="68"/>
      <c r="F65" s="68"/>
      <c r="G65" s="68"/>
      <c r="H65" s="68"/>
      <c r="I65" s="68"/>
      <c r="J65" s="68"/>
      <c r="K65" s="68"/>
      <c r="L65" s="68"/>
      <c r="M65" s="68"/>
      <c r="N65" s="68"/>
      <c r="O65" s="67"/>
    </row>
    <row r="66" spans="1:15" x14ac:dyDescent="0.2">
      <c r="A66" s="56"/>
      <c r="B66" s="65"/>
      <c r="C66" s="66"/>
      <c r="D66" s="66"/>
      <c r="E66" s="66"/>
      <c r="F66" s="69"/>
      <c r="G66" s="69"/>
      <c r="H66" s="69"/>
      <c r="I66" s="69"/>
      <c r="J66" s="69"/>
      <c r="K66" s="69"/>
      <c r="L66" s="69"/>
      <c r="M66" s="69"/>
      <c r="N66" s="69"/>
      <c r="O66" s="58"/>
    </row>
    <row r="67" spans="1:15" x14ac:dyDescent="0.2">
      <c r="A67" s="56"/>
      <c r="B67" s="65"/>
      <c r="C67" s="67"/>
      <c r="D67" s="67"/>
      <c r="E67" s="67"/>
      <c r="F67" s="67"/>
      <c r="G67" s="67"/>
      <c r="H67" s="67"/>
      <c r="I67" s="67"/>
      <c r="J67" s="67"/>
      <c r="K67" s="67"/>
      <c r="L67" s="67"/>
      <c r="M67" s="67"/>
      <c r="N67" s="67"/>
      <c r="O67" s="67"/>
    </row>
    <row r="68" spans="1:15" x14ac:dyDescent="0.2">
      <c r="A68" s="56"/>
      <c r="B68" s="65"/>
      <c r="C68" s="68"/>
      <c r="D68" s="68"/>
      <c r="E68" s="68"/>
      <c r="F68" s="68"/>
      <c r="G68" s="68"/>
      <c r="H68" s="68"/>
      <c r="I68" s="68"/>
      <c r="J68" s="68"/>
      <c r="K68" s="68"/>
      <c r="L68" s="68"/>
      <c r="M68" s="68"/>
      <c r="N68" s="68"/>
      <c r="O68" s="67"/>
    </row>
    <row r="69" spans="1:15" x14ac:dyDescent="0.2">
      <c r="A69" s="70"/>
      <c r="B69" s="65"/>
      <c r="C69" s="67"/>
      <c r="D69" s="71"/>
      <c r="E69" s="71"/>
      <c r="F69" s="72"/>
      <c r="G69" s="72"/>
      <c r="H69" s="72"/>
      <c r="I69" s="72"/>
      <c r="J69" s="72"/>
      <c r="K69" s="72"/>
      <c r="L69" s="72"/>
      <c r="M69" s="72"/>
      <c r="N69" s="72"/>
      <c r="O69" s="72"/>
    </row>
    <row r="70" spans="1:15" x14ac:dyDescent="0.2">
      <c r="A70" s="72"/>
      <c r="B70" s="39"/>
      <c r="C70" s="67"/>
      <c r="D70" s="67"/>
      <c r="E70" s="67"/>
      <c r="F70" s="67"/>
      <c r="G70" s="67"/>
      <c r="H70" s="67"/>
      <c r="I70" s="67"/>
      <c r="J70" s="67"/>
      <c r="K70" s="67"/>
      <c r="L70" s="67"/>
      <c r="M70" s="67"/>
      <c r="N70" s="67"/>
      <c r="O70" s="67"/>
    </row>
    <row r="71" spans="1:15" x14ac:dyDescent="0.2">
      <c r="A71" s="72"/>
      <c r="B71" s="39"/>
      <c r="C71" s="73"/>
      <c r="D71" s="73"/>
      <c r="E71" s="73"/>
      <c r="F71" s="73"/>
      <c r="G71" s="73"/>
      <c r="H71" s="73"/>
      <c r="I71" s="73"/>
      <c r="J71" s="73"/>
      <c r="K71" s="73"/>
      <c r="L71" s="73"/>
      <c r="M71" s="73"/>
      <c r="N71" s="73"/>
      <c r="O71" s="73"/>
    </row>
    <row r="72" spans="1:15" ht="13.5" x14ac:dyDescent="0.2">
      <c r="A72" s="72"/>
      <c r="B72" s="65"/>
      <c r="C72" s="67"/>
      <c r="D72" s="74"/>
      <c r="E72" s="74"/>
      <c r="F72" s="74"/>
      <c r="G72" s="74"/>
      <c r="H72" s="74"/>
      <c r="I72" s="74"/>
      <c r="J72" s="74"/>
      <c r="K72" s="74"/>
      <c r="L72" s="74"/>
      <c r="M72" s="74"/>
      <c r="N72" s="74"/>
      <c r="O72" s="72"/>
    </row>
    <row r="73" spans="1:15" x14ac:dyDescent="0.2">
      <c r="A73" s="72"/>
      <c r="B73" s="39"/>
      <c r="C73" s="67"/>
      <c r="D73" s="67"/>
      <c r="E73" s="67"/>
      <c r="F73" s="67"/>
      <c r="G73" s="67"/>
      <c r="H73" s="67"/>
      <c r="I73" s="67"/>
      <c r="J73" s="67"/>
      <c r="K73" s="67"/>
      <c r="L73" s="67"/>
      <c r="M73" s="67"/>
      <c r="N73" s="67"/>
      <c r="O73" s="72"/>
    </row>
    <row r="74" spans="1:15" ht="13.5" x14ac:dyDescent="0.2">
      <c r="A74" s="45"/>
      <c r="B74" s="39"/>
      <c r="C74" s="44"/>
      <c r="D74" s="44"/>
      <c r="E74" s="44"/>
      <c r="F74" s="45"/>
      <c r="G74" s="45"/>
      <c r="H74" s="45"/>
      <c r="I74" s="45"/>
      <c r="J74" s="45"/>
      <c r="K74" s="45"/>
      <c r="L74" s="45"/>
      <c r="M74" s="45"/>
      <c r="N74" s="45"/>
      <c r="O74" s="44"/>
    </row>
    <row r="75" spans="1:15" ht="13.5" x14ac:dyDescent="0.2">
      <c r="A75" s="44"/>
      <c r="B75" s="39"/>
      <c r="C75" s="73"/>
      <c r="D75" s="73"/>
      <c r="E75" s="73"/>
      <c r="F75" s="73"/>
      <c r="G75" s="73"/>
      <c r="H75" s="73"/>
      <c r="I75" s="73"/>
      <c r="J75" s="73"/>
      <c r="K75" s="73"/>
      <c r="L75" s="73"/>
      <c r="M75" s="73"/>
      <c r="N75" s="73"/>
      <c r="O75" s="75"/>
    </row>
    <row r="76" spans="1:15" ht="13.5" x14ac:dyDescent="0.2">
      <c r="A76" s="39"/>
      <c r="B76" s="44"/>
      <c r="C76" s="39"/>
      <c r="D76" s="76"/>
      <c r="E76" s="76"/>
      <c r="F76" s="76"/>
      <c r="G76" s="76"/>
      <c r="H76" s="76"/>
      <c r="I76" s="76"/>
      <c r="J76" s="76"/>
      <c r="K76" s="76"/>
      <c r="L76" s="76"/>
      <c r="M76" s="76"/>
      <c r="N76" s="76"/>
      <c r="O76" s="76"/>
    </row>
    <row r="77" spans="1:15" x14ac:dyDescent="0.2">
      <c r="A77" s="39"/>
      <c r="B77" s="39"/>
      <c r="C77" s="66"/>
      <c r="D77" s="66"/>
      <c r="E77" s="66"/>
      <c r="F77" s="66"/>
      <c r="G77" s="66"/>
      <c r="H77" s="66"/>
      <c r="I77" s="66"/>
      <c r="J77" s="66"/>
      <c r="K77" s="66"/>
      <c r="L77" s="66"/>
      <c r="M77" s="66"/>
      <c r="N77" s="66"/>
      <c r="O77" s="69"/>
    </row>
    <row r="78" spans="1:15" ht="13.5" x14ac:dyDescent="0.25">
      <c r="A78" s="77"/>
      <c r="B78" s="78"/>
      <c r="C78" s="77"/>
      <c r="D78" s="51"/>
      <c r="E78" s="51"/>
      <c r="F78" s="51"/>
      <c r="G78" s="51"/>
      <c r="H78" s="51"/>
      <c r="I78" s="51"/>
      <c r="J78" s="51"/>
      <c r="K78" s="51"/>
      <c r="L78" s="51"/>
      <c r="M78" s="51"/>
      <c r="N78" s="51"/>
      <c r="O78" s="51"/>
    </row>
    <row r="79" spans="1:15" ht="13.5" x14ac:dyDescent="0.25">
      <c r="A79" s="77"/>
      <c r="B79" s="78"/>
      <c r="C79" s="79"/>
      <c r="D79" s="48"/>
      <c r="E79" s="48"/>
      <c r="F79" s="48"/>
      <c r="G79" s="48"/>
      <c r="H79" s="48"/>
      <c r="I79" s="48"/>
      <c r="J79" s="48"/>
      <c r="K79" s="48"/>
      <c r="L79" s="48"/>
      <c r="M79" s="48"/>
      <c r="N79" s="48"/>
      <c r="O79" s="51"/>
    </row>
    <row r="80" spans="1:15" ht="13.5" x14ac:dyDescent="0.25">
      <c r="A80" s="77"/>
      <c r="B80" s="78"/>
      <c r="C80" s="79"/>
      <c r="D80" s="48"/>
      <c r="E80" s="48"/>
      <c r="F80" s="48"/>
      <c r="G80" s="48"/>
      <c r="H80" s="48"/>
      <c r="I80" s="48"/>
      <c r="J80" s="48"/>
      <c r="K80" s="48"/>
      <c r="L80" s="48"/>
      <c r="M80" s="48"/>
      <c r="N80" s="48"/>
      <c r="O80" s="51"/>
    </row>
    <row r="81" spans="1:15" x14ac:dyDescent="0.2">
      <c r="A81" s="77"/>
      <c r="O81" s="51"/>
    </row>
    <row r="82" spans="1:15" x14ac:dyDescent="0.2">
      <c r="A82" s="77"/>
      <c r="O82" s="51"/>
    </row>
    <row r="83" spans="1:15" x14ac:dyDescent="0.2">
      <c r="A83" s="77"/>
      <c r="B83" s="16"/>
      <c r="C83" s="65"/>
      <c r="D83" s="16"/>
      <c r="E83" s="51"/>
      <c r="F83" s="51"/>
      <c r="G83" s="51"/>
      <c r="H83" s="51"/>
      <c r="I83" s="51"/>
      <c r="J83" s="51"/>
      <c r="K83" s="51"/>
      <c r="L83" s="51"/>
      <c r="M83" s="51"/>
      <c r="N83" s="51"/>
      <c r="O83" s="51"/>
    </row>
    <row r="84" spans="1:15" x14ac:dyDescent="0.2">
      <c r="A84" s="77"/>
      <c r="B84" s="16"/>
      <c r="C84" s="65"/>
      <c r="D84" s="16"/>
      <c r="E84" s="51"/>
      <c r="F84" s="51"/>
      <c r="G84" s="51"/>
      <c r="H84" s="51"/>
      <c r="I84" s="51"/>
      <c r="J84" s="51"/>
      <c r="K84" s="51"/>
      <c r="L84" s="51"/>
      <c r="M84" s="51"/>
      <c r="N84" s="51"/>
      <c r="O84" s="51"/>
    </row>
    <row r="85" spans="1:15" x14ac:dyDescent="0.2">
      <c r="A85" s="77"/>
      <c r="B85" s="16"/>
      <c r="C85" s="65"/>
      <c r="D85" s="16"/>
      <c r="E85" s="51"/>
      <c r="F85" s="51"/>
      <c r="G85" s="51"/>
      <c r="H85" s="51"/>
      <c r="I85" s="51"/>
      <c r="J85" s="51"/>
      <c r="K85" s="51"/>
      <c r="L85" s="51"/>
      <c r="M85" s="51"/>
      <c r="N85" s="51"/>
      <c r="O85" s="51"/>
    </row>
    <row r="86" spans="1:15" x14ac:dyDescent="0.2">
      <c r="A86" s="77"/>
      <c r="B86" s="16"/>
      <c r="C86" s="65"/>
      <c r="D86" s="16"/>
      <c r="E86" s="51"/>
      <c r="F86" s="51"/>
      <c r="G86" s="51"/>
      <c r="H86" s="51"/>
      <c r="I86" s="51"/>
      <c r="J86" s="51"/>
      <c r="K86" s="51"/>
      <c r="L86" s="51"/>
      <c r="M86" s="51"/>
      <c r="N86" s="51"/>
      <c r="O86" s="51"/>
    </row>
    <row r="87" spans="1:15" x14ac:dyDescent="0.2">
      <c r="A87" s="77"/>
      <c r="C87" s="19"/>
      <c r="D87" s="19"/>
      <c r="E87" s="48"/>
      <c r="O87" s="51"/>
    </row>
    <row r="88" spans="1:15" x14ac:dyDescent="0.2">
      <c r="A88" s="77"/>
      <c r="C88" s="16"/>
      <c r="D88" s="16"/>
      <c r="E88" s="51"/>
      <c r="O88" s="51"/>
    </row>
    <row r="89" spans="1:15" x14ac:dyDescent="0.2">
      <c r="A89" s="77"/>
      <c r="B89" s="16"/>
      <c r="C89" s="65"/>
      <c r="D89" s="16"/>
      <c r="E89" s="51"/>
      <c r="F89" s="51"/>
      <c r="G89" s="51"/>
      <c r="H89" s="51"/>
      <c r="I89" s="51"/>
      <c r="J89" s="51"/>
      <c r="K89" s="51"/>
      <c r="L89" s="51"/>
      <c r="M89" s="51"/>
      <c r="N89" s="51"/>
      <c r="O89" s="51"/>
    </row>
    <row r="90" spans="1:15" ht="13.5" x14ac:dyDescent="0.25">
      <c r="A90" s="80"/>
      <c r="B90" s="81"/>
      <c r="C90" s="82"/>
      <c r="D90" s="82"/>
      <c r="E90" s="82"/>
      <c r="F90" s="82"/>
      <c r="G90" s="82"/>
      <c r="H90" s="82"/>
      <c r="I90" s="82"/>
      <c r="J90" s="82"/>
      <c r="K90" s="82"/>
      <c r="L90" s="82"/>
      <c r="M90" s="82"/>
      <c r="N90" s="82"/>
      <c r="O90" s="79"/>
    </row>
    <row r="93" spans="1:15" x14ac:dyDescent="0.2">
      <c r="C93" s="83"/>
      <c r="D93" s="83"/>
      <c r="E93" s="83"/>
      <c r="F93" s="83"/>
      <c r="G93" s="83"/>
      <c r="H93" s="83"/>
      <c r="I93" s="83"/>
      <c r="J93" s="83"/>
      <c r="K93" s="83"/>
      <c r="L93" s="83"/>
      <c r="M93" s="83"/>
      <c r="N93" s="83"/>
      <c r="O93" s="83"/>
    </row>
    <row r="95" spans="1:15" x14ac:dyDescent="0.2">
      <c r="C95" s="84"/>
      <c r="D95" s="84"/>
      <c r="E95" s="84"/>
      <c r="F95" s="84"/>
      <c r="G95" s="84"/>
      <c r="H95" s="84"/>
      <c r="I95" s="84"/>
      <c r="J95" s="84"/>
      <c r="K95" s="84"/>
      <c r="L95" s="84"/>
      <c r="M95" s="84"/>
      <c r="N95" s="84"/>
    </row>
    <row r="100" spans="18:26" x14ac:dyDescent="0.2">
      <c r="R100" s="85"/>
      <c r="S100" s="85"/>
      <c r="T100" s="85"/>
      <c r="U100" s="85"/>
      <c r="V100" s="85"/>
      <c r="W100" s="85"/>
      <c r="X100" s="85"/>
      <c r="Y100" s="85"/>
      <c r="Z100" s="85"/>
    </row>
  </sheetData>
  <mergeCells count="8">
    <mergeCell ref="C6:O7"/>
    <mergeCell ref="G34:H34"/>
    <mergeCell ref="G36:H36"/>
    <mergeCell ref="G35:H35"/>
    <mergeCell ref="E36:F36"/>
    <mergeCell ref="E35:F35"/>
    <mergeCell ref="E34:F34"/>
    <mergeCell ref="C11:L11"/>
  </mergeCells>
  <printOptions horizontalCentered="1"/>
  <pageMargins left="0.19685039370078741" right="0.19685039370078741" top="0.39370078740157483" bottom="0.39370078740157483" header="0.31496062992125984" footer="0.31496062992125984"/>
  <pageSetup paperSize="9" scale="70" orientation="landscape" r:id="rId1"/>
  <rowBreaks count="1" manualBreakCount="1">
    <brk id="5" max="14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2</vt:i4>
      </vt:variant>
      <vt:variant>
        <vt:lpstr>Intervalos Nomeados</vt:lpstr>
      </vt:variant>
      <vt:variant>
        <vt:i4>4</vt:i4>
      </vt:variant>
    </vt:vector>
  </HeadingPairs>
  <TitlesOfParts>
    <vt:vector size="6" baseType="lpstr">
      <vt:lpstr>Planilha</vt:lpstr>
      <vt:lpstr>cronograma</vt:lpstr>
      <vt:lpstr>cronograma!Area_de_impressao</vt:lpstr>
      <vt:lpstr>Planilha!Area_de_impressao</vt:lpstr>
      <vt:lpstr>cronograma!Titulos_de_impressao</vt:lpstr>
      <vt:lpstr>Planilha!Titulos_de_impressao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Sergio</dc:creator>
  <cp:lastModifiedBy>ana_1429</cp:lastModifiedBy>
  <cp:lastPrinted>2026-03-13T14:30:53Z</cp:lastPrinted>
  <dcterms:created xsi:type="dcterms:W3CDTF">2012-07-23T19:03:05Z</dcterms:created>
  <dcterms:modified xsi:type="dcterms:W3CDTF">2026-03-13T14:46:13Z</dcterms:modified>
</cp:coreProperties>
</file>