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OneDrive\Área de Trabalho\PROGRAMA MAIS ENGENHARIA\CAMPO PORTO NOVO\CRONOGRAMA\"/>
    </mc:Choice>
  </mc:AlternateContent>
  <bookViews>
    <workbookView xWindow="0" yWindow="0" windowWidth="20490" windowHeight="7530"/>
  </bookViews>
  <sheets>
    <sheet name="Cronograma-Físico Financeiro" sheetId="2" r:id="rId1"/>
  </sheets>
  <externalReferences>
    <externalReference r:id="rId2"/>
  </externalReferences>
  <definedNames>
    <definedName name="_xlnm.Print_Area" localSheetId="0">'Cronograma-Físico Financeiro'!$A$1:$J$37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2" l="1"/>
  <c r="G15" i="2"/>
  <c r="F23" i="2"/>
  <c r="J23" i="2"/>
  <c r="F14" i="2"/>
  <c r="I21" i="2"/>
  <c r="I19" i="2"/>
  <c r="G16" i="2"/>
  <c r="D24" i="2"/>
  <c r="C24" i="2"/>
  <c r="J24" i="2" s="1"/>
  <c r="D23" i="2"/>
  <c r="C23" i="2"/>
  <c r="D22" i="2"/>
  <c r="C22" i="2"/>
  <c r="F22" i="2" s="1"/>
  <c r="D21" i="2"/>
  <c r="C21" i="2"/>
  <c r="D20" i="2"/>
  <c r="C20" i="2"/>
  <c r="I20" i="2" s="1"/>
  <c r="D19" i="2"/>
  <c r="C19" i="2"/>
  <c r="D18" i="2"/>
  <c r="C18" i="2"/>
  <c r="I18" i="2" s="1"/>
  <c r="D17" i="2"/>
  <c r="C17" i="2"/>
  <c r="H17" i="2" s="1"/>
  <c r="D16" i="2"/>
  <c r="C16" i="2"/>
  <c r="D15" i="2"/>
  <c r="C15" i="2"/>
  <c r="H15" i="2" s="1"/>
  <c r="D14" i="2"/>
  <c r="C14" i="2"/>
  <c r="G14" i="2" s="1"/>
  <c r="D13" i="2"/>
  <c r="C13" i="2"/>
  <c r="E13" i="2" s="1"/>
  <c r="D12" i="2"/>
  <c r="C12" i="2"/>
  <c r="J22" i="2" l="1"/>
  <c r="F25" i="2" l="1"/>
  <c r="I25" i="2" l="1"/>
  <c r="J25" i="2"/>
  <c r="G25" i="2"/>
  <c r="H25" i="2"/>
  <c r="E12" i="2"/>
  <c r="E25" i="2" s="1"/>
  <c r="C25" i="2"/>
  <c r="F26" i="2" l="1"/>
  <c r="I26" i="2"/>
  <c r="J26" i="2"/>
  <c r="H26" i="2"/>
  <c r="E26" i="2"/>
  <c r="E27" i="2" s="1"/>
  <c r="G26" i="2"/>
  <c r="D25" i="2" l="1"/>
  <c r="F27" i="2"/>
  <c r="G27" i="2" s="1"/>
  <c r="H27" i="2" s="1"/>
  <c r="I27" i="2" s="1"/>
</calcChain>
</file>

<file path=xl/sharedStrings.xml><?xml version="1.0" encoding="utf-8"?>
<sst xmlns="http://schemas.openxmlformats.org/spreadsheetml/2006/main" count="38" uniqueCount="37">
  <si>
    <t>Item</t>
  </si>
  <si>
    <t>Descrição</t>
  </si>
  <si>
    <t>Total</t>
  </si>
  <si>
    <t>Peso (%)</t>
  </si>
  <si>
    <t xml:space="preserve"> 1 </t>
  </si>
  <si>
    <t>SERVIÇOS PRELIMINARES E INDIRETOS</t>
  </si>
  <si>
    <t xml:space="preserve"> 2 </t>
  </si>
  <si>
    <t>FUNDAÇÃO</t>
  </si>
  <si>
    <t xml:space="preserve"> 3 </t>
  </si>
  <si>
    <t>ESTRUTURA</t>
  </si>
  <si>
    <t xml:space="preserve"> 4 </t>
  </si>
  <si>
    <t>ALVENARIA, VEDAÇÕES E DIVISÓRIAS</t>
  </si>
  <si>
    <t xml:space="preserve"> 5 </t>
  </si>
  <si>
    <t>COBERTURA</t>
  </si>
  <si>
    <t xml:space="preserve"> 7 </t>
  </si>
  <si>
    <t>ESQUADRIAS</t>
  </si>
  <si>
    <t xml:space="preserve"> 8 </t>
  </si>
  <si>
    <t>PINTURA</t>
  </si>
  <si>
    <t>LOUÇAS, METAIS E ACESSÓRIOS</t>
  </si>
  <si>
    <t>INSTALAÇÕES HIDROSSANITÁRIAS</t>
  </si>
  <si>
    <t>INSTALAÇÕES ELÉTRICAS</t>
  </si>
  <si>
    <t>URBANIZAÇÃO</t>
  </si>
  <si>
    <t>Cronograma Físico e Financeiro</t>
  </si>
  <si>
    <t>PROPONENTE / EXECUTOR : Prefeitura do Município de Adrianópolis</t>
  </si>
  <si>
    <t>REGIME DE EXECUÇÃO....... : Empreitada Global</t>
  </si>
  <si>
    <t>TOTAL</t>
  </si>
  <si>
    <t>______________________________</t>
  </si>
  <si>
    <t xml:space="preserve">     Vandir de Oliveira Rosa</t>
  </si>
  <si>
    <t xml:space="preserve">           Prefeito Municipal</t>
  </si>
  <si>
    <t>LOCAL.................................... : Rua David Armstrong s/n° - Porto Novo - Adrianópolis - PR</t>
  </si>
  <si>
    <t>REVESTIMENTOS</t>
  </si>
  <si>
    <t xml:space="preserve">ILUMINACAO </t>
  </si>
  <si>
    <t>Eng Civil</t>
  </si>
  <si>
    <t>Vinicius Ferreira Ribas Pereira</t>
  </si>
  <si>
    <t>CONTRUÇÃO DO CAMPO DE ESPORTES BAIRRO PORTO NOVO</t>
  </si>
  <si>
    <t>CONSTRUÇÃO DE VESTIÁRIOS, BANHEIROS E REVITALIZAÇÃO DA INFRAESTRUTURA DO CAMPO DO BAIRRO PORTO NOVO</t>
  </si>
  <si>
    <t>Adrianópolis,  27 de Novembro de 2.025.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</si>
</sst>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R$&quot;\ * #,##0.00_-;\-&quot;R$&quot;\ * #,##0.00_-;_-&quot;R$&quot;\ * &quot;-&quot;??_-;_-@_-"/>
    <numFmt numFmtId="164" formatCode="#,##0.00\ %"/>
  </numFmts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1"/>
      <name val="Arial"/>
      <family val="1"/>
    </font>
    <font>
      <b/>
      <sz val="20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53">
    <xf numFmtId="0" fontId="0" fillId="0" borderId="0" xfId="0"/>
    <xf numFmtId="0" fontId="1" fillId="3" borderId="0" xfId="0" applyFont="1" applyFill="1" applyAlignment="1">
      <alignment horizontal="left" vertical="top" wrapText="1"/>
    </xf>
    <xf numFmtId="0" fontId="0" fillId="0" borderId="0" xfId="0"/>
    <xf numFmtId="0" fontId="0" fillId="0" borderId="0" xfId="0" applyAlignment="1">
      <alignment horizontal="center"/>
    </xf>
    <xf numFmtId="44" fontId="5" fillId="0" borderId="4" xfId="1" applyFont="1" applyBorder="1" applyAlignment="1">
      <alignment horizontal="center"/>
    </xf>
    <xf numFmtId="4" fontId="9" fillId="5" borderId="0" xfId="0" applyNumberFormat="1" applyFont="1" applyFill="1" applyBorder="1" applyAlignment="1">
      <alignment horizontal="center" vertical="top"/>
    </xf>
    <xf numFmtId="0" fontId="10" fillId="5" borderId="0" xfId="0" applyFont="1" applyFill="1" applyBorder="1" applyAlignment="1">
      <alignment horizontal="left"/>
    </xf>
    <xf numFmtId="0" fontId="10" fillId="5" borderId="0" xfId="0" applyFont="1" applyFill="1" applyBorder="1" applyAlignment="1">
      <alignment horizontal="center"/>
    </xf>
    <xf numFmtId="0" fontId="10" fillId="5" borderId="0" xfId="0" applyFont="1" applyFill="1" applyBorder="1"/>
    <xf numFmtId="44" fontId="6" fillId="5" borderId="0" xfId="1" applyFont="1" applyFill="1" applyBorder="1" applyAlignment="1">
      <alignment vertical="center"/>
    </xf>
    <xf numFmtId="0" fontId="10" fillId="5" borderId="0" xfId="0" applyFont="1" applyFill="1" applyBorder="1" applyAlignment="1">
      <alignment horizontal="right" vertical="center"/>
    </xf>
    <xf numFmtId="0" fontId="8" fillId="5" borderId="0" xfId="0" applyFont="1" applyFill="1" applyBorder="1" applyAlignment="1">
      <alignment horizontal="left"/>
    </xf>
    <xf numFmtId="44" fontId="11" fillId="5" borderId="0" xfId="1" applyFont="1" applyFill="1" applyBorder="1" applyAlignment="1">
      <alignment horizontal="left"/>
    </xf>
    <xf numFmtId="0" fontId="10" fillId="5" borderId="0" xfId="0" applyFont="1" applyFill="1" applyBorder="1" applyAlignment="1"/>
    <xf numFmtId="0" fontId="0" fillId="0" borderId="0" xfId="0" applyAlignment="1"/>
    <xf numFmtId="4" fontId="5" fillId="4" borderId="1" xfId="0" applyNumberFormat="1" applyFont="1" applyFill="1" applyBorder="1" applyAlignment="1">
      <alignment horizontal="left" vertical="center"/>
    </xf>
    <xf numFmtId="4" fontId="5" fillId="4" borderId="0" xfId="0" applyNumberFormat="1" applyFont="1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2" fillId="2" borderId="4" xfId="0" applyFont="1" applyFill="1" applyBorder="1" applyAlignment="1">
      <alignment horizontal="left" vertical="top"/>
    </xf>
    <xf numFmtId="44" fontId="2" fillId="2" borderId="4" xfId="1" applyFont="1" applyFill="1" applyBorder="1" applyAlignment="1">
      <alignment horizontal="center" vertical="top"/>
    </xf>
    <xf numFmtId="164" fontId="2" fillId="2" borderId="4" xfId="0" applyNumberFormat="1" applyFont="1" applyFill="1" applyBorder="1" applyAlignment="1">
      <alignment horizontal="center" vertical="top"/>
    </xf>
    <xf numFmtId="44" fontId="5" fillId="0" borderId="4" xfId="1" applyFont="1" applyBorder="1" applyAlignment="1">
      <alignment horizontal="center" vertical="center"/>
    </xf>
    <xf numFmtId="10" fontId="0" fillId="0" borderId="4" xfId="2" applyNumberFormat="1" applyFont="1" applyBorder="1" applyAlignment="1">
      <alignment horizontal="center"/>
    </xf>
    <xf numFmtId="10" fontId="0" fillId="0" borderId="4" xfId="0" applyNumberFormat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8" fillId="5" borderId="0" xfId="0" applyFont="1" applyFill="1" applyBorder="1" applyAlignment="1"/>
    <xf numFmtId="0" fontId="11" fillId="5" borderId="0" xfId="0" applyFon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1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4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" fontId="7" fillId="4" borderId="2" xfId="0" applyNumberFormat="1" applyFont="1" applyFill="1" applyBorder="1" applyAlignment="1">
      <alignment horizontal="center" vertical="center"/>
    </xf>
    <xf numFmtId="4" fontId="7" fillId="4" borderId="3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4" fontId="5" fillId="0" borderId="9" xfId="1" applyFont="1" applyBorder="1" applyAlignment="1">
      <alignment horizontal="center" vertical="center"/>
    </xf>
    <xf numFmtId="44" fontId="5" fillId="0" borderId="13" xfId="1" applyFont="1" applyBorder="1" applyAlignment="1">
      <alignment horizontal="center" vertical="center"/>
    </xf>
    <xf numFmtId="44" fontId="5" fillId="0" borderId="10" xfId="1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1" fillId="3" borderId="0" xfId="0" applyFont="1" applyFill="1" applyAlignment="1">
      <alignment horizontal="center" wrapText="1"/>
    </xf>
    <xf numFmtId="0" fontId="0" fillId="0" borderId="0" xfId="0"/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OneDrive/&#193;rea%20de%20Trabalho/PROGRAMA%20MAIS%20ENGENHARIA/CAMPO%20PORTO%20NOVO/Campo%20Porto%20Novo%20-%20SINAPI%2009-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</sheetNames>
    <sheetDataSet>
      <sheetData sheetId="0">
        <row r="5">
          <cell r="I5">
            <v>9736.8000000000011</v>
          </cell>
          <cell r="J5">
            <v>3.2456040263513855E-2</v>
          </cell>
        </row>
        <row r="10">
          <cell r="I10">
            <v>32239.624520000001</v>
          </cell>
          <cell r="J10">
            <v>0.10746554838362588</v>
          </cell>
        </row>
        <row r="22">
          <cell r="I22">
            <v>38927.684913399993</v>
          </cell>
          <cell r="J22">
            <v>0.12975911068469012</v>
          </cell>
        </row>
        <row r="34">
          <cell r="I34">
            <v>25428.172200000001</v>
          </cell>
          <cell r="J34">
            <v>8.4760679150312587E-2</v>
          </cell>
        </row>
        <row r="43">
          <cell r="I43">
            <v>28721.056199999999</v>
          </cell>
          <cell r="J43">
            <v>9.5736972767012166E-2</v>
          </cell>
        </row>
        <row r="52">
          <cell r="I52">
            <v>24407.170000000002</v>
          </cell>
          <cell r="J52">
            <v>8.1357334261608266E-2</v>
          </cell>
        </row>
        <row r="58">
          <cell r="I58">
            <v>51591.34</v>
          </cell>
          <cell r="J58">
            <v>0.17197134667330463</v>
          </cell>
        </row>
        <row r="68">
          <cell r="I68">
            <v>4997.3999999999996</v>
          </cell>
          <cell r="J68">
            <v>1.665802066519638E-2</v>
          </cell>
        </row>
        <row r="75">
          <cell r="I75">
            <v>14688.619999999999</v>
          </cell>
          <cell r="J75">
            <v>4.8962127406894949E-2</v>
          </cell>
        </row>
        <row r="83">
          <cell r="I83">
            <v>5296.09</v>
          </cell>
          <cell r="J83">
            <v>1.7653655233669487E-2</v>
          </cell>
        </row>
        <row r="98">
          <cell r="I98">
            <v>11113.269999999999</v>
          </cell>
          <cell r="J98">
            <v>3.7044279288811571E-2</v>
          </cell>
        </row>
        <row r="111">
          <cell r="I111">
            <v>5248.4000000000005</v>
          </cell>
          <cell r="J111">
            <v>1.7494688369795633E-2</v>
          </cell>
        </row>
        <row r="119">
          <cell r="I119">
            <v>47604</v>
          </cell>
          <cell r="J119">
            <v>0.15868019685156451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view="pageBreakPreview" topLeftCell="A16" zoomScale="70" zoomScaleNormal="70" zoomScaleSheetLayoutView="70" workbookViewId="0">
      <selection activeCell="B33" sqref="B33"/>
    </sheetView>
  </sheetViews>
  <sheetFormatPr defaultRowHeight="14.25" x14ac:dyDescent="0.2"/>
  <cols>
    <col min="1" max="1" width="5" bestFit="1" customWidth="1"/>
    <col min="2" max="2" width="40.375" customWidth="1"/>
    <col min="3" max="3" width="20.25" style="3" customWidth="1"/>
    <col min="4" max="4" width="12" style="3" bestFit="1" customWidth="1"/>
    <col min="5" max="5" width="25.375" customWidth="1"/>
    <col min="6" max="6" width="18" customWidth="1"/>
    <col min="7" max="7" width="17.75" customWidth="1"/>
    <col min="8" max="8" width="22" customWidth="1"/>
    <col min="9" max="9" width="21.75" customWidth="1"/>
    <col min="10" max="10" width="22" customWidth="1"/>
    <col min="11" max="18" width="12" bestFit="1" customWidth="1"/>
  </cols>
  <sheetData>
    <row r="1" spans="1:10" ht="14.25" customHeight="1" x14ac:dyDescent="0.2">
      <c r="A1" s="34" t="s">
        <v>34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s="2" customFormat="1" ht="14.2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</row>
    <row r="3" spans="1:10" s="2" customFormat="1" ht="15" x14ac:dyDescent="0.2">
      <c r="A3" s="15"/>
      <c r="B3" s="16"/>
      <c r="C3" s="16"/>
      <c r="D3" s="16"/>
      <c r="E3" s="16"/>
      <c r="F3" s="16"/>
      <c r="G3" s="16"/>
      <c r="H3" s="17"/>
      <c r="I3" s="36"/>
      <c r="J3" s="36"/>
    </row>
    <row r="4" spans="1:10" s="2" customFormat="1" ht="20.25" x14ac:dyDescent="0.3">
      <c r="A4" s="30" t="s">
        <v>23</v>
      </c>
      <c r="B4" s="31"/>
      <c r="C4" s="31"/>
      <c r="D4" s="31"/>
      <c r="E4" s="31"/>
      <c r="F4" s="31"/>
      <c r="G4" s="31"/>
      <c r="H4" s="31"/>
      <c r="I4" s="31"/>
      <c r="J4" s="31"/>
    </row>
    <row r="5" spans="1:10" s="2" customFormat="1" ht="20.25" customHeight="1" x14ac:dyDescent="0.2">
      <c r="A5" s="32" t="s">
        <v>35</v>
      </c>
      <c r="B5" s="33"/>
      <c r="C5" s="33"/>
      <c r="D5" s="33"/>
      <c r="E5" s="33"/>
      <c r="F5" s="33"/>
      <c r="G5" s="33"/>
      <c r="H5" s="33"/>
      <c r="I5" s="33"/>
      <c r="J5" s="33"/>
    </row>
    <row r="6" spans="1:10" s="2" customFormat="1" ht="20.25" x14ac:dyDescent="0.3">
      <c r="A6" s="30" t="s">
        <v>29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s="2" customFormat="1" ht="20.25" x14ac:dyDescent="0.3">
      <c r="A7" s="30" t="s">
        <v>24</v>
      </c>
      <c r="B7" s="31"/>
      <c r="C7" s="31"/>
      <c r="D7" s="31"/>
      <c r="E7" s="31"/>
      <c r="F7" s="31"/>
      <c r="G7" s="31"/>
      <c r="H7" s="31"/>
      <c r="I7" s="31"/>
      <c r="J7" s="31"/>
    </row>
    <row r="8" spans="1:10" s="2" customFormat="1" ht="15.75" thickBot="1" x14ac:dyDescent="0.25">
      <c r="A8" s="1"/>
      <c r="B8" s="1"/>
      <c r="C8" s="3"/>
      <c r="D8" s="3"/>
    </row>
    <row r="9" spans="1:10" s="2" customFormat="1" ht="24" thickBot="1" x14ac:dyDescent="0.25">
      <c r="A9" s="37" t="s">
        <v>22</v>
      </c>
      <c r="B9" s="38"/>
      <c r="C9" s="38"/>
      <c r="D9" s="38"/>
      <c r="E9" s="38"/>
      <c r="F9" s="38"/>
      <c r="G9" s="38"/>
      <c r="H9" s="38"/>
      <c r="I9" s="38"/>
      <c r="J9" s="38"/>
    </row>
    <row r="10" spans="1:10" ht="15" x14ac:dyDescent="0.25">
      <c r="A10" s="51"/>
      <c r="B10" s="52"/>
    </row>
    <row r="11" spans="1:10" ht="15" x14ac:dyDescent="0.25">
      <c r="A11" s="18" t="s">
        <v>0</v>
      </c>
      <c r="B11" s="18" t="s">
        <v>1</v>
      </c>
      <c r="C11" s="19" t="s">
        <v>2</v>
      </c>
      <c r="D11" s="19" t="s">
        <v>3</v>
      </c>
      <c r="E11" s="20">
        <v>1</v>
      </c>
      <c r="F11" s="20">
        <v>2</v>
      </c>
      <c r="G11" s="20">
        <v>3</v>
      </c>
      <c r="H11" s="20">
        <v>4</v>
      </c>
      <c r="I11" s="20">
        <v>5</v>
      </c>
      <c r="J11" s="20">
        <v>6</v>
      </c>
    </row>
    <row r="12" spans="1:10" s="14" customFormat="1" ht="24.95" customHeight="1" x14ac:dyDescent="0.2">
      <c r="A12" s="21" t="s">
        <v>4</v>
      </c>
      <c r="B12" s="21" t="s">
        <v>5</v>
      </c>
      <c r="C12" s="22">
        <f>[1]Orçamento!$I$5</f>
        <v>9736.8000000000011</v>
      </c>
      <c r="D12" s="23">
        <f>[1]Orçamento!$J$5</f>
        <v>3.2456040263513855E-2</v>
      </c>
      <c r="E12" s="24">
        <f>C12</f>
        <v>9736.8000000000011</v>
      </c>
      <c r="F12" s="24"/>
      <c r="G12" s="24"/>
      <c r="H12" s="24"/>
      <c r="I12" s="24"/>
      <c r="J12" s="24"/>
    </row>
    <row r="13" spans="1:10" s="14" customFormat="1" ht="24.95" customHeight="1" x14ac:dyDescent="0.2">
      <c r="A13" s="21" t="s">
        <v>6</v>
      </c>
      <c r="B13" s="21" t="s">
        <v>7</v>
      </c>
      <c r="C13" s="22">
        <f>[1]Orçamento!$I$10</f>
        <v>32239.624520000001</v>
      </c>
      <c r="D13" s="23">
        <f>[1]Orçamento!$J$10</f>
        <v>0.10746554838362588</v>
      </c>
      <c r="E13" s="24">
        <f>C13*1</f>
        <v>32239.624520000001</v>
      </c>
      <c r="F13" s="24"/>
      <c r="G13" s="24"/>
      <c r="H13" s="24"/>
      <c r="I13" s="24"/>
      <c r="J13" s="24"/>
    </row>
    <row r="14" spans="1:10" s="14" customFormat="1" ht="24.95" customHeight="1" x14ac:dyDescent="0.2">
      <c r="A14" s="21" t="s">
        <v>8</v>
      </c>
      <c r="B14" s="21" t="s">
        <v>9</v>
      </c>
      <c r="C14" s="22">
        <f>[1]Orçamento!$I$22</f>
        <v>38927.684913399993</v>
      </c>
      <c r="D14" s="23">
        <f>[1]Orçamento!$J$22</f>
        <v>0.12975911068469012</v>
      </c>
      <c r="E14" s="24"/>
      <c r="F14" s="24">
        <f>C14*0.5</f>
        <v>19463.842456699997</v>
      </c>
      <c r="G14" s="24">
        <f>C14*0.5</f>
        <v>19463.842456699997</v>
      </c>
      <c r="H14" s="24"/>
      <c r="I14" s="24"/>
      <c r="J14" s="24"/>
    </row>
    <row r="15" spans="1:10" s="14" customFormat="1" ht="24.95" customHeight="1" x14ac:dyDescent="0.2">
      <c r="A15" s="21" t="s">
        <v>10</v>
      </c>
      <c r="B15" s="21" t="s">
        <v>11</v>
      </c>
      <c r="C15" s="22">
        <f>[1]Orçamento!$I$34</f>
        <v>25428.172200000001</v>
      </c>
      <c r="D15" s="23">
        <f>[1]Orçamento!$J$34</f>
        <v>8.4760679150312587E-2</v>
      </c>
      <c r="E15" s="24"/>
      <c r="F15" s="24"/>
      <c r="G15" s="24">
        <f>C15*0.3</f>
        <v>7628.4516599999997</v>
      </c>
      <c r="H15" s="24">
        <f>C15*0.7</f>
        <v>17799.720539999998</v>
      </c>
      <c r="I15" s="24"/>
      <c r="J15" s="24"/>
    </row>
    <row r="16" spans="1:10" s="14" customFormat="1" ht="24.95" customHeight="1" x14ac:dyDescent="0.2">
      <c r="A16" s="21" t="s">
        <v>12</v>
      </c>
      <c r="B16" s="21" t="s">
        <v>13</v>
      </c>
      <c r="C16" s="22">
        <f>[1]Orçamento!$I$43</f>
        <v>28721.056199999999</v>
      </c>
      <c r="D16" s="23">
        <f>[1]Orçamento!$J$43</f>
        <v>9.5736972767012166E-2</v>
      </c>
      <c r="E16" s="24"/>
      <c r="F16" s="24"/>
      <c r="G16" s="24">
        <f>C16</f>
        <v>28721.056199999999</v>
      </c>
      <c r="H16" s="24"/>
      <c r="I16" s="24"/>
      <c r="J16" s="24"/>
    </row>
    <row r="17" spans="1:10" s="14" customFormat="1" ht="24.95" customHeight="1" x14ac:dyDescent="0.2">
      <c r="A17" s="21" t="s">
        <v>14</v>
      </c>
      <c r="B17" s="21" t="s">
        <v>15</v>
      </c>
      <c r="C17" s="22">
        <f>[1]Orçamento!$I$52</f>
        <v>24407.170000000002</v>
      </c>
      <c r="D17" s="23">
        <f>[1]Orçamento!$J$52</f>
        <v>8.1357334261608266E-2</v>
      </c>
      <c r="E17" s="24"/>
      <c r="F17" s="24"/>
      <c r="G17" s="24"/>
      <c r="H17" s="24">
        <f>C17</f>
        <v>24407.170000000002</v>
      </c>
      <c r="I17" s="24"/>
      <c r="J17" s="24"/>
    </row>
    <row r="18" spans="1:10" s="14" customFormat="1" ht="24.95" customHeight="1" x14ac:dyDescent="0.2">
      <c r="A18" s="21" t="s">
        <v>16</v>
      </c>
      <c r="B18" s="21" t="s">
        <v>30</v>
      </c>
      <c r="C18" s="22">
        <f>[1]Orçamento!$I$58</f>
        <v>51591.34</v>
      </c>
      <c r="D18" s="23">
        <f>[1]Orçamento!$J$58</f>
        <v>0.17197134667330463</v>
      </c>
      <c r="E18" s="24"/>
      <c r="F18" s="24"/>
      <c r="G18" s="24"/>
      <c r="H18" s="24">
        <f>C18*0.3</f>
        <v>15477.401999999998</v>
      </c>
      <c r="I18" s="24">
        <f>C18*0.7</f>
        <v>36113.937999999995</v>
      </c>
      <c r="J18" s="24"/>
    </row>
    <row r="19" spans="1:10" s="14" customFormat="1" ht="24.95" customHeight="1" x14ac:dyDescent="0.2">
      <c r="A19" s="21">
        <v>9</v>
      </c>
      <c r="B19" s="21" t="s">
        <v>17</v>
      </c>
      <c r="C19" s="22">
        <f>[1]Orçamento!$I$68</f>
        <v>4997.3999999999996</v>
      </c>
      <c r="D19" s="23">
        <f>[1]Orçamento!$J$68</f>
        <v>1.665802066519638E-2</v>
      </c>
      <c r="E19" s="24"/>
      <c r="F19" s="24"/>
      <c r="G19" s="24"/>
      <c r="H19" s="24"/>
      <c r="I19" s="24">
        <f>C19</f>
        <v>4997.3999999999996</v>
      </c>
      <c r="J19" s="24"/>
    </row>
    <row r="20" spans="1:10" s="14" customFormat="1" ht="24.95" customHeight="1" x14ac:dyDescent="0.2">
      <c r="A20" s="21">
        <v>10</v>
      </c>
      <c r="B20" s="21" t="s">
        <v>18</v>
      </c>
      <c r="C20" s="22">
        <f>[1]Orçamento!$I$75</f>
        <v>14688.619999999999</v>
      </c>
      <c r="D20" s="23">
        <f>[1]Orçamento!$J$75</f>
        <v>4.8962127406894949E-2</v>
      </c>
      <c r="E20" s="24"/>
      <c r="F20" s="24"/>
      <c r="G20" s="24"/>
      <c r="H20" s="24"/>
      <c r="I20" s="24">
        <f>C20</f>
        <v>14688.619999999999</v>
      </c>
      <c r="J20" s="24"/>
    </row>
    <row r="21" spans="1:10" s="14" customFormat="1" ht="24.95" customHeight="1" x14ac:dyDescent="0.2">
      <c r="A21" s="21">
        <v>11</v>
      </c>
      <c r="B21" s="21" t="s">
        <v>19</v>
      </c>
      <c r="C21" s="22">
        <f>[1]Orçamento!$I$83</f>
        <v>5296.09</v>
      </c>
      <c r="D21" s="23">
        <f>[1]Orçamento!$J$83</f>
        <v>1.7653655233669487E-2</v>
      </c>
      <c r="E21" s="24"/>
      <c r="F21" s="24"/>
      <c r="G21" s="24"/>
      <c r="H21" s="24"/>
      <c r="I21" s="24">
        <f>C21</f>
        <v>5296.09</v>
      </c>
      <c r="J21" s="24"/>
    </row>
    <row r="22" spans="1:10" s="14" customFormat="1" ht="24.95" customHeight="1" x14ac:dyDescent="0.2">
      <c r="A22" s="21">
        <v>12</v>
      </c>
      <c r="B22" s="21" t="s">
        <v>20</v>
      </c>
      <c r="C22" s="22">
        <f>[1]Orçamento!$I$98</f>
        <v>11113.269999999999</v>
      </c>
      <c r="D22" s="23">
        <f>[1]Orçamento!$J$98</f>
        <v>3.7044279288811571E-2</v>
      </c>
      <c r="E22" s="24"/>
      <c r="F22" s="24">
        <f>C22*0.7</f>
        <v>7779.2889999999989</v>
      </c>
      <c r="G22" s="24"/>
      <c r="H22" s="24"/>
      <c r="I22" s="24"/>
      <c r="J22" s="24">
        <f>C22*0.3</f>
        <v>3333.9809999999993</v>
      </c>
    </row>
    <row r="23" spans="1:10" s="14" customFormat="1" ht="24.95" customHeight="1" x14ac:dyDescent="0.2">
      <c r="A23" s="21">
        <v>13</v>
      </c>
      <c r="B23" s="21" t="s">
        <v>31</v>
      </c>
      <c r="C23" s="22">
        <f>[1]Orçamento!$I$111</f>
        <v>5248.4000000000005</v>
      </c>
      <c r="D23" s="23">
        <f>[1]Orçamento!$J$111</f>
        <v>1.7494688369795633E-2</v>
      </c>
      <c r="E23" s="24"/>
      <c r="F23" s="24">
        <f>C23*0.7</f>
        <v>3673.88</v>
      </c>
      <c r="G23" s="24"/>
      <c r="H23" s="24"/>
      <c r="I23" s="24"/>
      <c r="J23" s="24">
        <f>C23*0.3</f>
        <v>1574.5200000000002</v>
      </c>
    </row>
    <row r="24" spans="1:10" s="14" customFormat="1" ht="24.95" customHeight="1" x14ac:dyDescent="0.2">
      <c r="A24" s="21">
        <v>14</v>
      </c>
      <c r="B24" s="21" t="s">
        <v>21</v>
      </c>
      <c r="C24" s="22">
        <f>[1]Orçamento!$I$119</f>
        <v>47604</v>
      </c>
      <c r="D24" s="23">
        <f>[1]Orçamento!$J$119</f>
        <v>0.15868019685156451</v>
      </c>
      <c r="E24" s="24"/>
      <c r="F24" s="24"/>
      <c r="G24" s="24"/>
      <c r="H24" s="24"/>
      <c r="I24" s="24"/>
      <c r="J24" s="24">
        <f>C24*1</f>
        <v>47604</v>
      </c>
    </row>
    <row r="25" spans="1:10" ht="15" x14ac:dyDescent="0.25">
      <c r="A25" s="39" t="s">
        <v>25</v>
      </c>
      <c r="B25" s="40"/>
      <c r="C25" s="45">
        <f t="shared" ref="C25:J25" si="0">SUM(C12:C24)</f>
        <v>299999.62783339998</v>
      </c>
      <c r="D25" s="48">
        <f t="shared" si="0"/>
        <v>1</v>
      </c>
      <c r="E25" s="4">
        <f t="shared" si="0"/>
        <v>41976.42452</v>
      </c>
      <c r="F25" s="4">
        <f t="shared" si="0"/>
        <v>30917.011456699995</v>
      </c>
      <c r="G25" s="4">
        <f t="shared" si="0"/>
        <v>55813.350316699994</v>
      </c>
      <c r="H25" s="4">
        <f t="shared" si="0"/>
        <v>57684.292539999995</v>
      </c>
      <c r="I25" s="4">
        <f t="shared" si="0"/>
        <v>61096.047999999995</v>
      </c>
      <c r="J25" s="4">
        <f t="shared" si="0"/>
        <v>52512.500999999997</v>
      </c>
    </row>
    <row r="26" spans="1:10" ht="14.25" customHeight="1" x14ac:dyDescent="0.2">
      <c r="A26" s="41"/>
      <c r="B26" s="42"/>
      <c r="C26" s="46"/>
      <c r="D26" s="49"/>
      <c r="E26" s="25">
        <f>E25/$C25</f>
        <v>0.13992158864713972</v>
      </c>
      <c r="F26" s="25">
        <f>F25/$C25</f>
        <v>0.1030568327033701</v>
      </c>
      <c r="G26" s="25">
        <f t="shared" ref="G26:J26" si="1">G25/$C25</f>
        <v>0.186044731854451</v>
      </c>
      <c r="H26" s="25">
        <f t="shared" si="1"/>
        <v>0.19228121366881845</v>
      </c>
      <c r="I26" s="25">
        <f t="shared" si="1"/>
        <v>0.20365374597707406</v>
      </c>
      <c r="J26" s="25">
        <f t="shared" si="1"/>
        <v>0.17504188714914665</v>
      </c>
    </row>
    <row r="27" spans="1:10" x14ac:dyDescent="0.2">
      <c r="A27" s="43"/>
      <c r="B27" s="44"/>
      <c r="C27" s="47"/>
      <c r="D27" s="50"/>
      <c r="E27" s="26">
        <f>E26</f>
        <v>0.13992158864713972</v>
      </c>
      <c r="F27" s="26">
        <f>F26+E27</f>
        <v>0.24297842135050982</v>
      </c>
      <c r="G27" s="26">
        <f t="shared" ref="G27:I27" si="2">G26+F27</f>
        <v>0.42902315320496082</v>
      </c>
      <c r="H27" s="26">
        <f t="shared" si="2"/>
        <v>0.62130436687377921</v>
      </c>
      <c r="I27" s="26">
        <f t="shared" si="2"/>
        <v>0.8249581128508533</v>
      </c>
      <c r="J27" s="26">
        <v>1</v>
      </c>
    </row>
    <row r="29" spans="1:10" ht="20.25" x14ac:dyDescent="0.3">
      <c r="B29" s="5"/>
      <c r="C29" s="5"/>
      <c r="D29" s="9" t="s">
        <v>36</v>
      </c>
      <c r="E29" s="7"/>
      <c r="F29" s="6"/>
      <c r="G29" s="6"/>
      <c r="H29" s="8"/>
      <c r="I29" s="10"/>
      <c r="J29" s="3"/>
    </row>
    <row r="30" spans="1:10" ht="20.25" x14ac:dyDescent="0.3">
      <c r="B30" s="5"/>
      <c r="C30" s="5"/>
      <c r="D30" s="6"/>
      <c r="E30" s="7"/>
      <c r="F30" s="8"/>
      <c r="G30" s="8"/>
      <c r="H30" s="8"/>
      <c r="I30" s="8"/>
      <c r="J30" s="3"/>
    </row>
    <row r="31" spans="1:10" ht="20.25" x14ac:dyDescent="0.3">
      <c r="B31" s="5"/>
      <c r="C31" s="5"/>
      <c r="D31" s="6"/>
      <c r="E31" s="7"/>
      <c r="F31" s="8"/>
      <c r="G31" s="8"/>
      <c r="H31" s="8"/>
      <c r="I31" s="8"/>
      <c r="J31" s="3"/>
    </row>
    <row r="32" spans="1:10" ht="20.25" x14ac:dyDescent="0.3">
      <c r="B32" s="5"/>
      <c r="C32" s="5"/>
      <c r="D32" s="6"/>
      <c r="E32" s="7"/>
      <c r="F32" s="8"/>
      <c r="G32" s="8"/>
      <c r="H32" s="8"/>
      <c r="I32" s="8"/>
      <c r="J32" s="3"/>
    </row>
    <row r="33" spans="2:10" ht="20.25" x14ac:dyDescent="0.3">
      <c r="B33" s="5"/>
      <c r="C33" s="5"/>
      <c r="D33" s="6"/>
      <c r="E33" s="7"/>
      <c r="F33" s="8"/>
      <c r="G33" s="8"/>
      <c r="H33" s="8"/>
      <c r="I33" s="8"/>
      <c r="J33" s="3"/>
    </row>
    <row r="34" spans="2:10" ht="20.25" x14ac:dyDescent="0.3">
      <c r="B34" s="5"/>
      <c r="C34" s="7" t="s">
        <v>26</v>
      </c>
      <c r="D34" s="2"/>
      <c r="E34" s="7"/>
      <c r="G34" s="6" t="s">
        <v>26</v>
      </c>
      <c r="H34" s="8"/>
      <c r="I34" s="8"/>
      <c r="J34" s="3"/>
    </row>
    <row r="35" spans="2:10" ht="20.25" x14ac:dyDescent="0.3">
      <c r="B35" s="5"/>
      <c r="C35" s="27" t="s">
        <v>27</v>
      </c>
      <c r="D35" s="2"/>
      <c r="F35" s="27"/>
      <c r="G35" s="11" t="s">
        <v>33</v>
      </c>
      <c r="H35" s="13"/>
      <c r="I35" s="13"/>
      <c r="J35" s="3"/>
    </row>
    <row r="36" spans="2:10" ht="18" x14ac:dyDescent="0.25">
      <c r="B36" s="5"/>
      <c r="C36" s="12" t="s">
        <v>28</v>
      </c>
      <c r="D36" s="2"/>
      <c r="E36" s="2"/>
      <c r="F36" s="12"/>
      <c r="G36" s="12" t="s">
        <v>32</v>
      </c>
      <c r="H36" s="28"/>
      <c r="I36" s="28"/>
      <c r="J36" s="28"/>
    </row>
    <row r="37" spans="2:10" ht="18" x14ac:dyDescent="0.25">
      <c r="B37" s="5"/>
      <c r="C37" s="5"/>
      <c r="D37" s="12"/>
      <c r="E37" s="2"/>
      <c r="F37" s="29"/>
      <c r="G37" s="29"/>
      <c r="H37" s="29"/>
      <c r="I37" s="29"/>
      <c r="J37" s="29"/>
    </row>
  </sheetData>
  <mergeCells count="12">
    <mergeCell ref="F37:J37"/>
    <mergeCell ref="A6:J6"/>
    <mergeCell ref="A5:J5"/>
    <mergeCell ref="A4:J4"/>
    <mergeCell ref="A1:J2"/>
    <mergeCell ref="I3:J3"/>
    <mergeCell ref="A9:J9"/>
    <mergeCell ref="A7:J7"/>
    <mergeCell ref="A25:B27"/>
    <mergeCell ref="C25:C27"/>
    <mergeCell ref="D25:D27"/>
    <mergeCell ref="A10:B10"/>
  </mergeCells>
  <pageMargins left="0.51181102362204722" right="0.51181102362204722" top="0.78740157480314965" bottom="0.78740157480314965" header="0.31496062992125984" footer="0.31496062992125984"/>
  <pageSetup paperSize="9" scale="5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Cronograma-Físico Financeiro</vt:lpstr>
      <vt:lpstr>'Cronograma-Físico Financeiro'!Area_de_impressao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cp:lastPrinted>2025-11-27T14:02:58Z</cp:lastPrinted>
  <dcterms:created xsi:type="dcterms:W3CDTF">2025-03-19T14:16:35Z</dcterms:created>
  <dcterms:modified xsi:type="dcterms:W3CDTF">2025-11-27T14:08:00Z</dcterms:modified>
</cp:coreProperties>
</file>