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RÇAMENTÁRIA" sheetId="1" state="visible" r:id="rId3"/>
    <sheet name="COTAÇÕES" sheetId="2" state="visible" r:id="rId4"/>
    <sheet name="BDI" sheetId="3" state="visible" r:id="rId5"/>
  </sheets>
  <definedNames>
    <definedName function="false" hidden="false" localSheetId="2" name="_xlnm.Print_Area" vbProcedure="false">BDI!$A$1:$G$52</definedName>
    <definedName function="false" hidden="false" localSheetId="0" name="_xlnm.Print_Titles" vbProcedure="false">'PLANILHA ORÇAMENTÁRIA'!$1:$3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<sst xmlns="http://schemas.openxmlformats.org/spreadsheetml/2006/main" count="758" uniqueCount="251">
  <si>
    <t xml:space="preserve">PLANILHA PARA COTAÇÃO DE PREÇOS - SERVIÇOS TÉCNICOS DE ENGENHARIA E ARQUITETURA COM METODOLOGIA BIM</t>
  </si>
  <si>
    <t xml:space="preserve">DESCRIÇÃO</t>
  </si>
  <si>
    <t xml:space="preserve">UND.</t>
  </si>
  <si>
    <t xml:space="preserve">QTD.</t>
  </si>
  <si>
    <t xml:space="preserve">PREÇOS</t>
  </si>
  <si>
    <t xml:space="preserve">UNIT.(R$)</t>
  </si>
  <si>
    <t xml:space="preserve">TOTAL (R$)</t>
  </si>
  <si>
    <t xml:space="preserve">UNIT. C/ BDI (R$)</t>
  </si>
  <si>
    <t xml:space="preserve">Deslocamento técnico – até 100 km</t>
  </si>
  <si>
    <t xml:space="preserve">un.</t>
  </si>
  <si>
    <t xml:space="preserve">Deslocamento técnico – de 101 a 200 km</t>
  </si>
  <si>
    <t xml:space="preserve">Deslocamento técnico – de 201 a 300 km</t>
  </si>
  <si>
    <t xml:space="preserve">Deslocamento técnico – acima de 300 km</t>
  </si>
  <si>
    <t xml:space="preserve">Hospedagem técnica </t>
  </si>
  <si>
    <t xml:space="preserve">diária</t>
  </si>
  <si>
    <t xml:space="preserve">Alimentação técnica (por pessoa por dia)</t>
  </si>
  <si>
    <t xml:space="preserve">Levantamento cadastral até 400,00 m²</t>
  </si>
  <si>
    <t xml:space="preserve">m²</t>
  </si>
  <si>
    <t xml:space="preserve">Levantamento cadastral de 400,01 até 600,00 m²</t>
  </si>
  <si>
    <t xml:space="preserve">Levantamento cadastral de 600,01 a 1.000,00 m²</t>
  </si>
  <si>
    <t xml:space="preserve">Levantamento cadastral a partir de 1.000,01 m²</t>
  </si>
  <si>
    <t xml:space="preserve">Levantamento topográfico até 5,00 ha</t>
  </si>
  <si>
    <t xml:space="preserve">ha</t>
  </si>
  <si>
    <t xml:space="preserve">Levantamento topográfico de 5,01 até 10,00 ha</t>
  </si>
  <si>
    <t xml:space="preserve">Levantamento topográfico de 10,01 a 20,00 ha</t>
  </si>
  <si>
    <t xml:space="preserve">Levantamento topográfico a partir de 20,01 ha</t>
  </si>
  <si>
    <t xml:space="preserve">Mobilização e desmobilização de equipamento</t>
  </si>
  <si>
    <t xml:space="preserve">Sondagem SPT até 10 metros de profundidade</t>
  </si>
  <si>
    <t xml:space="preserve">m</t>
  </si>
  <si>
    <t xml:space="preserve">Sondagem SPT de 10,01 a 20 metros de profundidade</t>
  </si>
  <si>
    <t xml:space="preserve">Sondagem SPT de 20,01 a 30 metros de profundidade</t>
  </si>
  <si>
    <t xml:space="preserve">Sondagem SPT a partir de 30,01 metros</t>
  </si>
  <si>
    <t xml:space="preserve">Laudo Técnico de Sondagem (por furo ou conjunto de furos)</t>
  </si>
  <si>
    <t xml:space="preserve">Programa de Necessidades</t>
  </si>
  <si>
    <t xml:space="preserve">EIV - Estudo de Impacto de Vizinhança</t>
  </si>
  <si>
    <t xml:space="preserve">Aprovação de Projetos em Órgãos Públicos</t>
  </si>
  <si>
    <t xml:space="preserve">un</t>
  </si>
  <si>
    <t xml:space="preserve">Projeto Arquitetônico de Edifícios padrão comercial, salas e lojas, ou edifícios administrativos até 400,00 m²</t>
  </si>
  <si>
    <t xml:space="preserve">Projeto Arquitetônico de Edifícios padrão comercial, salas e lojas, ou edifícios administrativos de 400,01 até 600,00 m²</t>
  </si>
  <si>
    <t xml:space="preserve">Projeto Arquitetônico de Edifícios padrão comercial, salas e lojas, ou edifícios administrativos de 600,01 a 1.000,00 m²</t>
  </si>
  <si>
    <t xml:space="preserve">Projeto Arquitetônico de Edifícios padrão comercial, salas e lojas, ou edifícios administrativos a partir de 1.000,01 m²</t>
  </si>
  <si>
    <t xml:space="preserve">Projeto Arquitetônico de Edifícios padrão galpão industrial, ginásios, armazéns, depósitos, oficinas e assemelhados de até 400,00 m²</t>
  </si>
  <si>
    <t xml:space="preserve">Projeto Arquitetônico de Edifícios padrão galpão industrial, ginásios, armazéns, depósitos, oficinas e assemelhados de 400,01 até 600,00 m²</t>
  </si>
  <si>
    <t xml:space="preserve">Projeto Arquitetônico de Edifícios padrão galpão industrial, ginásios, armazéns, depósitos, oficinas e assemelhados de 600,01 a 1.000,00 m²</t>
  </si>
  <si>
    <t xml:space="preserve">Projeto Arquitetônico de Edifícios padrão galpão industrial, ginásios, armazéns, depósitos, oficinas e assemelhados a partir de 1.000,01 m²</t>
  </si>
  <si>
    <t xml:space="preserve">Projeto Arquitetônico Completo – Unidade de Pronto Atendimento (UPA) ou Unidades Básicas de Atendimento (UBS)</t>
  </si>
  <si>
    <t xml:space="preserve">Projeto de Conjunto Habitacional de Interesse Social</t>
  </si>
  <si>
    <t xml:space="preserve">Projetos de Infraestrutura de Loteamento (água, esgoto, energia, drenagem e pavimentação)</t>
  </si>
  <si>
    <t xml:space="preserve">Projeto Arquitetônico de aeroportos até 400,00 m²</t>
  </si>
  <si>
    <t xml:space="preserve">Projeto Arquitetônico de aeroportos de 400,01 até 600,00 m²</t>
  </si>
  <si>
    <t xml:space="preserve">Projeto Arquitetônico de aeroportos de 600,01 a 1.000,00 m²</t>
  </si>
  <si>
    <t xml:space="preserve">Projeto Arquitetônico de aeroportos a partir de 1.000,01 m²</t>
  </si>
  <si>
    <t xml:space="preserve">Projeto de Arquitetura reforma, revitalização e restauro de até 400,00 m²</t>
  </si>
  <si>
    <t xml:space="preserve">Projeto de Arquitetura reforma, revitalização e restauro de 400,01 até 600,00 m²</t>
  </si>
  <si>
    <t xml:space="preserve">Projeto de Arquitetura reforma, revitalização e restauro de 600,01 a 1.000,00 m²</t>
  </si>
  <si>
    <t xml:space="preserve">Projeto de Arquitetura reforma, revitalização e restauro a partir de 1.000,01 m²</t>
  </si>
  <si>
    <t xml:space="preserve">Projeto de Arquitetura de Interiores / Layouts até 400,00 m²</t>
  </si>
  <si>
    <t xml:space="preserve">Projeto de Arquitetura de Interiores / Layouts de 400,01 até 600,00 m²</t>
  </si>
  <si>
    <t xml:space="preserve">Projeto de Arquitetura de Interiores / Layouts de 600,01 a 1.000,00 m²</t>
  </si>
  <si>
    <t xml:space="preserve">Projeto de Arquitetura de Interiores / Layouts a partir de 1.000,01 m²</t>
  </si>
  <si>
    <t xml:space="preserve">Projeto de Acessibilidade de até 400,00 m²</t>
  </si>
  <si>
    <t xml:space="preserve">Projeto de Acessibilidade de 400,01 até 600,00 m²</t>
  </si>
  <si>
    <t xml:space="preserve">Projeto de Acessibilidade de 600,01 a 1.000,00 m²</t>
  </si>
  <si>
    <t xml:space="preserve">Projeto de Acessibilidade a partir de 1.000,01 m²</t>
  </si>
  <si>
    <t xml:space="preserve">Projeto de Paisagismo até 5.000 m²</t>
  </si>
  <si>
    <t xml:space="preserve">Projeto de Paisagismo de 5.000,01 a 10.000 m²</t>
  </si>
  <si>
    <t xml:space="preserve">Projeto de Paisagismo de 10.000,01 a 20.000 m²</t>
  </si>
  <si>
    <t xml:space="preserve">Projeto de Paisagismo de 20.000,01 a 40.000 m²</t>
  </si>
  <si>
    <t xml:space="preserve">Projeto de Urbanismo até 20.000 m²</t>
  </si>
  <si>
    <t xml:space="preserve">Projeto de Urbanismo de 20.000,01 a 40.000 m²</t>
  </si>
  <si>
    <t xml:space="preserve">Projeto de Urbanismo de 40.000,01 a 60.000 m²</t>
  </si>
  <si>
    <t xml:space="preserve">Projeto de Urbanismo de 60.000,01 a 80.000 m²</t>
  </si>
  <si>
    <t xml:space="preserve">Projeto de mobiliário urbano para área até 2.500 m²</t>
  </si>
  <si>
    <t xml:space="preserve">Projeto de mobiliário urbano para área de 2.501 a 5.000 m²</t>
  </si>
  <si>
    <t xml:space="preserve">Projeto de mobiliário urbano para área de 5.001 a 10.000 m²</t>
  </si>
  <si>
    <t xml:space="preserve">Projeto de mobiliário urbano para área acima de 10.000 m²</t>
  </si>
  <si>
    <t xml:space="preserve">Projeto de Estruturas em Concreto Armado, Metálicas, ou mistas para edificações convencionais e/ou coberturas até 400,00 m²</t>
  </si>
  <si>
    <t xml:space="preserve">Projeto de Estruturas em Concreto Armado, Metálicas, ou mistas para edificações convencionais e/ou coberturas de 400,01 até 600,00 m²</t>
  </si>
  <si>
    <t xml:space="preserve">Projeto de Estruturas em Concreto Armado, Metálicas, ou mistas para edificações convencionais e/ou coberturas de 600,01 a 1.000,00 m²</t>
  </si>
  <si>
    <t xml:space="preserve">Projeto de Estruturas em Concreto Armado, Metálicas, ou mistas para edificações convencionais e/ou coberturas a partir de 1.000,01 m²</t>
  </si>
  <si>
    <t xml:space="preserve">Projeto de Fundação para edificações de até 400,00 m²</t>
  </si>
  <si>
    <t xml:space="preserve">Projeto de Fundação para edificações de 400,01 até 600,00 m²</t>
  </si>
  <si>
    <t xml:space="preserve">Projeto de Fundação para edificações de 600,01 a 1.000,00 m²</t>
  </si>
  <si>
    <t xml:space="preserve">Projeto de Fundação para edificações de 1.000,01 m²</t>
  </si>
  <si>
    <t xml:space="preserve">Projeto de Estruturas em Concreto Armado, Metálicas, ou mistas para galpão industrial, ginásios, armazéns, depósitos, oficinas e assemelhados até 400,00 m²</t>
  </si>
  <si>
    <t xml:space="preserve">Projeto de Estruturas em Concreto Armado, Metálicas, ou mistas para galpão industrial, ginásios, armazéns, depósitos, oficinas e assemelhados de 400,01 até 600,00 m²</t>
  </si>
  <si>
    <t xml:space="preserve">Projeto de Estruturas em Concreto Armado, Metálicas, ou mistas para galpão industrial, ginásios, armazéns, depósitos, oficinas e assemelhados de 600,01 a 1.000,00 m²</t>
  </si>
  <si>
    <t xml:space="preserve">Projeto de Estruturas em Concreto Armado, Metálicas, ou mistas para galpão industrial, ginásios, armazéns, depósitos, oficinas e assemelhados a partir de 1.000,01 m²</t>
  </si>
  <si>
    <t xml:space="preserve">Projeto Hidrossanitário, inclusive águas pluviais até 400,00 m²</t>
  </si>
  <si>
    <t xml:space="preserve">Projeto Hidrossanitário, inclusive águas pluviais de 400,01 até 600,00 m²</t>
  </si>
  <si>
    <t xml:space="preserve">Projeto Hidrossanitário, inclusive águas pluviais de 600,01 a 1.000,00 m²</t>
  </si>
  <si>
    <t xml:space="preserve">Projeto Hidrossanitário, inclusive águas pluviais a partir de 1.000,01 m²</t>
  </si>
  <si>
    <t xml:space="preserve">Projeto Prevenção Contra Incêndio até 400,00 m²</t>
  </si>
  <si>
    <t xml:space="preserve">Projeto Prevenção Contra Incêndio de 400,01 até 600,00 m²</t>
  </si>
  <si>
    <t xml:space="preserve">Projeto Prevenção Contra Incêndio de 600,01 a 1.000,00 m²</t>
  </si>
  <si>
    <t xml:space="preserve">Projeto Prevenção Contra Incêndio a partir de 1.000,01 m²</t>
  </si>
  <si>
    <t xml:space="preserve">Projeto de Instalações Elétricas prediais em baixa tensão até 400,00 m²</t>
  </si>
  <si>
    <t xml:space="preserve">Projeto de Instalações Elétricas prediais em baixa tensão de 400,01 até 600,00 m²</t>
  </si>
  <si>
    <t xml:space="preserve">Projeto de Instalações Elétricas prediais em baixa tensão de 600,01 a 1.000,00 m²</t>
  </si>
  <si>
    <t xml:space="preserve">Projeto de Instalações Elétricas prediais em baixa tensão a partir de 1.000,01 m²</t>
  </si>
  <si>
    <t xml:space="preserve">Projeto de Instalações de Proteção conta Descargas Atmosféricas até 400,00 m²</t>
  </si>
  <si>
    <t xml:space="preserve">Projeto de Instalações de Proteção conta Descargas Atmosféricas de 400,01 até 600,00 m²</t>
  </si>
  <si>
    <t xml:space="preserve">Projeto de Instalações de Proteção conta Descargas Atmosféricas de 600,01 a 1.000,00 m²</t>
  </si>
  <si>
    <t xml:space="preserve">Projeto de Instalações de Proteção conta Descargas Atmosféricas a partir de 1.000,01 m²</t>
  </si>
  <si>
    <t xml:space="preserve">Projeto de Lógica, Telefonia, Automação Predial e Segurança até 400,00 m²</t>
  </si>
  <si>
    <t xml:space="preserve">Projeto de Lógica, Telefonia, Automação Predial e Segurança de 400,01 até 600,00 m²</t>
  </si>
  <si>
    <t xml:space="preserve">Projeto de Lógica, Telefonia, Automação Predial e Segurança de 600,01 a 1.000,00 m²</t>
  </si>
  <si>
    <t xml:space="preserve">Projeto de Lógica, Telefonia, Automação Predial e Segurança a partir de 1.000,01 m²</t>
  </si>
  <si>
    <t xml:space="preserve">Projeto de geração de energia fotovoltaica até 5 kWp</t>
  </si>
  <si>
    <t xml:space="preserve">Projeto de geração de energia fotovoltaicade 5,01 a 15 kWp</t>
  </si>
  <si>
    <t xml:space="preserve">Projeto de geração de energia fotovoltaica de 15,01 a 40 kWp</t>
  </si>
  <si>
    <t xml:space="preserve">Projeto de geração de energia fotovoltaica acima de 40,01 kWp</t>
  </si>
  <si>
    <t xml:space="preserve">Projeto de Climatização e Condicionamento de Ar até 400,00 m²</t>
  </si>
  <si>
    <t xml:space="preserve">Projeto de Climatização e Condicionamento de Ar de 400,01 até 600,00 m²</t>
  </si>
  <si>
    <t xml:space="preserve">Projeto de Climatização e Condicionamento de Ar de 600,01 a 1.000,00 m²</t>
  </si>
  <si>
    <t xml:space="preserve">Projeto de Climatização e Condicionamento de Ar a partir de 1.000,01 m²</t>
  </si>
  <si>
    <t xml:space="preserve">Projeto de Instalações de Gases GLP, GNV, ou outros de combustão até 400,00 m²</t>
  </si>
  <si>
    <t xml:space="preserve">Projeto de Instalações de Gases GLP, GNV, ou outros de combustão de 400,01 até 600,00 m²</t>
  </si>
  <si>
    <t xml:space="preserve">Projeto de Instalações de Gases GLP, GNV, ou outros de combustão de 600,01 a 1.000,00 m²</t>
  </si>
  <si>
    <t xml:space="preserve">Projeto de Instalações de Gases GLP, GNV, ou outros de combustão a partir de 1.000,01 m²</t>
  </si>
  <si>
    <t xml:space="preserve">Projeto de Instalações de Gases Medicinais até 400,00 m²</t>
  </si>
  <si>
    <t xml:space="preserve">Projeto de Instalações de Gases Medicinais de 400,01 até 600,00 m²</t>
  </si>
  <si>
    <t xml:space="preserve">Projeto de Instalações de Gases Medicinais de 600,01 a 1.000,00 m²</t>
  </si>
  <si>
    <t xml:space="preserve">Projeto de Instalações de Gases Medicinais a partir de 1.000,01 m²</t>
  </si>
  <si>
    <t xml:space="preserve">Projeto de Instalações de Gases agentes extintores de Incêndio e sistemas até 400,00 m²</t>
  </si>
  <si>
    <t xml:space="preserve">Estudo Hidrológico e Hidráulico da bacia de até 50.000 m²</t>
  </si>
  <si>
    <t xml:space="preserve">Estudo Hidrológico e Hidráulico da bacia de 50.001 a 200.000 m²</t>
  </si>
  <si>
    <t xml:space="preserve">Estudo Hidrológico e Hidráulico da bacia de 200.001 a 500.000 m²</t>
  </si>
  <si>
    <t xml:space="preserve">Estudo Hidrológico e Hidráulico da bacia acima de 500.001 m²</t>
  </si>
  <si>
    <t xml:space="preserve">Projeto de drenagem integrada até 5.000 m²</t>
  </si>
  <si>
    <t xml:space="preserve">Projeto de drenagem integrada de 5.001 a 10.000 m²</t>
  </si>
  <si>
    <t xml:space="preserve">Projeto de drenagem integrada de 10.001 a 20.000 m²</t>
  </si>
  <si>
    <t xml:space="preserve">Projeto de drenagem integrada acima de 20.001 m²</t>
  </si>
  <si>
    <t xml:space="preserve">Projeto de contenção até 100 metros</t>
  </si>
  <si>
    <t xml:space="preserve">Projeto de contenção de 101 a 300 metros</t>
  </si>
  <si>
    <t xml:space="preserve">Projeto de contenção de 301 a 600 metros</t>
  </si>
  <si>
    <t xml:space="preserve">Projeto de contenção acima de 600 metros</t>
  </si>
  <si>
    <t xml:space="preserve">EIA/RIMA para empreendimento com área afetada até 100.000 m²</t>
  </si>
  <si>
    <t xml:space="preserve">EIA/RIMA para área de 100.001 a 500.000 m²</t>
  </si>
  <si>
    <t xml:space="preserve">EIA/RIMA para área de 500.001 a 1.000.000 m²</t>
  </si>
  <si>
    <t xml:space="preserve">EIA/RIMA para área superior a 1.000.001 m²</t>
  </si>
  <si>
    <t xml:space="preserve">Projeto de Geometria de Circulações Viárias de até 5.000 m²</t>
  </si>
  <si>
    <t xml:space="preserve">Projeto de Geometria de Circulações Viárias de 5.001 a 10.000 m²</t>
  </si>
  <si>
    <t xml:space="preserve">Projeto de Geometria de Circulações Viárias de 10.001 a 20.000 m²</t>
  </si>
  <si>
    <t xml:space="preserve">Projeto de Geometria de Circulações Viárias acima de 20.001 m²</t>
  </si>
  <si>
    <t xml:space="preserve">Projeto de Terraplenagem de até 500 m </t>
  </si>
  <si>
    <t xml:space="preserve">Projeto de Terraplenagem de 500,01 a 1.000,00 m</t>
  </si>
  <si>
    <t xml:space="preserve">Projeto de Terraplenagem acima de 1.000,01 m</t>
  </si>
  <si>
    <t xml:space="preserve">Projeto de Pavimentação de até 500 m </t>
  </si>
  <si>
    <t xml:space="preserve">Projeto de Pavimentação de 500,01 a 1.000,00 m</t>
  </si>
  <si>
    <t xml:space="preserve">Projeto de Pavimentação acima de 1.000,01 m</t>
  </si>
  <si>
    <t xml:space="preserve">Projeto de Recapamento de até 500 m </t>
  </si>
  <si>
    <t xml:space="preserve">Projeto de Recapamento de 500,01 a 1.000,00 m</t>
  </si>
  <si>
    <t xml:space="preserve">Projeto de Recapamento acima de 1.000,01 m</t>
  </si>
  <si>
    <t xml:space="preserve">Projeto de Drenagem de até 500 m </t>
  </si>
  <si>
    <t xml:space="preserve">Projeto de Drenagem de 500,01 a 1.000,00 m</t>
  </si>
  <si>
    <t xml:space="preserve">Projeto de Drenagem acima de 1.000,01 m</t>
  </si>
  <si>
    <t xml:space="preserve">Projeto de Sinalização Viária de até 500 m </t>
  </si>
  <si>
    <t xml:space="preserve">Projeto de Sinalização Viária de 500,01 a 1.000,00 m</t>
  </si>
  <si>
    <t xml:space="preserve">Projeto de Sinalização Viária acima de 1.000,01 m</t>
  </si>
  <si>
    <t xml:space="preserve">Especificações Técnicas e Memorial Descritivo até 400,00 m²</t>
  </si>
  <si>
    <t xml:space="preserve">Especificações Técnicas e Memorial Descritivo de 400,01 até 600,00 m²</t>
  </si>
  <si>
    <t xml:space="preserve">Especificações Técnicas e Memorial Descritivo de 600,01 a 1.000,00 m²</t>
  </si>
  <si>
    <t xml:space="preserve">Especificações Técnicas e Memorial Descritivo a partir de 1.000,01 m²</t>
  </si>
  <si>
    <t xml:space="preserve">Planilha de Quantitativos e Orçamento até 400,00 m²</t>
  </si>
  <si>
    <t xml:space="preserve">Planilha de Quantitativos e Orçamento de 400,01 até 600,00 m²</t>
  </si>
  <si>
    <t xml:space="preserve">Planilha de Quantitativos e Orçamento de 600,01 a 1.000,00 m²</t>
  </si>
  <si>
    <t xml:space="preserve">Planilha de Quantitativos e Orçamento a partir de 1.000,01 m²</t>
  </si>
  <si>
    <t xml:space="preserve">Cronograma Físico-Financeiro</t>
  </si>
  <si>
    <t xml:space="preserve">PGRCC - Plano de Gerenciamento de Resíduos da Construção Civil</t>
  </si>
  <si>
    <t xml:space="preserve">TOTAL GERAL C/ BDI (R$)</t>
  </si>
  <si>
    <t xml:space="preserve">BDI</t>
  </si>
  <si>
    <t xml:space="preserve">Castro,</t>
  </si>
  <si>
    <t xml:space="preserve">02 de setembro de 2025</t>
  </si>
  <si>
    <t xml:space="preserve">Eng. Jean Carlos Moraes</t>
  </si>
  <si>
    <t xml:space="preserve">CREA-PR 219.082/D</t>
  </si>
  <si>
    <t xml:space="preserve">ITPSIM</t>
  </si>
  <si>
    <t xml:space="preserve">GEPLAN</t>
  </si>
  <si>
    <t xml:space="preserve">BIM START</t>
  </si>
  <si>
    <t xml:space="preserve">PROPOSTA</t>
  </si>
  <si>
    <t xml:space="preserve">Projeto de impermeabilização até 400,00 m²</t>
  </si>
  <si>
    <t xml:space="preserve">Projeto de impermeabilização de 400,01 a 600,00 m²</t>
  </si>
  <si>
    <t xml:space="preserve">Projeto de impermeabilização de 600,01 a 1.000,00 m²</t>
  </si>
  <si>
    <t xml:space="preserve">Projeto de impermeabilização acima de 1.000,01 m²</t>
  </si>
  <si>
    <t xml:space="preserve">Projeto de Aprovação na Prefeitura até 400,00 m²</t>
  </si>
  <si>
    <t xml:space="preserve">Projeto de Aprovação na Prefeitura de 400,01 até 600,00 m²</t>
  </si>
  <si>
    <t xml:space="preserve">Projeto de Aprovação na Prefeitura de 600,01 a 1.000,00 m²</t>
  </si>
  <si>
    <t xml:space="preserve">Projeto de Aprovação na Prefeitura a partir de 1.000,01 m²</t>
  </si>
  <si>
    <t xml:space="preserve">Projeto de Instalações de Gases agentes extintores de Incêndio e sistemas de 400,01 até 600,00 m²</t>
  </si>
  <si>
    <t xml:space="preserve">Projeto de Instalações de Gases agentes extintores de Incêndio e sistemas de 600,01 a 1.000,00 m²</t>
  </si>
  <si>
    <t xml:space="preserve">Projeto de Instalações de Gases agentes extintores de Incêndio e sistemas a partir de 1.000,01 m²</t>
  </si>
  <si>
    <t xml:space="preserve">Projeto de Estação de Tratamento de Esgoto (ETE) para rede de até 2 km</t>
  </si>
  <si>
    <t xml:space="preserve">km</t>
  </si>
  <si>
    <t xml:space="preserve">Projeto de Estação de Tratamento de Esgoto (ETE) para rede de 2,01 a 5 km</t>
  </si>
  <si>
    <t xml:space="preserve">Projeto de Estação de Tratamento de Esgoto (ETE) para rede de 5,01 a 10 km</t>
  </si>
  <si>
    <t xml:space="preserve">Projeto de Estação de Tratamento de Esgoto (ETE) para rede acima de 10,01 km</t>
  </si>
  <si>
    <t xml:space="preserve">Projeto de Estação de Tratamento de Água (ETA) de até 2 km</t>
  </si>
  <si>
    <t xml:space="preserve">Projeto de Estação de Tratamento de Água (ETA) para rede de 2,01 a 5 km</t>
  </si>
  <si>
    <t xml:space="preserve">Projeto de Estação de Tratamento de Água (ETA) para rede de 5,01 a 10 km</t>
  </si>
  <si>
    <t xml:space="preserve">Projeto de Estação de Tratamento de Água (ETA) para rede acima de 10,01 km</t>
  </si>
  <si>
    <t xml:space="preserve">Compatibilização de projetos com área de até 400,00 m²</t>
  </si>
  <si>
    <t xml:space="preserve">Compatibilização de projetos com área de até 400,01 até 600,00 m²</t>
  </si>
  <si>
    <t xml:space="preserve">Compatibilização de projetos com área de até 600,01 a 1.000,00 m²</t>
  </si>
  <si>
    <t xml:space="preserve">Compatibilização de projetos com área a partir de 1.000,01 m²</t>
  </si>
  <si>
    <t xml:space="preserve">Relatório inicial - Planejamento</t>
  </si>
  <si>
    <t xml:space="preserve">MÊS</t>
  </si>
  <si>
    <t xml:space="preserve">Relatório de gestão de apoio técnico ao gerenciamento e fiscalização</t>
  </si>
  <si>
    <t xml:space="preserve">Relatório de  gerenciamento e fiscalização - obras civis e de infraestrutura</t>
  </si>
  <si>
    <t xml:space="preserve">Relatório de  gerenciamento e fiscalização - obras instalações hidrossanitárias e ppci</t>
  </si>
  <si>
    <t xml:space="preserve">Relatório de gerenciamento e fiscalização - obras elétricas</t>
  </si>
  <si>
    <t xml:space="preserve">Relatório de  gerenciamento e fiscalização - obras mecânicas</t>
  </si>
  <si>
    <t xml:space="preserve">Relatório final - Entrega da Obra</t>
  </si>
  <si>
    <t xml:space="preserve">TOTAL GERAL S/ BDI (R$)</t>
  </si>
  <si>
    <t xml:space="preserve">PLANILHA DE COMPOSIÇÃO DO BDI</t>
  </si>
  <si>
    <t xml:space="preserve">Proponente/Tomador:</t>
  </si>
  <si>
    <t xml:space="preserve">MUNICÍPIO DE CASTRO</t>
  </si>
  <si>
    <t xml:space="preserve">Município/UF:</t>
  </si>
  <si>
    <t xml:space="preserve">CASTRO/PR</t>
  </si>
  <si>
    <t xml:space="preserve">Nº do CT:</t>
  </si>
  <si>
    <t xml:space="preserve">XXXX.XXX-XX/20XX</t>
  </si>
  <si>
    <t xml:space="preserve">Empreendimento:</t>
  </si>
  <si>
    <t xml:space="preserve">SERVIÇOS TÉCNICOS DE ENGENHARIA E ARQUITETURA COM METODOLOGIA BIM</t>
  </si>
  <si>
    <t xml:space="preserve">COMPONENTE</t>
  </si>
  <si>
    <t xml:space="preserve">FAIXA DE ADMISSIBILIDADE</t>
  </si>
  <si>
    <t xml:space="preserve">VALOR PROPOSTO
(%)</t>
  </si>
  <si>
    <t xml:space="preserve">1° QUARTIL
(%)</t>
  </si>
  <si>
    <t xml:space="preserve">MÉDIO
(%)</t>
  </si>
  <si>
    <t xml:space="preserve">3° QUARTIL
(%)</t>
  </si>
  <si>
    <r>
      <rPr>
        <sz val="11"/>
        <color theme="1"/>
        <rFont val="Calibri"/>
        <family val="2"/>
        <charset val="1"/>
      </rPr>
      <t xml:space="preserve">Administração Central (</t>
    </r>
    <r>
      <rPr>
        <b val="true"/>
        <sz val="10"/>
        <rFont val="Arial"/>
        <family val="2"/>
        <charset val="1"/>
      </rPr>
      <t xml:space="preserve">AC</t>
    </r>
    <r>
      <rPr>
        <sz val="10"/>
        <rFont val="Arial"/>
        <family val="0"/>
        <charset val="1"/>
      </rPr>
      <t xml:space="preserve">)</t>
    </r>
  </si>
  <si>
    <r>
      <rPr>
        <sz val="11"/>
        <color theme="1"/>
        <rFont val="Calibri"/>
        <family val="2"/>
        <charset val="1"/>
      </rPr>
      <t xml:space="preserve">Seguro e Garantia (</t>
    </r>
    <r>
      <rPr>
        <b val="true"/>
        <sz val="10"/>
        <rFont val="Arial"/>
        <family val="2"/>
        <charset val="1"/>
      </rPr>
      <t xml:space="preserve">S+G</t>
    </r>
    <r>
      <rPr>
        <sz val="10"/>
        <rFont val="Arial"/>
        <family val="0"/>
        <charset val="1"/>
      </rPr>
      <t xml:space="preserve">)</t>
    </r>
  </si>
  <si>
    <r>
      <rPr>
        <sz val="11"/>
        <color theme="1"/>
        <rFont val="Calibri"/>
        <family val="2"/>
        <charset val="1"/>
      </rPr>
      <t xml:space="preserve">Risco (</t>
    </r>
    <r>
      <rPr>
        <b val="true"/>
        <sz val="10"/>
        <rFont val="Arial"/>
        <family val="2"/>
        <charset val="1"/>
      </rPr>
      <t xml:space="preserve">R</t>
    </r>
    <r>
      <rPr>
        <sz val="10"/>
        <rFont val="Arial"/>
        <family val="0"/>
        <charset val="1"/>
      </rPr>
      <t xml:space="preserve">) </t>
    </r>
  </si>
  <si>
    <r>
      <rPr>
        <sz val="11"/>
        <color theme="1"/>
        <rFont val="Calibri"/>
        <family val="2"/>
        <charset val="1"/>
      </rPr>
      <t xml:space="preserve">Despesas Financeiras (</t>
    </r>
    <r>
      <rPr>
        <b val="true"/>
        <sz val="10"/>
        <rFont val="Arial"/>
        <family val="2"/>
        <charset val="1"/>
      </rPr>
      <t xml:space="preserve">DF</t>
    </r>
    <r>
      <rPr>
        <sz val="10"/>
        <rFont val="Arial"/>
        <family val="0"/>
        <charset val="1"/>
      </rPr>
      <t xml:space="preserve">)</t>
    </r>
  </si>
  <si>
    <r>
      <rPr>
        <sz val="11"/>
        <color theme="1"/>
        <rFont val="Calibri"/>
        <family val="2"/>
        <charset val="1"/>
      </rPr>
      <t xml:space="preserve">Lucro (</t>
    </r>
    <r>
      <rPr>
        <b val="true"/>
        <sz val="10"/>
        <rFont val="Arial"/>
        <family val="2"/>
        <charset val="1"/>
      </rPr>
      <t xml:space="preserve">L</t>
    </r>
    <r>
      <rPr>
        <sz val="10"/>
        <rFont val="Arial"/>
        <family val="0"/>
        <charset val="1"/>
      </rPr>
      <t xml:space="preserve">)</t>
    </r>
  </si>
  <si>
    <r>
      <rPr>
        <sz val="11"/>
        <color theme="1"/>
        <rFont val="Calibri"/>
        <family val="2"/>
        <charset val="1"/>
      </rPr>
      <t xml:space="preserve">Tributos (</t>
    </r>
    <r>
      <rPr>
        <b val="true"/>
        <sz val="10"/>
        <rFont val="Arial"/>
        <family val="2"/>
        <charset val="1"/>
      </rPr>
      <t xml:space="preserve">I</t>
    </r>
    <r>
      <rPr>
        <sz val="10"/>
        <rFont val="Arial"/>
        <family val="0"/>
        <charset val="1"/>
      </rPr>
      <t xml:space="preserve">)</t>
    </r>
  </si>
  <si>
    <t xml:space="preserve">Conforme legislação específica</t>
  </si>
  <si>
    <t xml:space="preserve">PIS</t>
  </si>
  <si>
    <t xml:space="preserve">COFINS</t>
  </si>
  <si>
    <t xml:space="preserve">ISSQN</t>
  </si>
  <si>
    <t xml:space="preserve">Contribuição Previdenciária</t>
  </si>
  <si>
    <t xml:space="preserve">Lei da Desoneração (4,50%) lei n. 13.161/15</t>
  </si>
  <si>
    <t xml:space="preserve">Equação para cálculo do percentual do BDI conforme Acórdão TCU 2622/2013:</t>
  </si>
  <si>
    <t xml:space="preserve">
BDI  sem desoneração(%)
</t>
  </si>
  <si>
    <t xml:space="preserve">BDI  com desoneração (%)</t>
  </si>
  <si>
    <t xml:space="preserve">Local/Data:</t>
  </si>
  <si>
    <t xml:space="preserve">Castro/PR 02 de Setembro de 2025</t>
  </si>
  <si>
    <t xml:space="preserve">Responsável Técnico/Assinatura:</t>
  </si>
  <si>
    <t xml:space="preserve">Jean Carlos Moraes</t>
  </si>
  <si>
    <t xml:space="preserve">Registro CREA:</t>
  </si>
  <si>
    <t xml:space="preserve">219.082/D </t>
  </si>
  <si>
    <t xml:space="preserve">Nº da ART:</t>
  </si>
  <si>
    <t xml:space="preserve">XXXXXXXXXXX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</si>
</sst>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%"/>
    <numFmt numFmtId="166" formatCode="#,##0.00"/>
    <numFmt numFmtId="167" formatCode="_-&quot;R$ &quot;* #,##0.00_-;&quot;-R$ &quot;* #,##0.00_-;_-&quot;R$ &quot;* \-??_-;_-@_-"/>
    <numFmt numFmtId="168" formatCode="0.00%"/>
    <numFmt numFmtId="169" formatCode="0.00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color theme="1"/>
      <name val="Arial"/>
      <family val="2"/>
      <charset val="1"/>
    </font>
    <font>
      <b val="true"/>
      <sz val="10"/>
      <name val="Arial"/>
      <family val="2"/>
      <charset val="1"/>
    </font>
    <font>
      <sz val="10"/>
      <color theme="1"/>
      <name val="Times New Roman"/>
      <family val="1"/>
      <charset val="1"/>
    </font>
    <font>
      <b val="true"/>
      <u val="single"/>
      <sz val="12"/>
      <name val="Arial"/>
      <family val="2"/>
      <charset val="1"/>
    </font>
    <font>
      <sz val="8"/>
      <name val="Arial"/>
      <family val="0"/>
      <charset val="1"/>
    </font>
    <font>
      <sz val="10"/>
      <name val="Arial"/>
      <family val="0"/>
      <charset val="1"/>
    </font>
    <font>
      <i val="true"/>
      <sz val="1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9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 tint="-0.25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theme="0" tint="-0.15"/>
        <bgColor rgb="FFBFBFBF"/>
      </patternFill>
    </fill>
    <fill>
      <patternFill patternType="solid">
        <fgColor rgb="FFCCFFCC"/>
        <bgColor rgb="FFCCFFFF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justify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4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4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4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5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5" borderId="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5" borderId="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5" borderId="4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8" fontId="4" fillId="5" borderId="2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5" borderId="2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5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3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4" borderId="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7" fontId="4" fillId="4" borderId="2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5" fillId="4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7" fontId="4" fillId="0" borderId="2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4" fillId="5" borderId="2" xfId="1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5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" fillId="5" borderId="2" xfId="1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0" xfId="0" applyFont="true" applyBorder="true" applyAlignment="true" applyProtection="true">
      <alignment horizontal="left" vertical="center" textRotation="0" wrapText="false" indent="1" shrinkToFit="false"/>
      <protection locked="false" hidden="false"/>
    </xf>
    <xf numFmtId="164" fontId="6" fillId="6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6" borderId="2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9" fontId="11" fillId="0" borderId="2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11" fillId="0" borderId="6" xfId="0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9" fontId="11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6" borderId="7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6" fillId="0" borderId="2" xfId="0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6" fontId="12" fillId="6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6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_pLANILHA DE BDI_MODELO v2_EXCEL" xfId="20"/>
    <cellStyle name="Normal_Planilha RETROFIT PALÁCIO - VRF  DEZEMBRO  2013 CRONOGRAMA 15 MESES _ R02 - 2" xfId="21"/>
    <cellStyle name="Porcentagem_pLANILHA DE BDI_MODELO v2_EXCEL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169"/>
  <sheetViews>
    <sheetView showFormulas="false" showGridLines="true" showRowColHeaders="true" showZeros="true" rightToLeft="false" tabSelected="true" showOutlineSymbols="true" defaultGridColor="true" view="normal" topLeftCell="A107" colorId="64" zoomScale="85" zoomScaleNormal="85" zoomScalePageLayoutView="100" workbookViewId="0">
      <selection pane="topLeft" activeCell="U166" activeCellId="0" sqref="U166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79"/>
    <col collapsed="false" customWidth="true" hidden="false" outlineLevel="0" max="2" min="2" style="2" width="6.29"/>
    <col collapsed="false" customWidth="true" hidden="false" outlineLevel="0" max="3" min="3" style="3" width="10.14"/>
    <col collapsed="false" customWidth="true" hidden="true" outlineLevel="0" max="4" min="4" style="4" width="17.29"/>
    <col collapsed="false" customWidth="true" hidden="true" outlineLevel="0" max="5" min="5" style="4" width="18"/>
    <col collapsed="false" customWidth="true" hidden="false" outlineLevel="0" max="6" min="6" style="5" width="15.71"/>
    <col collapsed="false" customWidth="true" hidden="false" outlineLevel="0" max="8" min="7" style="5" width="17.84"/>
  </cols>
  <sheetData>
    <row r="1" customFormat="false" ht="15" hidden="false" customHeight="false" outlineLevel="0" collapsed="false">
      <c r="A1" s="6" t="s">
        <v>0</v>
      </c>
      <c r="B1" s="6"/>
      <c r="C1" s="6"/>
      <c r="D1" s="6"/>
      <c r="E1" s="6"/>
      <c r="F1" s="6"/>
      <c r="G1" s="6"/>
      <c r="H1" s="6"/>
    </row>
    <row r="2" customFormat="false" ht="15" hidden="false" customHeight="true" outlineLevel="0" collapsed="false">
      <c r="A2" s="7" t="s">
        <v>1</v>
      </c>
      <c r="B2" s="8" t="s">
        <v>2</v>
      </c>
      <c r="C2" s="9" t="s">
        <v>3</v>
      </c>
      <c r="D2" s="10" t="s">
        <v>4</v>
      </c>
      <c r="E2" s="10"/>
      <c r="F2" s="10" t="s">
        <v>4</v>
      </c>
      <c r="G2" s="10"/>
      <c r="H2" s="10"/>
    </row>
    <row r="3" customFormat="false" ht="15" hidden="false" customHeight="false" outlineLevel="0" collapsed="false">
      <c r="A3" s="7"/>
      <c r="B3" s="8"/>
      <c r="C3" s="9"/>
      <c r="D3" s="9" t="s">
        <v>5</v>
      </c>
      <c r="E3" s="9" t="s">
        <v>6</v>
      </c>
      <c r="F3" s="9" t="s">
        <v>5</v>
      </c>
      <c r="G3" s="9" t="s">
        <v>7</v>
      </c>
      <c r="H3" s="9" t="s">
        <v>6</v>
      </c>
    </row>
    <row r="4" s="16" customFormat="true" ht="15" hidden="false" customHeight="false" outlineLevel="0" collapsed="false">
      <c r="A4" s="11" t="s">
        <v>8</v>
      </c>
      <c r="B4" s="12" t="s">
        <v>9</v>
      </c>
      <c r="C4" s="13" t="n">
        <v>20</v>
      </c>
      <c r="D4" s="14" t="n">
        <f aca="false">COTAÇÕES!D4</f>
        <v>6795.77333333333</v>
      </c>
      <c r="E4" s="14" t="n">
        <f aca="false">C4*D4</f>
        <v>135915.466666667</v>
      </c>
      <c r="F4" s="15" t="n">
        <f aca="false">ROUND(D4,2)</f>
        <v>6795.77</v>
      </c>
      <c r="G4" s="15" t="n">
        <f aca="false">ROUND(F4*(1+$H$161),2)</f>
        <v>8144.74</v>
      </c>
      <c r="H4" s="15" t="n">
        <f aca="false">ROUND(C4*G4,2)</f>
        <v>162894.8</v>
      </c>
    </row>
    <row r="5" s="16" customFormat="true" ht="15" hidden="false" customHeight="false" outlineLevel="0" collapsed="false">
      <c r="A5" s="11" t="s">
        <v>10</v>
      </c>
      <c r="B5" s="12" t="s">
        <v>9</v>
      </c>
      <c r="C5" s="13" t="n">
        <v>20</v>
      </c>
      <c r="D5" s="14" t="n">
        <f aca="false">COTAÇÕES!D5</f>
        <v>5731.66666666667</v>
      </c>
      <c r="E5" s="14" t="n">
        <f aca="false">C5*D5</f>
        <v>114633.333333333</v>
      </c>
      <c r="F5" s="15" t="n">
        <f aca="false">ROUND(D5,2)</f>
        <v>5731.67</v>
      </c>
      <c r="G5" s="15" t="n">
        <f aca="false">ROUND(F5*(1+$H$161),2)</f>
        <v>6869.41</v>
      </c>
      <c r="H5" s="15" t="n">
        <f aca="false">ROUND(C5*G5,2)</f>
        <v>137388.2</v>
      </c>
    </row>
    <row r="6" s="16" customFormat="true" ht="15" hidden="false" customHeight="false" outlineLevel="0" collapsed="false">
      <c r="A6" s="11" t="s">
        <v>11</v>
      </c>
      <c r="B6" s="12" t="s">
        <v>9</v>
      </c>
      <c r="C6" s="13" t="n">
        <v>20</v>
      </c>
      <c r="D6" s="14" t="n">
        <f aca="false">COTAÇÕES!D6</f>
        <v>5101.33333333333</v>
      </c>
      <c r="E6" s="14" t="n">
        <f aca="false">C6*D6</f>
        <v>102026.666666667</v>
      </c>
      <c r="F6" s="15" t="n">
        <f aca="false">ROUND(D6,2)</f>
        <v>5101.33</v>
      </c>
      <c r="G6" s="15" t="n">
        <f aca="false">ROUND(F6*(1+$H$161),2)</f>
        <v>6113.95</v>
      </c>
      <c r="H6" s="15" t="n">
        <f aca="false">ROUND(C6*G6,2)</f>
        <v>122279</v>
      </c>
    </row>
    <row r="7" s="16" customFormat="true" ht="15" hidden="false" customHeight="false" outlineLevel="0" collapsed="false">
      <c r="A7" s="11" t="s">
        <v>12</v>
      </c>
      <c r="B7" s="12" t="s">
        <v>9</v>
      </c>
      <c r="C7" s="13" t="n">
        <v>10</v>
      </c>
      <c r="D7" s="14" t="n">
        <f aca="false">COTAÇÕES!D7</f>
        <v>4288.33333333333</v>
      </c>
      <c r="E7" s="14" t="n">
        <f aca="false">C7*D7</f>
        <v>42883.3333333333</v>
      </c>
      <c r="F7" s="15" t="n">
        <f aca="false">ROUND(D7,2)</f>
        <v>4288.33</v>
      </c>
      <c r="G7" s="15" t="n">
        <f aca="false">ROUND(F7*(1+$H$161),2)</f>
        <v>5139.57</v>
      </c>
      <c r="H7" s="15" t="n">
        <f aca="false">ROUND(C7*G7,2)</f>
        <v>51395.7</v>
      </c>
    </row>
    <row r="8" s="16" customFormat="true" ht="15" hidden="false" customHeight="false" outlineLevel="0" collapsed="false">
      <c r="A8" s="11" t="s">
        <v>13</v>
      </c>
      <c r="B8" s="12" t="s">
        <v>14</v>
      </c>
      <c r="C8" s="13" t="n">
        <v>20</v>
      </c>
      <c r="D8" s="14" t="n">
        <f aca="false">COTAÇÕES!D8</f>
        <v>1666.66666666667</v>
      </c>
      <c r="E8" s="14" t="n">
        <f aca="false">C8*D8</f>
        <v>33333.3333333333</v>
      </c>
      <c r="F8" s="15" t="n">
        <f aca="false">ROUND(D8,2)</f>
        <v>1666.67</v>
      </c>
      <c r="G8" s="15" t="n">
        <f aca="false">ROUND(F8*(1+$H$161),2)</f>
        <v>1997.51</v>
      </c>
      <c r="H8" s="15" t="n">
        <f aca="false">ROUND(C8*G8,2)</f>
        <v>39950.2</v>
      </c>
    </row>
    <row r="9" s="16" customFormat="true" ht="15" hidden="false" customHeight="false" outlineLevel="0" collapsed="false">
      <c r="A9" s="11" t="s">
        <v>15</v>
      </c>
      <c r="B9" s="12" t="s">
        <v>14</v>
      </c>
      <c r="C9" s="13" t="n">
        <v>60</v>
      </c>
      <c r="D9" s="14" t="n">
        <f aca="false">COTAÇÕES!D9</f>
        <v>966.666666666667</v>
      </c>
      <c r="E9" s="14" t="n">
        <f aca="false">C9*D9</f>
        <v>58000</v>
      </c>
      <c r="F9" s="15" t="n">
        <f aca="false">ROUND(D9,2)</f>
        <v>966.67</v>
      </c>
      <c r="G9" s="15" t="n">
        <f aca="false">ROUND(F9*(1+$H$161),2)</f>
        <v>1158.55</v>
      </c>
      <c r="H9" s="15" t="n">
        <f aca="false">ROUND(C9*G9,2)</f>
        <v>69513</v>
      </c>
    </row>
    <row r="10" s="16" customFormat="true" ht="15" hidden="false" customHeight="false" outlineLevel="0" collapsed="false">
      <c r="A10" s="17" t="s">
        <v>16</v>
      </c>
      <c r="B10" s="18" t="s">
        <v>17</v>
      </c>
      <c r="C10" s="19" t="n">
        <v>1200</v>
      </c>
      <c r="D10" s="20" t="n">
        <f aca="false">COTAÇÕES!D10</f>
        <v>11.4</v>
      </c>
      <c r="E10" s="20" t="n">
        <f aca="false">C10*D10</f>
        <v>13680</v>
      </c>
      <c r="F10" s="21" t="n">
        <f aca="false">ROUND(D10,2)</f>
        <v>11.4</v>
      </c>
      <c r="G10" s="21" t="n">
        <f aca="false">ROUND(F10*(1+$H$161),2)</f>
        <v>13.66</v>
      </c>
      <c r="H10" s="21" t="n">
        <f aca="false">ROUND(C10*G10,2)</f>
        <v>16392</v>
      </c>
    </row>
    <row r="11" s="16" customFormat="true" ht="15" hidden="false" customHeight="false" outlineLevel="0" collapsed="false">
      <c r="A11" s="17" t="s">
        <v>18</v>
      </c>
      <c r="B11" s="18" t="s">
        <v>17</v>
      </c>
      <c r="C11" s="19" t="n">
        <v>1600</v>
      </c>
      <c r="D11" s="20" t="n">
        <f aca="false">COTAÇÕES!D11</f>
        <v>9.97333333333333</v>
      </c>
      <c r="E11" s="20" t="n">
        <f aca="false">C11*D11</f>
        <v>15957.3333333333</v>
      </c>
      <c r="F11" s="21" t="n">
        <f aca="false">ROUND(D11,2)</f>
        <v>9.97</v>
      </c>
      <c r="G11" s="21" t="n">
        <f aca="false">ROUND(F11*(1+$H$161),2)</f>
        <v>11.95</v>
      </c>
      <c r="H11" s="21" t="n">
        <f aca="false">ROUND(C11*G11,2)</f>
        <v>19120</v>
      </c>
    </row>
    <row r="12" s="16" customFormat="true" ht="15" hidden="false" customHeight="false" outlineLevel="0" collapsed="false">
      <c r="A12" s="17" t="s">
        <v>19</v>
      </c>
      <c r="B12" s="18" t="s">
        <v>17</v>
      </c>
      <c r="C12" s="19" t="n">
        <v>3000</v>
      </c>
      <c r="D12" s="20" t="n">
        <f aca="false">COTAÇÕES!D12</f>
        <v>8.55</v>
      </c>
      <c r="E12" s="20" t="n">
        <f aca="false">C12*D12</f>
        <v>25650</v>
      </c>
      <c r="F12" s="21" t="n">
        <f aca="false">ROUND(D12,2)</f>
        <v>8.55</v>
      </c>
      <c r="G12" s="21" t="n">
        <f aca="false">ROUND(F12*(1+$H$161),2)</f>
        <v>10.25</v>
      </c>
      <c r="H12" s="21" t="n">
        <f aca="false">ROUND(C12*G12,2)</f>
        <v>30750</v>
      </c>
    </row>
    <row r="13" s="16" customFormat="true" ht="15" hidden="false" customHeight="false" outlineLevel="0" collapsed="false">
      <c r="A13" s="17" t="s">
        <v>20</v>
      </c>
      <c r="B13" s="18" t="s">
        <v>17</v>
      </c>
      <c r="C13" s="19" t="n">
        <v>5000</v>
      </c>
      <c r="D13" s="20" t="n">
        <f aca="false">COTAÇÕES!D13</f>
        <v>7.12333333333333</v>
      </c>
      <c r="E13" s="20" t="n">
        <f aca="false">C13*D13</f>
        <v>35616.6666666667</v>
      </c>
      <c r="F13" s="21" t="n">
        <f aca="false">ROUND(D13,2)</f>
        <v>7.12</v>
      </c>
      <c r="G13" s="21" t="n">
        <f aca="false">ROUND(F13*(1+$H$161),2)</f>
        <v>8.53</v>
      </c>
      <c r="H13" s="21" t="n">
        <f aca="false">ROUND(C13*G13,2)</f>
        <v>42650</v>
      </c>
    </row>
    <row r="14" s="16" customFormat="true" ht="15" hidden="false" customHeight="false" outlineLevel="0" collapsed="false">
      <c r="A14" s="17" t="s">
        <v>21</v>
      </c>
      <c r="B14" s="18" t="s">
        <v>22</v>
      </c>
      <c r="C14" s="19" t="n">
        <v>15</v>
      </c>
      <c r="D14" s="20" t="n">
        <f aca="false">COTAÇÕES!D14</f>
        <v>4185.80666666667</v>
      </c>
      <c r="E14" s="20" t="n">
        <f aca="false">C14*D14</f>
        <v>62787.1</v>
      </c>
      <c r="F14" s="21" t="n">
        <f aca="false">ROUND(D14,2)</f>
        <v>4185.81</v>
      </c>
      <c r="G14" s="21" t="n">
        <f aca="false">ROUND(F14*(1+$H$161),2)</f>
        <v>5016.7</v>
      </c>
      <c r="H14" s="21" t="n">
        <f aca="false">ROUND(C14*G14,2)</f>
        <v>75250.5</v>
      </c>
    </row>
    <row r="15" s="16" customFormat="true" ht="15" hidden="false" customHeight="false" outlineLevel="0" collapsed="false">
      <c r="A15" s="17" t="s">
        <v>23</v>
      </c>
      <c r="B15" s="18" t="s">
        <v>22</v>
      </c>
      <c r="C15" s="19" t="n">
        <v>30</v>
      </c>
      <c r="D15" s="20" t="n">
        <f aca="false">COTAÇÕES!D15</f>
        <v>2999.83</v>
      </c>
      <c r="E15" s="20" t="n">
        <f aca="false">C15*D15</f>
        <v>89994.9</v>
      </c>
      <c r="F15" s="21" t="n">
        <f aca="false">ROUND(D15,2)</f>
        <v>2999.83</v>
      </c>
      <c r="G15" s="21" t="n">
        <f aca="false">ROUND(F15*(1+$H$161),2)</f>
        <v>3595.3</v>
      </c>
      <c r="H15" s="21" t="n">
        <f aca="false">ROUND(C15*G15,2)</f>
        <v>107859</v>
      </c>
    </row>
    <row r="16" s="16" customFormat="true" ht="15" hidden="false" customHeight="false" outlineLevel="0" collapsed="false">
      <c r="A16" s="17" t="s">
        <v>24</v>
      </c>
      <c r="B16" s="18" t="s">
        <v>22</v>
      </c>
      <c r="C16" s="19" t="n">
        <v>40</v>
      </c>
      <c r="D16" s="20" t="n">
        <f aca="false">COTAÇÕES!D16</f>
        <v>2441.72</v>
      </c>
      <c r="E16" s="20" t="n">
        <f aca="false">C16*D16</f>
        <v>97668.8</v>
      </c>
      <c r="F16" s="21" t="n">
        <f aca="false">ROUND(D16,2)</f>
        <v>2441.72</v>
      </c>
      <c r="G16" s="21" t="n">
        <f aca="false">ROUND(F16*(1+$H$161),2)</f>
        <v>2926.4</v>
      </c>
      <c r="H16" s="21" t="n">
        <f aca="false">ROUND(C16*G16,2)</f>
        <v>117056</v>
      </c>
    </row>
    <row r="17" s="16" customFormat="true" ht="15" hidden="false" customHeight="false" outlineLevel="0" collapsed="false">
      <c r="A17" s="17" t="s">
        <v>25</v>
      </c>
      <c r="B17" s="18" t="s">
        <v>22</v>
      </c>
      <c r="C17" s="19" t="n">
        <v>60</v>
      </c>
      <c r="D17" s="20" t="n">
        <f aca="false">COTAÇÕES!D17</f>
        <v>1953.37</v>
      </c>
      <c r="E17" s="20" t="n">
        <f aca="false">C17*D17</f>
        <v>117202.2</v>
      </c>
      <c r="F17" s="21" t="n">
        <f aca="false">ROUND(D17,2)</f>
        <v>1953.37</v>
      </c>
      <c r="G17" s="21" t="n">
        <f aca="false">ROUND(F17*(1+$H$161),2)</f>
        <v>2341.12</v>
      </c>
      <c r="H17" s="21" t="n">
        <f aca="false">ROUND(C17*G17,2)</f>
        <v>140467.2</v>
      </c>
    </row>
    <row r="18" s="16" customFormat="true" ht="15" hidden="false" customHeight="false" outlineLevel="0" collapsed="false">
      <c r="A18" s="17" t="s">
        <v>26</v>
      </c>
      <c r="B18" s="18" t="s">
        <v>9</v>
      </c>
      <c r="C18" s="19" t="n">
        <v>30</v>
      </c>
      <c r="D18" s="20" t="n">
        <f aca="false">COTAÇÕES!D18</f>
        <v>6251.36666666667</v>
      </c>
      <c r="E18" s="20" t="n">
        <f aca="false">C18*D18</f>
        <v>187541</v>
      </c>
      <c r="F18" s="21" t="n">
        <f aca="false">ROUND(D18,2)</f>
        <v>6251.37</v>
      </c>
      <c r="G18" s="21" t="n">
        <f aca="false">ROUND(F18*(1+$H$161),2)</f>
        <v>7492.27</v>
      </c>
      <c r="H18" s="21" t="n">
        <f aca="false">ROUND(C18*G18,2)</f>
        <v>224768.1</v>
      </c>
    </row>
    <row r="19" s="16" customFormat="true" ht="15" hidden="false" customHeight="false" outlineLevel="0" collapsed="false">
      <c r="A19" s="17" t="s">
        <v>27</v>
      </c>
      <c r="B19" s="18" t="s">
        <v>28</v>
      </c>
      <c r="C19" s="19" t="n">
        <v>300</v>
      </c>
      <c r="D19" s="20" t="n">
        <f aca="false">COTAÇÕES!D19</f>
        <v>134.216666666667</v>
      </c>
      <c r="E19" s="20" t="n">
        <f aca="false">C19*D19</f>
        <v>40265</v>
      </c>
      <c r="F19" s="21" t="n">
        <f aca="false">ROUND(D19,2)</f>
        <v>134.22</v>
      </c>
      <c r="G19" s="21" t="n">
        <f aca="false">ROUND(F19*(1+$H$161),2)</f>
        <v>160.86</v>
      </c>
      <c r="H19" s="21" t="n">
        <f aca="false">ROUND(C19*G19,2)</f>
        <v>48258</v>
      </c>
    </row>
    <row r="20" s="16" customFormat="true" ht="15" hidden="false" customHeight="false" outlineLevel="0" collapsed="false">
      <c r="A20" s="17" t="s">
        <v>29</v>
      </c>
      <c r="B20" s="18" t="s">
        <v>28</v>
      </c>
      <c r="C20" s="19" t="n">
        <v>500</v>
      </c>
      <c r="D20" s="20" t="n">
        <f aca="false">COTAÇÕES!D20</f>
        <v>134.216666666667</v>
      </c>
      <c r="E20" s="20" t="n">
        <f aca="false">C20*D20</f>
        <v>67108.3333333333</v>
      </c>
      <c r="F20" s="21" t="n">
        <f aca="false">ROUND(D20,2)</f>
        <v>134.22</v>
      </c>
      <c r="G20" s="21" t="n">
        <f aca="false">ROUND(F20*(1+$H$161),2)</f>
        <v>160.86</v>
      </c>
      <c r="H20" s="21" t="n">
        <f aca="false">ROUND(C20*G20,2)</f>
        <v>80430</v>
      </c>
    </row>
    <row r="21" s="16" customFormat="true" ht="15" hidden="false" customHeight="false" outlineLevel="0" collapsed="false">
      <c r="A21" s="17" t="s">
        <v>30</v>
      </c>
      <c r="B21" s="18" t="s">
        <v>28</v>
      </c>
      <c r="C21" s="19" t="n">
        <v>200</v>
      </c>
      <c r="D21" s="20" t="n">
        <f aca="false">COTAÇÕES!D21</f>
        <v>134.216666666667</v>
      </c>
      <c r="E21" s="20" t="n">
        <f aca="false">C21*D21</f>
        <v>26843.3333333333</v>
      </c>
      <c r="F21" s="21" t="n">
        <f aca="false">ROUND(D21,2)</f>
        <v>134.22</v>
      </c>
      <c r="G21" s="21" t="n">
        <f aca="false">ROUND(F21*(1+$H$161),2)</f>
        <v>160.86</v>
      </c>
      <c r="H21" s="21" t="n">
        <f aca="false">ROUND(C21*G21,2)</f>
        <v>32172</v>
      </c>
    </row>
    <row r="22" s="16" customFormat="true" ht="15" hidden="false" customHeight="false" outlineLevel="0" collapsed="false">
      <c r="A22" s="17" t="s">
        <v>31</v>
      </c>
      <c r="B22" s="18" t="s">
        <v>28</v>
      </c>
      <c r="C22" s="19" t="n">
        <v>120</v>
      </c>
      <c r="D22" s="20" t="n">
        <f aca="false">COTAÇÕES!D22</f>
        <v>134.216666666667</v>
      </c>
      <c r="E22" s="20" t="n">
        <f aca="false">C22*D22</f>
        <v>16106</v>
      </c>
      <c r="F22" s="21" t="n">
        <f aca="false">ROUND(D22,2)</f>
        <v>134.22</v>
      </c>
      <c r="G22" s="21" t="n">
        <f aca="false">ROUND(F22*(1+$H$161),2)</f>
        <v>160.86</v>
      </c>
      <c r="H22" s="21" t="n">
        <f aca="false">ROUND(C22*G22,2)</f>
        <v>19303.2</v>
      </c>
    </row>
    <row r="23" s="16" customFormat="true" ht="15" hidden="false" customHeight="false" outlineLevel="0" collapsed="false">
      <c r="A23" s="17" t="s">
        <v>32</v>
      </c>
      <c r="B23" s="18" t="s">
        <v>9</v>
      </c>
      <c r="C23" s="19" t="n">
        <v>20</v>
      </c>
      <c r="D23" s="20" t="n">
        <f aca="false">COTAÇÕES!D23</f>
        <v>3214.99</v>
      </c>
      <c r="E23" s="20" t="n">
        <f aca="false">C23*D23</f>
        <v>64299.8</v>
      </c>
      <c r="F23" s="21" t="n">
        <f aca="false">ROUND(D23,2)</f>
        <v>3214.99</v>
      </c>
      <c r="G23" s="21" t="n">
        <f aca="false">ROUND(F23*(1+$H$161),2)</f>
        <v>3853.17</v>
      </c>
      <c r="H23" s="21" t="n">
        <f aca="false">ROUND(C23*G23,2)</f>
        <v>77063.4</v>
      </c>
    </row>
    <row r="24" s="16" customFormat="true" ht="15" hidden="false" customHeight="false" outlineLevel="0" collapsed="false">
      <c r="A24" s="17" t="s">
        <v>33</v>
      </c>
      <c r="B24" s="18" t="s">
        <v>9</v>
      </c>
      <c r="C24" s="19" t="n">
        <v>10</v>
      </c>
      <c r="D24" s="20" t="n">
        <f aca="false">COTAÇÕES!D24</f>
        <v>1831.24</v>
      </c>
      <c r="E24" s="20" t="n">
        <f aca="false">C24*D24</f>
        <v>18312.4</v>
      </c>
      <c r="F24" s="21" t="n">
        <f aca="false">ROUND(D24,2)</f>
        <v>1831.24</v>
      </c>
      <c r="G24" s="21" t="n">
        <f aca="false">ROUND(F24*(1+$H$161),2)</f>
        <v>2194.74</v>
      </c>
      <c r="H24" s="21" t="n">
        <f aca="false">ROUND(C24*G24,2)</f>
        <v>21947.4</v>
      </c>
    </row>
    <row r="25" s="16" customFormat="true" ht="15" hidden="false" customHeight="false" outlineLevel="0" collapsed="false">
      <c r="A25" s="17" t="s">
        <v>34</v>
      </c>
      <c r="B25" s="18" t="s">
        <v>9</v>
      </c>
      <c r="C25" s="19" t="n">
        <v>5</v>
      </c>
      <c r="D25" s="20" t="n">
        <f aca="false">COTAÇÕES!D25</f>
        <v>106860</v>
      </c>
      <c r="E25" s="20" t="n">
        <f aca="false">C25*D25</f>
        <v>534300</v>
      </c>
      <c r="F25" s="21" t="n">
        <f aca="false">ROUND(D25,2)</f>
        <v>106860</v>
      </c>
      <c r="G25" s="21" t="n">
        <f aca="false">ROUND(F25*(1+$H$161),2)</f>
        <v>128071.8</v>
      </c>
      <c r="H25" s="21" t="n">
        <f aca="false">ROUND(C25*G25,2)</f>
        <v>640359</v>
      </c>
    </row>
    <row r="26" s="16" customFormat="true" ht="15" hidden="false" customHeight="false" outlineLevel="0" collapsed="false">
      <c r="A26" s="17" t="s">
        <v>35</v>
      </c>
      <c r="B26" s="18" t="s">
        <v>36</v>
      </c>
      <c r="C26" s="19" t="n">
        <v>15</v>
      </c>
      <c r="D26" s="20" t="n">
        <f aca="false">COTAÇÕES!D26</f>
        <v>5699.2</v>
      </c>
      <c r="E26" s="20" t="n">
        <f aca="false">C26*D26</f>
        <v>85488</v>
      </c>
      <c r="F26" s="21" t="n">
        <f aca="false">ROUND(D26,2)</f>
        <v>5699.2</v>
      </c>
      <c r="G26" s="21" t="n">
        <f aca="false">ROUND(F26*(1+$H$161),2)</f>
        <v>6830.5</v>
      </c>
      <c r="H26" s="21" t="n">
        <f aca="false">ROUND(C26*G26,2)</f>
        <v>102457.5</v>
      </c>
    </row>
    <row r="27" s="16" customFormat="true" ht="22.8" hidden="false" customHeight="false" outlineLevel="0" collapsed="false">
      <c r="A27" s="17" t="s">
        <v>37</v>
      </c>
      <c r="B27" s="18" t="s">
        <v>17</v>
      </c>
      <c r="C27" s="19" t="n">
        <v>1200</v>
      </c>
      <c r="D27" s="20" t="n">
        <f aca="false">COTAÇÕES!D27</f>
        <v>71.24</v>
      </c>
      <c r="E27" s="20" t="n">
        <f aca="false">C27*D27</f>
        <v>85488</v>
      </c>
      <c r="F27" s="21" t="n">
        <f aca="false">ROUND(D27,2)</f>
        <v>71.24</v>
      </c>
      <c r="G27" s="21" t="n">
        <f aca="false">ROUND(F27*(1+$H$161),2)</f>
        <v>85.38</v>
      </c>
      <c r="H27" s="21" t="n">
        <f aca="false">ROUND(C27*G27,2)</f>
        <v>102456</v>
      </c>
    </row>
    <row r="28" s="16" customFormat="true" ht="22.8" hidden="false" customHeight="false" outlineLevel="0" collapsed="false">
      <c r="A28" s="17" t="s">
        <v>38</v>
      </c>
      <c r="B28" s="18" t="s">
        <v>17</v>
      </c>
      <c r="C28" s="19" t="n">
        <v>1800</v>
      </c>
      <c r="D28" s="20" t="n">
        <f aca="false">COTAÇÕES!D28</f>
        <v>64.1166666666667</v>
      </c>
      <c r="E28" s="20" t="n">
        <f aca="false">C28*D28</f>
        <v>115410</v>
      </c>
      <c r="F28" s="21" t="n">
        <f aca="false">ROUND(D28,2)</f>
        <v>64.12</v>
      </c>
      <c r="G28" s="21" t="n">
        <f aca="false">ROUND(F28*(1+$H$161),2)</f>
        <v>76.85</v>
      </c>
      <c r="H28" s="21" t="n">
        <f aca="false">ROUND(C28*G28,2)</f>
        <v>138330</v>
      </c>
    </row>
    <row r="29" s="16" customFormat="true" ht="22.8" hidden="false" customHeight="false" outlineLevel="0" collapsed="false">
      <c r="A29" s="17" t="s">
        <v>39</v>
      </c>
      <c r="B29" s="18" t="s">
        <v>17</v>
      </c>
      <c r="C29" s="19" t="n">
        <v>3000</v>
      </c>
      <c r="D29" s="20" t="n">
        <f aca="false">COTAÇÕES!D29</f>
        <v>56.9933333333333</v>
      </c>
      <c r="E29" s="20" t="n">
        <f aca="false">C29*D29</f>
        <v>170980</v>
      </c>
      <c r="F29" s="21" t="n">
        <f aca="false">ROUND(D29,2)</f>
        <v>56.99</v>
      </c>
      <c r="G29" s="21" t="n">
        <f aca="false">ROUND(F29*(1+$H$161),2)</f>
        <v>68.3</v>
      </c>
      <c r="H29" s="21" t="n">
        <f aca="false">ROUND(C29*G29,2)</f>
        <v>204900</v>
      </c>
    </row>
    <row r="30" s="16" customFormat="true" ht="22.8" hidden="false" customHeight="false" outlineLevel="0" collapsed="false">
      <c r="A30" s="17" t="s">
        <v>40</v>
      </c>
      <c r="B30" s="18" t="s">
        <v>17</v>
      </c>
      <c r="C30" s="19" t="n">
        <v>3000</v>
      </c>
      <c r="D30" s="20" t="n">
        <f aca="false">COTAÇÕES!D30</f>
        <v>54.1433333333333</v>
      </c>
      <c r="E30" s="20" t="n">
        <f aca="false">C30*D30</f>
        <v>162430</v>
      </c>
      <c r="F30" s="21" t="n">
        <f aca="false">ROUND(D30,2)</f>
        <v>54.14</v>
      </c>
      <c r="G30" s="21" t="n">
        <f aca="false">ROUND(F30*(1+$H$161),2)</f>
        <v>64.89</v>
      </c>
      <c r="H30" s="21" t="n">
        <f aca="false">ROUND(C30*G30,2)</f>
        <v>194670</v>
      </c>
    </row>
    <row r="31" s="16" customFormat="true" ht="22.8" hidden="false" customHeight="false" outlineLevel="0" collapsed="false">
      <c r="A31" s="17" t="s">
        <v>41</v>
      </c>
      <c r="B31" s="18" t="s">
        <v>17</v>
      </c>
      <c r="C31" s="19" t="n">
        <v>1200</v>
      </c>
      <c r="D31" s="20" t="n">
        <f aca="false">COTAÇÕES!D31</f>
        <v>35.62</v>
      </c>
      <c r="E31" s="20" t="n">
        <f aca="false">C31*D31</f>
        <v>42744</v>
      </c>
      <c r="F31" s="21" t="n">
        <f aca="false">ROUND(D31,2)</f>
        <v>35.62</v>
      </c>
      <c r="G31" s="21" t="n">
        <f aca="false">ROUND(F31*(1+$H$161),2)</f>
        <v>42.69</v>
      </c>
      <c r="H31" s="21" t="n">
        <f aca="false">ROUND(C31*G31,2)</f>
        <v>51228</v>
      </c>
    </row>
    <row r="32" s="16" customFormat="true" ht="22.8" hidden="false" customHeight="false" outlineLevel="0" collapsed="false">
      <c r="A32" s="17" t="s">
        <v>42</v>
      </c>
      <c r="B32" s="18" t="s">
        <v>17</v>
      </c>
      <c r="C32" s="19" t="n">
        <v>1800</v>
      </c>
      <c r="D32" s="20" t="n">
        <f aca="false">COTAÇÕES!D32</f>
        <v>31.3466666666667</v>
      </c>
      <c r="E32" s="20" t="n">
        <f aca="false">C32*D32</f>
        <v>56424</v>
      </c>
      <c r="F32" s="21" t="n">
        <f aca="false">ROUND(D32,2)</f>
        <v>31.35</v>
      </c>
      <c r="G32" s="21" t="n">
        <f aca="false">ROUND(F32*(1+$H$161),2)</f>
        <v>37.57</v>
      </c>
      <c r="H32" s="21" t="n">
        <f aca="false">ROUND(C32*G32,2)</f>
        <v>67626</v>
      </c>
    </row>
    <row r="33" s="16" customFormat="true" ht="22.8" hidden="false" customHeight="false" outlineLevel="0" collapsed="false">
      <c r="A33" s="17" t="s">
        <v>43</v>
      </c>
      <c r="B33" s="18" t="s">
        <v>17</v>
      </c>
      <c r="C33" s="19" t="n">
        <v>3000</v>
      </c>
      <c r="D33" s="20" t="n">
        <f aca="false">COTAÇÕES!D33</f>
        <v>28.4966666666667</v>
      </c>
      <c r="E33" s="20" t="n">
        <f aca="false">C33*D33</f>
        <v>85490</v>
      </c>
      <c r="F33" s="21" t="n">
        <f aca="false">ROUND(D33,2)</f>
        <v>28.5</v>
      </c>
      <c r="G33" s="21" t="n">
        <f aca="false">ROUND(F33*(1+$H$161),2)</f>
        <v>34.16</v>
      </c>
      <c r="H33" s="21" t="n">
        <f aca="false">ROUND(C33*G33,2)</f>
        <v>102480</v>
      </c>
    </row>
    <row r="34" customFormat="false" ht="22.8" hidden="false" customHeight="false" outlineLevel="0" collapsed="false">
      <c r="A34" s="17" t="s">
        <v>44</v>
      </c>
      <c r="B34" s="18" t="s">
        <v>17</v>
      </c>
      <c r="C34" s="19" t="n">
        <v>3000</v>
      </c>
      <c r="D34" s="20" t="n">
        <f aca="false">COTAÇÕES!D34</f>
        <v>25.6466666666667</v>
      </c>
      <c r="E34" s="20" t="n">
        <f aca="false">C34*D34</f>
        <v>76940</v>
      </c>
      <c r="F34" s="21" t="n">
        <f aca="false">ROUND(D34,2)</f>
        <v>25.65</v>
      </c>
      <c r="G34" s="21" t="n">
        <f aca="false">ROUND(F34*(1+$H$161),2)</f>
        <v>30.74</v>
      </c>
      <c r="H34" s="21" t="n">
        <f aca="false">ROUND(C34*G34,2)</f>
        <v>92220</v>
      </c>
    </row>
    <row r="35" customFormat="false" ht="22.8" hidden="false" customHeight="false" outlineLevel="0" collapsed="false">
      <c r="A35" s="22" t="s">
        <v>45</v>
      </c>
      <c r="B35" s="12" t="s">
        <v>17</v>
      </c>
      <c r="C35" s="13" t="n">
        <v>5000</v>
      </c>
      <c r="D35" s="14" t="n">
        <f aca="false">COTAÇÕES!D35</f>
        <v>34.15</v>
      </c>
      <c r="E35" s="14" t="n">
        <f aca="false">C35*D35</f>
        <v>170750</v>
      </c>
      <c r="F35" s="15" t="n">
        <f aca="false">ROUND(D35,2)</f>
        <v>34.15</v>
      </c>
      <c r="G35" s="15" t="n">
        <f aca="false">ROUND(F35*(1+$H$161),2)</f>
        <v>40.93</v>
      </c>
      <c r="H35" s="15" t="n">
        <f aca="false">ROUND(C35*G35,2)</f>
        <v>204650</v>
      </c>
    </row>
    <row r="36" customFormat="false" ht="15" hidden="false" customHeight="false" outlineLevel="0" collapsed="false">
      <c r="A36" s="22" t="s">
        <v>46</v>
      </c>
      <c r="B36" s="12" t="s">
        <v>17</v>
      </c>
      <c r="C36" s="13" t="n">
        <v>20000</v>
      </c>
      <c r="D36" s="14" t="n">
        <f aca="false">COTAÇÕES!D36</f>
        <v>36.8266666666667</v>
      </c>
      <c r="E36" s="14" t="n">
        <f aca="false">C36*D36</f>
        <v>736533.333333333</v>
      </c>
      <c r="F36" s="15" t="n">
        <f aca="false">ROUND(D36,2)</f>
        <v>36.83</v>
      </c>
      <c r="G36" s="15" t="n">
        <f aca="false">ROUND(F36*(1+$H$161),2)</f>
        <v>44.14</v>
      </c>
      <c r="H36" s="15" t="n">
        <f aca="false">ROUND(C36*G36,2)</f>
        <v>882800</v>
      </c>
    </row>
    <row r="37" s="16" customFormat="true" ht="15" hidden="false" customHeight="false" outlineLevel="0" collapsed="false">
      <c r="A37" s="23" t="s">
        <v>47</v>
      </c>
      <c r="B37" s="12" t="s">
        <v>17</v>
      </c>
      <c r="C37" s="13" t="n">
        <v>20000</v>
      </c>
      <c r="D37" s="14" t="n">
        <f aca="false">COTAÇÕES!D37</f>
        <v>31.45</v>
      </c>
      <c r="E37" s="14" t="n">
        <f aca="false">C37*D37</f>
        <v>629000</v>
      </c>
      <c r="F37" s="15" t="n">
        <f aca="false">ROUND(D37,2)</f>
        <v>31.45</v>
      </c>
      <c r="G37" s="15" t="n">
        <f aca="false">ROUND(F37*(1+$H$161),2)</f>
        <v>37.69</v>
      </c>
      <c r="H37" s="15" t="n">
        <f aca="false">ROUND(C37*G37,2)</f>
        <v>753800</v>
      </c>
    </row>
    <row r="38" s="16" customFormat="true" ht="15" hidden="false" customHeight="false" outlineLevel="0" collapsed="false">
      <c r="A38" s="11" t="s">
        <v>48</v>
      </c>
      <c r="B38" s="12" t="s">
        <v>17</v>
      </c>
      <c r="C38" s="13" t="n">
        <v>400</v>
      </c>
      <c r="D38" s="14" t="n">
        <f aca="false">COTAÇÕES!D38</f>
        <v>25.7666666666667</v>
      </c>
      <c r="E38" s="14" t="n">
        <f aca="false">C38*D38</f>
        <v>10306.6666666667</v>
      </c>
      <c r="F38" s="15" t="n">
        <f aca="false">ROUND(D38,2)</f>
        <v>25.77</v>
      </c>
      <c r="G38" s="15" t="n">
        <f aca="false">ROUND(F38*(1+$H$161),2)</f>
        <v>30.89</v>
      </c>
      <c r="H38" s="15" t="n">
        <f aca="false">ROUND(C38*G38,2)</f>
        <v>12356</v>
      </c>
    </row>
    <row r="39" s="16" customFormat="true" ht="15" hidden="false" customHeight="false" outlineLevel="0" collapsed="false">
      <c r="A39" s="11" t="s">
        <v>49</v>
      </c>
      <c r="B39" s="12" t="s">
        <v>17</v>
      </c>
      <c r="C39" s="13" t="n">
        <v>600</v>
      </c>
      <c r="D39" s="14" t="n">
        <f aca="false">COTAÇÕES!D39</f>
        <v>23.3333333333333</v>
      </c>
      <c r="E39" s="14" t="n">
        <f aca="false">C39*D39</f>
        <v>14000</v>
      </c>
      <c r="F39" s="15" t="n">
        <f aca="false">ROUND(D39,2)</f>
        <v>23.33</v>
      </c>
      <c r="G39" s="15" t="n">
        <f aca="false">ROUND(F39*(1+$H$161),2)</f>
        <v>27.96</v>
      </c>
      <c r="H39" s="15" t="n">
        <f aca="false">ROUND(C39*G39,2)</f>
        <v>16776</v>
      </c>
    </row>
    <row r="40" s="16" customFormat="true" ht="15" hidden="false" customHeight="false" outlineLevel="0" collapsed="false">
      <c r="A40" s="11" t="s">
        <v>50</v>
      </c>
      <c r="B40" s="12" t="s">
        <v>17</v>
      </c>
      <c r="C40" s="13" t="n">
        <v>1000</v>
      </c>
      <c r="D40" s="14" t="n">
        <f aca="false">COTAÇÕES!D40</f>
        <v>21.4166666666667</v>
      </c>
      <c r="E40" s="14" t="n">
        <f aca="false">C40*D40</f>
        <v>21416.6666666667</v>
      </c>
      <c r="F40" s="15" t="n">
        <f aca="false">ROUND(D40,2)</f>
        <v>21.42</v>
      </c>
      <c r="G40" s="15" t="n">
        <f aca="false">ROUND(F40*(1+$H$161),2)</f>
        <v>25.67</v>
      </c>
      <c r="H40" s="15" t="n">
        <f aca="false">ROUND(C40*G40,2)</f>
        <v>25670</v>
      </c>
    </row>
    <row r="41" s="16" customFormat="true" ht="15" hidden="false" customHeight="false" outlineLevel="0" collapsed="false">
      <c r="A41" s="11" t="s">
        <v>51</v>
      </c>
      <c r="B41" s="12" t="s">
        <v>17</v>
      </c>
      <c r="C41" s="13" t="n">
        <v>1000</v>
      </c>
      <c r="D41" s="14" t="n">
        <f aca="false">COTAÇÕES!D41</f>
        <v>18.74</v>
      </c>
      <c r="E41" s="14" t="n">
        <f aca="false">C41*D41</f>
        <v>18740</v>
      </c>
      <c r="F41" s="15" t="n">
        <f aca="false">ROUND(D41,2)</f>
        <v>18.74</v>
      </c>
      <c r="G41" s="15" t="n">
        <f aca="false">ROUND(F41*(1+$H$161),2)</f>
        <v>22.46</v>
      </c>
      <c r="H41" s="15" t="n">
        <f aca="false">ROUND(C41*G41,2)</f>
        <v>22460</v>
      </c>
    </row>
    <row r="42" s="16" customFormat="true" ht="15" hidden="false" customHeight="false" outlineLevel="0" collapsed="false">
      <c r="A42" s="17" t="s">
        <v>52</v>
      </c>
      <c r="B42" s="18" t="s">
        <v>17</v>
      </c>
      <c r="C42" s="19" t="n">
        <v>800</v>
      </c>
      <c r="D42" s="20" t="n">
        <f aca="false">COTAÇÕES!D42</f>
        <v>85.4866666666667</v>
      </c>
      <c r="E42" s="20" t="n">
        <f aca="false">C42*D42</f>
        <v>68389.3333333333</v>
      </c>
      <c r="F42" s="21" t="n">
        <f aca="false">ROUND(D42,2)</f>
        <v>85.49</v>
      </c>
      <c r="G42" s="21" t="n">
        <f aca="false">ROUND(F42*(1+$H$161),2)</f>
        <v>102.46</v>
      </c>
      <c r="H42" s="21" t="n">
        <f aca="false">ROUND(C42*G42,2)</f>
        <v>81968</v>
      </c>
    </row>
    <row r="43" s="16" customFormat="true" ht="15" hidden="false" customHeight="false" outlineLevel="0" collapsed="false">
      <c r="A43" s="17" t="s">
        <v>53</v>
      </c>
      <c r="B43" s="18" t="s">
        <v>17</v>
      </c>
      <c r="C43" s="19" t="n">
        <v>1200</v>
      </c>
      <c r="D43" s="20" t="n">
        <f aca="false">COTAÇÕES!D43</f>
        <v>78.3633333333333</v>
      </c>
      <c r="E43" s="20" t="n">
        <f aca="false">C43*D43</f>
        <v>94036</v>
      </c>
      <c r="F43" s="21" t="n">
        <f aca="false">ROUND(D43,2)</f>
        <v>78.36</v>
      </c>
      <c r="G43" s="21" t="n">
        <f aca="false">ROUND(F43*(1+$H$161),2)</f>
        <v>93.91</v>
      </c>
      <c r="H43" s="21" t="n">
        <f aca="false">ROUND(C43*G43,2)</f>
        <v>112692</v>
      </c>
    </row>
    <row r="44" s="16" customFormat="true" ht="15" hidden="false" customHeight="false" outlineLevel="0" collapsed="false">
      <c r="A44" s="17" t="s">
        <v>54</v>
      </c>
      <c r="B44" s="18" t="s">
        <v>17</v>
      </c>
      <c r="C44" s="19" t="n">
        <v>2000</v>
      </c>
      <c r="D44" s="20" t="n">
        <f aca="false">COTAÇÕES!D44</f>
        <v>71.24</v>
      </c>
      <c r="E44" s="20" t="n">
        <f aca="false">C44*D44</f>
        <v>142480</v>
      </c>
      <c r="F44" s="21" t="n">
        <f aca="false">ROUND(D44,2)</f>
        <v>71.24</v>
      </c>
      <c r="G44" s="21" t="n">
        <f aca="false">ROUND(F44*(1+$H$161),2)</f>
        <v>85.38</v>
      </c>
      <c r="H44" s="21" t="n">
        <f aca="false">ROUND(C44*G44,2)</f>
        <v>170760</v>
      </c>
    </row>
    <row r="45" s="16" customFormat="true" ht="15" hidden="false" customHeight="false" outlineLevel="0" collapsed="false">
      <c r="A45" s="17" t="s">
        <v>55</v>
      </c>
      <c r="B45" s="18" t="s">
        <v>17</v>
      </c>
      <c r="C45" s="19" t="n">
        <v>3000</v>
      </c>
      <c r="D45" s="20" t="n">
        <f aca="false">COTAÇÕES!D45</f>
        <v>68.39</v>
      </c>
      <c r="E45" s="20" t="n">
        <f aca="false">C45*D45</f>
        <v>205170</v>
      </c>
      <c r="F45" s="21" t="n">
        <f aca="false">ROUND(D45,2)</f>
        <v>68.39</v>
      </c>
      <c r="G45" s="21" t="n">
        <f aca="false">ROUND(F45*(1+$H$161),2)</f>
        <v>81.97</v>
      </c>
      <c r="H45" s="21" t="n">
        <f aca="false">ROUND(C45*G45,2)</f>
        <v>245910</v>
      </c>
    </row>
    <row r="46" s="16" customFormat="true" ht="15" hidden="false" customHeight="false" outlineLevel="0" collapsed="false">
      <c r="A46" s="17" t="s">
        <v>56</v>
      </c>
      <c r="B46" s="18" t="s">
        <v>17</v>
      </c>
      <c r="C46" s="19" t="n">
        <v>800</v>
      </c>
      <c r="D46" s="20" t="n">
        <f aca="false">COTAÇÕES!D46</f>
        <v>284.96</v>
      </c>
      <c r="E46" s="20" t="n">
        <f aca="false">C46*D46</f>
        <v>227968</v>
      </c>
      <c r="F46" s="21" t="n">
        <f aca="false">ROUND(D46,2)</f>
        <v>284.96</v>
      </c>
      <c r="G46" s="21" t="n">
        <f aca="false">ROUND(F46*(1+$H$161),2)</f>
        <v>341.52</v>
      </c>
      <c r="H46" s="21" t="n">
        <f aca="false">ROUND(C46*G46,2)</f>
        <v>273216</v>
      </c>
    </row>
    <row r="47" s="16" customFormat="true" ht="15" hidden="false" customHeight="false" outlineLevel="0" collapsed="false">
      <c r="A47" s="17" t="s">
        <v>57</v>
      </c>
      <c r="B47" s="18" t="s">
        <v>17</v>
      </c>
      <c r="C47" s="19" t="n">
        <v>1200</v>
      </c>
      <c r="D47" s="20" t="n">
        <f aca="false">COTAÇÕES!D47</f>
        <v>256.463333333333</v>
      </c>
      <c r="E47" s="20" t="n">
        <f aca="false">C47*D47</f>
        <v>307756</v>
      </c>
      <c r="F47" s="21" t="n">
        <f aca="false">ROUND(D47,2)</f>
        <v>256.46</v>
      </c>
      <c r="G47" s="21" t="n">
        <f aca="false">ROUND(F47*(1+$H$161),2)</f>
        <v>307.37</v>
      </c>
      <c r="H47" s="21" t="n">
        <f aca="false">ROUND(C47*G47,2)</f>
        <v>368844</v>
      </c>
    </row>
    <row r="48" s="16" customFormat="true" ht="15" hidden="false" customHeight="false" outlineLevel="0" collapsed="false">
      <c r="A48" s="17" t="s">
        <v>58</v>
      </c>
      <c r="B48" s="18" t="s">
        <v>17</v>
      </c>
      <c r="C48" s="19" t="n">
        <v>2000</v>
      </c>
      <c r="D48" s="20" t="n">
        <f aca="false">COTAÇÕES!D48</f>
        <v>235.093333333333</v>
      </c>
      <c r="E48" s="20" t="n">
        <f aca="false">C48*D48</f>
        <v>470186.666666667</v>
      </c>
      <c r="F48" s="21" t="n">
        <f aca="false">ROUND(D48,2)</f>
        <v>235.09</v>
      </c>
      <c r="G48" s="21" t="n">
        <f aca="false">ROUND(F48*(1+$H$161),2)</f>
        <v>281.76</v>
      </c>
      <c r="H48" s="21" t="n">
        <f aca="false">ROUND(C48*G48,2)</f>
        <v>563520</v>
      </c>
    </row>
    <row r="49" s="16" customFormat="true" ht="15" hidden="false" customHeight="false" outlineLevel="0" collapsed="false">
      <c r="A49" s="17" t="s">
        <v>59</v>
      </c>
      <c r="B49" s="18" t="s">
        <v>17</v>
      </c>
      <c r="C49" s="19" t="n">
        <v>2000</v>
      </c>
      <c r="D49" s="20" t="n">
        <f aca="false">COTAÇÕES!D49</f>
        <v>170.976666666667</v>
      </c>
      <c r="E49" s="20" t="n">
        <f aca="false">C49*D49</f>
        <v>341953.333333333</v>
      </c>
      <c r="F49" s="21" t="n">
        <f aca="false">ROUND(D49,2)</f>
        <v>170.98</v>
      </c>
      <c r="G49" s="21" t="n">
        <f aca="false">ROUND(F49*(1+$H$161),2)</f>
        <v>204.92</v>
      </c>
      <c r="H49" s="21" t="n">
        <f aca="false">ROUND(C49*G49,2)</f>
        <v>409840</v>
      </c>
    </row>
    <row r="50" s="16" customFormat="true" ht="15" hidden="false" customHeight="false" outlineLevel="0" collapsed="false">
      <c r="A50" s="17" t="s">
        <v>60</v>
      </c>
      <c r="B50" s="18" t="s">
        <v>17</v>
      </c>
      <c r="C50" s="19" t="n">
        <v>800</v>
      </c>
      <c r="D50" s="20" t="n">
        <f aca="false">COTAÇÕES!D50</f>
        <v>11.4</v>
      </c>
      <c r="E50" s="20" t="n">
        <f aca="false">C50*D50</f>
        <v>9120</v>
      </c>
      <c r="F50" s="21" t="n">
        <f aca="false">ROUND(D50,2)</f>
        <v>11.4</v>
      </c>
      <c r="G50" s="21" t="n">
        <f aca="false">ROUND(F50*(1+$H$161),2)</f>
        <v>13.66</v>
      </c>
      <c r="H50" s="21" t="n">
        <f aca="false">ROUND(C50*G50,2)</f>
        <v>10928</v>
      </c>
    </row>
    <row r="51" s="16" customFormat="true" ht="15" hidden="false" customHeight="false" outlineLevel="0" collapsed="false">
      <c r="A51" s="17" t="s">
        <v>61</v>
      </c>
      <c r="B51" s="18" t="s">
        <v>17</v>
      </c>
      <c r="C51" s="19" t="n">
        <v>1200</v>
      </c>
      <c r="D51" s="20" t="n">
        <f aca="false">COTAÇÕES!D51</f>
        <v>10.6866666666667</v>
      </c>
      <c r="E51" s="20" t="n">
        <f aca="false">C51*D51</f>
        <v>12824</v>
      </c>
      <c r="F51" s="21" t="n">
        <f aca="false">ROUND(D51,2)</f>
        <v>10.69</v>
      </c>
      <c r="G51" s="21" t="n">
        <f aca="false">ROUND(F51*(1+$H$161),2)</f>
        <v>12.81</v>
      </c>
      <c r="H51" s="21" t="n">
        <f aca="false">ROUND(C51*G51,2)</f>
        <v>15372</v>
      </c>
    </row>
    <row r="52" s="16" customFormat="true" ht="15" hidden="false" customHeight="false" outlineLevel="0" collapsed="false">
      <c r="A52" s="17" t="s">
        <v>62</v>
      </c>
      <c r="B52" s="18" t="s">
        <v>17</v>
      </c>
      <c r="C52" s="19" t="n">
        <v>1000</v>
      </c>
      <c r="D52" s="20" t="n">
        <f aca="false">COTAÇÕES!D52</f>
        <v>9.97333333333333</v>
      </c>
      <c r="E52" s="20" t="n">
        <f aca="false">C52*D52</f>
        <v>9973.33333333333</v>
      </c>
      <c r="F52" s="21" t="n">
        <f aca="false">ROUND(D52,2)</f>
        <v>9.97</v>
      </c>
      <c r="G52" s="21" t="n">
        <f aca="false">ROUND(F52*(1+$H$161),2)</f>
        <v>11.95</v>
      </c>
      <c r="H52" s="21" t="n">
        <f aca="false">ROUND(C52*G52,2)</f>
        <v>11950</v>
      </c>
    </row>
    <row r="53" s="16" customFormat="true" ht="15" hidden="false" customHeight="false" outlineLevel="0" collapsed="false">
      <c r="A53" s="17" t="s">
        <v>63</v>
      </c>
      <c r="B53" s="18" t="s">
        <v>17</v>
      </c>
      <c r="C53" s="19" t="n">
        <v>2000</v>
      </c>
      <c r="D53" s="20" t="n">
        <f aca="false">COTAÇÕES!D53</f>
        <v>9.26333333333333</v>
      </c>
      <c r="E53" s="20" t="n">
        <f aca="false">C53*D53</f>
        <v>18526.6666666667</v>
      </c>
      <c r="F53" s="21" t="n">
        <f aca="false">ROUND(D53,2)</f>
        <v>9.26</v>
      </c>
      <c r="G53" s="21" t="n">
        <f aca="false">ROUND(F53*(1+$H$161),2)</f>
        <v>11.1</v>
      </c>
      <c r="H53" s="21" t="n">
        <f aca="false">ROUND(C53*G53,2)</f>
        <v>22200</v>
      </c>
    </row>
    <row r="54" s="16" customFormat="true" ht="15" hidden="false" customHeight="false" outlineLevel="0" collapsed="false">
      <c r="A54" s="17" t="s">
        <v>64</v>
      </c>
      <c r="B54" s="18" t="s">
        <v>17</v>
      </c>
      <c r="C54" s="19" t="n">
        <v>5000</v>
      </c>
      <c r="D54" s="20" t="n">
        <f aca="false">COTAÇÕES!D54</f>
        <v>17.0966666666667</v>
      </c>
      <c r="E54" s="20" t="n">
        <f aca="false">C54*D54</f>
        <v>85483.3333333333</v>
      </c>
      <c r="F54" s="21" t="n">
        <f aca="false">ROUND(D54,2)</f>
        <v>17.1</v>
      </c>
      <c r="G54" s="21" t="n">
        <f aca="false">ROUND(F54*(1+$H$161),2)</f>
        <v>20.49</v>
      </c>
      <c r="H54" s="21" t="n">
        <f aca="false">ROUND(C54*G54,2)</f>
        <v>102450</v>
      </c>
    </row>
    <row r="55" s="16" customFormat="true" ht="15" hidden="false" customHeight="false" outlineLevel="0" collapsed="false">
      <c r="A55" s="17" t="s">
        <v>65</v>
      </c>
      <c r="B55" s="18" t="s">
        <v>17</v>
      </c>
      <c r="C55" s="19" t="n">
        <v>10000</v>
      </c>
      <c r="D55" s="20" t="n">
        <f aca="false">COTAÇÕES!D55</f>
        <v>15.6733333333333</v>
      </c>
      <c r="E55" s="20" t="n">
        <f aca="false">C55*D55</f>
        <v>156733.333333333</v>
      </c>
      <c r="F55" s="21" t="n">
        <f aca="false">ROUND(D55,2)</f>
        <v>15.67</v>
      </c>
      <c r="G55" s="21" t="n">
        <f aca="false">ROUND(F55*(1+$H$161),2)</f>
        <v>18.78</v>
      </c>
      <c r="H55" s="21" t="n">
        <f aca="false">ROUND(C55*G55,2)</f>
        <v>187800</v>
      </c>
    </row>
    <row r="56" s="16" customFormat="true" ht="15" hidden="false" customHeight="false" outlineLevel="0" collapsed="false">
      <c r="A56" s="17" t="s">
        <v>66</v>
      </c>
      <c r="B56" s="18" t="s">
        <v>17</v>
      </c>
      <c r="C56" s="19" t="n">
        <v>20000</v>
      </c>
      <c r="D56" s="20" t="n">
        <f aca="false">COTAÇÕES!D56</f>
        <v>14.2466666666667</v>
      </c>
      <c r="E56" s="20" t="n">
        <f aca="false">C56*D56</f>
        <v>284933.333333333</v>
      </c>
      <c r="F56" s="21" t="n">
        <f aca="false">ROUND(D56,2)</f>
        <v>14.25</v>
      </c>
      <c r="G56" s="21" t="n">
        <f aca="false">ROUND(F56*(1+$H$161),2)</f>
        <v>17.08</v>
      </c>
      <c r="H56" s="21" t="n">
        <f aca="false">ROUND(C56*G56,2)</f>
        <v>341600</v>
      </c>
    </row>
    <row r="57" s="16" customFormat="true" ht="15" hidden="false" customHeight="false" outlineLevel="0" collapsed="false">
      <c r="A57" s="17" t="s">
        <v>67</v>
      </c>
      <c r="B57" s="18" t="s">
        <v>17</v>
      </c>
      <c r="C57" s="19" t="n">
        <v>40000</v>
      </c>
      <c r="D57" s="20" t="n">
        <f aca="false">COTAÇÕES!D57</f>
        <v>12.8233333333333</v>
      </c>
      <c r="E57" s="20" t="n">
        <f aca="false">C57*D57</f>
        <v>512933.333333333</v>
      </c>
      <c r="F57" s="21" t="n">
        <f aca="false">ROUND(D57,2)</f>
        <v>12.82</v>
      </c>
      <c r="G57" s="21" t="n">
        <f aca="false">ROUND(F57*(1+$H$161),2)</f>
        <v>15.36</v>
      </c>
      <c r="H57" s="21" t="n">
        <f aca="false">ROUND(C57*G57,2)</f>
        <v>614400</v>
      </c>
    </row>
    <row r="58" s="16" customFormat="true" ht="15" hidden="false" customHeight="false" outlineLevel="0" collapsed="false">
      <c r="A58" s="17" t="s">
        <v>68</v>
      </c>
      <c r="B58" s="18" t="s">
        <v>17</v>
      </c>
      <c r="C58" s="19" t="n">
        <v>20000</v>
      </c>
      <c r="D58" s="20" t="n">
        <f aca="false">COTAÇÕES!D58</f>
        <v>12.1133333333333</v>
      </c>
      <c r="E58" s="20" t="n">
        <f aca="false">C58*D58</f>
        <v>242266.666666667</v>
      </c>
      <c r="F58" s="21" t="n">
        <f aca="false">ROUND(D58,2)</f>
        <v>12.11</v>
      </c>
      <c r="G58" s="21" t="n">
        <f aca="false">ROUND(F58*(1+$H$161),2)</f>
        <v>14.51</v>
      </c>
      <c r="H58" s="21" t="n">
        <f aca="false">ROUND(C58*G58,2)</f>
        <v>290200</v>
      </c>
    </row>
    <row r="59" s="16" customFormat="true" ht="15" hidden="false" customHeight="false" outlineLevel="0" collapsed="false">
      <c r="A59" s="17" t="s">
        <v>69</v>
      </c>
      <c r="B59" s="18" t="s">
        <v>17</v>
      </c>
      <c r="C59" s="19" t="n">
        <v>40000</v>
      </c>
      <c r="D59" s="20" t="n">
        <f aca="false">COTAÇÕES!D59</f>
        <v>11.4</v>
      </c>
      <c r="E59" s="20" t="n">
        <f aca="false">C59*D59</f>
        <v>456000</v>
      </c>
      <c r="F59" s="21" t="n">
        <f aca="false">ROUND(D59,2)</f>
        <v>11.4</v>
      </c>
      <c r="G59" s="21" t="n">
        <f aca="false">ROUND(F59*(1+$H$161),2)</f>
        <v>13.66</v>
      </c>
      <c r="H59" s="21" t="n">
        <f aca="false">ROUND(C59*G59,2)</f>
        <v>546400</v>
      </c>
    </row>
    <row r="60" s="16" customFormat="true" ht="15" hidden="false" customHeight="false" outlineLevel="0" collapsed="false">
      <c r="A60" s="17" t="s">
        <v>70</v>
      </c>
      <c r="B60" s="18" t="s">
        <v>17</v>
      </c>
      <c r="C60" s="19" t="n">
        <v>60000</v>
      </c>
      <c r="D60" s="20" t="n">
        <f aca="false">COTAÇÕES!D60</f>
        <v>10.6866666666667</v>
      </c>
      <c r="E60" s="20" t="n">
        <f aca="false">C60*D60</f>
        <v>641200</v>
      </c>
      <c r="F60" s="21" t="n">
        <f aca="false">ROUND(D60,2)</f>
        <v>10.69</v>
      </c>
      <c r="G60" s="21" t="n">
        <f aca="false">ROUND(F60*(1+$H$161),2)</f>
        <v>12.81</v>
      </c>
      <c r="H60" s="21" t="n">
        <f aca="false">ROUND(C60*G60,2)</f>
        <v>768600</v>
      </c>
    </row>
    <row r="61" s="16" customFormat="true" ht="15" hidden="false" customHeight="false" outlineLevel="0" collapsed="false">
      <c r="A61" s="17" t="s">
        <v>71</v>
      </c>
      <c r="B61" s="18" t="s">
        <v>17</v>
      </c>
      <c r="C61" s="19" t="n">
        <v>80000</v>
      </c>
      <c r="D61" s="20" t="n">
        <f aca="false">COTAÇÕES!D61</f>
        <v>9.97333333333333</v>
      </c>
      <c r="E61" s="20" t="n">
        <f aca="false">C61*D61</f>
        <v>797866.666666667</v>
      </c>
      <c r="F61" s="21" t="n">
        <f aca="false">ROUND(D61,2)</f>
        <v>9.97</v>
      </c>
      <c r="G61" s="21" t="n">
        <f aca="false">ROUND(F61*(1+$H$161),2)</f>
        <v>11.95</v>
      </c>
      <c r="H61" s="21" t="n">
        <f aca="false">ROUND(C61*G61,2)</f>
        <v>956000</v>
      </c>
    </row>
    <row r="62" s="16" customFormat="true" ht="15" hidden="false" customHeight="false" outlineLevel="0" collapsed="false">
      <c r="A62" s="11" t="s">
        <v>72</v>
      </c>
      <c r="B62" s="12" t="s">
        <v>17</v>
      </c>
      <c r="C62" s="13" t="n">
        <v>20000</v>
      </c>
      <c r="D62" s="14" t="n">
        <f aca="false">COTAÇÕES!D62</f>
        <v>4.56333333333333</v>
      </c>
      <c r="E62" s="14" t="n">
        <f aca="false">C62*D62</f>
        <v>91266.6666666667</v>
      </c>
      <c r="F62" s="15" t="n">
        <f aca="false">ROUND(D62,2)</f>
        <v>4.56</v>
      </c>
      <c r="G62" s="15" t="n">
        <f aca="false">ROUND(F62*(1+$H$161),2)</f>
        <v>5.47</v>
      </c>
      <c r="H62" s="15" t="n">
        <f aca="false">ROUND(C62*G62,2)</f>
        <v>109400</v>
      </c>
    </row>
    <row r="63" s="16" customFormat="true" ht="15" hidden="false" customHeight="false" outlineLevel="0" collapsed="false">
      <c r="A63" s="11" t="s">
        <v>73</v>
      </c>
      <c r="B63" s="12" t="s">
        <v>17</v>
      </c>
      <c r="C63" s="13" t="n">
        <v>40000</v>
      </c>
      <c r="D63" s="14" t="n">
        <f aca="false">COTAÇÕES!D63</f>
        <v>4.56333333333333</v>
      </c>
      <c r="E63" s="14" t="n">
        <f aca="false">C63*D63</f>
        <v>182533.333333333</v>
      </c>
      <c r="F63" s="15" t="n">
        <f aca="false">ROUND(D63,2)</f>
        <v>4.56</v>
      </c>
      <c r="G63" s="15" t="n">
        <f aca="false">ROUND(F63*(1+$H$161),2)</f>
        <v>5.47</v>
      </c>
      <c r="H63" s="15" t="n">
        <f aca="false">ROUND(C63*G63,2)</f>
        <v>218800</v>
      </c>
    </row>
    <row r="64" s="16" customFormat="true" ht="15" hidden="false" customHeight="false" outlineLevel="0" collapsed="false">
      <c r="A64" s="11" t="s">
        <v>74</v>
      </c>
      <c r="B64" s="12" t="s">
        <v>17</v>
      </c>
      <c r="C64" s="13" t="n">
        <v>60000</v>
      </c>
      <c r="D64" s="14" t="n">
        <f aca="false">COTAÇÕES!D64</f>
        <v>4.56333333333333</v>
      </c>
      <c r="E64" s="14" t="n">
        <f aca="false">C64*D64</f>
        <v>273800</v>
      </c>
      <c r="F64" s="15" t="n">
        <f aca="false">ROUND(D64,2)</f>
        <v>4.56</v>
      </c>
      <c r="G64" s="15" t="n">
        <f aca="false">ROUND(F64*(1+$H$161),2)</f>
        <v>5.47</v>
      </c>
      <c r="H64" s="15" t="n">
        <f aca="false">ROUND(C64*G64,2)</f>
        <v>328200</v>
      </c>
    </row>
    <row r="65" s="16" customFormat="true" ht="15" hidden="false" customHeight="false" outlineLevel="0" collapsed="false">
      <c r="A65" s="11" t="s">
        <v>75</v>
      </c>
      <c r="B65" s="12" t="s">
        <v>17</v>
      </c>
      <c r="C65" s="13" t="n">
        <v>80000</v>
      </c>
      <c r="D65" s="14" t="n">
        <f aca="false">COTAÇÕES!D65</f>
        <v>4.56333333333333</v>
      </c>
      <c r="E65" s="14" t="n">
        <f aca="false">C65*D65</f>
        <v>365066.666666667</v>
      </c>
      <c r="F65" s="15" t="n">
        <f aca="false">ROUND(D65,2)</f>
        <v>4.56</v>
      </c>
      <c r="G65" s="15" t="n">
        <f aca="false">ROUND(F65*(1+$H$161),2)</f>
        <v>5.47</v>
      </c>
      <c r="H65" s="15" t="n">
        <f aca="false">ROUND(C65*G65,2)</f>
        <v>437600</v>
      </c>
    </row>
    <row r="66" s="16" customFormat="true" ht="22.8" hidden="false" customHeight="false" outlineLevel="0" collapsed="false">
      <c r="A66" s="17" t="s">
        <v>76</v>
      </c>
      <c r="B66" s="18" t="s">
        <v>17</v>
      </c>
      <c r="C66" s="19" t="n">
        <v>1200</v>
      </c>
      <c r="D66" s="20" t="n">
        <f aca="false">COTAÇÕES!D74</f>
        <v>59.84</v>
      </c>
      <c r="E66" s="20" t="n">
        <f aca="false">C66*D66</f>
        <v>71808</v>
      </c>
      <c r="F66" s="21" t="n">
        <f aca="false">ROUND(D66,2)</f>
        <v>59.84</v>
      </c>
      <c r="G66" s="21" t="n">
        <f aca="false">ROUND(F66*(1+$H$161),2)</f>
        <v>71.72</v>
      </c>
      <c r="H66" s="21" t="n">
        <f aca="false">ROUND(C66*G66,2)</f>
        <v>86064</v>
      </c>
    </row>
    <row r="67" s="16" customFormat="true" ht="22.8" hidden="false" customHeight="false" outlineLevel="0" collapsed="false">
      <c r="A67" s="17" t="s">
        <v>77</v>
      </c>
      <c r="B67" s="18" t="s">
        <v>17</v>
      </c>
      <c r="C67" s="19" t="n">
        <v>1800</v>
      </c>
      <c r="D67" s="20" t="n">
        <f aca="false">COTAÇÕES!D75</f>
        <v>58.4166666666667</v>
      </c>
      <c r="E67" s="20" t="n">
        <f aca="false">C67*D67</f>
        <v>105150</v>
      </c>
      <c r="F67" s="21" t="n">
        <f aca="false">ROUND(D67,2)</f>
        <v>58.42</v>
      </c>
      <c r="G67" s="21" t="n">
        <f aca="false">ROUND(F67*(1+$H$161),2)</f>
        <v>70.02</v>
      </c>
      <c r="H67" s="21" t="n">
        <f aca="false">ROUND(C67*G67,2)</f>
        <v>126036</v>
      </c>
    </row>
    <row r="68" s="16" customFormat="true" ht="22.8" hidden="false" customHeight="false" outlineLevel="0" collapsed="false">
      <c r="A68" s="17" t="s">
        <v>78</v>
      </c>
      <c r="B68" s="18" t="s">
        <v>17</v>
      </c>
      <c r="C68" s="19" t="n">
        <v>3000</v>
      </c>
      <c r="D68" s="20" t="n">
        <f aca="false">COTAÇÕES!D76</f>
        <v>56.9933333333333</v>
      </c>
      <c r="E68" s="20" t="n">
        <f aca="false">C68*D68</f>
        <v>170980</v>
      </c>
      <c r="F68" s="21" t="n">
        <f aca="false">ROUND(D68,2)</f>
        <v>56.99</v>
      </c>
      <c r="G68" s="21" t="n">
        <f aca="false">ROUND(F68*(1+$H$161),2)</f>
        <v>68.3</v>
      </c>
      <c r="H68" s="21" t="n">
        <f aca="false">ROUND(C68*G68,2)</f>
        <v>204900</v>
      </c>
    </row>
    <row r="69" s="16" customFormat="true" ht="22.8" hidden="false" customHeight="false" outlineLevel="0" collapsed="false">
      <c r="A69" s="17" t="s">
        <v>79</v>
      </c>
      <c r="B69" s="18" t="s">
        <v>17</v>
      </c>
      <c r="C69" s="19" t="n">
        <v>3000</v>
      </c>
      <c r="D69" s="20" t="n">
        <f aca="false">COTAÇÕES!D77</f>
        <v>55.5666666666667</v>
      </c>
      <c r="E69" s="20" t="n">
        <f aca="false">C69*D69</f>
        <v>166700</v>
      </c>
      <c r="F69" s="21" t="n">
        <f aca="false">ROUND(D69,2)</f>
        <v>55.57</v>
      </c>
      <c r="G69" s="21" t="n">
        <f aca="false">ROUND(F69*(1+$H$161),2)</f>
        <v>66.6</v>
      </c>
      <c r="H69" s="21" t="n">
        <f aca="false">ROUND(C69*G69,2)</f>
        <v>199800</v>
      </c>
    </row>
    <row r="70" s="16" customFormat="true" ht="15" hidden="false" customHeight="false" outlineLevel="0" collapsed="false">
      <c r="A70" s="17" t="s">
        <v>80</v>
      </c>
      <c r="B70" s="18" t="s">
        <v>17</v>
      </c>
      <c r="C70" s="19" t="n">
        <v>1200</v>
      </c>
      <c r="D70" s="20" t="n">
        <f aca="false">COTAÇÕES!D78</f>
        <v>21.3733333333333</v>
      </c>
      <c r="E70" s="20" t="n">
        <f aca="false">C70*D70</f>
        <v>25648</v>
      </c>
      <c r="F70" s="21" t="n">
        <f aca="false">ROUND(D70,2)</f>
        <v>21.37</v>
      </c>
      <c r="G70" s="21" t="n">
        <f aca="false">ROUND(F70*(1+$H$161),2)</f>
        <v>25.61</v>
      </c>
      <c r="H70" s="21" t="n">
        <f aca="false">ROUND(C70*G70,2)</f>
        <v>30732</v>
      </c>
    </row>
    <row r="71" s="16" customFormat="true" ht="15" hidden="false" customHeight="false" outlineLevel="0" collapsed="false">
      <c r="A71" s="17" t="s">
        <v>81</v>
      </c>
      <c r="B71" s="18" t="s">
        <v>17</v>
      </c>
      <c r="C71" s="19" t="n">
        <v>1800</v>
      </c>
      <c r="D71" s="20" t="n">
        <f aca="false">COTAÇÕES!D79</f>
        <v>17.0966666666667</v>
      </c>
      <c r="E71" s="20" t="n">
        <f aca="false">C71*D71</f>
        <v>30774</v>
      </c>
      <c r="F71" s="21" t="n">
        <f aca="false">ROUND(D71,2)</f>
        <v>17.1</v>
      </c>
      <c r="G71" s="21" t="n">
        <f aca="false">ROUND(F71*(1+$H$161),2)</f>
        <v>20.49</v>
      </c>
      <c r="H71" s="21" t="n">
        <f aca="false">ROUND(C71*G71,2)</f>
        <v>36882</v>
      </c>
    </row>
    <row r="72" s="16" customFormat="true" ht="15" hidden="false" customHeight="false" outlineLevel="0" collapsed="false">
      <c r="A72" s="17" t="s">
        <v>82</v>
      </c>
      <c r="B72" s="18" t="s">
        <v>17</v>
      </c>
      <c r="C72" s="19" t="n">
        <v>3000</v>
      </c>
      <c r="D72" s="20" t="n">
        <f aca="false">COTAÇÕES!D80</f>
        <v>14.2466666666667</v>
      </c>
      <c r="E72" s="20" t="n">
        <f aca="false">C72*D72</f>
        <v>42740</v>
      </c>
      <c r="F72" s="21" t="n">
        <f aca="false">ROUND(D72,2)</f>
        <v>14.25</v>
      </c>
      <c r="G72" s="21" t="n">
        <f aca="false">ROUND(F72*(1+$H$161),2)</f>
        <v>17.08</v>
      </c>
      <c r="H72" s="21" t="n">
        <f aca="false">ROUND(C72*G72,2)</f>
        <v>51240</v>
      </c>
    </row>
    <row r="73" s="16" customFormat="true" ht="15" hidden="false" customHeight="false" outlineLevel="0" collapsed="false">
      <c r="A73" s="17" t="s">
        <v>83</v>
      </c>
      <c r="B73" s="18" t="s">
        <v>17</v>
      </c>
      <c r="C73" s="19" t="n">
        <v>3000</v>
      </c>
      <c r="D73" s="20" t="n">
        <f aca="false">COTAÇÕES!D81</f>
        <v>13.5366666666667</v>
      </c>
      <c r="E73" s="20" t="n">
        <f aca="false">C73*D73</f>
        <v>40610</v>
      </c>
      <c r="F73" s="21" t="n">
        <f aca="false">ROUND(D73,2)</f>
        <v>13.54</v>
      </c>
      <c r="G73" s="21" t="n">
        <f aca="false">ROUND(F73*(1+$H$161),2)</f>
        <v>16.23</v>
      </c>
      <c r="H73" s="21" t="n">
        <f aca="false">ROUND(C73*G73,2)</f>
        <v>48690</v>
      </c>
    </row>
    <row r="74" s="16" customFormat="true" ht="22.8" hidden="false" customHeight="false" outlineLevel="0" collapsed="false">
      <c r="A74" s="17" t="s">
        <v>84</v>
      </c>
      <c r="B74" s="18" t="s">
        <v>17</v>
      </c>
      <c r="C74" s="19" t="n">
        <v>1200</v>
      </c>
      <c r="D74" s="20" t="n">
        <f aca="false">COTAÇÕES!D82</f>
        <v>35.62</v>
      </c>
      <c r="E74" s="20" t="n">
        <f aca="false">C74*D74</f>
        <v>42744</v>
      </c>
      <c r="F74" s="21" t="n">
        <f aca="false">ROUND(D74,2)</f>
        <v>35.62</v>
      </c>
      <c r="G74" s="21" t="n">
        <f aca="false">ROUND(F74*(1+$H$161),2)</f>
        <v>42.69</v>
      </c>
      <c r="H74" s="21" t="n">
        <f aca="false">ROUND(C74*G74,2)</f>
        <v>51228</v>
      </c>
    </row>
    <row r="75" s="16" customFormat="true" ht="22.8" hidden="false" customHeight="false" outlineLevel="0" collapsed="false">
      <c r="A75" s="17" t="s">
        <v>85</v>
      </c>
      <c r="B75" s="18" t="s">
        <v>17</v>
      </c>
      <c r="C75" s="19" t="n">
        <v>1800</v>
      </c>
      <c r="D75" s="20" t="n">
        <f aca="false">COTAÇÕES!D83</f>
        <v>34.1966666666667</v>
      </c>
      <c r="E75" s="20" t="n">
        <f aca="false">C75*D75</f>
        <v>61554</v>
      </c>
      <c r="F75" s="21" t="n">
        <f aca="false">ROUND(D75,2)</f>
        <v>34.2</v>
      </c>
      <c r="G75" s="21" t="n">
        <f aca="false">ROUND(F75*(1+$H$161),2)</f>
        <v>40.99</v>
      </c>
      <c r="H75" s="21" t="n">
        <f aca="false">ROUND(C75*G75,2)</f>
        <v>73782</v>
      </c>
    </row>
    <row r="76" s="16" customFormat="true" ht="22.8" hidden="false" customHeight="false" outlineLevel="0" collapsed="false">
      <c r="A76" s="17" t="s">
        <v>86</v>
      </c>
      <c r="B76" s="18" t="s">
        <v>17</v>
      </c>
      <c r="C76" s="19" t="n">
        <v>2000</v>
      </c>
      <c r="D76" s="20" t="n">
        <f aca="false">COTAÇÕES!D84</f>
        <v>32.77</v>
      </c>
      <c r="E76" s="20" t="n">
        <f aca="false">C76*D76</f>
        <v>65540</v>
      </c>
      <c r="F76" s="21" t="n">
        <f aca="false">ROUND(D76,2)</f>
        <v>32.77</v>
      </c>
      <c r="G76" s="21" t="n">
        <f aca="false">ROUND(F76*(1+$H$161),2)</f>
        <v>39.27</v>
      </c>
      <c r="H76" s="21" t="n">
        <f aca="false">ROUND(C76*G76,2)</f>
        <v>78540</v>
      </c>
    </row>
    <row r="77" s="16" customFormat="true" ht="22.8" hidden="false" customHeight="false" outlineLevel="0" collapsed="false">
      <c r="A77" s="17" t="s">
        <v>87</v>
      </c>
      <c r="B77" s="18" t="s">
        <v>17</v>
      </c>
      <c r="C77" s="19" t="n">
        <v>2000</v>
      </c>
      <c r="D77" s="20" t="n">
        <f aca="false">COTAÇÕES!D85</f>
        <v>31.3466666666667</v>
      </c>
      <c r="E77" s="20" t="n">
        <f aca="false">C77*D77</f>
        <v>62693.3333333333</v>
      </c>
      <c r="F77" s="21" t="n">
        <f aca="false">ROUND(D77,2)</f>
        <v>31.35</v>
      </c>
      <c r="G77" s="21" t="n">
        <f aca="false">ROUND(F77*(1+$H$161),2)</f>
        <v>37.57</v>
      </c>
      <c r="H77" s="21" t="n">
        <f aca="false">ROUND(C77*G77,2)</f>
        <v>75140</v>
      </c>
    </row>
    <row r="78" s="16" customFormat="true" ht="15" hidden="false" customHeight="false" outlineLevel="0" collapsed="false">
      <c r="A78" s="17" t="s">
        <v>88</v>
      </c>
      <c r="B78" s="18" t="s">
        <v>17</v>
      </c>
      <c r="C78" s="19" t="n">
        <v>1200</v>
      </c>
      <c r="D78" s="20" t="n">
        <f aca="false">COTAÇÕES!D86</f>
        <v>35.62</v>
      </c>
      <c r="E78" s="20" t="n">
        <f aca="false">C78*D78</f>
        <v>42744</v>
      </c>
      <c r="F78" s="21" t="n">
        <f aca="false">ROUND(D78,2)</f>
        <v>35.62</v>
      </c>
      <c r="G78" s="21" t="n">
        <f aca="false">ROUND(F78*(1+$H$161),2)</f>
        <v>42.69</v>
      </c>
      <c r="H78" s="21" t="n">
        <f aca="false">ROUND(C78*G78,2)</f>
        <v>51228</v>
      </c>
    </row>
    <row r="79" s="16" customFormat="true" ht="15" hidden="false" customHeight="false" outlineLevel="0" collapsed="false">
      <c r="A79" s="17" t="s">
        <v>89</v>
      </c>
      <c r="B79" s="18" t="s">
        <v>17</v>
      </c>
      <c r="C79" s="19" t="n">
        <v>1800</v>
      </c>
      <c r="D79" s="20" t="n">
        <f aca="false">COTAÇÕES!D87</f>
        <v>34.1966666666667</v>
      </c>
      <c r="E79" s="20" t="n">
        <f aca="false">C79*D79</f>
        <v>61554</v>
      </c>
      <c r="F79" s="21" t="n">
        <f aca="false">ROUND(D79,2)</f>
        <v>34.2</v>
      </c>
      <c r="G79" s="21" t="n">
        <f aca="false">ROUND(F79*(1+$H$161),2)</f>
        <v>40.99</v>
      </c>
      <c r="H79" s="21" t="n">
        <f aca="false">ROUND(C79*G79,2)</f>
        <v>73782</v>
      </c>
    </row>
    <row r="80" s="16" customFormat="true" ht="15" hidden="false" customHeight="false" outlineLevel="0" collapsed="false">
      <c r="A80" s="17" t="s">
        <v>90</v>
      </c>
      <c r="B80" s="18" t="s">
        <v>17</v>
      </c>
      <c r="C80" s="19" t="n">
        <v>3000</v>
      </c>
      <c r="D80" s="20" t="n">
        <f aca="false">COTAÇÕES!D88</f>
        <v>32.77</v>
      </c>
      <c r="E80" s="20" t="n">
        <f aca="false">C80*D80</f>
        <v>98310</v>
      </c>
      <c r="F80" s="21" t="n">
        <f aca="false">ROUND(D80,2)</f>
        <v>32.77</v>
      </c>
      <c r="G80" s="21" t="n">
        <f aca="false">ROUND(F80*(1+$H$161),2)</f>
        <v>39.27</v>
      </c>
      <c r="H80" s="21" t="n">
        <f aca="false">ROUND(C80*G80,2)</f>
        <v>117810</v>
      </c>
    </row>
    <row r="81" s="16" customFormat="true" ht="15" hidden="false" customHeight="false" outlineLevel="0" collapsed="false">
      <c r="A81" s="17" t="s">
        <v>91</v>
      </c>
      <c r="B81" s="18" t="s">
        <v>17</v>
      </c>
      <c r="C81" s="19" t="n">
        <v>3000</v>
      </c>
      <c r="D81" s="20" t="n">
        <f aca="false">COTAÇÕES!D89</f>
        <v>31.3466666666667</v>
      </c>
      <c r="E81" s="20" t="n">
        <f aca="false">C81*D81</f>
        <v>94040</v>
      </c>
      <c r="F81" s="21" t="n">
        <f aca="false">ROUND(D81,2)</f>
        <v>31.35</v>
      </c>
      <c r="G81" s="21" t="n">
        <f aca="false">ROUND(F81*(1+$H$161),2)</f>
        <v>37.57</v>
      </c>
      <c r="H81" s="21" t="n">
        <f aca="false">ROUND(C81*G81,2)</f>
        <v>112710</v>
      </c>
    </row>
    <row r="82" s="16" customFormat="true" ht="15" hidden="false" customHeight="false" outlineLevel="0" collapsed="false">
      <c r="A82" s="17" t="s">
        <v>92</v>
      </c>
      <c r="B82" s="18" t="s">
        <v>17</v>
      </c>
      <c r="C82" s="19" t="n">
        <v>800</v>
      </c>
      <c r="D82" s="20" t="n">
        <f aca="false">COTAÇÕES!D90</f>
        <v>17.0966666666667</v>
      </c>
      <c r="E82" s="20" t="n">
        <f aca="false">C82*D82</f>
        <v>13677.3333333333</v>
      </c>
      <c r="F82" s="21" t="n">
        <f aca="false">ROUND(D82,2)</f>
        <v>17.1</v>
      </c>
      <c r="G82" s="21" t="n">
        <f aca="false">ROUND(F82*(1+$H$161),2)</f>
        <v>20.49</v>
      </c>
      <c r="H82" s="21" t="n">
        <f aca="false">ROUND(C82*G82,2)</f>
        <v>16392</v>
      </c>
    </row>
    <row r="83" s="16" customFormat="true" ht="15" hidden="false" customHeight="false" outlineLevel="0" collapsed="false">
      <c r="A83" s="17" t="s">
        <v>93</v>
      </c>
      <c r="B83" s="18" t="s">
        <v>17</v>
      </c>
      <c r="C83" s="19" t="n">
        <v>1200</v>
      </c>
      <c r="D83" s="20" t="n">
        <f aca="false">COTAÇÕES!D91</f>
        <v>15.6733333333333</v>
      </c>
      <c r="E83" s="20" t="n">
        <f aca="false">C83*D83</f>
        <v>18808</v>
      </c>
      <c r="F83" s="21" t="n">
        <f aca="false">ROUND(D83,2)</f>
        <v>15.67</v>
      </c>
      <c r="G83" s="21" t="n">
        <f aca="false">ROUND(F83*(1+$H$161),2)</f>
        <v>18.78</v>
      </c>
      <c r="H83" s="21" t="n">
        <f aca="false">ROUND(C83*G83,2)</f>
        <v>22536</v>
      </c>
    </row>
    <row r="84" s="16" customFormat="true" ht="15" hidden="false" customHeight="false" outlineLevel="0" collapsed="false">
      <c r="A84" s="17" t="s">
        <v>94</v>
      </c>
      <c r="B84" s="18" t="s">
        <v>17</v>
      </c>
      <c r="C84" s="19" t="n">
        <v>2000</v>
      </c>
      <c r="D84" s="20" t="n">
        <f aca="false">COTAÇÕES!D92</f>
        <v>14.2466666666667</v>
      </c>
      <c r="E84" s="20" t="n">
        <f aca="false">C84*D84</f>
        <v>28493.3333333333</v>
      </c>
      <c r="F84" s="21" t="n">
        <f aca="false">ROUND(D84,2)</f>
        <v>14.25</v>
      </c>
      <c r="G84" s="21" t="n">
        <f aca="false">ROUND(F84*(1+$H$161),2)</f>
        <v>17.08</v>
      </c>
      <c r="H84" s="21" t="n">
        <f aca="false">ROUND(C84*G84,2)</f>
        <v>34160</v>
      </c>
    </row>
    <row r="85" s="16" customFormat="true" ht="15" hidden="false" customHeight="false" outlineLevel="0" collapsed="false">
      <c r="A85" s="17" t="s">
        <v>95</v>
      </c>
      <c r="B85" s="18" t="s">
        <v>17</v>
      </c>
      <c r="C85" s="19" t="n">
        <v>2000</v>
      </c>
      <c r="D85" s="20" t="n">
        <f aca="false">COTAÇÕES!D93</f>
        <v>12.8233333333333</v>
      </c>
      <c r="E85" s="20" t="n">
        <f aca="false">C85*D85</f>
        <v>25646.6666666667</v>
      </c>
      <c r="F85" s="21" t="n">
        <f aca="false">ROUND(D85,2)</f>
        <v>12.82</v>
      </c>
      <c r="G85" s="21" t="n">
        <f aca="false">ROUND(F85*(1+$H$161),2)</f>
        <v>15.36</v>
      </c>
      <c r="H85" s="21" t="n">
        <f aca="false">ROUND(C85*G85,2)</f>
        <v>30720</v>
      </c>
    </row>
    <row r="86" s="16" customFormat="true" ht="15" hidden="false" customHeight="false" outlineLevel="0" collapsed="false">
      <c r="A86" s="17" t="s">
        <v>96</v>
      </c>
      <c r="B86" s="18" t="s">
        <v>17</v>
      </c>
      <c r="C86" s="19" t="n">
        <v>1200</v>
      </c>
      <c r="D86" s="20" t="n">
        <f aca="false">COTAÇÕES!D94</f>
        <v>35.62</v>
      </c>
      <c r="E86" s="20" t="n">
        <f aca="false">C86*D86</f>
        <v>42744</v>
      </c>
      <c r="F86" s="21" t="n">
        <f aca="false">ROUND(D86,2)</f>
        <v>35.62</v>
      </c>
      <c r="G86" s="21" t="n">
        <f aca="false">ROUND(F86*(1+$H$161),2)</f>
        <v>42.69</v>
      </c>
      <c r="H86" s="21" t="n">
        <f aca="false">ROUND(C86*G86,2)</f>
        <v>51228</v>
      </c>
    </row>
    <row r="87" s="16" customFormat="true" ht="15" hidden="false" customHeight="false" outlineLevel="0" collapsed="false">
      <c r="A87" s="17" t="s">
        <v>97</v>
      </c>
      <c r="B87" s="18" t="s">
        <v>17</v>
      </c>
      <c r="C87" s="19" t="n">
        <v>1800</v>
      </c>
      <c r="D87" s="20" t="n">
        <f aca="false">COTAÇÕES!D95</f>
        <v>34.1966666666667</v>
      </c>
      <c r="E87" s="20" t="n">
        <f aca="false">C87*D87</f>
        <v>61554</v>
      </c>
      <c r="F87" s="21" t="n">
        <f aca="false">ROUND(D87,2)</f>
        <v>34.2</v>
      </c>
      <c r="G87" s="21" t="n">
        <f aca="false">ROUND(F87*(1+$H$161),2)</f>
        <v>40.99</v>
      </c>
      <c r="H87" s="21" t="n">
        <f aca="false">ROUND(C87*G87,2)</f>
        <v>73782</v>
      </c>
    </row>
    <row r="88" s="16" customFormat="true" ht="15" hidden="false" customHeight="false" outlineLevel="0" collapsed="false">
      <c r="A88" s="17" t="s">
        <v>98</v>
      </c>
      <c r="B88" s="18" t="s">
        <v>17</v>
      </c>
      <c r="C88" s="19" t="n">
        <v>3000</v>
      </c>
      <c r="D88" s="20" t="n">
        <f aca="false">COTAÇÕES!D96</f>
        <v>32.77</v>
      </c>
      <c r="E88" s="20" t="n">
        <f aca="false">C88*D88</f>
        <v>98310</v>
      </c>
      <c r="F88" s="21" t="n">
        <f aca="false">ROUND(D88,2)</f>
        <v>32.77</v>
      </c>
      <c r="G88" s="21" t="n">
        <f aca="false">ROUND(F88*(1+$H$161),2)</f>
        <v>39.27</v>
      </c>
      <c r="H88" s="21" t="n">
        <f aca="false">ROUND(C88*G88,2)</f>
        <v>117810</v>
      </c>
    </row>
    <row r="89" s="16" customFormat="true" ht="15" hidden="false" customHeight="false" outlineLevel="0" collapsed="false">
      <c r="A89" s="17" t="s">
        <v>99</v>
      </c>
      <c r="B89" s="18" t="s">
        <v>17</v>
      </c>
      <c r="C89" s="19" t="n">
        <v>3000</v>
      </c>
      <c r="D89" s="20" t="n">
        <f aca="false">COTAÇÕES!D97</f>
        <v>31.3466666666667</v>
      </c>
      <c r="E89" s="20" t="n">
        <f aca="false">C89*D89</f>
        <v>94040</v>
      </c>
      <c r="F89" s="21" t="n">
        <f aca="false">ROUND(D89,2)</f>
        <v>31.35</v>
      </c>
      <c r="G89" s="21" t="n">
        <f aca="false">ROUND(F89*(1+$H$161),2)</f>
        <v>37.57</v>
      </c>
      <c r="H89" s="21" t="n">
        <f aca="false">ROUND(C89*G89,2)</f>
        <v>112710</v>
      </c>
    </row>
    <row r="90" s="16" customFormat="true" ht="15" hidden="false" customHeight="false" outlineLevel="0" collapsed="false">
      <c r="A90" s="17" t="s">
        <v>100</v>
      </c>
      <c r="B90" s="18" t="s">
        <v>17</v>
      </c>
      <c r="C90" s="19" t="n">
        <v>1200</v>
      </c>
      <c r="D90" s="20" t="n">
        <f aca="false">COTAÇÕES!D98</f>
        <v>25.6466666666667</v>
      </c>
      <c r="E90" s="20" t="n">
        <f aca="false">C90*D90</f>
        <v>30776</v>
      </c>
      <c r="F90" s="21" t="n">
        <f aca="false">ROUND(D90,2)</f>
        <v>25.65</v>
      </c>
      <c r="G90" s="21" t="n">
        <f aca="false">ROUND(F90*(1+$H$161),2)</f>
        <v>30.74</v>
      </c>
      <c r="H90" s="21" t="n">
        <f aca="false">ROUND(C90*G90,2)</f>
        <v>36888</v>
      </c>
    </row>
    <row r="91" s="16" customFormat="true" ht="15" hidden="false" customHeight="false" outlineLevel="0" collapsed="false">
      <c r="A91" s="17" t="s">
        <v>101</v>
      </c>
      <c r="B91" s="18" t="s">
        <v>17</v>
      </c>
      <c r="C91" s="19" t="n">
        <v>1800</v>
      </c>
      <c r="D91" s="20" t="n">
        <f aca="false">COTAÇÕES!D99</f>
        <v>24.22</v>
      </c>
      <c r="E91" s="20" t="n">
        <f aca="false">C91*D91</f>
        <v>43596</v>
      </c>
      <c r="F91" s="21" t="n">
        <f aca="false">ROUND(D91,2)</f>
        <v>24.22</v>
      </c>
      <c r="G91" s="21" t="n">
        <f aca="false">ROUND(F91*(1+$H$161),2)</f>
        <v>29.03</v>
      </c>
      <c r="H91" s="21" t="n">
        <f aca="false">ROUND(C91*G91,2)</f>
        <v>52254</v>
      </c>
    </row>
    <row r="92" s="16" customFormat="true" ht="15" hidden="false" customHeight="false" outlineLevel="0" collapsed="false">
      <c r="A92" s="17" t="s">
        <v>102</v>
      </c>
      <c r="B92" s="18" t="s">
        <v>17</v>
      </c>
      <c r="C92" s="19" t="n">
        <v>3000</v>
      </c>
      <c r="D92" s="20" t="n">
        <f aca="false">COTAÇÕES!D100</f>
        <v>22.7966666666667</v>
      </c>
      <c r="E92" s="20" t="n">
        <f aca="false">C92*D92</f>
        <v>68390</v>
      </c>
      <c r="F92" s="21" t="n">
        <f aca="false">ROUND(D92,2)</f>
        <v>22.8</v>
      </c>
      <c r="G92" s="21" t="n">
        <f aca="false">ROUND(F92*(1+$H$161),2)</f>
        <v>27.33</v>
      </c>
      <c r="H92" s="21" t="n">
        <f aca="false">ROUND(C92*G92,2)</f>
        <v>81990</v>
      </c>
    </row>
    <row r="93" s="16" customFormat="true" ht="15" hidden="false" customHeight="false" outlineLevel="0" collapsed="false">
      <c r="A93" s="17" t="s">
        <v>103</v>
      </c>
      <c r="B93" s="18" t="s">
        <v>17</v>
      </c>
      <c r="C93" s="19" t="n">
        <v>3000</v>
      </c>
      <c r="D93" s="20" t="n">
        <f aca="false">COTAÇÕES!D101</f>
        <v>21.3733333333333</v>
      </c>
      <c r="E93" s="20" t="n">
        <f aca="false">C93*D93</f>
        <v>64120</v>
      </c>
      <c r="F93" s="21" t="n">
        <f aca="false">ROUND(D93,2)</f>
        <v>21.37</v>
      </c>
      <c r="G93" s="21" t="n">
        <f aca="false">ROUND(F93*(1+$H$161),2)</f>
        <v>25.61</v>
      </c>
      <c r="H93" s="21" t="n">
        <f aca="false">ROUND(C93*G93,2)</f>
        <v>76830</v>
      </c>
    </row>
    <row r="94" s="16" customFormat="true" ht="15" hidden="false" customHeight="false" outlineLevel="0" collapsed="false">
      <c r="A94" s="17" t="s">
        <v>104</v>
      </c>
      <c r="B94" s="18" t="s">
        <v>17</v>
      </c>
      <c r="C94" s="19" t="n">
        <v>1200</v>
      </c>
      <c r="D94" s="20" t="n">
        <f aca="false">COTAÇÕES!D102</f>
        <v>35.62</v>
      </c>
      <c r="E94" s="20" t="n">
        <f aca="false">C94*D94</f>
        <v>42744</v>
      </c>
      <c r="F94" s="21" t="n">
        <f aca="false">ROUND(D94,2)</f>
        <v>35.62</v>
      </c>
      <c r="G94" s="21" t="n">
        <f aca="false">ROUND(F94*(1+$H$161),2)</f>
        <v>42.69</v>
      </c>
      <c r="H94" s="21" t="n">
        <f aca="false">ROUND(C94*G94,2)</f>
        <v>51228</v>
      </c>
    </row>
    <row r="95" s="16" customFormat="true" ht="15" hidden="false" customHeight="false" outlineLevel="0" collapsed="false">
      <c r="A95" s="17" t="s">
        <v>105</v>
      </c>
      <c r="B95" s="18" t="s">
        <v>17</v>
      </c>
      <c r="C95" s="19" t="n">
        <v>1800</v>
      </c>
      <c r="D95" s="20" t="n">
        <f aca="false">COTAÇÕES!D103</f>
        <v>34.1966666666667</v>
      </c>
      <c r="E95" s="20" t="n">
        <f aca="false">C95*D95</f>
        <v>61554</v>
      </c>
      <c r="F95" s="21" t="n">
        <f aca="false">ROUND(D95,2)</f>
        <v>34.2</v>
      </c>
      <c r="G95" s="21" t="n">
        <f aca="false">ROUND(F95*(1+$H$161),2)</f>
        <v>40.99</v>
      </c>
      <c r="H95" s="21" t="n">
        <f aca="false">ROUND(C95*G95,2)</f>
        <v>73782</v>
      </c>
    </row>
    <row r="96" s="16" customFormat="true" ht="15" hidden="false" customHeight="false" outlineLevel="0" collapsed="false">
      <c r="A96" s="17" t="s">
        <v>106</v>
      </c>
      <c r="B96" s="18" t="s">
        <v>17</v>
      </c>
      <c r="C96" s="19" t="n">
        <v>2000</v>
      </c>
      <c r="D96" s="20" t="n">
        <f aca="false">COTAÇÕES!D104</f>
        <v>32.77</v>
      </c>
      <c r="E96" s="20" t="n">
        <f aca="false">C96*D96</f>
        <v>65540</v>
      </c>
      <c r="F96" s="21" t="n">
        <f aca="false">ROUND(D96,2)</f>
        <v>32.77</v>
      </c>
      <c r="G96" s="21" t="n">
        <f aca="false">ROUND(F96*(1+$H$161),2)</f>
        <v>39.27</v>
      </c>
      <c r="H96" s="21" t="n">
        <f aca="false">ROUND(C96*G96,2)</f>
        <v>78540</v>
      </c>
    </row>
    <row r="97" s="16" customFormat="true" ht="15" hidden="false" customHeight="false" outlineLevel="0" collapsed="false">
      <c r="A97" s="17" t="s">
        <v>107</v>
      </c>
      <c r="B97" s="18" t="s">
        <v>17</v>
      </c>
      <c r="C97" s="19" t="n">
        <v>2000</v>
      </c>
      <c r="D97" s="20" t="n">
        <f aca="false">COTAÇÕES!D105</f>
        <v>31.3466666666667</v>
      </c>
      <c r="E97" s="20" t="n">
        <f aca="false">C97*D97</f>
        <v>62693.3333333333</v>
      </c>
      <c r="F97" s="21" t="n">
        <f aca="false">ROUND(D97,2)</f>
        <v>31.35</v>
      </c>
      <c r="G97" s="21" t="n">
        <f aca="false">ROUND(F97*(1+$H$161),2)</f>
        <v>37.57</v>
      </c>
      <c r="H97" s="21" t="n">
        <f aca="false">ROUND(C97*G97,2)</f>
        <v>75140</v>
      </c>
    </row>
    <row r="98" s="16" customFormat="true" ht="15" hidden="false" customHeight="false" outlineLevel="0" collapsed="false">
      <c r="A98" s="17" t="s">
        <v>108</v>
      </c>
      <c r="B98" s="18" t="s">
        <v>9</v>
      </c>
      <c r="C98" s="19" t="n">
        <v>2</v>
      </c>
      <c r="D98" s="20" t="n">
        <f aca="false">COTAÇÕES!D106</f>
        <v>14248</v>
      </c>
      <c r="E98" s="20" t="n">
        <f aca="false">C98*D98</f>
        <v>28496</v>
      </c>
      <c r="F98" s="21" t="n">
        <f aca="false">ROUND(D98,2)</f>
        <v>14248</v>
      </c>
      <c r="G98" s="21" t="n">
        <f aca="false">ROUND(F98*(1+$H$161),2)</f>
        <v>17076.24</v>
      </c>
      <c r="H98" s="21" t="n">
        <f aca="false">ROUND(C98*G98,2)</f>
        <v>34152.48</v>
      </c>
    </row>
    <row r="99" s="16" customFormat="true" ht="15" hidden="false" customHeight="false" outlineLevel="0" collapsed="false">
      <c r="A99" s="17" t="s">
        <v>109</v>
      </c>
      <c r="B99" s="18" t="s">
        <v>9</v>
      </c>
      <c r="C99" s="19" t="n">
        <v>2</v>
      </c>
      <c r="D99" s="20" t="n">
        <f aca="false">COTAÇÕES!D107</f>
        <v>21372</v>
      </c>
      <c r="E99" s="20" t="n">
        <f aca="false">C99*D99</f>
        <v>42744</v>
      </c>
      <c r="F99" s="21" t="n">
        <f aca="false">ROUND(D99,2)</f>
        <v>21372</v>
      </c>
      <c r="G99" s="21" t="n">
        <f aca="false">ROUND(F99*(1+$H$161),2)</f>
        <v>25614.36</v>
      </c>
      <c r="H99" s="21" t="n">
        <f aca="false">ROUND(C99*G99,2)</f>
        <v>51228.72</v>
      </c>
    </row>
    <row r="100" s="16" customFormat="true" ht="15" hidden="false" customHeight="false" outlineLevel="0" collapsed="false">
      <c r="A100" s="17" t="s">
        <v>110</v>
      </c>
      <c r="B100" s="18" t="s">
        <v>9</v>
      </c>
      <c r="C100" s="19" t="n">
        <v>2</v>
      </c>
      <c r="D100" s="20" t="n">
        <f aca="false">COTAÇÕES!D108</f>
        <v>28496</v>
      </c>
      <c r="E100" s="20" t="n">
        <f aca="false">C100*D100</f>
        <v>56992</v>
      </c>
      <c r="F100" s="21" t="n">
        <f aca="false">ROUND(D100,2)</f>
        <v>28496</v>
      </c>
      <c r="G100" s="21" t="n">
        <f aca="false">ROUND(F100*(1+$H$161),2)</f>
        <v>34152.48</v>
      </c>
      <c r="H100" s="21" t="n">
        <f aca="false">ROUND(C100*G100,2)</f>
        <v>68304.96</v>
      </c>
    </row>
    <row r="101" s="16" customFormat="true" ht="15" hidden="false" customHeight="false" outlineLevel="0" collapsed="false">
      <c r="A101" s="17" t="s">
        <v>111</v>
      </c>
      <c r="B101" s="18" t="s">
        <v>9</v>
      </c>
      <c r="C101" s="19" t="n">
        <v>2</v>
      </c>
      <c r="D101" s="20" t="n">
        <f aca="false">COTAÇÕES!D109</f>
        <v>42744</v>
      </c>
      <c r="E101" s="20" t="n">
        <f aca="false">C101*D101</f>
        <v>85488</v>
      </c>
      <c r="F101" s="21" t="n">
        <f aca="false">ROUND(D101,2)</f>
        <v>42744</v>
      </c>
      <c r="G101" s="21" t="n">
        <f aca="false">ROUND(F101*(1+$H$161),2)</f>
        <v>51228.72</v>
      </c>
      <c r="H101" s="21" t="n">
        <f aca="false">ROUND(C101*G101,2)</f>
        <v>102457.44</v>
      </c>
    </row>
    <row r="102" s="16" customFormat="true" ht="15" hidden="false" customHeight="false" outlineLevel="0" collapsed="false">
      <c r="A102" s="17" t="s">
        <v>112</v>
      </c>
      <c r="B102" s="18" t="s">
        <v>17</v>
      </c>
      <c r="C102" s="19" t="n">
        <v>800</v>
      </c>
      <c r="D102" s="20" t="n">
        <f aca="false">COTAÇÕES!D110</f>
        <v>28.4966666666667</v>
      </c>
      <c r="E102" s="20" t="n">
        <f aca="false">C102*D102</f>
        <v>22797.3333333333</v>
      </c>
      <c r="F102" s="21" t="n">
        <f aca="false">ROUND(D102,2)</f>
        <v>28.5</v>
      </c>
      <c r="G102" s="21" t="n">
        <f aca="false">ROUND(F102*(1+$H$161),2)</f>
        <v>34.16</v>
      </c>
      <c r="H102" s="21" t="n">
        <f aca="false">ROUND(C102*G102,2)</f>
        <v>27328</v>
      </c>
    </row>
    <row r="103" s="16" customFormat="true" ht="15" hidden="false" customHeight="false" outlineLevel="0" collapsed="false">
      <c r="A103" s="17" t="s">
        <v>113</v>
      </c>
      <c r="B103" s="18" t="s">
        <v>17</v>
      </c>
      <c r="C103" s="19" t="n">
        <v>1200</v>
      </c>
      <c r="D103" s="20" t="n">
        <f aca="false">COTAÇÕES!D111</f>
        <v>27.07</v>
      </c>
      <c r="E103" s="20" t="n">
        <f aca="false">C103*D103</f>
        <v>32484</v>
      </c>
      <c r="F103" s="21" t="n">
        <f aca="false">ROUND(D103,2)</f>
        <v>27.07</v>
      </c>
      <c r="G103" s="21" t="n">
        <f aca="false">ROUND(F103*(1+$H$161),2)</f>
        <v>32.44</v>
      </c>
      <c r="H103" s="21" t="n">
        <f aca="false">ROUND(C103*G103,2)</f>
        <v>38928</v>
      </c>
    </row>
    <row r="104" s="16" customFormat="true" ht="15" hidden="false" customHeight="false" outlineLevel="0" collapsed="false">
      <c r="A104" s="17" t="s">
        <v>114</v>
      </c>
      <c r="B104" s="18" t="s">
        <v>17</v>
      </c>
      <c r="C104" s="19" t="n">
        <v>2000</v>
      </c>
      <c r="D104" s="20" t="n">
        <f aca="false">COTAÇÕES!D112</f>
        <v>25.6466666666667</v>
      </c>
      <c r="E104" s="20" t="n">
        <f aca="false">C104*D104</f>
        <v>51293.3333333333</v>
      </c>
      <c r="F104" s="21" t="n">
        <f aca="false">ROUND(D104,2)</f>
        <v>25.65</v>
      </c>
      <c r="G104" s="21" t="n">
        <f aca="false">ROUND(F104*(1+$H$161),2)</f>
        <v>30.74</v>
      </c>
      <c r="H104" s="21" t="n">
        <f aca="false">ROUND(C104*G104,2)</f>
        <v>61480</v>
      </c>
    </row>
    <row r="105" s="16" customFormat="true" ht="15" hidden="false" customHeight="false" outlineLevel="0" collapsed="false">
      <c r="A105" s="17" t="s">
        <v>115</v>
      </c>
      <c r="B105" s="18" t="s">
        <v>17</v>
      </c>
      <c r="C105" s="19" t="n">
        <v>2000</v>
      </c>
      <c r="D105" s="20" t="n">
        <f aca="false">COTAÇÕES!D113</f>
        <v>24.22</v>
      </c>
      <c r="E105" s="20" t="n">
        <f aca="false">C105*D105</f>
        <v>48440</v>
      </c>
      <c r="F105" s="21" t="n">
        <f aca="false">ROUND(D105,2)</f>
        <v>24.22</v>
      </c>
      <c r="G105" s="21" t="n">
        <f aca="false">ROUND(F105*(1+$H$161),2)</f>
        <v>29.03</v>
      </c>
      <c r="H105" s="21" t="n">
        <f aca="false">ROUND(C105*G105,2)</f>
        <v>58060</v>
      </c>
    </row>
    <row r="106" s="16" customFormat="true" ht="15" hidden="false" customHeight="false" outlineLevel="0" collapsed="false">
      <c r="A106" s="17" t="s">
        <v>116</v>
      </c>
      <c r="B106" s="18" t="s">
        <v>17</v>
      </c>
      <c r="C106" s="19" t="n">
        <v>800</v>
      </c>
      <c r="D106" s="20" t="n">
        <f aca="false">COTAÇÕES!D114</f>
        <v>23.7633333333333</v>
      </c>
      <c r="E106" s="20" t="n">
        <f aca="false">C106*D106</f>
        <v>19010.6666666667</v>
      </c>
      <c r="F106" s="21" t="n">
        <f aca="false">ROUND(D106,2)</f>
        <v>23.76</v>
      </c>
      <c r="G106" s="21" t="n">
        <f aca="false">ROUND(F106*(1+$H$161),2)</f>
        <v>28.48</v>
      </c>
      <c r="H106" s="21" t="n">
        <f aca="false">ROUND(C106*G106,2)</f>
        <v>22784</v>
      </c>
    </row>
    <row r="107" s="16" customFormat="true" ht="15" hidden="false" customHeight="false" outlineLevel="0" collapsed="false">
      <c r="A107" s="17" t="s">
        <v>117</v>
      </c>
      <c r="B107" s="18" t="s">
        <v>17</v>
      </c>
      <c r="C107" s="19" t="n">
        <v>1200</v>
      </c>
      <c r="D107" s="20" t="n">
        <f aca="false">COTAÇÕES!D115</f>
        <v>20.26</v>
      </c>
      <c r="E107" s="20" t="n">
        <f aca="false">C107*D107</f>
        <v>24312</v>
      </c>
      <c r="F107" s="21" t="n">
        <f aca="false">ROUND(D107,2)</f>
        <v>20.26</v>
      </c>
      <c r="G107" s="21" t="n">
        <f aca="false">ROUND(F107*(1+$H$161),2)</f>
        <v>24.28</v>
      </c>
      <c r="H107" s="21" t="n">
        <f aca="false">ROUND(C107*G107,2)</f>
        <v>29136</v>
      </c>
    </row>
    <row r="108" s="16" customFormat="true" ht="15" hidden="false" customHeight="false" outlineLevel="0" collapsed="false">
      <c r="A108" s="17" t="s">
        <v>118</v>
      </c>
      <c r="B108" s="18" t="s">
        <v>17</v>
      </c>
      <c r="C108" s="19" t="n">
        <v>2000</v>
      </c>
      <c r="D108" s="20" t="n">
        <f aca="false">COTAÇÕES!D116</f>
        <v>17.27</v>
      </c>
      <c r="E108" s="20" t="n">
        <f aca="false">C108*D108</f>
        <v>34540</v>
      </c>
      <c r="F108" s="21" t="n">
        <f aca="false">ROUND(D108,2)</f>
        <v>17.27</v>
      </c>
      <c r="G108" s="21" t="n">
        <f aca="false">ROUND(F108*(1+$H$161),2)</f>
        <v>20.7</v>
      </c>
      <c r="H108" s="21" t="n">
        <f aca="false">ROUND(C108*G108,2)</f>
        <v>41400</v>
      </c>
    </row>
    <row r="109" s="16" customFormat="true" ht="15" hidden="false" customHeight="false" outlineLevel="0" collapsed="false">
      <c r="A109" s="17" t="s">
        <v>119</v>
      </c>
      <c r="B109" s="18" t="s">
        <v>17</v>
      </c>
      <c r="C109" s="19" t="n">
        <v>2000</v>
      </c>
      <c r="D109" s="20" t="n">
        <f aca="false">COTAÇÕES!D117</f>
        <v>14.9633333333333</v>
      </c>
      <c r="E109" s="20" t="n">
        <f aca="false">C109*D109</f>
        <v>29926.6666666667</v>
      </c>
      <c r="F109" s="21" t="n">
        <f aca="false">ROUND(D109,2)</f>
        <v>14.96</v>
      </c>
      <c r="G109" s="21" t="n">
        <f aca="false">ROUND(F109*(1+$H$161),2)</f>
        <v>17.93</v>
      </c>
      <c r="H109" s="21" t="n">
        <f aca="false">ROUND(C109*G109,2)</f>
        <v>35860</v>
      </c>
    </row>
    <row r="110" s="16" customFormat="true" ht="15" hidden="false" customHeight="false" outlineLevel="0" collapsed="false">
      <c r="A110" s="17" t="s">
        <v>120</v>
      </c>
      <c r="B110" s="18" t="s">
        <v>17</v>
      </c>
      <c r="C110" s="19" t="n">
        <v>400</v>
      </c>
      <c r="D110" s="20" t="n">
        <f aca="false">COTAÇÕES!D118</f>
        <v>28.4966666666667</v>
      </c>
      <c r="E110" s="20" t="n">
        <f aca="false">C110*D110</f>
        <v>11398.6666666667</v>
      </c>
      <c r="F110" s="21" t="n">
        <f aca="false">ROUND(D110,2)</f>
        <v>28.5</v>
      </c>
      <c r="G110" s="21" t="n">
        <f aca="false">ROUND(F110*(1+$H$161),2)</f>
        <v>34.16</v>
      </c>
      <c r="H110" s="21" t="n">
        <f aca="false">ROUND(C110*G110,2)</f>
        <v>13664</v>
      </c>
    </row>
    <row r="111" s="16" customFormat="true" ht="15" hidden="false" customHeight="false" outlineLevel="0" collapsed="false">
      <c r="A111" s="17" t="s">
        <v>121</v>
      </c>
      <c r="B111" s="18" t="s">
        <v>17</v>
      </c>
      <c r="C111" s="19" t="n">
        <v>600</v>
      </c>
      <c r="D111" s="20" t="n">
        <f aca="false">COTAÇÕES!D119</f>
        <v>27.07</v>
      </c>
      <c r="E111" s="20" t="n">
        <f aca="false">C111*D111</f>
        <v>16242</v>
      </c>
      <c r="F111" s="21" t="n">
        <f aca="false">ROUND(D111,2)</f>
        <v>27.07</v>
      </c>
      <c r="G111" s="21" t="n">
        <f aca="false">ROUND(F111*(1+$H$161),2)</f>
        <v>32.44</v>
      </c>
      <c r="H111" s="21" t="n">
        <f aca="false">ROUND(C111*G111,2)</f>
        <v>19464</v>
      </c>
    </row>
    <row r="112" s="16" customFormat="true" ht="15" hidden="false" customHeight="false" outlineLevel="0" collapsed="false">
      <c r="A112" s="17" t="s">
        <v>122</v>
      </c>
      <c r="B112" s="18" t="s">
        <v>17</v>
      </c>
      <c r="C112" s="19" t="n">
        <v>1000</v>
      </c>
      <c r="D112" s="20" t="n">
        <f aca="false">COTAÇÕES!D120</f>
        <v>25.6466666666667</v>
      </c>
      <c r="E112" s="20" t="n">
        <f aca="false">C112*D112</f>
        <v>25646.6666666667</v>
      </c>
      <c r="F112" s="21" t="n">
        <f aca="false">ROUND(D112,2)</f>
        <v>25.65</v>
      </c>
      <c r="G112" s="21" t="n">
        <f aca="false">ROUND(F112*(1+$H$161),2)</f>
        <v>30.74</v>
      </c>
      <c r="H112" s="21" t="n">
        <f aca="false">ROUND(C112*G112,2)</f>
        <v>30740</v>
      </c>
    </row>
    <row r="113" s="16" customFormat="true" ht="15" hidden="false" customHeight="false" outlineLevel="0" collapsed="false">
      <c r="A113" s="17" t="s">
        <v>123</v>
      </c>
      <c r="B113" s="18" t="s">
        <v>17</v>
      </c>
      <c r="C113" s="19" t="n">
        <v>2000</v>
      </c>
      <c r="D113" s="20" t="n">
        <f aca="false">COTAÇÕES!D121</f>
        <v>24.22</v>
      </c>
      <c r="E113" s="20" t="n">
        <f aca="false">C113*D113</f>
        <v>48440</v>
      </c>
      <c r="F113" s="21" t="n">
        <f aca="false">ROUND(D113,2)</f>
        <v>24.22</v>
      </c>
      <c r="G113" s="21" t="n">
        <f aca="false">ROUND(F113*(1+$H$161),2)</f>
        <v>29.03</v>
      </c>
      <c r="H113" s="21" t="n">
        <f aca="false">ROUND(C113*G113,2)</f>
        <v>58060</v>
      </c>
    </row>
    <row r="114" s="16" customFormat="true" ht="15" hidden="false" customHeight="false" outlineLevel="0" collapsed="false">
      <c r="A114" s="17" t="s">
        <v>124</v>
      </c>
      <c r="B114" s="18" t="s">
        <v>17</v>
      </c>
      <c r="C114" s="19" t="n">
        <v>300</v>
      </c>
      <c r="D114" s="20" t="n">
        <f aca="false">COTAÇÕES!D122</f>
        <v>28.4966666666667</v>
      </c>
      <c r="E114" s="20" t="n">
        <f aca="false">C114*D114</f>
        <v>8549</v>
      </c>
      <c r="F114" s="21" t="n">
        <f aca="false">ROUND(D114,2)</f>
        <v>28.5</v>
      </c>
      <c r="G114" s="21" t="n">
        <f aca="false">ROUND(F114*(1+$H$161),2)</f>
        <v>34.16</v>
      </c>
      <c r="H114" s="21" t="n">
        <f aca="false">ROUND(C114*G114,2)</f>
        <v>10248</v>
      </c>
    </row>
    <row r="115" s="16" customFormat="true" ht="15" hidden="false" customHeight="false" outlineLevel="0" collapsed="false">
      <c r="A115" s="17" t="s">
        <v>125</v>
      </c>
      <c r="B115" s="18" t="s">
        <v>17</v>
      </c>
      <c r="C115" s="19" t="n">
        <v>50000</v>
      </c>
      <c r="D115" s="20" t="n">
        <f aca="false">COTAÇÕES!D126</f>
        <v>2.56333333333333</v>
      </c>
      <c r="E115" s="20" t="n">
        <f aca="false">C115*D115</f>
        <v>128166.666666667</v>
      </c>
      <c r="F115" s="21" t="n">
        <f aca="false">ROUND(D115,2)</f>
        <v>2.56</v>
      </c>
      <c r="G115" s="21" t="n">
        <f aca="false">ROUND(F115*(1+$H$161),2)</f>
        <v>3.07</v>
      </c>
      <c r="H115" s="21" t="n">
        <f aca="false">ROUND(C115*G115,2)</f>
        <v>153500</v>
      </c>
    </row>
    <row r="116" s="16" customFormat="true" ht="15" hidden="false" customHeight="false" outlineLevel="0" collapsed="false">
      <c r="A116" s="17" t="s">
        <v>126</v>
      </c>
      <c r="B116" s="18" t="s">
        <v>17</v>
      </c>
      <c r="C116" s="19" t="n">
        <v>150000</v>
      </c>
      <c r="D116" s="20" t="n">
        <f aca="false">COTAÇÕES!D127</f>
        <v>1.99333333333333</v>
      </c>
      <c r="E116" s="20" t="n">
        <f aca="false">C116*D116</f>
        <v>299000</v>
      </c>
      <c r="F116" s="21" t="n">
        <f aca="false">ROUND(D116,2)</f>
        <v>1.99</v>
      </c>
      <c r="G116" s="21" t="n">
        <f aca="false">ROUND(F116*(1+$H$161),2)</f>
        <v>2.39</v>
      </c>
      <c r="H116" s="21" t="n">
        <f aca="false">ROUND(C116*G116,2)</f>
        <v>358500</v>
      </c>
    </row>
    <row r="117" s="16" customFormat="true" ht="15" hidden="false" customHeight="false" outlineLevel="0" collapsed="false">
      <c r="A117" s="17" t="s">
        <v>127</v>
      </c>
      <c r="B117" s="18" t="s">
        <v>17</v>
      </c>
      <c r="C117" s="19" t="n">
        <v>300000</v>
      </c>
      <c r="D117" s="20" t="n">
        <f aca="false">COTAÇÕES!D128</f>
        <v>1.92333333333333</v>
      </c>
      <c r="E117" s="20" t="n">
        <f aca="false">C117*D117</f>
        <v>577000</v>
      </c>
      <c r="F117" s="21" t="n">
        <f aca="false">ROUND(D117,2)</f>
        <v>1.92</v>
      </c>
      <c r="G117" s="21" t="n">
        <f aca="false">ROUND(F117*(1+$H$161),2)</f>
        <v>2.3</v>
      </c>
      <c r="H117" s="21" t="n">
        <f aca="false">ROUND(C117*G117,2)</f>
        <v>690000</v>
      </c>
    </row>
    <row r="118" s="16" customFormat="true" ht="15" hidden="false" customHeight="false" outlineLevel="0" collapsed="false">
      <c r="A118" s="17" t="s">
        <v>128</v>
      </c>
      <c r="B118" s="18" t="s">
        <v>17</v>
      </c>
      <c r="C118" s="19" t="n">
        <v>500000</v>
      </c>
      <c r="D118" s="20" t="n">
        <f aca="false">COTAÇÕES!D129</f>
        <v>1.71</v>
      </c>
      <c r="E118" s="20" t="n">
        <f aca="false">C118*D118</f>
        <v>855000</v>
      </c>
      <c r="F118" s="21" t="n">
        <f aca="false">ROUND(D118,2)</f>
        <v>1.71</v>
      </c>
      <c r="G118" s="21" t="n">
        <f aca="false">ROUND(F118*(1+$H$161),2)</f>
        <v>2.05</v>
      </c>
      <c r="H118" s="21" t="n">
        <f aca="false">ROUND(C118*G118,2)</f>
        <v>1025000</v>
      </c>
    </row>
    <row r="119" s="16" customFormat="true" ht="15" hidden="false" customHeight="false" outlineLevel="0" collapsed="false">
      <c r="A119" s="17" t="s">
        <v>129</v>
      </c>
      <c r="B119" s="18" t="s">
        <v>17</v>
      </c>
      <c r="C119" s="19" t="n">
        <v>5000</v>
      </c>
      <c r="D119" s="20" t="n">
        <f aca="false">COTAÇÕES!D130</f>
        <v>7.12333333333333</v>
      </c>
      <c r="E119" s="20" t="n">
        <f aca="false">C119*D119</f>
        <v>35616.6666666667</v>
      </c>
      <c r="F119" s="21" t="n">
        <f aca="false">ROUND(D119,2)</f>
        <v>7.12</v>
      </c>
      <c r="G119" s="21" t="n">
        <f aca="false">ROUND(F119*(1+$H$161),2)</f>
        <v>8.53</v>
      </c>
      <c r="H119" s="21" t="n">
        <f aca="false">ROUND(C119*G119,2)</f>
        <v>42650</v>
      </c>
    </row>
    <row r="120" s="16" customFormat="true" ht="15" hidden="false" customHeight="false" outlineLevel="0" collapsed="false">
      <c r="A120" s="17" t="s">
        <v>130</v>
      </c>
      <c r="B120" s="18" t="s">
        <v>17</v>
      </c>
      <c r="C120" s="19" t="n">
        <v>10000</v>
      </c>
      <c r="D120" s="20" t="n">
        <f aca="false">COTAÇÕES!D131</f>
        <v>5.7</v>
      </c>
      <c r="E120" s="20" t="n">
        <f aca="false">C120*D120</f>
        <v>57000</v>
      </c>
      <c r="F120" s="21" t="n">
        <f aca="false">ROUND(D120,2)</f>
        <v>5.7</v>
      </c>
      <c r="G120" s="21" t="n">
        <f aca="false">ROUND(F120*(1+$H$161),2)</f>
        <v>6.83</v>
      </c>
      <c r="H120" s="21" t="n">
        <f aca="false">ROUND(C120*G120,2)</f>
        <v>68300</v>
      </c>
    </row>
    <row r="121" s="16" customFormat="true" ht="15" hidden="false" customHeight="false" outlineLevel="0" collapsed="false">
      <c r="A121" s="17" t="s">
        <v>131</v>
      </c>
      <c r="B121" s="18" t="s">
        <v>17</v>
      </c>
      <c r="C121" s="19" t="n">
        <v>20000</v>
      </c>
      <c r="D121" s="20" t="n">
        <f aca="false">COTAÇÕES!D132</f>
        <v>4.27333333333333</v>
      </c>
      <c r="E121" s="20" t="n">
        <f aca="false">C121*D121</f>
        <v>85466.6666666667</v>
      </c>
      <c r="F121" s="21" t="n">
        <f aca="false">ROUND(D121,2)</f>
        <v>4.27</v>
      </c>
      <c r="G121" s="21" t="n">
        <f aca="false">ROUND(F121*(1+$H$161),2)</f>
        <v>5.12</v>
      </c>
      <c r="H121" s="21" t="n">
        <f aca="false">ROUND(C121*G121,2)</f>
        <v>102400</v>
      </c>
    </row>
    <row r="122" s="16" customFormat="true" ht="15" hidden="false" customHeight="false" outlineLevel="0" collapsed="false">
      <c r="A122" s="17" t="s">
        <v>132</v>
      </c>
      <c r="B122" s="18" t="s">
        <v>17</v>
      </c>
      <c r="C122" s="19" t="n">
        <v>40000</v>
      </c>
      <c r="D122" s="20" t="n">
        <f aca="false">COTAÇÕES!D133</f>
        <v>2.85</v>
      </c>
      <c r="E122" s="20" t="n">
        <f aca="false">C122*D122</f>
        <v>114000</v>
      </c>
      <c r="F122" s="21" t="n">
        <f aca="false">ROUND(D122,2)</f>
        <v>2.85</v>
      </c>
      <c r="G122" s="21" t="n">
        <f aca="false">ROUND(F122*(1+$H$161),2)</f>
        <v>3.42</v>
      </c>
      <c r="H122" s="21" t="n">
        <f aca="false">ROUND(C122*G122,2)</f>
        <v>136800</v>
      </c>
    </row>
    <row r="123" s="16" customFormat="true" ht="15" hidden="false" customHeight="false" outlineLevel="0" collapsed="false">
      <c r="A123" s="17" t="s">
        <v>133</v>
      </c>
      <c r="B123" s="18" t="s">
        <v>28</v>
      </c>
      <c r="C123" s="19" t="n">
        <v>500</v>
      </c>
      <c r="D123" s="20" t="n">
        <f aca="false">COTAÇÕES!D134</f>
        <v>21.3733333333333</v>
      </c>
      <c r="E123" s="20" t="n">
        <f aca="false">C123*D123</f>
        <v>10686.6666666667</v>
      </c>
      <c r="F123" s="21" t="n">
        <f aca="false">ROUND(D123,2)</f>
        <v>21.37</v>
      </c>
      <c r="G123" s="21" t="n">
        <f aca="false">ROUND(F123*(1+$H$161),2)</f>
        <v>25.61</v>
      </c>
      <c r="H123" s="21" t="n">
        <f aca="false">ROUND(C123*G123,2)</f>
        <v>12805</v>
      </c>
    </row>
    <row r="124" s="16" customFormat="true" ht="15" hidden="false" customHeight="false" outlineLevel="0" collapsed="false">
      <c r="A124" s="17" t="s">
        <v>134</v>
      </c>
      <c r="B124" s="18" t="s">
        <v>28</v>
      </c>
      <c r="C124" s="19" t="n">
        <v>1500</v>
      </c>
      <c r="D124" s="20" t="n">
        <f aca="false">COTAÇÕES!D135</f>
        <v>19.9466666666667</v>
      </c>
      <c r="E124" s="20" t="n">
        <f aca="false">C124*D124</f>
        <v>29920</v>
      </c>
      <c r="F124" s="21" t="n">
        <f aca="false">ROUND(D124,2)</f>
        <v>19.95</v>
      </c>
      <c r="G124" s="21" t="n">
        <f aca="false">ROUND(F124*(1+$H$161),2)</f>
        <v>23.91</v>
      </c>
      <c r="H124" s="21" t="n">
        <f aca="false">ROUND(C124*G124,2)</f>
        <v>35865</v>
      </c>
    </row>
    <row r="125" s="16" customFormat="true" ht="15" hidden="false" customHeight="false" outlineLevel="0" collapsed="false">
      <c r="A125" s="17" t="s">
        <v>135</v>
      </c>
      <c r="B125" s="18" t="s">
        <v>28</v>
      </c>
      <c r="C125" s="19" t="n">
        <v>3000</v>
      </c>
      <c r="D125" s="20" t="n">
        <f aca="false">COTAÇÕES!D136</f>
        <v>18.5233333333333</v>
      </c>
      <c r="E125" s="20" t="n">
        <f aca="false">C125*D125</f>
        <v>55570</v>
      </c>
      <c r="F125" s="21" t="n">
        <f aca="false">ROUND(D125,2)</f>
        <v>18.52</v>
      </c>
      <c r="G125" s="21" t="n">
        <f aca="false">ROUND(F125*(1+$H$161),2)</f>
        <v>22.2</v>
      </c>
      <c r="H125" s="21" t="n">
        <f aca="false">ROUND(C125*G125,2)</f>
        <v>66600</v>
      </c>
    </row>
    <row r="126" s="16" customFormat="true" ht="15" hidden="false" customHeight="false" outlineLevel="0" collapsed="false">
      <c r="A126" s="17" t="s">
        <v>136</v>
      </c>
      <c r="B126" s="18" t="s">
        <v>28</v>
      </c>
      <c r="C126" s="19" t="n">
        <v>3000</v>
      </c>
      <c r="D126" s="20" t="n">
        <f aca="false">COTAÇÕES!D137</f>
        <v>17.0966666666667</v>
      </c>
      <c r="E126" s="20" t="n">
        <f aca="false">C126*D126</f>
        <v>51290</v>
      </c>
      <c r="F126" s="21" t="n">
        <f aca="false">ROUND(D126,2)</f>
        <v>17.1</v>
      </c>
      <c r="G126" s="21" t="n">
        <f aca="false">ROUND(F126*(1+$H$161),2)</f>
        <v>20.49</v>
      </c>
      <c r="H126" s="21" t="n">
        <f aca="false">ROUND(C126*G126,2)</f>
        <v>61470</v>
      </c>
    </row>
    <row r="127" s="16" customFormat="true" ht="15" hidden="false" customHeight="false" outlineLevel="0" collapsed="false">
      <c r="A127" s="11" t="s">
        <v>137</v>
      </c>
      <c r="B127" s="12" t="s">
        <v>9</v>
      </c>
      <c r="C127" s="13" t="n">
        <v>2</v>
      </c>
      <c r="D127" s="14" t="n">
        <f aca="false">COTAÇÕES!D138</f>
        <v>23316.6666666667</v>
      </c>
      <c r="E127" s="14" t="n">
        <f aca="false">C127*D127</f>
        <v>46633.3333333333</v>
      </c>
      <c r="F127" s="15" t="n">
        <f aca="false">ROUND(D127,2)</f>
        <v>23316.67</v>
      </c>
      <c r="G127" s="15" t="n">
        <f aca="false">ROUND(F127*(1+$H$161),2)</f>
        <v>27945.05</v>
      </c>
      <c r="H127" s="15" t="n">
        <f aca="false">ROUND(C127*G127,2)</f>
        <v>55890.1</v>
      </c>
    </row>
    <row r="128" s="16" customFormat="true" ht="15" hidden="false" customHeight="false" outlineLevel="0" collapsed="false">
      <c r="A128" s="11" t="s">
        <v>138</v>
      </c>
      <c r="B128" s="12" t="s">
        <v>9</v>
      </c>
      <c r="C128" s="13" t="n">
        <v>4</v>
      </c>
      <c r="D128" s="14" t="n">
        <f aca="false">COTAÇÕES!D139</f>
        <v>21552.6666666667</v>
      </c>
      <c r="E128" s="14" t="n">
        <f aca="false">C128*D128</f>
        <v>86210.6666666667</v>
      </c>
      <c r="F128" s="15" t="n">
        <f aca="false">ROUND(D128,2)</f>
        <v>21552.67</v>
      </c>
      <c r="G128" s="15" t="n">
        <f aca="false">ROUND(F128*(1+$H$161),2)</f>
        <v>25830.89</v>
      </c>
      <c r="H128" s="15" t="n">
        <f aca="false">ROUND(C128*G128,2)</f>
        <v>103323.56</v>
      </c>
    </row>
    <row r="129" s="16" customFormat="true" ht="15" hidden="false" customHeight="false" outlineLevel="0" collapsed="false">
      <c r="A129" s="11" t="s">
        <v>139</v>
      </c>
      <c r="B129" s="12" t="s">
        <v>9</v>
      </c>
      <c r="C129" s="13" t="n">
        <v>5</v>
      </c>
      <c r="D129" s="14" t="n">
        <f aca="false">COTAÇÕES!D140</f>
        <v>19532.6666666667</v>
      </c>
      <c r="E129" s="14" t="n">
        <f aca="false">C129*D129</f>
        <v>97663.3333333333</v>
      </c>
      <c r="F129" s="15" t="n">
        <f aca="false">ROUND(D129,2)</f>
        <v>19532.67</v>
      </c>
      <c r="G129" s="15" t="n">
        <f aca="false">ROUND(F129*(1+$H$161),2)</f>
        <v>23409.92</v>
      </c>
      <c r="H129" s="15" t="n">
        <f aca="false">ROUND(C129*G129,2)</f>
        <v>117049.6</v>
      </c>
    </row>
    <row r="130" s="16" customFormat="true" ht="15" hidden="false" customHeight="false" outlineLevel="0" collapsed="false">
      <c r="A130" s="11" t="s">
        <v>140</v>
      </c>
      <c r="B130" s="12" t="s">
        <v>9</v>
      </c>
      <c r="C130" s="13" t="n">
        <v>8</v>
      </c>
      <c r="D130" s="14" t="n">
        <f aca="false">COTAÇÕES!D141</f>
        <v>16661.6666666667</v>
      </c>
      <c r="E130" s="14" t="n">
        <f aca="false">C130*D130</f>
        <v>133293.333333333</v>
      </c>
      <c r="F130" s="15" t="n">
        <f aca="false">ROUND(D130,2)</f>
        <v>16661.67</v>
      </c>
      <c r="G130" s="15" t="n">
        <f aca="false">ROUND(F130*(1+$H$161),2)</f>
        <v>19969.03</v>
      </c>
      <c r="H130" s="15" t="n">
        <f aca="false">ROUND(C130*G130,2)</f>
        <v>159752.24</v>
      </c>
    </row>
    <row r="131" s="16" customFormat="true" ht="15" hidden="false" customHeight="false" outlineLevel="0" collapsed="false">
      <c r="A131" s="17" t="s">
        <v>141</v>
      </c>
      <c r="B131" s="18" t="s">
        <v>17</v>
      </c>
      <c r="C131" s="19" t="n">
        <v>5000</v>
      </c>
      <c r="D131" s="20" t="n">
        <f aca="false">COTAÇÕES!D150</f>
        <v>1.42333333333333</v>
      </c>
      <c r="E131" s="20" t="n">
        <f aca="false">C131*D131</f>
        <v>7116.66666666667</v>
      </c>
      <c r="F131" s="21" t="n">
        <f aca="false">ROUND(D131,2)</f>
        <v>1.42</v>
      </c>
      <c r="G131" s="21" t="n">
        <f aca="false">ROUND(F131*(1+$H$161),2)</f>
        <v>1.7</v>
      </c>
      <c r="H131" s="21" t="n">
        <f aca="false">ROUND(C131*G131,2)</f>
        <v>8500</v>
      </c>
    </row>
    <row r="132" s="16" customFormat="true" ht="15" hidden="false" customHeight="false" outlineLevel="0" collapsed="false">
      <c r="A132" s="17" t="s">
        <v>142</v>
      </c>
      <c r="B132" s="18" t="s">
        <v>17</v>
      </c>
      <c r="C132" s="19" t="n">
        <v>10000</v>
      </c>
      <c r="D132" s="20" t="n">
        <f aca="false">COTAÇÕES!D151</f>
        <v>1.28333333333333</v>
      </c>
      <c r="E132" s="20" t="n">
        <f aca="false">C132*D132</f>
        <v>12833.3333333333</v>
      </c>
      <c r="F132" s="21" t="n">
        <f aca="false">ROUND(D132,2)</f>
        <v>1.28</v>
      </c>
      <c r="G132" s="21" t="n">
        <f aca="false">ROUND(F132*(1+$H$161),2)</f>
        <v>1.53</v>
      </c>
      <c r="H132" s="21" t="n">
        <f aca="false">ROUND(C132*G132,2)</f>
        <v>15300</v>
      </c>
    </row>
    <row r="133" s="16" customFormat="true" ht="15" hidden="false" customHeight="false" outlineLevel="0" collapsed="false">
      <c r="A133" s="17" t="s">
        <v>143</v>
      </c>
      <c r="B133" s="18" t="s">
        <v>17</v>
      </c>
      <c r="C133" s="19" t="n">
        <v>20000</v>
      </c>
      <c r="D133" s="20" t="n">
        <f aca="false">COTAÇÕES!D152</f>
        <v>1.14</v>
      </c>
      <c r="E133" s="20" t="n">
        <f aca="false">C133*D133</f>
        <v>22800</v>
      </c>
      <c r="F133" s="21" t="n">
        <f aca="false">ROUND(D133,2)</f>
        <v>1.14</v>
      </c>
      <c r="G133" s="21" t="n">
        <f aca="false">ROUND(F133*(1+$H$161),2)</f>
        <v>1.37</v>
      </c>
      <c r="H133" s="21" t="n">
        <f aca="false">ROUND(C133*G133,2)</f>
        <v>27400</v>
      </c>
    </row>
    <row r="134" s="16" customFormat="true" ht="15" hidden="false" customHeight="false" outlineLevel="0" collapsed="false">
      <c r="A134" s="17" t="s">
        <v>144</v>
      </c>
      <c r="B134" s="18" t="s">
        <v>17</v>
      </c>
      <c r="C134" s="19" t="n">
        <v>40000</v>
      </c>
      <c r="D134" s="20" t="n">
        <f aca="false">COTAÇÕES!D153</f>
        <v>0.996666666666667</v>
      </c>
      <c r="E134" s="20" t="n">
        <f aca="false">C134*D134</f>
        <v>39866.6666666667</v>
      </c>
      <c r="F134" s="21" t="n">
        <f aca="false">ROUND(D134,2)</f>
        <v>1</v>
      </c>
      <c r="G134" s="21" t="n">
        <f aca="false">ROUND(F134*(1+$H$161),2)</f>
        <v>1.2</v>
      </c>
      <c r="H134" s="21" t="n">
        <f aca="false">ROUND(C134*G134,2)</f>
        <v>48000</v>
      </c>
    </row>
    <row r="135" s="16" customFormat="true" ht="15" hidden="false" customHeight="false" outlineLevel="0" collapsed="false">
      <c r="A135" s="17" t="s">
        <v>145</v>
      </c>
      <c r="B135" s="18" t="s">
        <v>28</v>
      </c>
      <c r="C135" s="19" t="n">
        <v>10000</v>
      </c>
      <c r="D135" s="20" t="n">
        <f aca="false">COTAÇÕES!D154</f>
        <v>0.713333333333333</v>
      </c>
      <c r="E135" s="20" t="n">
        <f aca="false">C135*D135</f>
        <v>7133.33333333333</v>
      </c>
      <c r="F135" s="21" t="n">
        <f aca="false">ROUND(D135,2)</f>
        <v>0.71</v>
      </c>
      <c r="G135" s="21" t="n">
        <f aca="false">ROUND(F135*(1+$H$161),2)</f>
        <v>0.85</v>
      </c>
      <c r="H135" s="21" t="n">
        <f aca="false">ROUND(C135*G135,2)</f>
        <v>8500</v>
      </c>
    </row>
    <row r="136" s="16" customFormat="true" ht="15" hidden="false" customHeight="false" outlineLevel="0" collapsed="false">
      <c r="A136" s="17" t="s">
        <v>146</v>
      </c>
      <c r="B136" s="18" t="s">
        <v>28</v>
      </c>
      <c r="C136" s="19" t="n">
        <v>30000</v>
      </c>
      <c r="D136" s="20" t="n">
        <f aca="false">COTAÇÕES!D155</f>
        <v>0.57</v>
      </c>
      <c r="E136" s="20" t="n">
        <f aca="false">C136*D136</f>
        <v>17100</v>
      </c>
      <c r="F136" s="21" t="n">
        <f aca="false">ROUND(D136,2)</f>
        <v>0.57</v>
      </c>
      <c r="G136" s="21" t="n">
        <f aca="false">ROUND(F136*(1+$H$161),2)</f>
        <v>0.68</v>
      </c>
      <c r="H136" s="21" t="n">
        <f aca="false">ROUND(C136*G136,2)</f>
        <v>20400</v>
      </c>
    </row>
    <row r="137" s="16" customFormat="true" ht="15" hidden="false" customHeight="false" outlineLevel="0" collapsed="false">
      <c r="A137" s="17" t="s">
        <v>147</v>
      </c>
      <c r="B137" s="18" t="s">
        <v>28</v>
      </c>
      <c r="C137" s="19" t="n">
        <v>60000</v>
      </c>
      <c r="D137" s="20" t="n">
        <f aca="false">COTAÇÕES!D156</f>
        <v>0.426666666666667</v>
      </c>
      <c r="E137" s="20" t="n">
        <f aca="false">C137*D137</f>
        <v>25600</v>
      </c>
      <c r="F137" s="21" t="n">
        <f aca="false">ROUND(D137,2)</f>
        <v>0.43</v>
      </c>
      <c r="G137" s="21" t="n">
        <f aca="false">ROUND(F137*(1+$H$161),2)</f>
        <v>0.52</v>
      </c>
      <c r="H137" s="21" t="n">
        <f aca="false">ROUND(C137*G137,2)</f>
        <v>31200</v>
      </c>
    </row>
    <row r="138" s="16" customFormat="true" ht="15" hidden="false" customHeight="false" outlineLevel="0" collapsed="false">
      <c r="A138" s="17" t="s">
        <v>148</v>
      </c>
      <c r="B138" s="18" t="s">
        <v>28</v>
      </c>
      <c r="C138" s="19" t="n">
        <v>10000</v>
      </c>
      <c r="D138" s="20" t="n">
        <f aca="false">COTAÇÕES!D157</f>
        <v>2.85</v>
      </c>
      <c r="E138" s="20" t="n">
        <f aca="false">C138*D138</f>
        <v>28500</v>
      </c>
      <c r="F138" s="21" t="n">
        <f aca="false">ROUND(D138,2)</f>
        <v>2.85</v>
      </c>
      <c r="G138" s="21" t="n">
        <f aca="false">ROUND(F138*(1+$H$161),2)</f>
        <v>3.42</v>
      </c>
      <c r="H138" s="21" t="n">
        <f aca="false">ROUND(C138*G138,2)</f>
        <v>34200</v>
      </c>
    </row>
    <row r="139" s="16" customFormat="true" ht="15" hidden="false" customHeight="false" outlineLevel="0" collapsed="false">
      <c r="A139" s="17" t="s">
        <v>149</v>
      </c>
      <c r="B139" s="18" t="s">
        <v>28</v>
      </c>
      <c r="C139" s="19" t="n">
        <v>30000</v>
      </c>
      <c r="D139" s="20" t="n">
        <f aca="false">COTAÇÕES!D158</f>
        <v>2.56333333333333</v>
      </c>
      <c r="E139" s="20" t="n">
        <f aca="false">C139*D139</f>
        <v>76900</v>
      </c>
      <c r="F139" s="21" t="n">
        <f aca="false">ROUND(D139,2)</f>
        <v>2.56</v>
      </c>
      <c r="G139" s="21" t="n">
        <f aca="false">ROUND(F139*(1+$H$161),2)</f>
        <v>3.07</v>
      </c>
      <c r="H139" s="21" t="n">
        <f aca="false">ROUND(C139*G139,2)</f>
        <v>92100</v>
      </c>
    </row>
    <row r="140" s="16" customFormat="true" ht="15" hidden="false" customHeight="false" outlineLevel="0" collapsed="false">
      <c r="A140" s="17" t="s">
        <v>150</v>
      </c>
      <c r="B140" s="18" t="s">
        <v>28</v>
      </c>
      <c r="C140" s="19" t="n">
        <v>60000</v>
      </c>
      <c r="D140" s="20" t="n">
        <f aca="false">COTAÇÕES!D159</f>
        <v>2.28</v>
      </c>
      <c r="E140" s="20" t="n">
        <f aca="false">C140*D140</f>
        <v>136800</v>
      </c>
      <c r="F140" s="21" t="n">
        <f aca="false">ROUND(D140,2)</f>
        <v>2.28</v>
      </c>
      <c r="G140" s="21" t="n">
        <f aca="false">ROUND(F140*(1+$H$161),2)</f>
        <v>2.73</v>
      </c>
      <c r="H140" s="21" t="n">
        <f aca="false">ROUND(C140*G140,2)</f>
        <v>163800</v>
      </c>
    </row>
    <row r="141" s="16" customFormat="true" ht="15" hidden="false" customHeight="false" outlineLevel="0" collapsed="false">
      <c r="A141" s="17" t="s">
        <v>151</v>
      </c>
      <c r="B141" s="18" t="s">
        <v>28</v>
      </c>
      <c r="C141" s="19" t="n">
        <v>5000</v>
      </c>
      <c r="D141" s="20" t="n">
        <f aca="false">COTAÇÕES!D160</f>
        <v>1.42333333333333</v>
      </c>
      <c r="E141" s="20" t="n">
        <f aca="false">C141*D141</f>
        <v>7116.66666666667</v>
      </c>
      <c r="F141" s="21" t="n">
        <f aca="false">ROUND(D141,2)</f>
        <v>1.42</v>
      </c>
      <c r="G141" s="21" t="n">
        <f aca="false">ROUND(F141*(1+$H$161),2)</f>
        <v>1.7</v>
      </c>
      <c r="H141" s="21" t="n">
        <f aca="false">ROUND(C141*G141,2)</f>
        <v>8500</v>
      </c>
    </row>
    <row r="142" s="16" customFormat="true" ht="15" hidden="false" customHeight="false" outlineLevel="0" collapsed="false">
      <c r="A142" s="17" t="s">
        <v>152</v>
      </c>
      <c r="B142" s="18" t="s">
        <v>28</v>
      </c>
      <c r="C142" s="19" t="n">
        <v>15000</v>
      </c>
      <c r="D142" s="20" t="n">
        <f aca="false">COTAÇÕES!D161</f>
        <v>1.28333333333333</v>
      </c>
      <c r="E142" s="20" t="n">
        <f aca="false">C142*D142</f>
        <v>19250</v>
      </c>
      <c r="F142" s="21" t="n">
        <f aca="false">ROUND(D142,2)</f>
        <v>1.28</v>
      </c>
      <c r="G142" s="21" t="n">
        <f aca="false">ROUND(F142*(1+$H$161),2)</f>
        <v>1.53</v>
      </c>
      <c r="H142" s="21" t="n">
        <f aca="false">ROUND(C142*G142,2)</f>
        <v>22950</v>
      </c>
    </row>
    <row r="143" s="16" customFormat="true" ht="15" hidden="false" customHeight="false" outlineLevel="0" collapsed="false">
      <c r="A143" s="17" t="s">
        <v>153</v>
      </c>
      <c r="B143" s="18" t="s">
        <v>28</v>
      </c>
      <c r="C143" s="19" t="n">
        <v>30000</v>
      </c>
      <c r="D143" s="20" t="n">
        <f aca="false">COTAÇÕES!D162</f>
        <v>1.14</v>
      </c>
      <c r="E143" s="20" t="n">
        <f aca="false">C143*D143</f>
        <v>34200</v>
      </c>
      <c r="F143" s="21" t="n">
        <f aca="false">ROUND(D143,2)</f>
        <v>1.14</v>
      </c>
      <c r="G143" s="21" t="n">
        <f aca="false">ROUND(F143*(1+$H$161),2)</f>
        <v>1.37</v>
      </c>
      <c r="H143" s="21" t="n">
        <f aca="false">ROUND(C143*G143,2)</f>
        <v>41100</v>
      </c>
    </row>
    <row r="144" s="16" customFormat="true" ht="15" hidden="false" customHeight="false" outlineLevel="0" collapsed="false">
      <c r="A144" s="17" t="s">
        <v>154</v>
      </c>
      <c r="B144" s="18" t="s">
        <v>28</v>
      </c>
      <c r="C144" s="19" t="n">
        <v>10000</v>
      </c>
      <c r="D144" s="20" t="n">
        <f aca="false">COTAÇÕES!D163</f>
        <v>11.4</v>
      </c>
      <c r="E144" s="20" t="n">
        <f aca="false">C144*D144</f>
        <v>114000</v>
      </c>
      <c r="F144" s="21" t="n">
        <f aca="false">ROUND(D144,2)</f>
        <v>11.4</v>
      </c>
      <c r="G144" s="21" t="n">
        <f aca="false">ROUND(F144*(1+$H$161),2)</f>
        <v>13.66</v>
      </c>
      <c r="H144" s="21" t="n">
        <f aca="false">ROUND(C144*G144,2)</f>
        <v>136600</v>
      </c>
    </row>
    <row r="145" s="16" customFormat="true" ht="15" hidden="false" customHeight="false" outlineLevel="0" collapsed="false">
      <c r="A145" s="17" t="s">
        <v>155</v>
      </c>
      <c r="B145" s="18" t="s">
        <v>28</v>
      </c>
      <c r="C145" s="19" t="n">
        <v>30000</v>
      </c>
      <c r="D145" s="20" t="n">
        <f aca="false">COTAÇÕES!D164</f>
        <v>8.55</v>
      </c>
      <c r="E145" s="20" t="n">
        <f aca="false">C145*D145</f>
        <v>256500</v>
      </c>
      <c r="F145" s="21" t="n">
        <f aca="false">ROUND(D145,2)</f>
        <v>8.55</v>
      </c>
      <c r="G145" s="21" t="n">
        <f aca="false">ROUND(F145*(1+$H$161),2)</f>
        <v>10.25</v>
      </c>
      <c r="H145" s="21" t="n">
        <f aca="false">ROUND(C145*G145,2)</f>
        <v>307500</v>
      </c>
    </row>
    <row r="146" s="16" customFormat="true" ht="15" hidden="false" customHeight="false" outlineLevel="0" collapsed="false">
      <c r="A146" s="17" t="s">
        <v>156</v>
      </c>
      <c r="B146" s="18" t="s">
        <v>28</v>
      </c>
      <c r="C146" s="19" t="n">
        <v>60000</v>
      </c>
      <c r="D146" s="20" t="n">
        <f aca="false">COTAÇÕES!D165</f>
        <v>7.12333333333333</v>
      </c>
      <c r="E146" s="20" t="n">
        <f aca="false">C146*D146</f>
        <v>427400</v>
      </c>
      <c r="F146" s="21" t="n">
        <f aca="false">ROUND(D146,2)</f>
        <v>7.12</v>
      </c>
      <c r="G146" s="21" t="n">
        <f aca="false">ROUND(F146*(1+$H$161),2)</f>
        <v>8.53</v>
      </c>
      <c r="H146" s="21" t="n">
        <f aca="false">ROUND(C146*G146,2)</f>
        <v>511800</v>
      </c>
    </row>
    <row r="147" s="16" customFormat="true" ht="15" hidden="false" customHeight="false" outlineLevel="0" collapsed="false">
      <c r="A147" s="17" t="s">
        <v>157</v>
      </c>
      <c r="B147" s="18" t="s">
        <v>28</v>
      </c>
      <c r="C147" s="19" t="n">
        <v>10000</v>
      </c>
      <c r="D147" s="20" t="n">
        <f aca="false">COTAÇÕES!D166</f>
        <v>7.12333333333333</v>
      </c>
      <c r="E147" s="20" t="n">
        <f aca="false">C147*D147</f>
        <v>71233.3333333333</v>
      </c>
      <c r="F147" s="21" t="n">
        <f aca="false">ROUND(D147,2)</f>
        <v>7.12</v>
      </c>
      <c r="G147" s="21" t="n">
        <f aca="false">ROUND(F147*(1+$H$161),2)</f>
        <v>8.53</v>
      </c>
      <c r="H147" s="21" t="n">
        <f aca="false">ROUND(C147*G147,2)</f>
        <v>85300</v>
      </c>
    </row>
    <row r="148" s="16" customFormat="true" ht="15" hidden="false" customHeight="false" outlineLevel="0" collapsed="false">
      <c r="A148" s="17" t="s">
        <v>158</v>
      </c>
      <c r="B148" s="18" t="s">
        <v>28</v>
      </c>
      <c r="C148" s="19" t="n">
        <v>30000</v>
      </c>
      <c r="D148" s="20" t="n">
        <f aca="false">COTAÇÕES!D167</f>
        <v>5.7</v>
      </c>
      <c r="E148" s="20" t="n">
        <f aca="false">C148*D148</f>
        <v>171000</v>
      </c>
      <c r="F148" s="21" t="n">
        <f aca="false">ROUND(D148,2)</f>
        <v>5.7</v>
      </c>
      <c r="G148" s="21" t="n">
        <f aca="false">ROUND(F148*(1+$H$161),2)</f>
        <v>6.83</v>
      </c>
      <c r="H148" s="21" t="n">
        <f aca="false">ROUND(C148*G148,2)</f>
        <v>204900</v>
      </c>
    </row>
    <row r="149" s="16" customFormat="true" ht="15" hidden="false" customHeight="false" outlineLevel="0" collapsed="false">
      <c r="A149" s="17" t="s">
        <v>159</v>
      </c>
      <c r="B149" s="18" t="s">
        <v>28</v>
      </c>
      <c r="C149" s="19" t="n">
        <v>60000</v>
      </c>
      <c r="D149" s="20" t="n">
        <f aca="false">COTAÇÕES!D168</f>
        <v>4.27333333333333</v>
      </c>
      <c r="E149" s="20" t="n">
        <f aca="false">C149*D149</f>
        <v>256400</v>
      </c>
      <c r="F149" s="21" t="n">
        <f aca="false">ROUND(D149,2)</f>
        <v>4.27</v>
      </c>
      <c r="G149" s="21" t="n">
        <f aca="false">ROUND(F149*(1+$H$161),2)</f>
        <v>5.12</v>
      </c>
      <c r="H149" s="21" t="n">
        <f aca="false">ROUND(C149*G149,2)</f>
        <v>307200</v>
      </c>
    </row>
    <row r="150" s="16" customFormat="true" ht="15" hidden="false" customHeight="false" outlineLevel="0" collapsed="false">
      <c r="A150" s="17" t="s">
        <v>160</v>
      </c>
      <c r="B150" s="18" t="s">
        <v>17</v>
      </c>
      <c r="C150" s="19" t="n">
        <v>5000</v>
      </c>
      <c r="D150" s="20" t="n">
        <f aca="false">COTAÇÕES!D169</f>
        <v>25.6466666666667</v>
      </c>
      <c r="E150" s="20" t="n">
        <f aca="false">C150*D150</f>
        <v>128233.333333333</v>
      </c>
      <c r="F150" s="21" t="n">
        <f aca="false">ROUND(D150,2)</f>
        <v>25.65</v>
      </c>
      <c r="G150" s="21" t="n">
        <f aca="false">ROUND(F150*(1+$H$161),2)</f>
        <v>30.74</v>
      </c>
      <c r="H150" s="21" t="n">
        <f aca="false">ROUND(C150*G150,2)</f>
        <v>153700</v>
      </c>
    </row>
    <row r="151" s="16" customFormat="true" ht="15" hidden="false" customHeight="false" outlineLevel="0" collapsed="false">
      <c r="A151" s="17" t="s">
        <v>161</v>
      </c>
      <c r="B151" s="18" t="s">
        <v>17</v>
      </c>
      <c r="C151" s="19" t="n">
        <v>10000</v>
      </c>
      <c r="D151" s="20" t="n">
        <f aca="false">COTAÇÕES!D170</f>
        <v>24.22</v>
      </c>
      <c r="E151" s="20" t="n">
        <f aca="false">C151*D151</f>
        <v>242200</v>
      </c>
      <c r="F151" s="21" t="n">
        <f aca="false">ROUND(D151,2)</f>
        <v>24.22</v>
      </c>
      <c r="G151" s="21" t="n">
        <f aca="false">ROUND(F151*(1+$H$161),2)</f>
        <v>29.03</v>
      </c>
      <c r="H151" s="21" t="n">
        <f aca="false">ROUND(C151*G151,2)</f>
        <v>290300</v>
      </c>
    </row>
    <row r="152" s="16" customFormat="true" ht="15" hidden="false" customHeight="false" outlineLevel="0" collapsed="false">
      <c r="A152" s="17" t="s">
        <v>162</v>
      </c>
      <c r="B152" s="18" t="s">
        <v>17</v>
      </c>
      <c r="C152" s="19" t="n">
        <v>20000</v>
      </c>
      <c r="D152" s="20" t="n">
        <f aca="false">COTAÇÕES!D171</f>
        <v>22.7966666666667</v>
      </c>
      <c r="E152" s="20" t="n">
        <f aca="false">C152*D152</f>
        <v>455933.333333333</v>
      </c>
      <c r="F152" s="21" t="n">
        <f aca="false">ROUND(D152,2)</f>
        <v>22.8</v>
      </c>
      <c r="G152" s="21" t="n">
        <f aca="false">ROUND(F152*(1+$H$161),2)</f>
        <v>27.33</v>
      </c>
      <c r="H152" s="21" t="n">
        <f aca="false">ROUND(C152*G152,2)</f>
        <v>546600</v>
      </c>
    </row>
    <row r="153" s="16" customFormat="true" ht="15" hidden="false" customHeight="false" outlineLevel="0" collapsed="false">
      <c r="A153" s="17" t="s">
        <v>163</v>
      </c>
      <c r="B153" s="18" t="s">
        <v>17</v>
      </c>
      <c r="C153" s="19" t="n">
        <v>20000</v>
      </c>
      <c r="D153" s="20" t="n">
        <f aca="false">COTAÇÕES!D172</f>
        <v>21.3733333333333</v>
      </c>
      <c r="E153" s="20" t="n">
        <f aca="false">C153*D153</f>
        <v>427466.666666667</v>
      </c>
      <c r="F153" s="21" t="n">
        <f aca="false">ROUND(D153,2)</f>
        <v>21.37</v>
      </c>
      <c r="G153" s="21" t="n">
        <f aca="false">ROUND(F153*(1+$H$161),2)</f>
        <v>25.61</v>
      </c>
      <c r="H153" s="21" t="n">
        <f aca="false">ROUND(C153*G153,2)</f>
        <v>512200</v>
      </c>
    </row>
    <row r="154" s="16" customFormat="true" ht="15" hidden="false" customHeight="false" outlineLevel="0" collapsed="false">
      <c r="A154" s="17" t="s">
        <v>164</v>
      </c>
      <c r="B154" s="18" t="s">
        <v>17</v>
      </c>
      <c r="C154" s="19" t="n">
        <v>5000</v>
      </c>
      <c r="D154" s="20" t="n">
        <f aca="false">COTAÇÕES!D173</f>
        <v>14.2466666666667</v>
      </c>
      <c r="E154" s="20" t="n">
        <f aca="false">C154*D154</f>
        <v>71233.3333333333</v>
      </c>
      <c r="F154" s="21" t="n">
        <f aca="false">ROUND(D154,2)</f>
        <v>14.25</v>
      </c>
      <c r="G154" s="21" t="n">
        <f aca="false">ROUND(F154*(1+$H$161),2)</f>
        <v>17.08</v>
      </c>
      <c r="H154" s="21" t="n">
        <f aca="false">ROUND(C154*G154,2)</f>
        <v>85400</v>
      </c>
    </row>
    <row r="155" s="16" customFormat="true" ht="15" hidden="false" customHeight="false" outlineLevel="0" collapsed="false">
      <c r="A155" s="17" t="s">
        <v>165</v>
      </c>
      <c r="B155" s="18" t="s">
        <v>17</v>
      </c>
      <c r="C155" s="19" t="n">
        <v>10000</v>
      </c>
      <c r="D155" s="20" t="n">
        <f aca="false">COTAÇÕES!D174</f>
        <v>12.8233333333333</v>
      </c>
      <c r="E155" s="20" t="n">
        <f aca="false">C155*D155</f>
        <v>128233.333333333</v>
      </c>
      <c r="F155" s="21" t="n">
        <f aca="false">ROUND(D155,2)</f>
        <v>12.82</v>
      </c>
      <c r="G155" s="21" t="n">
        <f aca="false">ROUND(F155*(1+$H$161),2)</f>
        <v>15.36</v>
      </c>
      <c r="H155" s="21" t="n">
        <f aca="false">ROUND(C155*G155,2)</f>
        <v>153600</v>
      </c>
    </row>
    <row r="156" s="16" customFormat="true" ht="15" hidden="false" customHeight="false" outlineLevel="0" collapsed="false">
      <c r="A156" s="17" t="s">
        <v>166</v>
      </c>
      <c r="B156" s="18" t="s">
        <v>17</v>
      </c>
      <c r="C156" s="19" t="n">
        <v>20000</v>
      </c>
      <c r="D156" s="20" t="n">
        <f aca="false">COTAÇÕES!D175</f>
        <v>11.4</v>
      </c>
      <c r="E156" s="20" t="n">
        <f aca="false">C156*D156</f>
        <v>228000</v>
      </c>
      <c r="F156" s="21" t="n">
        <f aca="false">ROUND(D156,2)</f>
        <v>11.4</v>
      </c>
      <c r="G156" s="21" t="n">
        <f aca="false">ROUND(F156*(1+$H$161),2)</f>
        <v>13.66</v>
      </c>
      <c r="H156" s="21" t="n">
        <f aca="false">ROUND(C156*G156,2)</f>
        <v>273200</v>
      </c>
    </row>
    <row r="157" s="16" customFormat="true" ht="15" hidden="false" customHeight="false" outlineLevel="0" collapsed="false">
      <c r="A157" s="17" t="s">
        <v>167</v>
      </c>
      <c r="B157" s="18" t="s">
        <v>17</v>
      </c>
      <c r="C157" s="19" t="n">
        <v>20000</v>
      </c>
      <c r="D157" s="20" t="n">
        <f aca="false">COTAÇÕES!D176</f>
        <v>9.97333333333333</v>
      </c>
      <c r="E157" s="20" t="n">
        <f aca="false">C157*D157</f>
        <v>199466.666666667</v>
      </c>
      <c r="F157" s="21" t="n">
        <f aca="false">ROUND(D157,2)</f>
        <v>9.97</v>
      </c>
      <c r="G157" s="21" t="n">
        <f aca="false">ROUND(F157*(1+$H$161),2)</f>
        <v>11.95</v>
      </c>
      <c r="H157" s="21" t="n">
        <f aca="false">ROUND(C157*G157,2)</f>
        <v>239000</v>
      </c>
    </row>
    <row r="158" s="16" customFormat="true" ht="15" hidden="false" customHeight="false" outlineLevel="0" collapsed="false">
      <c r="A158" s="17" t="s">
        <v>168</v>
      </c>
      <c r="B158" s="18" t="s">
        <v>9</v>
      </c>
      <c r="C158" s="19" t="n">
        <v>30</v>
      </c>
      <c r="D158" s="20" t="n">
        <f aca="false">COTAÇÕES!D177</f>
        <v>14248</v>
      </c>
      <c r="E158" s="20" t="n">
        <f aca="false">C158*D158</f>
        <v>427440</v>
      </c>
      <c r="F158" s="21" t="n">
        <f aca="false">ROUND(D158,2)</f>
        <v>14248</v>
      </c>
      <c r="G158" s="21" t="n">
        <f aca="false">ROUND(F158*(1+$H$161),2)</f>
        <v>17076.24</v>
      </c>
      <c r="H158" s="21" t="n">
        <f aca="false">ROUND(C158*G158,2)</f>
        <v>512287.2</v>
      </c>
    </row>
    <row r="159" customFormat="false" ht="15" hidden="false" customHeight="false" outlineLevel="0" collapsed="false">
      <c r="A159" s="17" t="s">
        <v>169</v>
      </c>
      <c r="B159" s="18" t="s">
        <v>9</v>
      </c>
      <c r="C159" s="19" t="n">
        <v>30</v>
      </c>
      <c r="D159" s="20" t="n">
        <f aca="false">COTAÇÕES!D178</f>
        <v>21372</v>
      </c>
      <c r="E159" s="20" t="n">
        <f aca="false">C159*D159</f>
        <v>641160</v>
      </c>
      <c r="F159" s="21" t="n">
        <f aca="false">ROUND(D159,2)</f>
        <v>21372</v>
      </c>
      <c r="G159" s="21" t="n">
        <f aca="false">ROUND(F159*(1+$H$161),2)</f>
        <v>25614.36</v>
      </c>
      <c r="H159" s="21" t="n">
        <f aca="false">ROUND(C159*G159,2)</f>
        <v>768430.8</v>
      </c>
    </row>
    <row r="160" customFormat="false" ht="15" hidden="false" customHeight="false" outlineLevel="0" collapsed="false">
      <c r="A160" s="24" t="s">
        <v>170</v>
      </c>
      <c r="B160" s="24"/>
      <c r="C160" s="24"/>
      <c r="D160" s="24"/>
      <c r="E160" s="25" t="n">
        <f aca="false">SUM(E4:E159)</f>
        <v>20317442.6666667</v>
      </c>
      <c r="F160" s="26"/>
      <c r="G160" s="25"/>
      <c r="H160" s="25" t="n">
        <f aca="false">SUM(H4:H159)</f>
        <v>24348519.3</v>
      </c>
    </row>
    <row r="161" customFormat="false" ht="15" hidden="false" customHeight="true" outlineLevel="0" collapsed="false">
      <c r="A161" s="27" t="s">
        <v>171</v>
      </c>
      <c r="B161" s="27"/>
      <c r="C161" s="27"/>
      <c r="D161" s="27"/>
      <c r="E161" s="28" t="e">
        <f aca="false">#REF!</f>
        <v>#REF!</v>
      </c>
      <c r="F161" s="29"/>
      <c r="G161" s="28"/>
      <c r="H161" s="28" t="n">
        <f aca="false">BDI!C36/100</f>
        <v>0.198500831374398</v>
      </c>
    </row>
    <row r="162" customFormat="false" ht="15" hidden="false" customHeight="false" outlineLevel="0" collapsed="false">
      <c r="E162" s="30"/>
    </row>
    <row r="163" customFormat="false" ht="15" hidden="false" customHeight="true" outlineLevel="0" collapsed="false">
      <c r="B163" s="1" t="s">
        <v>172</v>
      </c>
      <c r="F163" s="5" t="s">
        <v>173</v>
      </c>
    </row>
    <row r="168" customFormat="false" ht="15" hidden="false" customHeight="true" outlineLevel="0" collapsed="false">
      <c r="F168" s="5" t="s">
        <v>174</v>
      </c>
    </row>
    <row r="169" customFormat="false" ht="15" hidden="false" customHeight="true" outlineLevel="0" collapsed="false">
      <c r="F169" s="31" t="s">
        <v>175</v>
      </c>
    </row>
  </sheetData>
  <mergeCells count="8">
    <mergeCell ref="A1:H1"/>
    <mergeCell ref="A2:A3"/>
    <mergeCell ref="B2:B3"/>
    <mergeCell ref="C2:C3"/>
    <mergeCell ref="D2:E2"/>
    <mergeCell ref="F2:H2"/>
    <mergeCell ref="A160:D160"/>
    <mergeCell ref="A161:D16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92"/>
  <sheetViews>
    <sheetView showFormulas="false" showGridLines="true" showRowColHeaders="true" showZeros="true" rightToLeft="false" tabSelected="false" showOutlineSymbols="true" defaultGridColor="true" view="normal" topLeftCell="A176" colorId="64" zoomScale="100" zoomScaleNormal="100" zoomScalePageLayoutView="100" workbookViewId="0">
      <selection pane="topLeft" activeCell="E192" activeCellId="0" sqref="E192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5" width="61.86"/>
    <col collapsed="false" customWidth="true" hidden="false" outlineLevel="0" max="2" min="2" style="5" width="5.42"/>
    <col collapsed="false" customWidth="true" hidden="false" outlineLevel="0" max="3" min="3" style="5" width="10.14"/>
    <col collapsed="false" customWidth="true" hidden="false" outlineLevel="0" max="4" min="4" style="5" width="14.29"/>
    <col collapsed="false" customWidth="true" hidden="false" outlineLevel="0" max="5" min="5" style="5" width="22.86"/>
    <col collapsed="false" customWidth="true" hidden="false" outlineLevel="0" max="7" min="7" style="5" width="16.14"/>
    <col collapsed="false" customWidth="true" hidden="false" outlineLevel="0" max="8" min="8" style="5" width="15"/>
    <col collapsed="false" customWidth="true" hidden="false" outlineLevel="0" max="9" min="9" style="5" width="16.14"/>
  </cols>
  <sheetData>
    <row r="1" customFormat="false" ht="15" hidden="false" customHeight="false" outlineLevel="0" collapsed="false">
      <c r="A1" s="6" t="s">
        <v>0</v>
      </c>
      <c r="B1" s="6"/>
      <c r="C1" s="6"/>
      <c r="D1" s="6"/>
      <c r="E1" s="6"/>
      <c r="G1" s="32" t="s">
        <v>176</v>
      </c>
      <c r="H1" s="32" t="s">
        <v>177</v>
      </c>
      <c r="I1" s="32" t="s">
        <v>178</v>
      </c>
    </row>
    <row r="2" customFormat="false" ht="15" hidden="false" customHeight="true" outlineLevel="0" collapsed="false">
      <c r="A2" s="33" t="s">
        <v>1</v>
      </c>
      <c r="B2" s="8" t="s">
        <v>2</v>
      </c>
      <c r="C2" s="9" t="s">
        <v>3</v>
      </c>
      <c r="D2" s="10" t="s">
        <v>4</v>
      </c>
      <c r="E2" s="10"/>
      <c r="G2" s="34" t="s">
        <v>179</v>
      </c>
      <c r="H2" s="34" t="s">
        <v>179</v>
      </c>
      <c r="I2" s="34" t="s">
        <v>179</v>
      </c>
    </row>
    <row r="3" customFormat="false" ht="15" hidden="false" customHeight="false" outlineLevel="0" collapsed="false">
      <c r="A3" s="33"/>
      <c r="B3" s="8"/>
      <c r="C3" s="9"/>
      <c r="D3" s="9" t="s">
        <v>5</v>
      </c>
      <c r="E3" s="9" t="s">
        <v>6</v>
      </c>
      <c r="G3" s="35"/>
      <c r="H3" s="35"/>
      <c r="I3" s="35"/>
    </row>
    <row r="4" customFormat="false" ht="15" hidden="false" customHeight="false" outlineLevel="0" collapsed="false">
      <c r="A4" s="36" t="s">
        <v>8</v>
      </c>
      <c r="B4" s="12" t="s">
        <v>9</v>
      </c>
      <c r="C4" s="13" t="n">
        <v>4</v>
      </c>
      <c r="D4" s="37" t="n">
        <f aca="false">(G4+H4+I4)/3</f>
        <v>6795.77333333333</v>
      </c>
      <c r="E4" s="37" t="n">
        <f aca="false">C4*D4</f>
        <v>27183.0933333333</v>
      </c>
      <c r="G4" s="38"/>
      <c r="H4" s="38" t="n">
        <v>11092.32</v>
      </c>
      <c r="I4" s="39" t="n">
        <v>9295</v>
      </c>
    </row>
    <row r="5" customFormat="false" ht="15" hidden="false" customHeight="false" outlineLevel="0" collapsed="false">
      <c r="A5" s="36" t="s">
        <v>10</v>
      </c>
      <c r="B5" s="12" t="s">
        <v>9</v>
      </c>
      <c r="C5" s="13" t="n">
        <v>6</v>
      </c>
      <c r="D5" s="37" t="n">
        <f aca="false">(G5+H5+I5)/3</f>
        <v>5731.66666666667</v>
      </c>
      <c r="E5" s="37" t="n">
        <f aca="false">C5*D5</f>
        <v>34390</v>
      </c>
      <c r="G5" s="38"/>
      <c r="H5" s="38" t="n">
        <v>8695</v>
      </c>
      <c r="I5" s="39" t="n">
        <v>8500</v>
      </c>
    </row>
    <row r="6" customFormat="false" ht="15" hidden="false" customHeight="false" outlineLevel="0" collapsed="false">
      <c r="A6" s="36" t="s">
        <v>11</v>
      </c>
      <c r="B6" s="12" t="s">
        <v>9</v>
      </c>
      <c r="C6" s="13" t="n">
        <v>4</v>
      </c>
      <c r="D6" s="37" t="n">
        <f aca="false">(G6+H6+I6)/3</f>
        <v>5101.33333333333</v>
      </c>
      <c r="E6" s="37" t="n">
        <f aca="false">C6*D6</f>
        <v>20405.3333333333</v>
      </c>
      <c r="G6" s="38"/>
      <c r="H6" s="38" t="n">
        <v>7954</v>
      </c>
      <c r="I6" s="39" t="n">
        <v>7350</v>
      </c>
    </row>
    <row r="7" customFormat="false" ht="15" hidden="false" customHeight="false" outlineLevel="0" collapsed="false">
      <c r="A7" s="36" t="s">
        <v>12</v>
      </c>
      <c r="B7" s="12" t="s">
        <v>9</v>
      </c>
      <c r="C7" s="13" t="n">
        <v>2</v>
      </c>
      <c r="D7" s="37" t="n">
        <f aca="false">(G7+H7+I7)/3</f>
        <v>4288.33333333333</v>
      </c>
      <c r="E7" s="37" t="n">
        <f aca="false">C7*D7</f>
        <v>8576.66666666667</v>
      </c>
      <c r="G7" s="38"/>
      <c r="H7" s="38" t="n">
        <v>7065</v>
      </c>
      <c r="I7" s="39" t="n">
        <v>5800</v>
      </c>
    </row>
    <row r="8" customFormat="false" ht="15" hidden="false" customHeight="false" outlineLevel="0" collapsed="false">
      <c r="A8" s="36" t="s">
        <v>13</v>
      </c>
      <c r="B8" s="12" t="s">
        <v>14</v>
      </c>
      <c r="C8" s="13" t="n">
        <v>8</v>
      </c>
      <c r="D8" s="37" t="n">
        <f aca="false">(G8+H8+I8)/3</f>
        <v>1666.66666666667</v>
      </c>
      <c r="E8" s="37" t="n">
        <f aca="false">C8*D8</f>
        <v>13333.3333333333</v>
      </c>
      <c r="G8" s="38"/>
      <c r="H8" s="38" t="n">
        <v>2500</v>
      </c>
      <c r="I8" s="39" t="n">
        <v>2500</v>
      </c>
    </row>
    <row r="9" customFormat="false" ht="15" hidden="false" customHeight="false" outlineLevel="0" collapsed="false">
      <c r="A9" s="36" t="s">
        <v>15</v>
      </c>
      <c r="B9" s="12" t="s">
        <v>14</v>
      </c>
      <c r="C9" s="13" t="n">
        <v>16</v>
      </c>
      <c r="D9" s="37" t="n">
        <f aca="false">(G9+H9+I9)/3</f>
        <v>966.666666666667</v>
      </c>
      <c r="E9" s="37" t="n">
        <f aca="false">C9*D9</f>
        <v>15466.6666666667</v>
      </c>
      <c r="G9" s="38"/>
      <c r="H9" s="38" t="n">
        <v>1400</v>
      </c>
      <c r="I9" s="39" t="n">
        <v>1500</v>
      </c>
    </row>
    <row r="10" customFormat="false" ht="15" hidden="false" customHeight="false" outlineLevel="0" collapsed="false">
      <c r="A10" s="40" t="s">
        <v>16</v>
      </c>
      <c r="B10" s="18" t="s">
        <v>17</v>
      </c>
      <c r="C10" s="19" t="n">
        <v>1000</v>
      </c>
      <c r="D10" s="41" t="n">
        <f aca="false">(G10+H10+I10)/3</f>
        <v>11.4</v>
      </c>
      <c r="E10" s="41" t="n">
        <f aca="false">C10*D10</f>
        <v>11400</v>
      </c>
      <c r="G10" s="39" t="n">
        <v>12.36</v>
      </c>
      <c r="H10" s="39" t="n">
        <v>10.4</v>
      </c>
      <c r="I10" s="39" t="n">
        <v>11.44</v>
      </c>
    </row>
    <row r="11" customFormat="false" ht="15" hidden="false" customHeight="false" outlineLevel="0" collapsed="false">
      <c r="A11" s="40" t="s">
        <v>18</v>
      </c>
      <c r="B11" s="18" t="s">
        <v>17</v>
      </c>
      <c r="C11" s="19" t="n">
        <v>1000</v>
      </c>
      <c r="D11" s="41" t="n">
        <f aca="false">(G11+H11+I11)/3</f>
        <v>9.97333333333333</v>
      </c>
      <c r="E11" s="41" t="n">
        <f aca="false">C11*D11</f>
        <v>9973.33333333333</v>
      </c>
      <c r="G11" s="39" t="n">
        <v>10.81</v>
      </c>
      <c r="H11" s="39" t="n">
        <v>9.1</v>
      </c>
      <c r="I11" s="39" t="n">
        <v>10.01</v>
      </c>
    </row>
    <row r="12" customFormat="false" ht="15" hidden="false" customHeight="false" outlineLevel="0" collapsed="false">
      <c r="A12" s="40" t="s">
        <v>19</v>
      </c>
      <c r="B12" s="18" t="s">
        <v>17</v>
      </c>
      <c r="C12" s="19" t="n">
        <v>1000</v>
      </c>
      <c r="D12" s="41" t="n">
        <f aca="false">(G12+H12+I12)/3</f>
        <v>8.55</v>
      </c>
      <c r="E12" s="41" t="n">
        <f aca="false">C12*D12</f>
        <v>8550</v>
      </c>
      <c r="G12" s="39" t="n">
        <v>9.27</v>
      </c>
      <c r="H12" s="39" t="n">
        <v>7.8</v>
      </c>
      <c r="I12" s="39" t="n">
        <v>8.58</v>
      </c>
    </row>
    <row r="13" customFormat="false" ht="15" hidden="false" customHeight="false" outlineLevel="0" collapsed="false">
      <c r="A13" s="40" t="s">
        <v>20</v>
      </c>
      <c r="B13" s="18" t="s">
        <v>17</v>
      </c>
      <c r="C13" s="19" t="n">
        <v>1000</v>
      </c>
      <c r="D13" s="41" t="n">
        <f aca="false">(G13+H13+I13)/3</f>
        <v>7.12333333333333</v>
      </c>
      <c r="E13" s="41" t="n">
        <f aca="false">C13*D13</f>
        <v>7123.33333333333</v>
      </c>
      <c r="G13" s="39" t="n">
        <v>7.72</v>
      </c>
      <c r="H13" s="39" t="n">
        <v>6.5</v>
      </c>
      <c r="I13" s="39" t="n">
        <v>7.15</v>
      </c>
    </row>
    <row r="14" customFormat="false" ht="15" hidden="false" customHeight="false" outlineLevel="0" collapsed="false">
      <c r="A14" s="40" t="s">
        <v>21</v>
      </c>
      <c r="B14" s="18" t="s">
        <v>22</v>
      </c>
      <c r="C14" s="19" t="n">
        <v>2</v>
      </c>
      <c r="D14" s="41" t="n">
        <f aca="false">(G14+H14+I14)/3</f>
        <v>4185.80666666667</v>
      </c>
      <c r="E14" s="41" t="n">
        <f aca="false">C14*D14</f>
        <v>8371.61333333333</v>
      </c>
      <c r="G14" s="39" t="n">
        <v>4537.17</v>
      </c>
      <c r="H14" s="39" t="n">
        <v>3819.17</v>
      </c>
      <c r="I14" s="39" t="n">
        <v>4201.08</v>
      </c>
    </row>
    <row r="15" customFormat="false" ht="15" hidden="false" customHeight="false" outlineLevel="0" collapsed="false">
      <c r="A15" s="40" t="s">
        <v>23</v>
      </c>
      <c r="B15" s="18" t="s">
        <v>22</v>
      </c>
      <c r="C15" s="19" t="n">
        <v>4</v>
      </c>
      <c r="D15" s="41" t="n">
        <f aca="false">(G15+H15+I15)/3</f>
        <v>2999.83</v>
      </c>
      <c r="E15" s="41" t="n">
        <f aca="false">C15*D15</f>
        <v>11999.32</v>
      </c>
      <c r="G15" s="39" t="n">
        <v>3251.64</v>
      </c>
      <c r="H15" s="39" t="n">
        <v>2737.07</v>
      </c>
      <c r="I15" s="39" t="n">
        <v>3010.78</v>
      </c>
    </row>
    <row r="16" customFormat="false" ht="15" hidden="false" customHeight="false" outlineLevel="0" collapsed="false">
      <c r="A16" s="40" t="s">
        <v>24</v>
      </c>
      <c r="B16" s="18" t="s">
        <v>22</v>
      </c>
      <c r="C16" s="19" t="n">
        <v>3</v>
      </c>
      <c r="D16" s="41" t="n">
        <f aca="false">(G16+H16+I16)/3</f>
        <v>2441.72</v>
      </c>
      <c r="E16" s="41" t="n">
        <f aca="false">C16*D16</f>
        <v>7325.16</v>
      </c>
      <c r="G16" s="39" t="n">
        <v>2646.68</v>
      </c>
      <c r="H16" s="39" t="n">
        <v>2227.85</v>
      </c>
      <c r="I16" s="39" t="n">
        <v>2450.63</v>
      </c>
    </row>
    <row r="17" customFormat="false" ht="15" hidden="false" customHeight="false" outlineLevel="0" collapsed="false">
      <c r="A17" s="40" t="s">
        <v>25</v>
      </c>
      <c r="B17" s="18" t="s">
        <v>22</v>
      </c>
      <c r="C17" s="19" t="n">
        <v>1</v>
      </c>
      <c r="D17" s="41" t="n">
        <f aca="false">(G17+H17+I17)/3</f>
        <v>1953.37</v>
      </c>
      <c r="E17" s="41" t="n">
        <f aca="false">C17*D17</f>
        <v>1953.37</v>
      </c>
      <c r="G17" s="39" t="n">
        <v>2117.34</v>
      </c>
      <c r="H17" s="39" t="n">
        <v>1782.27</v>
      </c>
      <c r="I17" s="39" t="n">
        <v>1960.5</v>
      </c>
    </row>
    <row r="18" customFormat="false" ht="15" hidden="false" customHeight="false" outlineLevel="0" collapsed="false">
      <c r="A18" s="40" t="s">
        <v>26</v>
      </c>
      <c r="B18" s="18" t="s">
        <v>9</v>
      </c>
      <c r="C18" s="19" t="n">
        <v>10</v>
      </c>
      <c r="D18" s="41" t="n">
        <f aca="false">(G18+H18+I18)/3</f>
        <v>6251.36666666667</v>
      </c>
      <c r="E18" s="41" t="n">
        <f aca="false">C18*D18</f>
        <v>62513.6666666667</v>
      </c>
      <c r="G18" s="39" t="n">
        <v>6776.12</v>
      </c>
      <c r="H18" s="39" t="n">
        <v>5703.8</v>
      </c>
      <c r="I18" s="39" t="n">
        <v>6274.18</v>
      </c>
    </row>
    <row r="19" customFormat="false" ht="15" hidden="false" customHeight="false" outlineLevel="0" collapsed="false">
      <c r="A19" s="40" t="s">
        <v>27</v>
      </c>
      <c r="B19" s="18" t="s">
        <v>28</v>
      </c>
      <c r="C19" s="19" t="n">
        <v>300</v>
      </c>
      <c r="D19" s="41" t="n">
        <f aca="false">(G19+H19+I19)/3</f>
        <v>134.216666666667</v>
      </c>
      <c r="E19" s="41" t="n">
        <f aca="false">C19*D19</f>
        <v>40265</v>
      </c>
      <c r="G19" s="39" t="n">
        <v>145.48</v>
      </c>
      <c r="H19" s="39" t="n">
        <v>122.46</v>
      </c>
      <c r="I19" s="39" t="n">
        <v>134.71</v>
      </c>
    </row>
    <row r="20" customFormat="false" ht="15" hidden="false" customHeight="false" outlineLevel="0" collapsed="false">
      <c r="A20" s="40" t="s">
        <v>29</v>
      </c>
      <c r="B20" s="18" t="s">
        <v>28</v>
      </c>
      <c r="C20" s="19" t="n">
        <v>500</v>
      </c>
      <c r="D20" s="41" t="n">
        <f aca="false">(G20+H20+I20)/3</f>
        <v>134.216666666667</v>
      </c>
      <c r="E20" s="41" t="n">
        <f aca="false">C20*D20</f>
        <v>67108.3333333333</v>
      </c>
      <c r="G20" s="39" t="n">
        <v>145.48</v>
      </c>
      <c r="H20" s="39" t="n">
        <v>122.46</v>
      </c>
      <c r="I20" s="39" t="n">
        <v>134.71</v>
      </c>
    </row>
    <row r="21" customFormat="false" ht="15" hidden="false" customHeight="false" outlineLevel="0" collapsed="false">
      <c r="A21" s="40" t="s">
        <v>30</v>
      </c>
      <c r="B21" s="18" t="s">
        <v>28</v>
      </c>
      <c r="C21" s="19" t="n">
        <v>200</v>
      </c>
      <c r="D21" s="41" t="n">
        <f aca="false">(G21+H21+I21)/3</f>
        <v>134.216666666667</v>
      </c>
      <c r="E21" s="41" t="n">
        <f aca="false">C21*D21</f>
        <v>26843.3333333333</v>
      </c>
      <c r="G21" s="39" t="n">
        <v>145.48</v>
      </c>
      <c r="H21" s="39" t="n">
        <v>122.46</v>
      </c>
      <c r="I21" s="39" t="n">
        <v>134.71</v>
      </c>
    </row>
    <row r="22" customFormat="false" ht="15" hidden="false" customHeight="false" outlineLevel="0" collapsed="false">
      <c r="A22" s="40" t="s">
        <v>31</v>
      </c>
      <c r="B22" s="18" t="s">
        <v>28</v>
      </c>
      <c r="C22" s="19" t="n">
        <v>100</v>
      </c>
      <c r="D22" s="41" t="n">
        <f aca="false">(G22+H22+I22)/3</f>
        <v>134.216666666667</v>
      </c>
      <c r="E22" s="41" t="n">
        <f aca="false">C22*D22</f>
        <v>13421.6666666667</v>
      </c>
      <c r="G22" s="39" t="n">
        <v>145.48</v>
      </c>
      <c r="H22" s="39" t="n">
        <v>122.46</v>
      </c>
      <c r="I22" s="39" t="n">
        <v>134.71</v>
      </c>
    </row>
    <row r="23" customFormat="false" ht="15" hidden="false" customHeight="false" outlineLevel="0" collapsed="false">
      <c r="A23" s="40" t="s">
        <v>32</v>
      </c>
      <c r="B23" s="18" t="s">
        <v>9</v>
      </c>
      <c r="C23" s="19" t="n">
        <v>20</v>
      </c>
      <c r="D23" s="41" t="n">
        <f aca="false">(G23+H23+I23)/3</f>
        <v>3214.99</v>
      </c>
      <c r="E23" s="41" t="n">
        <f aca="false">C23*D23</f>
        <v>64299.8</v>
      </c>
      <c r="G23" s="39" t="n">
        <v>3484.86</v>
      </c>
      <c r="H23" s="39" t="n">
        <v>2933.39</v>
      </c>
      <c r="I23" s="39" t="n">
        <v>3226.72</v>
      </c>
    </row>
    <row r="24" customFormat="false" ht="15" hidden="false" customHeight="false" outlineLevel="0" collapsed="false">
      <c r="A24" s="40" t="s">
        <v>33</v>
      </c>
      <c r="B24" s="18" t="s">
        <v>9</v>
      </c>
      <c r="C24" s="19" t="n">
        <v>2</v>
      </c>
      <c r="D24" s="41" t="n">
        <f aca="false">(G24+H24+I24)/3</f>
        <v>1831.24</v>
      </c>
      <c r="E24" s="41" t="n">
        <f aca="false">C24*D24</f>
        <v>3662.48</v>
      </c>
      <c r="G24" s="39" t="n">
        <v>1984.96</v>
      </c>
      <c r="H24" s="39" t="n">
        <v>1670.84</v>
      </c>
      <c r="I24" s="39" t="n">
        <v>1837.92</v>
      </c>
    </row>
    <row r="25" customFormat="false" ht="15" hidden="false" customHeight="false" outlineLevel="0" collapsed="false">
      <c r="A25" s="40" t="s">
        <v>34</v>
      </c>
      <c r="B25" s="18" t="s">
        <v>9</v>
      </c>
      <c r="C25" s="19" t="n">
        <v>2</v>
      </c>
      <c r="D25" s="41" t="n">
        <f aca="false">(G25+H25+I25)/3</f>
        <v>106860</v>
      </c>
      <c r="E25" s="41" t="n">
        <f aca="false">C25*D25</f>
        <v>213720</v>
      </c>
      <c r="G25" s="39" t="n">
        <v>115830</v>
      </c>
      <c r="H25" s="39" t="n">
        <v>97500</v>
      </c>
      <c r="I25" s="39" t="n">
        <v>107250</v>
      </c>
    </row>
    <row r="26" customFormat="false" ht="15" hidden="false" customHeight="false" outlineLevel="0" collapsed="false">
      <c r="A26" s="40" t="s">
        <v>35</v>
      </c>
      <c r="B26" s="18" t="s">
        <v>36</v>
      </c>
      <c r="C26" s="19" t="n">
        <v>8</v>
      </c>
      <c r="D26" s="41" t="n">
        <f aca="false">(G26+H26+I26)/3</f>
        <v>5699.2</v>
      </c>
      <c r="E26" s="41" t="n">
        <f aca="false">C26*D26</f>
        <v>45593.6</v>
      </c>
      <c r="G26" s="39" t="n">
        <v>6177.6</v>
      </c>
      <c r="H26" s="39" t="n">
        <v>5200</v>
      </c>
      <c r="I26" s="39" t="n">
        <v>5720</v>
      </c>
    </row>
    <row r="27" customFormat="false" ht="23.85" hidden="false" customHeight="false" outlineLevel="0" collapsed="false">
      <c r="A27" s="40" t="s">
        <v>37</v>
      </c>
      <c r="B27" s="18" t="s">
        <v>17</v>
      </c>
      <c r="C27" s="19" t="n">
        <v>600</v>
      </c>
      <c r="D27" s="41" t="n">
        <f aca="false">(G27+H27+I27)/3</f>
        <v>71.24</v>
      </c>
      <c r="E27" s="41" t="n">
        <f aca="false">C27*D27</f>
        <v>42744</v>
      </c>
      <c r="G27" s="39" t="n">
        <v>77.22</v>
      </c>
      <c r="H27" s="39" t="n">
        <v>65</v>
      </c>
      <c r="I27" s="39" t="n">
        <v>71.5</v>
      </c>
    </row>
    <row r="28" customFormat="false" ht="23.85" hidden="false" customHeight="false" outlineLevel="0" collapsed="false">
      <c r="A28" s="40" t="s">
        <v>38</v>
      </c>
      <c r="B28" s="18" t="s">
        <v>17</v>
      </c>
      <c r="C28" s="19" t="n">
        <v>500</v>
      </c>
      <c r="D28" s="41" t="n">
        <f aca="false">(G28+H28+I28)/3</f>
        <v>64.1166666666667</v>
      </c>
      <c r="E28" s="41" t="n">
        <f aca="false">C28*D28</f>
        <v>32058.3333333333</v>
      </c>
      <c r="G28" s="39" t="n">
        <v>69.5</v>
      </c>
      <c r="H28" s="39" t="n">
        <v>58.5</v>
      </c>
      <c r="I28" s="39" t="n">
        <v>64.35</v>
      </c>
    </row>
    <row r="29" customFormat="false" ht="23.85" hidden="false" customHeight="false" outlineLevel="0" collapsed="false">
      <c r="A29" s="40" t="s">
        <v>39</v>
      </c>
      <c r="B29" s="18" t="s">
        <v>17</v>
      </c>
      <c r="C29" s="19" t="n">
        <v>1000</v>
      </c>
      <c r="D29" s="41" t="n">
        <f aca="false">(G29+H29+I29)/3</f>
        <v>56.9933333333333</v>
      </c>
      <c r="E29" s="41" t="n">
        <f aca="false">C29*D29</f>
        <v>56993.3333333333</v>
      </c>
      <c r="G29" s="39" t="n">
        <v>61.78</v>
      </c>
      <c r="H29" s="39" t="n">
        <v>52</v>
      </c>
      <c r="I29" s="39" t="n">
        <v>57.2</v>
      </c>
    </row>
    <row r="30" customFormat="false" ht="23.85" hidden="false" customHeight="false" outlineLevel="0" collapsed="false">
      <c r="A30" s="40" t="s">
        <v>40</v>
      </c>
      <c r="B30" s="18" t="s">
        <v>17</v>
      </c>
      <c r="C30" s="19" t="n">
        <v>2000</v>
      </c>
      <c r="D30" s="41" t="n">
        <f aca="false">(G30+H30+I30)/3</f>
        <v>54.1433333333333</v>
      </c>
      <c r="E30" s="41" t="n">
        <f aca="false">C30*D30</f>
        <v>108286.666666667</v>
      </c>
      <c r="G30" s="39" t="n">
        <v>58.69</v>
      </c>
      <c r="H30" s="39" t="n">
        <v>49.4</v>
      </c>
      <c r="I30" s="39" t="n">
        <v>54.34</v>
      </c>
    </row>
    <row r="31" customFormat="false" ht="23.85" hidden="false" customHeight="false" outlineLevel="0" collapsed="false">
      <c r="A31" s="40" t="s">
        <v>41</v>
      </c>
      <c r="B31" s="18" t="s">
        <v>17</v>
      </c>
      <c r="C31" s="19" t="n">
        <v>600</v>
      </c>
      <c r="D31" s="41" t="n">
        <f aca="false">(G31+H31+I31)/3</f>
        <v>35.62</v>
      </c>
      <c r="E31" s="41" t="n">
        <f aca="false">C31*D31</f>
        <v>21372</v>
      </c>
      <c r="G31" s="39" t="n">
        <v>38.61</v>
      </c>
      <c r="H31" s="39" t="n">
        <v>32.5</v>
      </c>
      <c r="I31" s="39" t="n">
        <v>35.75</v>
      </c>
    </row>
    <row r="32" customFormat="false" ht="23.85" hidden="false" customHeight="false" outlineLevel="0" collapsed="false">
      <c r="A32" s="40" t="s">
        <v>42</v>
      </c>
      <c r="B32" s="18" t="s">
        <v>17</v>
      </c>
      <c r="C32" s="19" t="n">
        <v>500</v>
      </c>
      <c r="D32" s="41" t="n">
        <f aca="false">(G32+H32+I32)/3</f>
        <v>31.3466666666667</v>
      </c>
      <c r="E32" s="41" t="n">
        <f aca="false">C32*D32</f>
        <v>15673.3333333333</v>
      </c>
      <c r="G32" s="39" t="n">
        <v>33.98</v>
      </c>
      <c r="H32" s="39" t="n">
        <v>28.6</v>
      </c>
      <c r="I32" s="39" t="n">
        <v>31.46</v>
      </c>
    </row>
    <row r="33" customFormat="false" ht="23.85" hidden="false" customHeight="false" outlineLevel="0" collapsed="false">
      <c r="A33" s="40" t="s">
        <v>43</v>
      </c>
      <c r="B33" s="18" t="s">
        <v>17</v>
      </c>
      <c r="C33" s="19" t="n">
        <v>1000</v>
      </c>
      <c r="D33" s="41" t="n">
        <f aca="false">(G33+H33+I33)/3</f>
        <v>28.4966666666667</v>
      </c>
      <c r="E33" s="41" t="n">
        <f aca="false">C33*D33</f>
        <v>28496.6666666667</v>
      </c>
      <c r="G33" s="39" t="n">
        <v>30.89</v>
      </c>
      <c r="H33" s="39" t="n">
        <v>26</v>
      </c>
      <c r="I33" s="39" t="n">
        <v>28.6</v>
      </c>
    </row>
    <row r="34" customFormat="false" ht="23.85" hidden="false" customHeight="false" outlineLevel="0" collapsed="false">
      <c r="A34" s="40" t="s">
        <v>44</v>
      </c>
      <c r="B34" s="18" t="s">
        <v>17</v>
      </c>
      <c r="C34" s="19" t="n">
        <v>2000</v>
      </c>
      <c r="D34" s="41" t="n">
        <f aca="false">(G34+H34+I34)/3</f>
        <v>25.6466666666667</v>
      </c>
      <c r="E34" s="41" t="n">
        <f aca="false">C34*D34</f>
        <v>51293.3333333333</v>
      </c>
      <c r="G34" s="39" t="n">
        <v>27.8</v>
      </c>
      <c r="H34" s="39" t="n">
        <v>23.4</v>
      </c>
      <c r="I34" s="39" t="n">
        <v>25.74</v>
      </c>
    </row>
    <row r="35" customFormat="false" ht="15" hidden="false" customHeight="false" outlineLevel="0" collapsed="false">
      <c r="A35" s="42" t="s">
        <v>45</v>
      </c>
      <c r="B35" s="12" t="s">
        <v>17</v>
      </c>
      <c r="C35" s="13" t="n">
        <v>2000</v>
      </c>
      <c r="D35" s="37" t="n">
        <f aca="false">(G35+H35+I35)/3</f>
        <v>34.15</v>
      </c>
      <c r="E35" s="37" t="n">
        <f aca="false">C35*D35</f>
        <v>68300</v>
      </c>
      <c r="G35" s="38"/>
      <c r="H35" s="38" t="n">
        <v>50.45</v>
      </c>
      <c r="I35" s="39" t="n">
        <v>52</v>
      </c>
    </row>
    <row r="36" customFormat="false" ht="15" hidden="false" customHeight="false" outlineLevel="0" collapsed="false">
      <c r="A36" s="42" t="s">
        <v>46</v>
      </c>
      <c r="B36" s="12" t="s">
        <v>17</v>
      </c>
      <c r="C36" s="13" t="n">
        <v>15000</v>
      </c>
      <c r="D36" s="37" t="n">
        <f aca="false">(G36+H36+I36)/3</f>
        <v>36.8266666666667</v>
      </c>
      <c r="E36" s="37" t="n">
        <f aca="false">C36*D36</f>
        <v>552400</v>
      </c>
      <c r="G36" s="38"/>
      <c r="H36" s="38" t="n">
        <v>58.48</v>
      </c>
      <c r="I36" s="39" t="n">
        <v>52</v>
      </c>
    </row>
    <row r="37" customFormat="false" ht="15" hidden="false" customHeight="false" outlineLevel="0" collapsed="false">
      <c r="A37" s="43" t="s">
        <v>47</v>
      </c>
      <c r="B37" s="12" t="s">
        <v>17</v>
      </c>
      <c r="C37" s="13" t="n">
        <v>15000</v>
      </c>
      <c r="D37" s="37" t="n">
        <f aca="false">(G37+H37+I37)/3</f>
        <v>31.45</v>
      </c>
      <c r="E37" s="37" t="n">
        <f aca="false">C37*D37</f>
        <v>471750</v>
      </c>
      <c r="G37" s="38"/>
      <c r="H37" s="38" t="n">
        <v>42.35</v>
      </c>
      <c r="I37" s="39" t="n">
        <v>52</v>
      </c>
    </row>
    <row r="38" customFormat="false" ht="15" hidden="false" customHeight="false" outlineLevel="0" collapsed="false">
      <c r="A38" s="36" t="s">
        <v>48</v>
      </c>
      <c r="B38" s="12" t="s">
        <v>17</v>
      </c>
      <c r="C38" s="13" t="n">
        <v>600</v>
      </c>
      <c r="D38" s="37" t="n">
        <f aca="false">(G38+H38+I38)/3</f>
        <v>25.7666666666667</v>
      </c>
      <c r="E38" s="37" t="n">
        <f aca="false">C38*D38</f>
        <v>15460</v>
      </c>
      <c r="G38" s="38"/>
      <c r="H38" s="38" t="n">
        <v>41.55</v>
      </c>
      <c r="I38" s="39" t="n">
        <v>35.75</v>
      </c>
    </row>
    <row r="39" customFormat="false" ht="15" hidden="false" customHeight="false" outlineLevel="0" collapsed="false">
      <c r="A39" s="36" t="s">
        <v>49</v>
      </c>
      <c r="B39" s="12" t="s">
        <v>17</v>
      </c>
      <c r="C39" s="13" t="n">
        <v>500</v>
      </c>
      <c r="D39" s="37" t="n">
        <f aca="false">(G39+H39+I39)/3</f>
        <v>23.3333333333333</v>
      </c>
      <c r="E39" s="37" t="n">
        <f aca="false">C39*D39</f>
        <v>11666.6666666667</v>
      </c>
      <c r="G39" s="38"/>
      <c r="H39" s="38" t="n">
        <v>38.54</v>
      </c>
      <c r="I39" s="39" t="n">
        <v>31.46</v>
      </c>
    </row>
    <row r="40" customFormat="false" ht="15" hidden="false" customHeight="false" outlineLevel="0" collapsed="false">
      <c r="A40" s="36" t="s">
        <v>50</v>
      </c>
      <c r="B40" s="12" t="s">
        <v>17</v>
      </c>
      <c r="C40" s="13" t="n">
        <v>1000</v>
      </c>
      <c r="D40" s="37" t="n">
        <f aca="false">(G40+H40+I40)/3</f>
        <v>21.4166666666667</v>
      </c>
      <c r="E40" s="37" t="n">
        <f aca="false">C40*D40</f>
        <v>21416.6666666667</v>
      </c>
      <c r="G40" s="38"/>
      <c r="H40" s="38" t="n">
        <v>35.65</v>
      </c>
      <c r="I40" s="39" t="n">
        <v>28.6</v>
      </c>
    </row>
    <row r="41" customFormat="false" ht="15" hidden="false" customHeight="false" outlineLevel="0" collapsed="false">
      <c r="A41" s="36" t="s">
        <v>51</v>
      </c>
      <c r="B41" s="12" t="s">
        <v>17</v>
      </c>
      <c r="C41" s="13" t="n">
        <v>2000</v>
      </c>
      <c r="D41" s="37" t="n">
        <f aca="false">(G41+H41+I41)/3</f>
        <v>18.74</v>
      </c>
      <c r="E41" s="37" t="n">
        <f aca="false">C41*D41</f>
        <v>37480</v>
      </c>
      <c r="G41" s="38"/>
      <c r="H41" s="38" t="n">
        <v>30.48</v>
      </c>
      <c r="I41" s="39" t="n">
        <v>25.74</v>
      </c>
    </row>
    <row r="42" customFormat="false" ht="15" hidden="false" customHeight="false" outlineLevel="0" collapsed="false">
      <c r="A42" s="40" t="s">
        <v>52</v>
      </c>
      <c r="B42" s="18" t="s">
        <v>17</v>
      </c>
      <c r="C42" s="19" t="n">
        <v>600</v>
      </c>
      <c r="D42" s="41" t="n">
        <f aca="false">(G42+H42+I42)/3</f>
        <v>85.4866666666667</v>
      </c>
      <c r="E42" s="41" t="n">
        <f aca="false">C42*D42</f>
        <v>51292</v>
      </c>
      <c r="G42" s="39" t="n">
        <v>92.66</v>
      </c>
      <c r="H42" s="39" t="n">
        <v>78</v>
      </c>
      <c r="I42" s="39" t="n">
        <v>85.8</v>
      </c>
    </row>
    <row r="43" customFormat="false" ht="23.85" hidden="false" customHeight="false" outlineLevel="0" collapsed="false">
      <c r="A43" s="40" t="s">
        <v>53</v>
      </c>
      <c r="B43" s="18" t="s">
        <v>17</v>
      </c>
      <c r="C43" s="19" t="n">
        <v>500</v>
      </c>
      <c r="D43" s="41" t="n">
        <f aca="false">(G43+H43+I43)/3</f>
        <v>78.3633333333333</v>
      </c>
      <c r="E43" s="41" t="n">
        <f aca="false">C43*D43</f>
        <v>39181.6666666667</v>
      </c>
      <c r="G43" s="39" t="n">
        <v>84.94</v>
      </c>
      <c r="H43" s="39" t="n">
        <v>71.5</v>
      </c>
      <c r="I43" s="39" t="n">
        <v>78.65</v>
      </c>
    </row>
    <row r="44" customFormat="false" ht="23.85" hidden="false" customHeight="false" outlineLevel="0" collapsed="false">
      <c r="A44" s="40" t="s">
        <v>54</v>
      </c>
      <c r="B44" s="18" t="s">
        <v>17</v>
      </c>
      <c r="C44" s="19" t="n">
        <v>1000</v>
      </c>
      <c r="D44" s="41" t="n">
        <f aca="false">(G44+H44+I44)/3</f>
        <v>71.24</v>
      </c>
      <c r="E44" s="41" t="n">
        <f aca="false">C44*D44</f>
        <v>71240</v>
      </c>
      <c r="G44" s="39" t="n">
        <v>77.22</v>
      </c>
      <c r="H44" s="39" t="n">
        <v>65</v>
      </c>
      <c r="I44" s="39" t="n">
        <v>71.5</v>
      </c>
    </row>
    <row r="45" customFormat="false" ht="23.85" hidden="false" customHeight="false" outlineLevel="0" collapsed="false">
      <c r="A45" s="40" t="s">
        <v>55</v>
      </c>
      <c r="B45" s="18" t="s">
        <v>17</v>
      </c>
      <c r="C45" s="19" t="n">
        <v>2000</v>
      </c>
      <c r="D45" s="41" t="n">
        <f aca="false">(G45+H45+I45)/3</f>
        <v>68.39</v>
      </c>
      <c r="E45" s="41" t="n">
        <f aca="false">C45*D45</f>
        <v>136780</v>
      </c>
      <c r="G45" s="39" t="n">
        <v>74.13</v>
      </c>
      <c r="H45" s="39" t="n">
        <v>62.4</v>
      </c>
      <c r="I45" s="39" t="n">
        <v>68.64</v>
      </c>
    </row>
    <row r="46" customFormat="false" ht="15" hidden="false" customHeight="false" outlineLevel="0" collapsed="false">
      <c r="A46" s="40" t="s">
        <v>56</v>
      </c>
      <c r="B46" s="18" t="s">
        <v>17</v>
      </c>
      <c r="C46" s="19" t="n">
        <v>600</v>
      </c>
      <c r="D46" s="41" t="n">
        <f aca="false">(G46+H46+I46)/3</f>
        <v>284.96</v>
      </c>
      <c r="E46" s="41" t="n">
        <f aca="false">C46*D46</f>
        <v>170976</v>
      </c>
      <c r="G46" s="39" t="n">
        <v>308.88</v>
      </c>
      <c r="H46" s="39" t="n">
        <v>260</v>
      </c>
      <c r="I46" s="39" t="n">
        <v>286</v>
      </c>
    </row>
    <row r="47" customFormat="false" ht="15" hidden="false" customHeight="false" outlineLevel="0" collapsed="false">
      <c r="A47" s="40" t="s">
        <v>57</v>
      </c>
      <c r="B47" s="18" t="s">
        <v>17</v>
      </c>
      <c r="C47" s="19" t="n">
        <v>500</v>
      </c>
      <c r="D47" s="41" t="n">
        <f aca="false">(G47+H47+I47)/3</f>
        <v>256.463333333333</v>
      </c>
      <c r="E47" s="41" t="n">
        <f aca="false">C47*D47</f>
        <v>128231.666666667</v>
      </c>
      <c r="G47" s="39" t="n">
        <v>277.99</v>
      </c>
      <c r="H47" s="39" t="n">
        <v>234</v>
      </c>
      <c r="I47" s="39" t="n">
        <v>257.4</v>
      </c>
    </row>
    <row r="48" customFormat="false" ht="15" hidden="false" customHeight="false" outlineLevel="0" collapsed="false">
      <c r="A48" s="40" t="s">
        <v>58</v>
      </c>
      <c r="B48" s="18" t="s">
        <v>17</v>
      </c>
      <c r="C48" s="19" t="n">
        <v>1000</v>
      </c>
      <c r="D48" s="41" t="n">
        <f aca="false">(G48+H48+I48)/3</f>
        <v>235.093333333333</v>
      </c>
      <c r="E48" s="41" t="n">
        <f aca="false">C48*D48</f>
        <v>235093.333333333</v>
      </c>
      <c r="G48" s="39" t="n">
        <v>254.83</v>
      </c>
      <c r="H48" s="39" t="n">
        <v>214.5</v>
      </c>
      <c r="I48" s="39" t="n">
        <v>235.95</v>
      </c>
    </row>
    <row r="49" customFormat="false" ht="15" hidden="false" customHeight="false" outlineLevel="0" collapsed="false">
      <c r="A49" s="40" t="s">
        <v>59</v>
      </c>
      <c r="B49" s="18" t="s">
        <v>17</v>
      </c>
      <c r="C49" s="19" t="n">
        <v>2000</v>
      </c>
      <c r="D49" s="41" t="n">
        <f aca="false">(G49+H49+I49)/3</f>
        <v>170.976666666667</v>
      </c>
      <c r="E49" s="41" t="n">
        <f aca="false">C49*D49</f>
        <v>341953.333333333</v>
      </c>
      <c r="G49" s="39" t="n">
        <v>185.33</v>
      </c>
      <c r="H49" s="39" t="n">
        <v>156</v>
      </c>
      <c r="I49" s="39" t="n">
        <v>171.6</v>
      </c>
    </row>
    <row r="50" customFormat="false" ht="15" hidden="false" customHeight="false" outlineLevel="0" collapsed="false">
      <c r="A50" s="40" t="s">
        <v>60</v>
      </c>
      <c r="B50" s="18" t="s">
        <v>17</v>
      </c>
      <c r="C50" s="19" t="n">
        <v>600</v>
      </c>
      <c r="D50" s="41" t="n">
        <f aca="false">(G50+H50+I50)/3</f>
        <v>11.4</v>
      </c>
      <c r="E50" s="41" t="n">
        <f aca="false">C50*D50</f>
        <v>6840</v>
      </c>
      <c r="G50" s="39" t="n">
        <v>12.36</v>
      </c>
      <c r="H50" s="39" t="n">
        <v>10.4</v>
      </c>
      <c r="I50" s="39" t="n">
        <v>11.44</v>
      </c>
    </row>
    <row r="51" customFormat="false" ht="15" hidden="false" customHeight="false" outlineLevel="0" collapsed="false">
      <c r="A51" s="40" t="s">
        <v>61</v>
      </c>
      <c r="B51" s="18" t="s">
        <v>17</v>
      </c>
      <c r="C51" s="19" t="n">
        <v>500</v>
      </c>
      <c r="D51" s="41" t="n">
        <f aca="false">(G51+H51+I51)/3</f>
        <v>10.6866666666667</v>
      </c>
      <c r="E51" s="41" t="n">
        <f aca="false">C51*D51</f>
        <v>5343.33333333333</v>
      </c>
      <c r="G51" s="39" t="n">
        <v>11.58</v>
      </c>
      <c r="H51" s="39" t="n">
        <v>9.75</v>
      </c>
      <c r="I51" s="39" t="n">
        <v>10.73</v>
      </c>
    </row>
    <row r="52" customFormat="false" ht="15" hidden="false" customHeight="false" outlineLevel="0" collapsed="false">
      <c r="A52" s="40" t="s">
        <v>62</v>
      </c>
      <c r="B52" s="18" t="s">
        <v>17</v>
      </c>
      <c r="C52" s="19" t="n">
        <v>1000</v>
      </c>
      <c r="D52" s="41" t="n">
        <f aca="false">(G52+H52+I52)/3</f>
        <v>9.97333333333333</v>
      </c>
      <c r="E52" s="41" t="n">
        <f aca="false">C52*D52</f>
        <v>9973.33333333333</v>
      </c>
      <c r="G52" s="39" t="n">
        <v>10.81</v>
      </c>
      <c r="H52" s="39" t="n">
        <v>9.1</v>
      </c>
      <c r="I52" s="39" t="n">
        <v>10.01</v>
      </c>
    </row>
    <row r="53" customFormat="false" ht="15" hidden="false" customHeight="false" outlineLevel="0" collapsed="false">
      <c r="A53" s="40" t="s">
        <v>63</v>
      </c>
      <c r="B53" s="18" t="s">
        <v>17</v>
      </c>
      <c r="C53" s="19" t="n">
        <v>2000</v>
      </c>
      <c r="D53" s="41" t="n">
        <f aca="false">(G53+H53+I53)/3</f>
        <v>9.26333333333333</v>
      </c>
      <c r="E53" s="41" t="n">
        <f aca="false">C53*D53</f>
        <v>18526.6666666667</v>
      </c>
      <c r="G53" s="39" t="n">
        <v>10.04</v>
      </c>
      <c r="H53" s="39" t="n">
        <v>8.45</v>
      </c>
      <c r="I53" s="39" t="n">
        <v>9.3</v>
      </c>
    </row>
    <row r="54" customFormat="false" ht="15" hidden="false" customHeight="false" outlineLevel="0" collapsed="false">
      <c r="A54" s="40" t="s">
        <v>64</v>
      </c>
      <c r="B54" s="18" t="s">
        <v>17</v>
      </c>
      <c r="C54" s="19" t="n">
        <v>5000</v>
      </c>
      <c r="D54" s="41" t="n">
        <f aca="false">(G54+H54+I54)/3</f>
        <v>17.0966666666667</v>
      </c>
      <c r="E54" s="41" t="n">
        <f aca="false">C54*D54</f>
        <v>85483.3333333333</v>
      </c>
      <c r="G54" s="39" t="n">
        <v>18.53</v>
      </c>
      <c r="H54" s="39" t="n">
        <v>15.6</v>
      </c>
      <c r="I54" s="39" t="n">
        <v>17.16</v>
      </c>
    </row>
    <row r="55" customFormat="false" ht="15" hidden="false" customHeight="false" outlineLevel="0" collapsed="false">
      <c r="A55" s="40" t="s">
        <v>65</v>
      </c>
      <c r="B55" s="18" t="s">
        <v>17</v>
      </c>
      <c r="C55" s="19" t="n">
        <v>10000</v>
      </c>
      <c r="D55" s="41" t="n">
        <f aca="false">(G55+H55+I55)/3</f>
        <v>15.6733333333333</v>
      </c>
      <c r="E55" s="41" t="n">
        <f aca="false">C55*D55</f>
        <v>156733.333333333</v>
      </c>
      <c r="G55" s="39" t="n">
        <v>16.99</v>
      </c>
      <c r="H55" s="39" t="n">
        <v>14.3</v>
      </c>
      <c r="I55" s="39" t="n">
        <v>15.73</v>
      </c>
    </row>
    <row r="56" customFormat="false" ht="15" hidden="false" customHeight="false" outlineLevel="0" collapsed="false">
      <c r="A56" s="40" t="s">
        <v>66</v>
      </c>
      <c r="B56" s="18" t="s">
        <v>17</v>
      </c>
      <c r="C56" s="19" t="n">
        <v>20000</v>
      </c>
      <c r="D56" s="41" t="n">
        <f aca="false">(G56+H56+I56)/3</f>
        <v>14.2466666666667</v>
      </c>
      <c r="E56" s="41" t="n">
        <f aca="false">C56*D56</f>
        <v>284933.333333333</v>
      </c>
      <c r="G56" s="39" t="n">
        <v>15.44</v>
      </c>
      <c r="H56" s="39" t="n">
        <v>13</v>
      </c>
      <c r="I56" s="39" t="n">
        <v>14.3</v>
      </c>
    </row>
    <row r="57" customFormat="false" ht="15" hidden="false" customHeight="false" outlineLevel="0" collapsed="false">
      <c r="A57" s="40" t="s">
        <v>67</v>
      </c>
      <c r="B57" s="18" t="s">
        <v>17</v>
      </c>
      <c r="C57" s="19" t="n">
        <v>40000</v>
      </c>
      <c r="D57" s="41" t="n">
        <f aca="false">(G57+H57+I57)/3</f>
        <v>12.8233333333333</v>
      </c>
      <c r="E57" s="41" t="n">
        <f aca="false">C57*D57</f>
        <v>512933.333333333</v>
      </c>
      <c r="G57" s="39" t="n">
        <v>13.9</v>
      </c>
      <c r="H57" s="39" t="n">
        <v>11.7</v>
      </c>
      <c r="I57" s="39" t="n">
        <v>12.87</v>
      </c>
    </row>
    <row r="58" customFormat="false" ht="15" hidden="false" customHeight="false" outlineLevel="0" collapsed="false">
      <c r="A58" s="40" t="s">
        <v>68</v>
      </c>
      <c r="B58" s="18" t="s">
        <v>17</v>
      </c>
      <c r="C58" s="19" t="n">
        <v>20000</v>
      </c>
      <c r="D58" s="41" t="n">
        <f aca="false">(G58+H58+I58)/3</f>
        <v>12.1133333333333</v>
      </c>
      <c r="E58" s="41" t="n">
        <f aca="false">C58*D58</f>
        <v>242266.666666667</v>
      </c>
      <c r="G58" s="39" t="n">
        <v>13.13</v>
      </c>
      <c r="H58" s="39" t="n">
        <v>11.05</v>
      </c>
      <c r="I58" s="39" t="n">
        <v>12.16</v>
      </c>
    </row>
    <row r="59" customFormat="false" ht="15" hidden="false" customHeight="false" outlineLevel="0" collapsed="false">
      <c r="A59" s="40" t="s">
        <v>69</v>
      </c>
      <c r="B59" s="18" t="s">
        <v>17</v>
      </c>
      <c r="C59" s="19" t="n">
        <v>40000</v>
      </c>
      <c r="D59" s="41" t="n">
        <f aca="false">(G59+H59+I59)/3</f>
        <v>11.4</v>
      </c>
      <c r="E59" s="41" t="n">
        <f aca="false">C59*D59</f>
        <v>456000</v>
      </c>
      <c r="G59" s="39" t="n">
        <v>12.36</v>
      </c>
      <c r="H59" s="39" t="n">
        <v>10.4</v>
      </c>
      <c r="I59" s="39" t="n">
        <v>11.44</v>
      </c>
    </row>
    <row r="60" customFormat="false" ht="15" hidden="false" customHeight="false" outlineLevel="0" collapsed="false">
      <c r="A60" s="40" t="s">
        <v>70</v>
      </c>
      <c r="B60" s="18" t="s">
        <v>17</v>
      </c>
      <c r="C60" s="19" t="n">
        <v>60000</v>
      </c>
      <c r="D60" s="41" t="n">
        <f aca="false">(G60+H60+I60)/3</f>
        <v>10.6866666666667</v>
      </c>
      <c r="E60" s="41" t="n">
        <f aca="false">C60*D60</f>
        <v>641200</v>
      </c>
      <c r="G60" s="39" t="n">
        <v>11.58</v>
      </c>
      <c r="H60" s="39" t="n">
        <v>9.75</v>
      </c>
      <c r="I60" s="39" t="n">
        <v>10.73</v>
      </c>
    </row>
    <row r="61" customFormat="false" ht="15" hidden="false" customHeight="false" outlineLevel="0" collapsed="false">
      <c r="A61" s="40" t="s">
        <v>71</v>
      </c>
      <c r="B61" s="18" t="s">
        <v>17</v>
      </c>
      <c r="C61" s="19" t="n">
        <v>80000</v>
      </c>
      <c r="D61" s="41" t="n">
        <f aca="false">(G61+H61+I61)/3</f>
        <v>9.97333333333333</v>
      </c>
      <c r="E61" s="41" t="n">
        <f aca="false">C61*D61</f>
        <v>797866.666666667</v>
      </c>
      <c r="G61" s="39" t="n">
        <v>10.81</v>
      </c>
      <c r="H61" s="39" t="n">
        <v>9.1</v>
      </c>
      <c r="I61" s="39" t="n">
        <v>10.01</v>
      </c>
    </row>
    <row r="62" customFormat="false" ht="15" hidden="false" customHeight="false" outlineLevel="0" collapsed="false">
      <c r="A62" s="36" t="s">
        <v>72</v>
      </c>
      <c r="B62" s="12" t="s">
        <v>17</v>
      </c>
      <c r="C62" s="13" t="n">
        <v>20000</v>
      </c>
      <c r="D62" s="37" t="n">
        <f aca="false">(G62+H62+I62)/3</f>
        <v>4.56333333333333</v>
      </c>
      <c r="E62" s="37" t="n">
        <f aca="false">C62*D62</f>
        <v>91266.6666666667</v>
      </c>
      <c r="G62" s="38"/>
      <c r="H62" s="38" t="n">
        <v>6.54</v>
      </c>
      <c r="I62" s="39" t="n">
        <v>7.15</v>
      </c>
    </row>
    <row r="63" customFormat="false" ht="15" hidden="false" customHeight="false" outlineLevel="0" collapsed="false">
      <c r="A63" s="36" t="s">
        <v>73</v>
      </c>
      <c r="B63" s="12" t="s">
        <v>17</v>
      </c>
      <c r="C63" s="13" t="n">
        <v>40000</v>
      </c>
      <c r="D63" s="37" t="n">
        <f aca="false">(G63+H63+I63)/3</f>
        <v>4.56333333333333</v>
      </c>
      <c r="E63" s="37" t="n">
        <f aca="false">C63*D63</f>
        <v>182533.333333333</v>
      </c>
      <c r="G63" s="38"/>
      <c r="H63" s="38" t="n">
        <v>6.54</v>
      </c>
      <c r="I63" s="39" t="n">
        <v>7.15</v>
      </c>
    </row>
    <row r="64" customFormat="false" ht="15" hidden="false" customHeight="false" outlineLevel="0" collapsed="false">
      <c r="A64" s="36" t="s">
        <v>74</v>
      </c>
      <c r="B64" s="12" t="s">
        <v>17</v>
      </c>
      <c r="C64" s="13" t="n">
        <v>60000</v>
      </c>
      <c r="D64" s="37" t="n">
        <f aca="false">(G64+H64+I64)/3</f>
        <v>4.56333333333333</v>
      </c>
      <c r="E64" s="37" t="n">
        <f aca="false">C64*D64</f>
        <v>273800</v>
      </c>
      <c r="G64" s="38"/>
      <c r="H64" s="38" t="n">
        <v>6.54</v>
      </c>
      <c r="I64" s="39" t="n">
        <v>7.15</v>
      </c>
    </row>
    <row r="65" customFormat="false" ht="15" hidden="false" customHeight="false" outlineLevel="0" collapsed="false">
      <c r="A65" s="36" t="s">
        <v>75</v>
      </c>
      <c r="B65" s="12" t="s">
        <v>17</v>
      </c>
      <c r="C65" s="13" t="n">
        <v>80000</v>
      </c>
      <c r="D65" s="37" t="n">
        <f aca="false">(G65+H65+I65)/3</f>
        <v>4.56333333333333</v>
      </c>
      <c r="E65" s="37" t="n">
        <f aca="false">C65*D65</f>
        <v>365066.666666667</v>
      </c>
      <c r="G65" s="38"/>
      <c r="H65" s="38" t="n">
        <v>6.54</v>
      </c>
      <c r="I65" s="39" t="n">
        <v>7.15</v>
      </c>
    </row>
    <row r="66" customFormat="false" ht="15" hidden="false" customHeight="false" outlineLevel="0" collapsed="false">
      <c r="A66" s="40" t="s">
        <v>180</v>
      </c>
      <c r="B66" s="18" t="s">
        <v>17</v>
      </c>
      <c r="C66" s="19" t="n">
        <v>600</v>
      </c>
      <c r="D66" s="41" t="n">
        <f aca="false">(G66+H66+I66)/3</f>
        <v>7.12333333333333</v>
      </c>
      <c r="E66" s="41" t="n">
        <f aca="false">C66*D66</f>
        <v>4274</v>
      </c>
      <c r="G66" s="39" t="n">
        <v>7.72</v>
      </c>
      <c r="H66" s="39" t="n">
        <v>6.5</v>
      </c>
      <c r="I66" s="39" t="n">
        <v>7.15</v>
      </c>
    </row>
    <row r="67" customFormat="false" ht="15" hidden="false" customHeight="false" outlineLevel="0" collapsed="false">
      <c r="A67" s="40" t="s">
        <v>181</v>
      </c>
      <c r="B67" s="18" t="s">
        <v>17</v>
      </c>
      <c r="C67" s="19" t="n">
        <v>500</v>
      </c>
      <c r="D67" s="41" t="n">
        <f aca="false">(G67+H67+I67)/3</f>
        <v>6.41333333333333</v>
      </c>
      <c r="E67" s="41" t="n">
        <f aca="false">C67*D67</f>
        <v>3206.66666666667</v>
      </c>
      <c r="G67" s="39" t="n">
        <v>6.95</v>
      </c>
      <c r="H67" s="39" t="n">
        <v>5.85</v>
      </c>
      <c r="I67" s="39" t="n">
        <v>6.44</v>
      </c>
    </row>
    <row r="68" customFormat="false" ht="15" hidden="false" customHeight="false" outlineLevel="0" collapsed="false">
      <c r="A68" s="40" t="s">
        <v>182</v>
      </c>
      <c r="B68" s="18" t="s">
        <v>17</v>
      </c>
      <c r="C68" s="19" t="n">
        <v>1000</v>
      </c>
      <c r="D68" s="41" t="n">
        <f aca="false">(G68+H68+I68)/3</f>
        <v>5.7</v>
      </c>
      <c r="E68" s="41" t="n">
        <f aca="false">C68*D68</f>
        <v>5700</v>
      </c>
      <c r="G68" s="39" t="n">
        <v>6.18</v>
      </c>
      <c r="H68" s="39" t="n">
        <v>5.2</v>
      </c>
      <c r="I68" s="39" t="n">
        <v>5.72</v>
      </c>
    </row>
    <row r="69" customFormat="false" ht="15" hidden="false" customHeight="false" outlineLevel="0" collapsed="false">
      <c r="A69" s="40" t="s">
        <v>183</v>
      </c>
      <c r="B69" s="18" t="s">
        <v>17</v>
      </c>
      <c r="C69" s="19" t="n">
        <v>2000</v>
      </c>
      <c r="D69" s="41" t="n">
        <f aca="false">(G69+H69+I69)/3</f>
        <v>4.99</v>
      </c>
      <c r="E69" s="41" t="n">
        <f aca="false">C69*D69</f>
        <v>9980</v>
      </c>
      <c r="G69" s="39" t="n">
        <v>5.41</v>
      </c>
      <c r="H69" s="39" t="n">
        <v>4.55</v>
      </c>
      <c r="I69" s="39" t="n">
        <v>5.01</v>
      </c>
    </row>
    <row r="70" customFormat="false" ht="15" hidden="false" customHeight="false" outlineLevel="0" collapsed="false">
      <c r="A70" s="40" t="s">
        <v>184</v>
      </c>
      <c r="B70" s="18" t="s">
        <v>17</v>
      </c>
      <c r="C70" s="19" t="n">
        <v>300</v>
      </c>
      <c r="D70" s="41" t="n">
        <f aca="false">(G70+H70+I70)/3</f>
        <v>56.9933333333333</v>
      </c>
      <c r="E70" s="41" t="n">
        <f aca="false">C70*D70</f>
        <v>17098</v>
      </c>
      <c r="G70" s="39" t="n">
        <v>61.78</v>
      </c>
      <c r="H70" s="39" t="n">
        <v>52</v>
      </c>
      <c r="I70" s="39" t="n">
        <v>57.2</v>
      </c>
    </row>
    <row r="71" customFormat="false" ht="15" hidden="false" customHeight="false" outlineLevel="0" collapsed="false">
      <c r="A71" s="40" t="s">
        <v>185</v>
      </c>
      <c r="B71" s="18" t="s">
        <v>17</v>
      </c>
      <c r="C71" s="19" t="n">
        <v>500</v>
      </c>
      <c r="D71" s="41" t="n">
        <f aca="false">(G71+H71+I71)/3</f>
        <v>42.7433333333333</v>
      </c>
      <c r="E71" s="41" t="n">
        <f aca="false">C71*D71</f>
        <v>21371.6666666667</v>
      </c>
      <c r="G71" s="39" t="n">
        <v>46.33</v>
      </c>
      <c r="H71" s="39" t="n">
        <v>39</v>
      </c>
      <c r="I71" s="39" t="n">
        <v>42.9</v>
      </c>
    </row>
    <row r="72" customFormat="false" ht="15" hidden="false" customHeight="false" outlineLevel="0" collapsed="false">
      <c r="A72" s="40" t="s">
        <v>186</v>
      </c>
      <c r="B72" s="18" t="s">
        <v>17</v>
      </c>
      <c r="C72" s="19" t="n">
        <v>1000</v>
      </c>
      <c r="D72" s="41" t="n">
        <f aca="false">(G72+H72+I72)/3</f>
        <v>39.8933333333333</v>
      </c>
      <c r="E72" s="41" t="n">
        <f aca="false">C72*D72</f>
        <v>39893.3333333333</v>
      </c>
      <c r="G72" s="39" t="n">
        <v>43.24</v>
      </c>
      <c r="H72" s="39" t="n">
        <v>36.4</v>
      </c>
      <c r="I72" s="39" t="n">
        <v>40.04</v>
      </c>
    </row>
    <row r="73" customFormat="false" ht="15" hidden="false" customHeight="false" outlineLevel="0" collapsed="false">
      <c r="A73" s="40" t="s">
        <v>187</v>
      </c>
      <c r="B73" s="18" t="s">
        <v>17</v>
      </c>
      <c r="C73" s="19" t="n">
        <v>2000</v>
      </c>
      <c r="D73" s="41" t="n">
        <f aca="false">(G73+H73+I73)/3</f>
        <v>35.62</v>
      </c>
      <c r="E73" s="41" t="n">
        <f aca="false">C73*D73</f>
        <v>71240</v>
      </c>
      <c r="G73" s="39" t="n">
        <v>38.61</v>
      </c>
      <c r="H73" s="39" t="n">
        <v>32.5</v>
      </c>
      <c r="I73" s="39" t="n">
        <v>35.75</v>
      </c>
    </row>
    <row r="74" customFormat="false" ht="23.85" hidden="false" customHeight="false" outlineLevel="0" collapsed="false">
      <c r="A74" s="40" t="s">
        <v>76</v>
      </c>
      <c r="B74" s="18" t="s">
        <v>17</v>
      </c>
      <c r="C74" s="19" t="n">
        <v>300</v>
      </c>
      <c r="D74" s="41" t="n">
        <f aca="false">(G74+H74+I74)/3</f>
        <v>59.84</v>
      </c>
      <c r="E74" s="41" t="n">
        <f aca="false">C74*D74</f>
        <v>17952</v>
      </c>
      <c r="G74" s="39" t="n">
        <v>64.86</v>
      </c>
      <c r="H74" s="39" t="n">
        <v>54.6</v>
      </c>
      <c r="I74" s="39" t="n">
        <v>60.06</v>
      </c>
    </row>
    <row r="75" customFormat="false" ht="23.85" hidden="false" customHeight="false" outlineLevel="0" collapsed="false">
      <c r="A75" s="40" t="s">
        <v>77</v>
      </c>
      <c r="B75" s="18" t="s">
        <v>17</v>
      </c>
      <c r="C75" s="19" t="n">
        <v>500</v>
      </c>
      <c r="D75" s="41" t="n">
        <f aca="false">(G75+H75+I75)/3</f>
        <v>58.4166666666667</v>
      </c>
      <c r="E75" s="41" t="n">
        <f aca="false">C75*D75</f>
        <v>29208.3333333333</v>
      </c>
      <c r="G75" s="39" t="n">
        <v>63.32</v>
      </c>
      <c r="H75" s="39" t="n">
        <v>53.3</v>
      </c>
      <c r="I75" s="39" t="n">
        <v>58.63</v>
      </c>
    </row>
    <row r="76" customFormat="false" ht="23.85" hidden="false" customHeight="false" outlineLevel="0" collapsed="false">
      <c r="A76" s="40" t="s">
        <v>78</v>
      </c>
      <c r="B76" s="18" t="s">
        <v>17</v>
      </c>
      <c r="C76" s="19" t="n">
        <v>1000</v>
      </c>
      <c r="D76" s="41" t="n">
        <f aca="false">(G76+H76+I76)/3</f>
        <v>56.9933333333333</v>
      </c>
      <c r="E76" s="41" t="n">
        <f aca="false">C76*D76</f>
        <v>56993.3333333333</v>
      </c>
      <c r="G76" s="39" t="n">
        <v>61.78</v>
      </c>
      <c r="H76" s="39" t="n">
        <v>52</v>
      </c>
      <c r="I76" s="39" t="n">
        <v>57.2</v>
      </c>
    </row>
    <row r="77" customFormat="false" ht="23.85" hidden="false" customHeight="false" outlineLevel="0" collapsed="false">
      <c r="A77" s="40" t="s">
        <v>79</v>
      </c>
      <c r="B77" s="18" t="s">
        <v>17</v>
      </c>
      <c r="C77" s="19" t="n">
        <v>2000</v>
      </c>
      <c r="D77" s="41" t="n">
        <f aca="false">(G77+H77+I77)/3</f>
        <v>55.5666666666667</v>
      </c>
      <c r="E77" s="41" t="n">
        <f aca="false">C77*D77</f>
        <v>111133.333333333</v>
      </c>
      <c r="G77" s="39" t="n">
        <v>60.23</v>
      </c>
      <c r="H77" s="39" t="n">
        <v>50.7</v>
      </c>
      <c r="I77" s="39" t="n">
        <v>55.77</v>
      </c>
    </row>
    <row r="78" customFormat="false" ht="15" hidden="false" customHeight="false" outlineLevel="0" collapsed="false">
      <c r="A78" s="40" t="s">
        <v>80</v>
      </c>
      <c r="B78" s="18" t="s">
        <v>17</v>
      </c>
      <c r="C78" s="19" t="n">
        <v>300</v>
      </c>
      <c r="D78" s="41" t="n">
        <f aca="false">(G78+H78+I78)/3</f>
        <v>21.3733333333333</v>
      </c>
      <c r="E78" s="41" t="n">
        <f aca="false">C78*D78</f>
        <v>6412</v>
      </c>
      <c r="G78" s="39" t="n">
        <v>23.17</v>
      </c>
      <c r="H78" s="39" t="n">
        <v>19.5</v>
      </c>
      <c r="I78" s="39" t="n">
        <v>21.45</v>
      </c>
    </row>
    <row r="79" customFormat="false" ht="15" hidden="false" customHeight="false" outlineLevel="0" collapsed="false">
      <c r="A79" s="40" t="s">
        <v>81</v>
      </c>
      <c r="B79" s="18" t="s">
        <v>17</v>
      </c>
      <c r="C79" s="19" t="n">
        <v>500</v>
      </c>
      <c r="D79" s="41" t="n">
        <f aca="false">(G79+H79+I79)/3</f>
        <v>17.0966666666667</v>
      </c>
      <c r="E79" s="41" t="n">
        <f aca="false">C79*D79</f>
        <v>8548.33333333333</v>
      </c>
      <c r="G79" s="39" t="n">
        <v>18.53</v>
      </c>
      <c r="H79" s="39" t="n">
        <v>15.6</v>
      </c>
      <c r="I79" s="39" t="n">
        <v>17.16</v>
      </c>
    </row>
    <row r="80" customFormat="false" ht="15" hidden="false" customHeight="false" outlineLevel="0" collapsed="false">
      <c r="A80" s="40" t="s">
        <v>82</v>
      </c>
      <c r="B80" s="18" t="s">
        <v>17</v>
      </c>
      <c r="C80" s="19" t="n">
        <v>1000</v>
      </c>
      <c r="D80" s="41" t="n">
        <f aca="false">(G80+H80+I80)/3</f>
        <v>14.2466666666667</v>
      </c>
      <c r="E80" s="41" t="n">
        <f aca="false">C80*D80</f>
        <v>14246.6666666667</v>
      </c>
      <c r="G80" s="39" t="n">
        <v>15.44</v>
      </c>
      <c r="H80" s="39" t="n">
        <v>13</v>
      </c>
      <c r="I80" s="39" t="n">
        <v>14.3</v>
      </c>
    </row>
    <row r="81" customFormat="false" ht="15" hidden="false" customHeight="false" outlineLevel="0" collapsed="false">
      <c r="A81" s="40" t="s">
        <v>83</v>
      </c>
      <c r="B81" s="18" t="s">
        <v>17</v>
      </c>
      <c r="C81" s="19" t="n">
        <v>2000</v>
      </c>
      <c r="D81" s="41" t="n">
        <f aca="false">(G81+H81+I81)/3</f>
        <v>13.5366666666667</v>
      </c>
      <c r="E81" s="41" t="n">
        <f aca="false">C81*D81</f>
        <v>27073.3333333333</v>
      </c>
      <c r="G81" s="39" t="n">
        <v>14.67</v>
      </c>
      <c r="H81" s="39" t="n">
        <v>12.35</v>
      </c>
      <c r="I81" s="39" t="n">
        <v>13.59</v>
      </c>
    </row>
    <row r="82" customFormat="false" ht="35.05" hidden="false" customHeight="false" outlineLevel="0" collapsed="false">
      <c r="A82" s="40" t="s">
        <v>84</v>
      </c>
      <c r="B82" s="18" t="s">
        <v>17</v>
      </c>
      <c r="C82" s="19" t="n">
        <v>300</v>
      </c>
      <c r="D82" s="41" t="n">
        <f aca="false">(G82+H82+I82)/3</f>
        <v>35.62</v>
      </c>
      <c r="E82" s="41" t="n">
        <f aca="false">C82*D82</f>
        <v>10686</v>
      </c>
      <c r="G82" s="39" t="n">
        <v>38.61</v>
      </c>
      <c r="H82" s="39" t="n">
        <v>32.5</v>
      </c>
      <c r="I82" s="39" t="n">
        <v>35.75</v>
      </c>
    </row>
    <row r="83" customFormat="false" ht="35.05" hidden="false" customHeight="false" outlineLevel="0" collapsed="false">
      <c r="A83" s="40" t="s">
        <v>85</v>
      </c>
      <c r="B83" s="18" t="s">
        <v>17</v>
      </c>
      <c r="C83" s="19" t="n">
        <v>500</v>
      </c>
      <c r="D83" s="41" t="n">
        <f aca="false">(G83+H83+I83)/3</f>
        <v>34.1966666666667</v>
      </c>
      <c r="E83" s="41" t="n">
        <f aca="false">C83*D83</f>
        <v>17098.3333333333</v>
      </c>
      <c r="G83" s="39" t="n">
        <v>37.07</v>
      </c>
      <c r="H83" s="39" t="n">
        <v>31.2</v>
      </c>
      <c r="I83" s="39" t="n">
        <v>34.32</v>
      </c>
    </row>
    <row r="84" customFormat="false" ht="35.05" hidden="false" customHeight="false" outlineLevel="0" collapsed="false">
      <c r="A84" s="40" t="s">
        <v>86</v>
      </c>
      <c r="B84" s="18" t="s">
        <v>17</v>
      </c>
      <c r="C84" s="19" t="n">
        <v>1000</v>
      </c>
      <c r="D84" s="41" t="n">
        <f aca="false">(G84+H84+I84)/3</f>
        <v>32.77</v>
      </c>
      <c r="E84" s="41" t="n">
        <f aca="false">C84*D84</f>
        <v>32770</v>
      </c>
      <c r="G84" s="39" t="n">
        <v>35.52</v>
      </c>
      <c r="H84" s="39" t="n">
        <v>29.9</v>
      </c>
      <c r="I84" s="39" t="n">
        <v>32.89</v>
      </c>
    </row>
    <row r="85" customFormat="false" ht="35.05" hidden="false" customHeight="false" outlineLevel="0" collapsed="false">
      <c r="A85" s="40" t="s">
        <v>87</v>
      </c>
      <c r="B85" s="18" t="s">
        <v>17</v>
      </c>
      <c r="C85" s="19" t="n">
        <v>2000</v>
      </c>
      <c r="D85" s="41" t="n">
        <f aca="false">(G85+H85+I85)/3</f>
        <v>31.3466666666667</v>
      </c>
      <c r="E85" s="41" t="n">
        <f aca="false">C85*D85</f>
        <v>62693.3333333333</v>
      </c>
      <c r="G85" s="39" t="n">
        <v>33.98</v>
      </c>
      <c r="H85" s="39" t="n">
        <v>28.6</v>
      </c>
      <c r="I85" s="39" t="n">
        <v>31.46</v>
      </c>
    </row>
    <row r="86" customFormat="false" ht="15" hidden="false" customHeight="false" outlineLevel="0" collapsed="false">
      <c r="A86" s="40" t="s">
        <v>88</v>
      </c>
      <c r="B86" s="18" t="s">
        <v>17</v>
      </c>
      <c r="C86" s="19" t="n">
        <v>300</v>
      </c>
      <c r="D86" s="41" t="n">
        <f aca="false">(G86+H86+I86)/3</f>
        <v>35.62</v>
      </c>
      <c r="E86" s="41" t="n">
        <f aca="false">C86*D86</f>
        <v>10686</v>
      </c>
      <c r="G86" s="39" t="n">
        <v>38.61</v>
      </c>
      <c r="H86" s="39" t="n">
        <v>32.5</v>
      </c>
      <c r="I86" s="39" t="n">
        <v>35.75</v>
      </c>
    </row>
    <row r="87" customFormat="false" ht="15" hidden="false" customHeight="false" outlineLevel="0" collapsed="false">
      <c r="A87" s="40" t="s">
        <v>89</v>
      </c>
      <c r="B87" s="18" t="s">
        <v>17</v>
      </c>
      <c r="C87" s="19" t="n">
        <v>500</v>
      </c>
      <c r="D87" s="41" t="n">
        <f aca="false">(G87+H87+I87)/3</f>
        <v>34.1966666666667</v>
      </c>
      <c r="E87" s="41" t="n">
        <f aca="false">C87*D87</f>
        <v>17098.3333333333</v>
      </c>
      <c r="G87" s="39" t="n">
        <v>37.07</v>
      </c>
      <c r="H87" s="39" t="n">
        <v>31.2</v>
      </c>
      <c r="I87" s="39" t="n">
        <v>34.32</v>
      </c>
    </row>
    <row r="88" customFormat="false" ht="15" hidden="false" customHeight="false" outlineLevel="0" collapsed="false">
      <c r="A88" s="40" t="s">
        <v>90</v>
      </c>
      <c r="B88" s="18" t="s">
        <v>17</v>
      </c>
      <c r="C88" s="19" t="n">
        <v>1000</v>
      </c>
      <c r="D88" s="41" t="n">
        <f aca="false">(G88+H88+I88)/3</f>
        <v>32.77</v>
      </c>
      <c r="E88" s="41" t="n">
        <f aca="false">C88*D88</f>
        <v>32770</v>
      </c>
      <c r="G88" s="39" t="n">
        <v>35.52</v>
      </c>
      <c r="H88" s="39" t="n">
        <v>29.9</v>
      </c>
      <c r="I88" s="39" t="n">
        <v>32.89</v>
      </c>
    </row>
    <row r="89" customFormat="false" ht="15" hidden="false" customHeight="false" outlineLevel="0" collapsed="false">
      <c r="A89" s="40" t="s">
        <v>91</v>
      </c>
      <c r="B89" s="18" t="s">
        <v>17</v>
      </c>
      <c r="C89" s="19" t="n">
        <v>2000</v>
      </c>
      <c r="D89" s="41" t="n">
        <f aca="false">(G89+H89+I89)/3</f>
        <v>31.3466666666667</v>
      </c>
      <c r="E89" s="41" t="n">
        <f aca="false">C89*D89</f>
        <v>62693.3333333333</v>
      </c>
      <c r="G89" s="39" t="n">
        <v>33.98</v>
      </c>
      <c r="H89" s="39" t="n">
        <v>28.6</v>
      </c>
      <c r="I89" s="39" t="n">
        <v>31.46</v>
      </c>
    </row>
    <row r="90" customFormat="false" ht="15" hidden="false" customHeight="false" outlineLevel="0" collapsed="false">
      <c r="A90" s="40" t="s">
        <v>92</v>
      </c>
      <c r="B90" s="18" t="s">
        <v>17</v>
      </c>
      <c r="C90" s="19" t="n">
        <v>300</v>
      </c>
      <c r="D90" s="41" t="n">
        <f aca="false">(G90+H90+I90)/3</f>
        <v>17.0966666666667</v>
      </c>
      <c r="E90" s="41" t="n">
        <f aca="false">C90*D90</f>
        <v>5129</v>
      </c>
      <c r="G90" s="39" t="n">
        <v>18.53</v>
      </c>
      <c r="H90" s="39" t="n">
        <v>15.6</v>
      </c>
      <c r="I90" s="39" t="n">
        <v>17.16</v>
      </c>
    </row>
    <row r="91" customFormat="false" ht="15" hidden="false" customHeight="false" outlineLevel="0" collapsed="false">
      <c r="A91" s="40" t="s">
        <v>93</v>
      </c>
      <c r="B91" s="18" t="s">
        <v>17</v>
      </c>
      <c r="C91" s="19" t="n">
        <v>500</v>
      </c>
      <c r="D91" s="41" t="n">
        <f aca="false">(G91+H91+I91)/3</f>
        <v>15.6733333333333</v>
      </c>
      <c r="E91" s="41" t="n">
        <f aca="false">C91*D91</f>
        <v>7836.66666666667</v>
      </c>
      <c r="G91" s="39" t="n">
        <v>16.99</v>
      </c>
      <c r="H91" s="39" t="n">
        <v>14.3</v>
      </c>
      <c r="I91" s="39" t="n">
        <v>15.73</v>
      </c>
    </row>
    <row r="92" customFormat="false" ht="15" hidden="false" customHeight="false" outlineLevel="0" collapsed="false">
      <c r="A92" s="40" t="s">
        <v>94</v>
      </c>
      <c r="B92" s="18" t="s">
        <v>17</v>
      </c>
      <c r="C92" s="19" t="n">
        <v>1000</v>
      </c>
      <c r="D92" s="41" t="n">
        <f aca="false">(G92+H92+I92)/3</f>
        <v>14.2466666666667</v>
      </c>
      <c r="E92" s="41" t="n">
        <f aca="false">C92*D92</f>
        <v>14246.6666666667</v>
      </c>
      <c r="G92" s="39" t="n">
        <v>15.44</v>
      </c>
      <c r="H92" s="39" t="n">
        <v>13</v>
      </c>
      <c r="I92" s="39" t="n">
        <v>14.3</v>
      </c>
    </row>
    <row r="93" customFormat="false" ht="15" hidden="false" customHeight="false" outlineLevel="0" collapsed="false">
      <c r="A93" s="40" t="s">
        <v>95</v>
      </c>
      <c r="B93" s="18" t="s">
        <v>17</v>
      </c>
      <c r="C93" s="19" t="n">
        <v>2000</v>
      </c>
      <c r="D93" s="41" t="n">
        <f aca="false">(G93+H93+I93)/3</f>
        <v>12.8233333333333</v>
      </c>
      <c r="E93" s="41" t="n">
        <f aca="false">C93*D93</f>
        <v>25646.6666666667</v>
      </c>
      <c r="G93" s="39" t="n">
        <v>13.9</v>
      </c>
      <c r="H93" s="39" t="n">
        <v>11.7</v>
      </c>
      <c r="I93" s="39" t="n">
        <v>12.87</v>
      </c>
    </row>
    <row r="94" customFormat="false" ht="15" hidden="false" customHeight="false" outlineLevel="0" collapsed="false">
      <c r="A94" s="40" t="s">
        <v>96</v>
      </c>
      <c r="B94" s="18" t="s">
        <v>17</v>
      </c>
      <c r="C94" s="19" t="n">
        <v>300</v>
      </c>
      <c r="D94" s="41" t="n">
        <f aca="false">(G94+H94+I94)/3</f>
        <v>35.62</v>
      </c>
      <c r="E94" s="41" t="n">
        <f aca="false">C94*D94</f>
        <v>10686</v>
      </c>
      <c r="G94" s="39" t="n">
        <v>38.61</v>
      </c>
      <c r="H94" s="39" t="n">
        <v>32.5</v>
      </c>
      <c r="I94" s="39" t="n">
        <v>35.75</v>
      </c>
    </row>
    <row r="95" customFormat="false" ht="23.85" hidden="false" customHeight="false" outlineLevel="0" collapsed="false">
      <c r="A95" s="40" t="s">
        <v>97</v>
      </c>
      <c r="B95" s="18" t="s">
        <v>17</v>
      </c>
      <c r="C95" s="19" t="n">
        <v>500</v>
      </c>
      <c r="D95" s="41" t="n">
        <f aca="false">(G95+H95+I95)/3</f>
        <v>34.1966666666667</v>
      </c>
      <c r="E95" s="41" t="n">
        <f aca="false">C95*D95</f>
        <v>17098.3333333333</v>
      </c>
      <c r="G95" s="39" t="n">
        <v>37.07</v>
      </c>
      <c r="H95" s="39" t="n">
        <v>31.2</v>
      </c>
      <c r="I95" s="39" t="n">
        <v>34.32</v>
      </c>
    </row>
    <row r="96" customFormat="false" ht="23.85" hidden="false" customHeight="false" outlineLevel="0" collapsed="false">
      <c r="A96" s="40" t="s">
        <v>98</v>
      </c>
      <c r="B96" s="18" t="s">
        <v>17</v>
      </c>
      <c r="C96" s="19" t="n">
        <v>1000</v>
      </c>
      <c r="D96" s="41" t="n">
        <f aca="false">(G96+H96+I96)/3</f>
        <v>32.77</v>
      </c>
      <c r="E96" s="41" t="n">
        <f aca="false">C96*D96</f>
        <v>32770</v>
      </c>
      <c r="G96" s="39" t="n">
        <v>35.52</v>
      </c>
      <c r="H96" s="39" t="n">
        <v>29.9</v>
      </c>
      <c r="I96" s="39" t="n">
        <v>32.89</v>
      </c>
    </row>
    <row r="97" customFormat="false" ht="23.85" hidden="false" customHeight="false" outlineLevel="0" collapsed="false">
      <c r="A97" s="40" t="s">
        <v>99</v>
      </c>
      <c r="B97" s="18" t="s">
        <v>17</v>
      </c>
      <c r="C97" s="19" t="n">
        <v>2000</v>
      </c>
      <c r="D97" s="41" t="n">
        <f aca="false">(G97+H97+I97)/3</f>
        <v>31.3466666666667</v>
      </c>
      <c r="E97" s="41" t="n">
        <f aca="false">C97*D97</f>
        <v>62693.3333333333</v>
      </c>
      <c r="G97" s="39" t="n">
        <v>33.98</v>
      </c>
      <c r="H97" s="39" t="n">
        <v>28.6</v>
      </c>
      <c r="I97" s="39" t="n">
        <v>31.46</v>
      </c>
    </row>
    <row r="98" customFormat="false" ht="23.85" hidden="false" customHeight="false" outlineLevel="0" collapsed="false">
      <c r="A98" s="40" t="s">
        <v>100</v>
      </c>
      <c r="B98" s="18" t="s">
        <v>17</v>
      </c>
      <c r="C98" s="19" t="n">
        <v>300</v>
      </c>
      <c r="D98" s="41" t="n">
        <f aca="false">(G98+H98+I98)/3</f>
        <v>25.6466666666667</v>
      </c>
      <c r="E98" s="41" t="n">
        <f aca="false">C98*D98</f>
        <v>7694</v>
      </c>
      <c r="G98" s="39" t="n">
        <v>27.8</v>
      </c>
      <c r="H98" s="39" t="n">
        <v>23.4</v>
      </c>
      <c r="I98" s="39" t="n">
        <v>25.74</v>
      </c>
    </row>
    <row r="99" customFormat="false" ht="23.85" hidden="false" customHeight="false" outlineLevel="0" collapsed="false">
      <c r="A99" s="40" t="s">
        <v>101</v>
      </c>
      <c r="B99" s="18" t="s">
        <v>17</v>
      </c>
      <c r="C99" s="19" t="n">
        <v>500</v>
      </c>
      <c r="D99" s="41" t="n">
        <f aca="false">(G99+H99+I99)/3</f>
        <v>24.22</v>
      </c>
      <c r="E99" s="41" t="n">
        <f aca="false">C99*D99</f>
        <v>12110</v>
      </c>
      <c r="G99" s="39" t="n">
        <v>26.25</v>
      </c>
      <c r="H99" s="39" t="n">
        <v>22.1</v>
      </c>
      <c r="I99" s="39" t="n">
        <v>24.31</v>
      </c>
    </row>
    <row r="100" customFormat="false" ht="23.85" hidden="false" customHeight="false" outlineLevel="0" collapsed="false">
      <c r="A100" s="40" t="s">
        <v>102</v>
      </c>
      <c r="B100" s="18" t="s">
        <v>17</v>
      </c>
      <c r="C100" s="19" t="n">
        <v>1000</v>
      </c>
      <c r="D100" s="41" t="n">
        <f aca="false">(G100+H100+I100)/3</f>
        <v>22.7966666666667</v>
      </c>
      <c r="E100" s="41" t="n">
        <f aca="false">C100*D100</f>
        <v>22796.6666666667</v>
      </c>
      <c r="G100" s="39" t="n">
        <v>24.71</v>
      </c>
      <c r="H100" s="39" t="n">
        <v>20.8</v>
      </c>
      <c r="I100" s="39" t="n">
        <v>22.88</v>
      </c>
    </row>
    <row r="101" customFormat="false" ht="23.85" hidden="false" customHeight="false" outlineLevel="0" collapsed="false">
      <c r="A101" s="40" t="s">
        <v>103</v>
      </c>
      <c r="B101" s="18" t="s">
        <v>17</v>
      </c>
      <c r="C101" s="19" t="n">
        <v>2000</v>
      </c>
      <c r="D101" s="41" t="n">
        <f aca="false">(G101+H101+I101)/3</f>
        <v>21.3733333333333</v>
      </c>
      <c r="E101" s="41" t="n">
        <f aca="false">C101*D101</f>
        <v>42746.6666666667</v>
      </c>
      <c r="G101" s="39" t="n">
        <v>23.17</v>
      </c>
      <c r="H101" s="39" t="n">
        <v>19.5</v>
      </c>
      <c r="I101" s="39" t="n">
        <v>21.45</v>
      </c>
    </row>
    <row r="102" customFormat="false" ht="15" hidden="false" customHeight="false" outlineLevel="0" collapsed="false">
      <c r="A102" s="40" t="s">
        <v>104</v>
      </c>
      <c r="B102" s="18" t="s">
        <v>17</v>
      </c>
      <c r="C102" s="19" t="n">
        <v>300</v>
      </c>
      <c r="D102" s="41" t="n">
        <f aca="false">(G102+H102+I102)/3</f>
        <v>35.62</v>
      </c>
      <c r="E102" s="41" t="n">
        <f aca="false">C102*D102</f>
        <v>10686</v>
      </c>
      <c r="G102" s="39" t="n">
        <v>38.61</v>
      </c>
      <c r="H102" s="39" t="n">
        <v>32.5</v>
      </c>
      <c r="I102" s="39" t="n">
        <v>35.75</v>
      </c>
    </row>
    <row r="103" customFormat="false" ht="23.85" hidden="false" customHeight="false" outlineLevel="0" collapsed="false">
      <c r="A103" s="40" t="s">
        <v>105</v>
      </c>
      <c r="B103" s="18" t="s">
        <v>17</v>
      </c>
      <c r="C103" s="19" t="n">
        <v>500</v>
      </c>
      <c r="D103" s="41" t="n">
        <f aca="false">(G103+H103+I103)/3</f>
        <v>34.1966666666667</v>
      </c>
      <c r="E103" s="41" t="n">
        <f aca="false">C103*D103</f>
        <v>17098.3333333333</v>
      </c>
      <c r="G103" s="39" t="n">
        <v>37.07</v>
      </c>
      <c r="H103" s="39" t="n">
        <v>31.2</v>
      </c>
      <c r="I103" s="39" t="n">
        <v>34.32</v>
      </c>
    </row>
    <row r="104" customFormat="false" ht="23.85" hidden="false" customHeight="false" outlineLevel="0" collapsed="false">
      <c r="A104" s="40" t="s">
        <v>106</v>
      </c>
      <c r="B104" s="18" t="s">
        <v>17</v>
      </c>
      <c r="C104" s="19" t="n">
        <v>1000</v>
      </c>
      <c r="D104" s="41" t="n">
        <f aca="false">(G104+H104+I104)/3</f>
        <v>32.77</v>
      </c>
      <c r="E104" s="41" t="n">
        <f aca="false">C104*D104</f>
        <v>32770</v>
      </c>
      <c r="G104" s="39" t="n">
        <v>35.52</v>
      </c>
      <c r="H104" s="39" t="n">
        <v>29.9</v>
      </c>
      <c r="I104" s="39" t="n">
        <v>32.89</v>
      </c>
    </row>
    <row r="105" customFormat="false" ht="23.85" hidden="false" customHeight="false" outlineLevel="0" collapsed="false">
      <c r="A105" s="40" t="s">
        <v>107</v>
      </c>
      <c r="B105" s="18" t="s">
        <v>17</v>
      </c>
      <c r="C105" s="19" t="n">
        <v>2000</v>
      </c>
      <c r="D105" s="41" t="n">
        <f aca="false">(G105+H105+I105)/3</f>
        <v>31.3466666666667</v>
      </c>
      <c r="E105" s="41" t="n">
        <f aca="false">C105*D105</f>
        <v>62693.3333333333</v>
      </c>
      <c r="G105" s="39" t="n">
        <v>33.98</v>
      </c>
      <c r="H105" s="39" t="n">
        <v>28.6</v>
      </c>
      <c r="I105" s="39" t="n">
        <v>31.46</v>
      </c>
    </row>
    <row r="106" customFormat="false" ht="15" hidden="false" customHeight="false" outlineLevel="0" collapsed="false">
      <c r="A106" s="40" t="s">
        <v>108</v>
      </c>
      <c r="B106" s="18" t="s">
        <v>9</v>
      </c>
      <c r="C106" s="19" t="n">
        <v>2</v>
      </c>
      <c r="D106" s="41" t="n">
        <f aca="false">(G106+H106+I106)/3</f>
        <v>14248</v>
      </c>
      <c r="E106" s="41" t="n">
        <f aca="false">C106*D106</f>
        <v>28496</v>
      </c>
      <c r="G106" s="39" t="n">
        <v>15444</v>
      </c>
      <c r="H106" s="39" t="n">
        <v>13000</v>
      </c>
      <c r="I106" s="39" t="n">
        <v>14300</v>
      </c>
    </row>
    <row r="107" customFormat="false" ht="15" hidden="false" customHeight="false" outlineLevel="0" collapsed="false">
      <c r="A107" s="40" t="s">
        <v>109</v>
      </c>
      <c r="B107" s="18" t="s">
        <v>9</v>
      </c>
      <c r="C107" s="19" t="n">
        <v>2</v>
      </c>
      <c r="D107" s="41" t="n">
        <f aca="false">(G107+H107+I107)/3</f>
        <v>21372</v>
      </c>
      <c r="E107" s="41" t="n">
        <f aca="false">C107*D107</f>
        <v>42744</v>
      </c>
      <c r="G107" s="39" t="n">
        <v>23166</v>
      </c>
      <c r="H107" s="39" t="n">
        <v>19500</v>
      </c>
      <c r="I107" s="39" t="n">
        <v>21450</v>
      </c>
    </row>
    <row r="108" customFormat="false" ht="15" hidden="false" customHeight="false" outlineLevel="0" collapsed="false">
      <c r="A108" s="40" t="s">
        <v>110</v>
      </c>
      <c r="B108" s="18" t="s">
        <v>9</v>
      </c>
      <c r="C108" s="19" t="n">
        <v>2</v>
      </c>
      <c r="D108" s="41" t="n">
        <f aca="false">(G108+H108+I108)/3</f>
        <v>28496</v>
      </c>
      <c r="E108" s="41" t="n">
        <f aca="false">C108*D108</f>
        <v>56992</v>
      </c>
      <c r="G108" s="39" t="n">
        <v>30888</v>
      </c>
      <c r="H108" s="39" t="n">
        <v>26000</v>
      </c>
      <c r="I108" s="39" t="n">
        <v>28600</v>
      </c>
    </row>
    <row r="109" customFormat="false" ht="15" hidden="false" customHeight="false" outlineLevel="0" collapsed="false">
      <c r="A109" s="40" t="s">
        <v>111</v>
      </c>
      <c r="B109" s="18" t="s">
        <v>9</v>
      </c>
      <c r="C109" s="19" t="n">
        <v>2</v>
      </c>
      <c r="D109" s="41" t="n">
        <f aca="false">(G109+H109+I109)/3</f>
        <v>42744</v>
      </c>
      <c r="E109" s="41" t="n">
        <f aca="false">C109*D109</f>
        <v>85488</v>
      </c>
      <c r="G109" s="39" t="n">
        <v>46332</v>
      </c>
      <c r="H109" s="39" t="n">
        <v>39000</v>
      </c>
      <c r="I109" s="39" t="n">
        <v>42900</v>
      </c>
    </row>
    <row r="110" customFormat="false" ht="15" hidden="false" customHeight="false" outlineLevel="0" collapsed="false">
      <c r="A110" s="40" t="s">
        <v>112</v>
      </c>
      <c r="B110" s="18" t="s">
        <v>17</v>
      </c>
      <c r="C110" s="19" t="n">
        <v>300</v>
      </c>
      <c r="D110" s="41" t="n">
        <f aca="false">(G110+H110+I110)/3</f>
        <v>28.4966666666667</v>
      </c>
      <c r="E110" s="41" t="n">
        <f aca="false">C110*D110</f>
        <v>8549</v>
      </c>
      <c r="G110" s="39" t="n">
        <v>30.89</v>
      </c>
      <c r="H110" s="39" t="n">
        <v>26</v>
      </c>
      <c r="I110" s="39" t="n">
        <v>28.6</v>
      </c>
    </row>
    <row r="111" customFormat="false" ht="15" hidden="false" customHeight="false" outlineLevel="0" collapsed="false">
      <c r="A111" s="40" t="s">
        <v>113</v>
      </c>
      <c r="B111" s="18" t="s">
        <v>17</v>
      </c>
      <c r="C111" s="19" t="n">
        <v>500</v>
      </c>
      <c r="D111" s="41" t="n">
        <f aca="false">(G111+H111+I111)/3</f>
        <v>27.07</v>
      </c>
      <c r="E111" s="41" t="n">
        <f aca="false">C111*D111</f>
        <v>13535</v>
      </c>
      <c r="G111" s="39" t="n">
        <v>29.34</v>
      </c>
      <c r="H111" s="39" t="n">
        <v>24.7</v>
      </c>
      <c r="I111" s="39" t="n">
        <v>27.17</v>
      </c>
    </row>
    <row r="112" customFormat="false" ht="15" hidden="false" customHeight="false" outlineLevel="0" collapsed="false">
      <c r="A112" s="40" t="s">
        <v>114</v>
      </c>
      <c r="B112" s="18" t="s">
        <v>17</v>
      </c>
      <c r="C112" s="19" t="n">
        <v>1000</v>
      </c>
      <c r="D112" s="41" t="n">
        <f aca="false">(G112+H112+I112)/3</f>
        <v>25.6466666666667</v>
      </c>
      <c r="E112" s="41" t="n">
        <f aca="false">C112*D112</f>
        <v>25646.6666666667</v>
      </c>
      <c r="G112" s="39" t="n">
        <v>27.8</v>
      </c>
      <c r="H112" s="39" t="n">
        <v>23.4</v>
      </c>
      <c r="I112" s="39" t="n">
        <v>25.74</v>
      </c>
    </row>
    <row r="113" customFormat="false" ht="15" hidden="false" customHeight="false" outlineLevel="0" collapsed="false">
      <c r="A113" s="40" t="s">
        <v>115</v>
      </c>
      <c r="B113" s="18" t="s">
        <v>17</v>
      </c>
      <c r="C113" s="19" t="n">
        <v>2000</v>
      </c>
      <c r="D113" s="41" t="n">
        <f aca="false">(G113+H113+I113)/3</f>
        <v>24.22</v>
      </c>
      <c r="E113" s="41" t="n">
        <f aca="false">C113*D113</f>
        <v>48440</v>
      </c>
      <c r="G113" s="39" t="n">
        <v>26.25</v>
      </c>
      <c r="H113" s="39" t="n">
        <v>22.1</v>
      </c>
      <c r="I113" s="39" t="n">
        <v>24.31</v>
      </c>
    </row>
    <row r="114" customFormat="false" ht="23.85" hidden="false" customHeight="false" outlineLevel="0" collapsed="false">
      <c r="A114" s="40" t="s">
        <v>116</v>
      </c>
      <c r="B114" s="18" t="s">
        <v>17</v>
      </c>
      <c r="C114" s="19" t="n">
        <v>300</v>
      </c>
      <c r="D114" s="41" t="n">
        <f aca="false">(G114+H114+I114)/3</f>
        <v>23.7633333333333</v>
      </c>
      <c r="E114" s="41" t="n">
        <f aca="false">C114*D114</f>
        <v>7129</v>
      </c>
      <c r="G114" s="39" t="n">
        <v>25.76</v>
      </c>
      <c r="H114" s="39" t="n">
        <v>21.68</v>
      </c>
      <c r="I114" s="39" t="n">
        <v>23.85</v>
      </c>
    </row>
    <row r="115" customFormat="false" ht="23.85" hidden="false" customHeight="false" outlineLevel="0" collapsed="false">
      <c r="A115" s="40" t="s">
        <v>117</v>
      </c>
      <c r="B115" s="18" t="s">
        <v>17</v>
      </c>
      <c r="C115" s="19" t="n">
        <v>500</v>
      </c>
      <c r="D115" s="41" t="n">
        <f aca="false">(G115+H115+I115)/3</f>
        <v>20.26</v>
      </c>
      <c r="E115" s="41" t="n">
        <f aca="false">C115*D115</f>
        <v>10130</v>
      </c>
      <c r="G115" s="39" t="n">
        <v>21.96</v>
      </c>
      <c r="H115" s="39" t="n">
        <v>18.49</v>
      </c>
      <c r="I115" s="39" t="n">
        <v>20.33</v>
      </c>
    </row>
    <row r="116" customFormat="false" ht="23.85" hidden="false" customHeight="false" outlineLevel="0" collapsed="false">
      <c r="A116" s="40" t="s">
        <v>118</v>
      </c>
      <c r="B116" s="18" t="s">
        <v>17</v>
      </c>
      <c r="C116" s="19" t="n">
        <v>1000</v>
      </c>
      <c r="D116" s="41" t="n">
        <f aca="false">(G116+H116+I116)/3</f>
        <v>17.27</v>
      </c>
      <c r="E116" s="41" t="n">
        <f aca="false">C116*D116</f>
        <v>17270</v>
      </c>
      <c r="G116" s="39" t="n">
        <v>18.72</v>
      </c>
      <c r="H116" s="39" t="n">
        <v>15.76</v>
      </c>
      <c r="I116" s="39" t="n">
        <v>17.33</v>
      </c>
    </row>
    <row r="117" customFormat="false" ht="23.85" hidden="false" customHeight="false" outlineLevel="0" collapsed="false">
      <c r="A117" s="40" t="s">
        <v>119</v>
      </c>
      <c r="B117" s="18" t="s">
        <v>17</v>
      </c>
      <c r="C117" s="19" t="n">
        <v>2000</v>
      </c>
      <c r="D117" s="41" t="n">
        <f aca="false">(G117+H117+I117)/3</f>
        <v>14.9633333333333</v>
      </c>
      <c r="E117" s="41" t="n">
        <f aca="false">C117*D117</f>
        <v>29926.6666666667</v>
      </c>
      <c r="G117" s="39" t="n">
        <v>16.22</v>
      </c>
      <c r="H117" s="39" t="n">
        <v>13.65</v>
      </c>
      <c r="I117" s="39" t="n">
        <v>15.02</v>
      </c>
    </row>
    <row r="118" customFormat="false" ht="15" hidden="false" customHeight="false" outlineLevel="0" collapsed="false">
      <c r="A118" s="40" t="s">
        <v>120</v>
      </c>
      <c r="B118" s="18" t="s">
        <v>17</v>
      </c>
      <c r="C118" s="19" t="n">
        <v>300</v>
      </c>
      <c r="D118" s="41" t="n">
        <f aca="false">(G118+H118+I118)/3</f>
        <v>28.4966666666667</v>
      </c>
      <c r="E118" s="41" t="n">
        <f aca="false">C118*D118</f>
        <v>8549</v>
      </c>
      <c r="G118" s="39" t="n">
        <v>30.89</v>
      </c>
      <c r="H118" s="39" t="n">
        <v>26</v>
      </c>
      <c r="I118" s="39" t="n">
        <v>28.6</v>
      </c>
    </row>
    <row r="119" customFormat="false" ht="15" hidden="false" customHeight="false" outlineLevel="0" collapsed="false">
      <c r="A119" s="40" t="s">
        <v>121</v>
      </c>
      <c r="B119" s="18" t="s">
        <v>17</v>
      </c>
      <c r="C119" s="19" t="n">
        <v>500</v>
      </c>
      <c r="D119" s="41" t="n">
        <f aca="false">(G119+H119+I119)/3</f>
        <v>27.07</v>
      </c>
      <c r="E119" s="41" t="n">
        <f aca="false">C119*D119</f>
        <v>13535</v>
      </c>
      <c r="G119" s="39" t="n">
        <v>29.34</v>
      </c>
      <c r="H119" s="39" t="n">
        <v>24.7</v>
      </c>
      <c r="I119" s="39" t="n">
        <v>27.17</v>
      </c>
    </row>
    <row r="120" customFormat="false" ht="15" hidden="false" customHeight="false" outlineLevel="0" collapsed="false">
      <c r="A120" s="40" t="s">
        <v>122</v>
      </c>
      <c r="B120" s="18" t="s">
        <v>17</v>
      </c>
      <c r="C120" s="19" t="n">
        <v>1000</v>
      </c>
      <c r="D120" s="41" t="n">
        <f aca="false">(G120+H120+I120)/3</f>
        <v>25.6466666666667</v>
      </c>
      <c r="E120" s="41" t="n">
        <f aca="false">C120*D120</f>
        <v>25646.6666666667</v>
      </c>
      <c r="G120" s="39" t="n">
        <v>27.8</v>
      </c>
      <c r="H120" s="39" t="n">
        <v>23.4</v>
      </c>
      <c r="I120" s="39" t="n">
        <v>25.74</v>
      </c>
    </row>
    <row r="121" customFormat="false" ht="15" hidden="false" customHeight="false" outlineLevel="0" collapsed="false">
      <c r="A121" s="40" t="s">
        <v>123</v>
      </c>
      <c r="B121" s="18" t="s">
        <v>17</v>
      </c>
      <c r="C121" s="19" t="n">
        <v>2000</v>
      </c>
      <c r="D121" s="41" t="n">
        <f aca="false">(G121+H121+I121)/3</f>
        <v>24.22</v>
      </c>
      <c r="E121" s="41" t="n">
        <f aca="false">C121*D121</f>
        <v>48440</v>
      </c>
      <c r="G121" s="39" t="n">
        <v>26.25</v>
      </c>
      <c r="H121" s="39" t="n">
        <v>22.1</v>
      </c>
      <c r="I121" s="39" t="n">
        <v>24.31</v>
      </c>
    </row>
    <row r="122" customFormat="false" ht="23.85" hidden="false" customHeight="false" outlineLevel="0" collapsed="false">
      <c r="A122" s="40" t="s">
        <v>124</v>
      </c>
      <c r="B122" s="18" t="s">
        <v>17</v>
      </c>
      <c r="C122" s="19" t="n">
        <v>300</v>
      </c>
      <c r="D122" s="41" t="n">
        <f aca="false">(G122+H122+I122)/3</f>
        <v>28.4966666666667</v>
      </c>
      <c r="E122" s="41" t="n">
        <f aca="false">C122*D122</f>
        <v>8549</v>
      </c>
      <c r="G122" s="39" t="n">
        <v>30.89</v>
      </c>
      <c r="H122" s="39" t="n">
        <v>26</v>
      </c>
      <c r="I122" s="39" t="n">
        <v>28.6</v>
      </c>
    </row>
    <row r="123" customFormat="false" ht="23.85" hidden="false" customHeight="false" outlineLevel="0" collapsed="false">
      <c r="A123" s="40" t="s">
        <v>188</v>
      </c>
      <c r="B123" s="18" t="s">
        <v>17</v>
      </c>
      <c r="C123" s="19" t="n">
        <v>500</v>
      </c>
      <c r="D123" s="41" t="n">
        <f aca="false">(G123+H123+I123)/3</f>
        <v>27.07</v>
      </c>
      <c r="E123" s="41" t="n">
        <f aca="false">C123*D123</f>
        <v>13535</v>
      </c>
      <c r="G123" s="39" t="n">
        <v>29.34</v>
      </c>
      <c r="H123" s="39" t="n">
        <v>24.7</v>
      </c>
      <c r="I123" s="39" t="n">
        <v>27.17</v>
      </c>
    </row>
    <row r="124" customFormat="false" ht="23.85" hidden="false" customHeight="false" outlineLevel="0" collapsed="false">
      <c r="A124" s="40" t="s">
        <v>189</v>
      </c>
      <c r="B124" s="18" t="s">
        <v>17</v>
      </c>
      <c r="C124" s="19" t="n">
        <v>1000</v>
      </c>
      <c r="D124" s="41" t="n">
        <f aca="false">(G124+H124+I124)/3</f>
        <v>25.6466666666667</v>
      </c>
      <c r="E124" s="41" t="n">
        <f aca="false">C124*D124</f>
        <v>25646.6666666667</v>
      </c>
      <c r="G124" s="39" t="n">
        <v>27.8</v>
      </c>
      <c r="H124" s="39" t="n">
        <v>23.4</v>
      </c>
      <c r="I124" s="39" t="n">
        <v>25.74</v>
      </c>
    </row>
    <row r="125" customFormat="false" ht="23.85" hidden="false" customHeight="false" outlineLevel="0" collapsed="false">
      <c r="A125" s="40" t="s">
        <v>190</v>
      </c>
      <c r="B125" s="18" t="s">
        <v>17</v>
      </c>
      <c r="C125" s="19" t="n">
        <v>2000</v>
      </c>
      <c r="D125" s="41" t="n">
        <f aca="false">(G125+H125+I125)/3</f>
        <v>24.22</v>
      </c>
      <c r="E125" s="41" t="n">
        <f aca="false">C125*D125</f>
        <v>48440</v>
      </c>
      <c r="G125" s="39" t="n">
        <v>26.25</v>
      </c>
      <c r="H125" s="39" t="n">
        <v>22.1</v>
      </c>
      <c r="I125" s="39" t="n">
        <v>24.31</v>
      </c>
    </row>
    <row r="126" customFormat="false" ht="15" hidden="false" customHeight="false" outlineLevel="0" collapsed="false">
      <c r="A126" s="40" t="s">
        <v>125</v>
      </c>
      <c r="B126" s="18" t="s">
        <v>17</v>
      </c>
      <c r="C126" s="19" t="n">
        <v>50000</v>
      </c>
      <c r="D126" s="41" t="n">
        <f aca="false">(G126+H126+I126)/3</f>
        <v>2.56333333333333</v>
      </c>
      <c r="E126" s="41" t="n">
        <f aca="false">C126*D126</f>
        <v>128166.666666667</v>
      </c>
      <c r="G126" s="39" t="n">
        <v>2.78</v>
      </c>
      <c r="H126" s="39" t="n">
        <v>2.34</v>
      </c>
      <c r="I126" s="39" t="n">
        <v>2.57</v>
      </c>
    </row>
    <row r="127" customFormat="false" ht="15" hidden="false" customHeight="false" outlineLevel="0" collapsed="false">
      <c r="A127" s="40" t="s">
        <v>126</v>
      </c>
      <c r="B127" s="18" t="s">
        <v>17</v>
      </c>
      <c r="C127" s="19" t="n">
        <v>150000</v>
      </c>
      <c r="D127" s="41" t="n">
        <f aca="false">(G127+H127+I127)/3</f>
        <v>1.99333333333333</v>
      </c>
      <c r="E127" s="41" t="n">
        <f aca="false">C127*D127</f>
        <v>299000</v>
      </c>
      <c r="G127" s="39" t="n">
        <v>2.16</v>
      </c>
      <c r="H127" s="39" t="n">
        <v>1.82</v>
      </c>
      <c r="I127" s="39" t="n">
        <v>2</v>
      </c>
    </row>
    <row r="128" customFormat="false" ht="15" hidden="false" customHeight="false" outlineLevel="0" collapsed="false">
      <c r="A128" s="40" t="s">
        <v>127</v>
      </c>
      <c r="B128" s="18" t="s">
        <v>17</v>
      </c>
      <c r="C128" s="19" t="n">
        <v>300000</v>
      </c>
      <c r="D128" s="41" t="n">
        <f aca="false">(G128+H128+I128)/3</f>
        <v>1.92333333333333</v>
      </c>
      <c r="E128" s="41" t="n">
        <f aca="false">C128*D128</f>
        <v>577000</v>
      </c>
      <c r="G128" s="39" t="n">
        <v>2.08</v>
      </c>
      <c r="H128" s="39" t="n">
        <v>1.76</v>
      </c>
      <c r="I128" s="39" t="n">
        <v>1.93</v>
      </c>
    </row>
    <row r="129" customFormat="false" ht="15" hidden="false" customHeight="false" outlineLevel="0" collapsed="false">
      <c r="A129" s="40" t="s">
        <v>128</v>
      </c>
      <c r="B129" s="18" t="s">
        <v>17</v>
      </c>
      <c r="C129" s="19" t="n">
        <v>500000</v>
      </c>
      <c r="D129" s="41" t="n">
        <f aca="false">(G129+H129+I129)/3</f>
        <v>1.71</v>
      </c>
      <c r="E129" s="41" t="n">
        <f aca="false">C129*D129</f>
        <v>855000</v>
      </c>
      <c r="G129" s="39" t="n">
        <v>1.85</v>
      </c>
      <c r="H129" s="39" t="n">
        <v>1.56</v>
      </c>
      <c r="I129" s="39" t="n">
        <v>1.72</v>
      </c>
    </row>
    <row r="130" customFormat="false" ht="15" hidden="false" customHeight="false" outlineLevel="0" collapsed="false">
      <c r="A130" s="40" t="s">
        <v>129</v>
      </c>
      <c r="B130" s="18" t="s">
        <v>17</v>
      </c>
      <c r="C130" s="19" t="n">
        <v>5000</v>
      </c>
      <c r="D130" s="41" t="n">
        <f aca="false">(G130+H130+I130)/3</f>
        <v>7.12333333333333</v>
      </c>
      <c r="E130" s="41" t="n">
        <f aca="false">C130*D130</f>
        <v>35616.6666666667</v>
      </c>
      <c r="G130" s="39" t="n">
        <v>7.72</v>
      </c>
      <c r="H130" s="39" t="n">
        <v>6.5</v>
      </c>
      <c r="I130" s="39" t="n">
        <v>7.15</v>
      </c>
    </row>
    <row r="131" customFormat="false" ht="15" hidden="false" customHeight="false" outlineLevel="0" collapsed="false">
      <c r="A131" s="40" t="s">
        <v>130</v>
      </c>
      <c r="B131" s="18" t="s">
        <v>17</v>
      </c>
      <c r="C131" s="19" t="n">
        <v>10000</v>
      </c>
      <c r="D131" s="41" t="n">
        <f aca="false">(G131+H131+I131)/3</f>
        <v>5.7</v>
      </c>
      <c r="E131" s="41" t="n">
        <f aca="false">C131*D131</f>
        <v>57000</v>
      </c>
      <c r="G131" s="39" t="n">
        <v>6.18</v>
      </c>
      <c r="H131" s="39" t="n">
        <v>5.2</v>
      </c>
      <c r="I131" s="39" t="n">
        <v>5.72</v>
      </c>
    </row>
    <row r="132" customFormat="false" ht="15" hidden="false" customHeight="false" outlineLevel="0" collapsed="false">
      <c r="A132" s="40" t="s">
        <v>131</v>
      </c>
      <c r="B132" s="18" t="s">
        <v>17</v>
      </c>
      <c r="C132" s="19" t="n">
        <v>20000</v>
      </c>
      <c r="D132" s="41" t="n">
        <f aca="false">(G132+H132+I132)/3</f>
        <v>4.27333333333333</v>
      </c>
      <c r="E132" s="41" t="n">
        <f aca="false">C132*D132</f>
        <v>85466.6666666667</v>
      </c>
      <c r="G132" s="39" t="n">
        <v>4.63</v>
      </c>
      <c r="H132" s="39" t="n">
        <v>3.9</v>
      </c>
      <c r="I132" s="39" t="n">
        <v>4.29</v>
      </c>
    </row>
    <row r="133" customFormat="false" ht="15" hidden="false" customHeight="false" outlineLevel="0" collapsed="false">
      <c r="A133" s="40" t="s">
        <v>132</v>
      </c>
      <c r="B133" s="18" t="s">
        <v>17</v>
      </c>
      <c r="C133" s="19" t="n">
        <v>40000</v>
      </c>
      <c r="D133" s="41" t="n">
        <f aca="false">(G133+H133+I133)/3</f>
        <v>2.85</v>
      </c>
      <c r="E133" s="41" t="n">
        <f aca="false">C133*D133</f>
        <v>114000</v>
      </c>
      <c r="G133" s="39" t="n">
        <v>3.09</v>
      </c>
      <c r="H133" s="39" t="n">
        <v>2.6</v>
      </c>
      <c r="I133" s="39" t="n">
        <v>2.86</v>
      </c>
    </row>
    <row r="134" customFormat="false" ht="15" hidden="false" customHeight="false" outlineLevel="0" collapsed="false">
      <c r="A134" s="40" t="s">
        <v>133</v>
      </c>
      <c r="B134" s="18" t="s">
        <v>28</v>
      </c>
      <c r="C134" s="19" t="n">
        <v>100</v>
      </c>
      <c r="D134" s="41" t="n">
        <f aca="false">(G134+H134+I134)/3</f>
        <v>21.3733333333333</v>
      </c>
      <c r="E134" s="41" t="n">
        <f aca="false">C134*D134</f>
        <v>2137.33333333333</v>
      </c>
      <c r="G134" s="39" t="n">
        <v>23.17</v>
      </c>
      <c r="H134" s="39" t="n">
        <v>19.5</v>
      </c>
      <c r="I134" s="39" t="n">
        <v>21.45</v>
      </c>
    </row>
    <row r="135" customFormat="false" ht="15" hidden="false" customHeight="false" outlineLevel="0" collapsed="false">
      <c r="A135" s="40" t="s">
        <v>134</v>
      </c>
      <c r="B135" s="18" t="s">
        <v>28</v>
      </c>
      <c r="C135" s="19" t="n">
        <v>200</v>
      </c>
      <c r="D135" s="41" t="n">
        <f aca="false">(G135+H135+I135)/3</f>
        <v>19.9466666666667</v>
      </c>
      <c r="E135" s="41" t="n">
        <f aca="false">C135*D135</f>
        <v>3989.33333333333</v>
      </c>
      <c r="G135" s="39" t="n">
        <v>21.62</v>
      </c>
      <c r="H135" s="39" t="n">
        <v>18.2</v>
      </c>
      <c r="I135" s="39" t="n">
        <v>20.02</v>
      </c>
    </row>
    <row r="136" customFormat="false" ht="15" hidden="false" customHeight="false" outlineLevel="0" collapsed="false">
      <c r="A136" s="40" t="s">
        <v>135</v>
      </c>
      <c r="B136" s="18" t="s">
        <v>28</v>
      </c>
      <c r="C136" s="19" t="n">
        <v>300</v>
      </c>
      <c r="D136" s="41" t="n">
        <f aca="false">(G136+H136+I136)/3</f>
        <v>18.5233333333333</v>
      </c>
      <c r="E136" s="41" t="n">
        <f aca="false">C136*D136</f>
        <v>5557</v>
      </c>
      <c r="G136" s="39" t="n">
        <v>20.08</v>
      </c>
      <c r="H136" s="39" t="n">
        <v>16.9</v>
      </c>
      <c r="I136" s="39" t="n">
        <v>18.59</v>
      </c>
    </row>
    <row r="137" customFormat="false" ht="15" hidden="false" customHeight="false" outlineLevel="0" collapsed="false">
      <c r="A137" s="40" t="s">
        <v>136</v>
      </c>
      <c r="B137" s="18" t="s">
        <v>28</v>
      </c>
      <c r="C137" s="19" t="n">
        <v>500</v>
      </c>
      <c r="D137" s="41" t="n">
        <f aca="false">(G137+H137+I137)/3</f>
        <v>17.0966666666667</v>
      </c>
      <c r="E137" s="41" t="n">
        <f aca="false">C137*D137</f>
        <v>8548.33333333333</v>
      </c>
      <c r="G137" s="39" t="n">
        <v>18.53</v>
      </c>
      <c r="H137" s="39" t="n">
        <v>15.6</v>
      </c>
      <c r="I137" s="39" t="n">
        <v>17.16</v>
      </c>
    </row>
    <row r="138" customFormat="false" ht="15" hidden="false" customHeight="false" outlineLevel="0" collapsed="false">
      <c r="A138" s="36" t="s">
        <v>137</v>
      </c>
      <c r="B138" s="12" t="s">
        <v>9</v>
      </c>
      <c r="C138" s="13" t="n">
        <v>2</v>
      </c>
      <c r="D138" s="37" t="n">
        <f aca="false">(G138+H138+I138)/3</f>
        <v>23316.6666666667</v>
      </c>
      <c r="E138" s="37" t="n">
        <f aca="false">C138*D138</f>
        <v>46633.3333333333</v>
      </c>
      <c r="G138" s="38"/>
      <c r="H138" s="38" t="n">
        <v>34950</v>
      </c>
      <c r="I138" s="39" t="n">
        <v>35000</v>
      </c>
    </row>
    <row r="139" customFormat="false" ht="15" hidden="false" customHeight="false" outlineLevel="0" collapsed="false">
      <c r="A139" s="36" t="s">
        <v>138</v>
      </c>
      <c r="B139" s="12" t="s">
        <v>9</v>
      </c>
      <c r="C139" s="13" t="n">
        <v>4</v>
      </c>
      <c r="D139" s="37" t="n">
        <f aca="false">(G139+H139+I139)/3</f>
        <v>21552.6666666667</v>
      </c>
      <c r="E139" s="37" t="n">
        <f aca="false">C139*D139</f>
        <v>86210.6666666667</v>
      </c>
      <c r="G139" s="38"/>
      <c r="H139" s="38" t="n">
        <v>32658</v>
      </c>
      <c r="I139" s="39" t="n">
        <v>32000</v>
      </c>
    </row>
    <row r="140" customFormat="false" ht="15" hidden="false" customHeight="false" outlineLevel="0" collapsed="false">
      <c r="A140" s="36" t="s">
        <v>139</v>
      </c>
      <c r="B140" s="12" t="s">
        <v>9</v>
      </c>
      <c r="C140" s="13" t="n">
        <v>5</v>
      </c>
      <c r="D140" s="37" t="n">
        <f aca="false">(G140+H140+I140)/3</f>
        <v>19532.6666666667</v>
      </c>
      <c r="E140" s="37" t="n">
        <f aca="false">C140*D140</f>
        <v>97663.3333333333</v>
      </c>
      <c r="G140" s="38"/>
      <c r="H140" s="38" t="n">
        <v>30548</v>
      </c>
      <c r="I140" s="39" t="n">
        <v>28050</v>
      </c>
    </row>
    <row r="141" customFormat="false" ht="15" hidden="false" customHeight="false" outlineLevel="0" collapsed="false">
      <c r="A141" s="36" t="s">
        <v>140</v>
      </c>
      <c r="B141" s="12" t="s">
        <v>9</v>
      </c>
      <c r="C141" s="13" t="n">
        <v>8</v>
      </c>
      <c r="D141" s="37" t="n">
        <f aca="false">(G141+H141+I141)/3</f>
        <v>16661.6666666667</v>
      </c>
      <c r="E141" s="37" t="n">
        <f aca="false">C141*D141</f>
        <v>133293.333333333</v>
      </c>
      <c r="G141" s="38"/>
      <c r="H141" s="38" t="n">
        <v>26985</v>
      </c>
      <c r="I141" s="39" t="n">
        <v>23000</v>
      </c>
    </row>
    <row r="142" customFormat="false" ht="15" hidden="false" customHeight="false" outlineLevel="0" collapsed="false">
      <c r="A142" s="40" t="s">
        <v>191</v>
      </c>
      <c r="B142" s="18" t="s">
        <v>192</v>
      </c>
      <c r="C142" s="19" t="n">
        <v>2000</v>
      </c>
      <c r="D142" s="41" t="n">
        <f aca="false">(G142+H142+I142)/3</f>
        <v>569.92</v>
      </c>
      <c r="E142" s="41" t="n">
        <f aca="false">C142*D142</f>
        <v>1139840</v>
      </c>
      <c r="G142" s="39" t="n">
        <v>617.76</v>
      </c>
      <c r="H142" s="39" t="n">
        <v>520</v>
      </c>
      <c r="I142" s="39" t="n">
        <v>572</v>
      </c>
    </row>
    <row r="143" customFormat="false" ht="23.85" hidden="false" customHeight="false" outlineLevel="0" collapsed="false">
      <c r="A143" s="40" t="s">
        <v>193</v>
      </c>
      <c r="B143" s="18" t="s">
        <v>192</v>
      </c>
      <c r="C143" s="19" t="n">
        <v>5000</v>
      </c>
      <c r="D143" s="41" t="n">
        <f aca="false">(G143+H143+I143)/3</f>
        <v>541.423333333333</v>
      </c>
      <c r="E143" s="41" t="n">
        <f aca="false">C143*D143</f>
        <v>2707116.66666667</v>
      </c>
      <c r="G143" s="39" t="n">
        <v>586.87</v>
      </c>
      <c r="H143" s="39" t="n">
        <v>494</v>
      </c>
      <c r="I143" s="39" t="n">
        <v>543.4</v>
      </c>
    </row>
    <row r="144" customFormat="false" ht="23.85" hidden="false" customHeight="false" outlineLevel="0" collapsed="false">
      <c r="A144" s="40" t="s">
        <v>194</v>
      </c>
      <c r="B144" s="18" t="s">
        <v>192</v>
      </c>
      <c r="C144" s="19" t="n">
        <v>10000</v>
      </c>
      <c r="D144" s="41" t="n">
        <f aca="false">(G144+H144+I144)/3</f>
        <v>455.936666666667</v>
      </c>
      <c r="E144" s="41" t="n">
        <f aca="false">C144*D144</f>
        <v>4559366.66666667</v>
      </c>
      <c r="G144" s="39" t="n">
        <v>494.21</v>
      </c>
      <c r="H144" s="39" t="n">
        <v>416</v>
      </c>
      <c r="I144" s="39" t="n">
        <v>457.6</v>
      </c>
    </row>
    <row r="145" customFormat="false" ht="23.85" hidden="false" customHeight="false" outlineLevel="0" collapsed="false">
      <c r="A145" s="40" t="s">
        <v>195</v>
      </c>
      <c r="B145" s="18" t="s">
        <v>192</v>
      </c>
      <c r="C145" s="19" t="n">
        <v>20000</v>
      </c>
      <c r="D145" s="41" t="n">
        <f aca="false">(G145+H145+I145)/3</f>
        <v>356.2</v>
      </c>
      <c r="E145" s="41" t="n">
        <f aca="false">C145*D145</f>
        <v>7124000</v>
      </c>
      <c r="G145" s="39" t="n">
        <v>386.1</v>
      </c>
      <c r="H145" s="39" t="n">
        <v>325</v>
      </c>
      <c r="I145" s="39" t="n">
        <v>357.5</v>
      </c>
    </row>
    <row r="146" customFormat="false" ht="15" hidden="false" customHeight="false" outlineLevel="0" collapsed="false">
      <c r="A146" s="40" t="s">
        <v>196</v>
      </c>
      <c r="B146" s="18" t="s">
        <v>192</v>
      </c>
      <c r="C146" s="19" t="n">
        <v>2000</v>
      </c>
      <c r="D146" s="41" t="n">
        <f aca="false">(G146+H146+I146)/3</f>
        <v>783.64</v>
      </c>
      <c r="E146" s="41" t="n">
        <f aca="false">C146*D146</f>
        <v>1567280</v>
      </c>
      <c r="G146" s="39" t="n">
        <v>849.42</v>
      </c>
      <c r="H146" s="39" t="n">
        <v>715</v>
      </c>
      <c r="I146" s="39" t="n">
        <v>786.5</v>
      </c>
    </row>
    <row r="147" customFormat="false" ht="15" hidden="false" customHeight="false" outlineLevel="0" collapsed="false">
      <c r="A147" s="40" t="s">
        <v>197</v>
      </c>
      <c r="B147" s="18" t="s">
        <v>192</v>
      </c>
      <c r="C147" s="19" t="n">
        <v>5000</v>
      </c>
      <c r="D147" s="41" t="n">
        <f aca="false">(G147+H147+I147)/3</f>
        <v>740.896666666667</v>
      </c>
      <c r="E147" s="41" t="n">
        <f aca="false">C147*D147</f>
        <v>3704483.33333333</v>
      </c>
      <c r="G147" s="39" t="n">
        <v>803.09</v>
      </c>
      <c r="H147" s="39" t="n">
        <v>676</v>
      </c>
      <c r="I147" s="39" t="n">
        <v>743.6</v>
      </c>
    </row>
    <row r="148" customFormat="false" ht="23.85" hidden="false" customHeight="false" outlineLevel="0" collapsed="false">
      <c r="A148" s="40" t="s">
        <v>198</v>
      </c>
      <c r="B148" s="18" t="s">
        <v>192</v>
      </c>
      <c r="C148" s="19" t="n">
        <v>10000</v>
      </c>
      <c r="D148" s="41" t="n">
        <f aca="false">(G148+H148+I148)/3</f>
        <v>683.903333333333</v>
      </c>
      <c r="E148" s="41" t="n">
        <f aca="false">C148*D148</f>
        <v>6839033.33333333</v>
      </c>
      <c r="G148" s="39" t="n">
        <v>741.31</v>
      </c>
      <c r="H148" s="39" t="n">
        <v>624</v>
      </c>
      <c r="I148" s="39" t="n">
        <v>686.4</v>
      </c>
    </row>
    <row r="149" customFormat="false" ht="23.85" hidden="false" customHeight="false" outlineLevel="0" collapsed="false">
      <c r="A149" s="40" t="s">
        <v>199</v>
      </c>
      <c r="B149" s="18" t="s">
        <v>192</v>
      </c>
      <c r="C149" s="19" t="n">
        <v>20000</v>
      </c>
      <c r="D149" s="41" t="n">
        <f aca="false">(G149+H149+I149)/3</f>
        <v>569.92</v>
      </c>
      <c r="E149" s="41" t="n">
        <f aca="false">C149*D149</f>
        <v>11398400</v>
      </c>
      <c r="G149" s="39" t="n">
        <v>617.76</v>
      </c>
      <c r="H149" s="39" t="n">
        <v>520</v>
      </c>
      <c r="I149" s="39" t="n">
        <v>572</v>
      </c>
    </row>
    <row r="150" customFormat="false" ht="15" hidden="false" customHeight="false" outlineLevel="0" collapsed="false">
      <c r="A150" s="40" t="s">
        <v>141</v>
      </c>
      <c r="B150" s="18" t="s">
        <v>17</v>
      </c>
      <c r="C150" s="19" t="n">
        <v>5000</v>
      </c>
      <c r="D150" s="41" t="n">
        <f aca="false">(G150+H150+I150)/3</f>
        <v>1.42333333333333</v>
      </c>
      <c r="E150" s="41" t="n">
        <f aca="false">C150*D150</f>
        <v>7116.66666666667</v>
      </c>
      <c r="G150" s="39" t="n">
        <v>1.54</v>
      </c>
      <c r="H150" s="39" t="n">
        <v>1.3</v>
      </c>
      <c r="I150" s="39" t="n">
        <v>1.43</v>
      </c>
    </row>
    <row r="151" customFormat="false" ht="15" hidden="false" customHeight="false" outlineLevel="0" collapsed="false">
      <c r="A151" s="40" t="s">
        <v>142</v>
      </c>
      <c r="B151" s="18" t="s">
        <v>17</v>
      </c>
      <c r="C151" s="19" t="n">
        <v>10000</v>
      </c>
      <c r="D151" s="41" t="n">
        <f aca="false">(G151+H151+I151)/3</f>
        <v>1.28333333333333</v>
      </c>
      <c r="E151" s="41" t="n">
        <f aca="false">C151*D151</f>
        <v>12833.3333333333</v>
      </c>
      <c r="G151" s="39" t="n">
        <v>1.39</v>
      </c>
      <c r="H151" s="39" t="n">
        <v>1.17</v>
      </c>
      <c r="I151" s="39" t="n">
        <v>1.29</v>
      </c>
    </row>
    <row r="152" customFormat="false" ht="15" hidden="false" customHeight="false" outlineLevel="0" collapsed="false">
      <c r="A152" s="40" t="s">
        <v>143</v>
      </c>
      <c r="B152" s="18" t="s">
        <v>17</v>
      </c>
      <c r="C152" s="19" t="n">
        <v>20000</v>
      </c>
      <c r="D152" s="41" t="n">
        <f aca="false">(G152+H152+I152)/3</f>
        <v>1.14</v>
      </c>
      <c r="E152" s="41" t="n">
        <f aca="false">C152*D152</f>
        <v>22800</v>
      </c>
      <c r="G152" s="39" t="n">
        <v>1.24</v>
      </c>
      <c r="H152" s="39" t="n">
        <v>1.04</v>
      </c>
      <c r="I152" s="39" t="n">
        <v>1.14</v>
      </c>
    </row>
    <row r="153" customFormat="false" ht="15" hidden="false" customHeight="false" outlineLevel="0" collapsed="false">
      <c r="A153" s="40" t="s">
        <v>144</v>
      </c>
      <c r="B153" s="18" t="s">
        <v>17</v>
      </c>
      <c r="C153" s="19" t="n">
        <v>40000</v>
      </c>
      <c r="D153" s="41" t="n">
        <f aca="false">(G153+H153+I153)/3</f>
        <v>0.996666666666667</v>
      </c>
      <c r="E153" s="41" t="n">
        <f aca="false">C153*D153</f>
        <v>39866.6666666667</v>
      </c>
      <c r="G153" s="39" t="n">
        <v>1.08</v>
      </c>
      <c r="H153" s="39" t="n">
        <v>0.91</v>
      </c>
      <c r="I153" s="39" t="n">
        <v>1</v>
      </c>
    </row>
    <row r="154" customFormat="false" ht="15" hidden="false" customHeight="false" outlineLevel="0" collapsed="false">
      <c r="A154" s="40" t="s">
        <v>145</v>
      </c>
      <c r="B154" s="18" t="s">
        <v>28</v>
      </c>
      <c r="C154" s="19" t="n">
        <v>500</v>
      </c>
      <c r="D154" s="41" t="n">
        <f aca="false">(G154+H154+I154)/3</f>
        <v>0.713333333333333</v>
      </c>
      <c r="E154" s="41" t="n">
        <f aca="false">C154*D154</f>
        <v>356.666666666667</v>
      </c>
      <c r="G154" s="39" t="n">
        <v>0.77</v>
      </c>
      <c r="H154" s="39" t="n">
        <v>0.65</v>
      </c>
      <c r="I154" s="39" t="n">
        <v>0.72</v>
      </c>
    </row>
    <row r="155" customFormat="false" ht="15" hidden="false" customHeight="false" outlineLevel="0" collapsed="false">
      <c r="A155" s="40" t="s">
        <v>146</v>
      </c>
      <c r="B155" s="18" t="s">
        <v>28</v>
      </c>
      <c r="C155" s="19" t="n">
        <v>1000</v>
      </c>
      <c r="D155" s="41" t="n">
        <f aca="false">(G155+H155+I155)/3</f>
        <v>0.57</v>
      </c>
      <c r="E155" s="41" t="n">
        <f aca="false">C155*D155</f>
        <v>570</v>
      </c>
      <c r="G155" s="39" t="n">
        <v>0.62</v>
      </c>
      <c r="H155" s="39" t="n">
        <v>0.52</v>
      </c>
      <c r="I155" s="39" t="n">
        <v>0.57</v>
      </c>
    </row>
    <row r="156" customFormat="false" ht="15" hidden="false" customHeight="false" outlineLevel="0" collapsed="false">
      <c r="A156" s="40" t="s">
        <v>147</v>
      </c>
      <c r="B156" s="18" t="s">
        <v>28</v>
      </c>
      <c r="C156" s="19" t="n">
        <v>2000</v>
      </c>
      <c r="D156" s="41" t="n">
        <f aca="false">(G156+H156+I156)/3</f>
        <v>0.426666666666667</v>
      </c>
      <c r="E156" s="41" t="n">
        <f aca="false">C156*D156</f>
        <v>853.333333333333</v>
      </c>
      <c r="G156" s="39" t="n">
        <v>0.46</v>
      </c>
      <c r="H156" s="39" t="n">
        <v>0.39</v>
      </c>
      <c r="I156" s="39" t="n">
        <v>0.43</v>
      </c>
    </row>
    <row r="157" customFormat="false" ht="15" hidden="false" customHeight="false" outlineLevel="0" collapsed="false">
      <c r="A157" s="40" t="s">
        <v>148</v>
      </c>
      <c r="B157" s="18" t="s">
        <v>28</v>
      </c>
      <c r="C157" s="19" t="n">
        <v>500</v>
      </c>
      <c r="D157" s="41" t="n">
        <f aca="false">(G157+H157+I157)/3</f>
        <v>2.85</v>
      </c>
      <c r="E157" s="41" t="n">
        <f aca="false">C157*D157</f>
        <v>1425</v>
      </c>
      <c r="G157" s="39" t="n">
        <v>3.09</v>
      </c>
      <c r="H157" s="39" t="n">
        <v>2.6</v>
      </c>
      <c r="I157" s="39" t="n">
        <v>2.86</v>
      </c>
    </row>
    <row r="158" customFormat="false" ht="15" hidden="false" customHeight="false" outlineLevel="0" collapsed="false">
      <c r="A158" s="40" t="s">
        <v>149</v>
      </c>
      <c r="B158" s="18" t="s">
        <v>28</v>
      </c>
      <c r="C158" s="19" t="n">
        <v>1000</v>
      </c>
      <c r="D158" s="41" t="n">
        <f aca="false">(G158+H158+I158)/3</f>
        <v>2.56333333333333</v>
      </c>
      <c r="E158" s="41" t="n">
        <f aca="false">C158*D158</f>
        <v>2563.33333333333</v>
      </c>
      <c r="G158" s="39" t="n">
        <v>2.78</v>
      </c>
      <c r="H158" s="39" t="n">
        <v>2.34</v>
      </c>
      <c r="I158" s="39" t="n">
        <v>2.57</v>
      </c>
    </row>
    <row r="159" customFormat="false" ht="15" hidden="false" customHeight="false" outlineLevel="0" collapsed="false">
      <c r="A159" s="40" t="s">
        <v>150</v>
      </c>
      <c r="B159" s="18" t="s">
        <v>28</v>
      </c>
      <c r="C159" s="19" t="n">
        <v>2000</v>
      </c>
      <c r="D159" s="41" t="n">
        <f aca="false">(G159+H159+I159)/3</f>
        <v>2.28</v>
      </c>
      <c r="E159" s="41" t="n">
        <f aca="false">C159*D159</f>
        <v>4560</v>
      </c>
      <c r="G159" s="39" t="n">
        <v>2.47</v>
      </c>
      <c r="H159" s="39" t="n">
        <v>2.08</v>
      </c>
      <c r="I159" s="39" t="n">
        <v>2.29</v>
      </c>
    </row>
    <row r="160" customFormat="false" ht="15" hidden="false" customHeight="false" outlineLevel="0" collapsed="false">
      <c r="A160" s="40" t="s">
        <v>151</v>
      </c>
      <c r="B160" s="18" t="s">
        <v>28</v>
      </c>
      <c r="C160" s="19" t="n">
        <v>500</v>
      </c>
      <c r="D160" s="41" t="n">
        <f aca="false">(G160+H160+I160)/3</f>
        <v>1.42333333333333</v>
      </c>
      <c r="E160" s="41" t="n">
        <f aca="false">C160*D160</f>
        <v>711.666666666667</v>
      </c>
      <c r="G160" s="39" t="n">
        <v>1.54</v>
      </c>
      <c r="H160" s="39" t="n">
        <v>1.3</v>
      </c>
      <c r="I160" s="39" t="n">
        <v>1.43</v>
      </c>
    </row>
    <row r="161" customFormat="false" ht="15" hidden="false" customHeight="false" outlineLevel="0" collapsed="false">
      <c r="A161" s="40" t="s">
        <v>152</v>
      </c>
      <c r="B161" s="18" t="s">
        <v>28</v>
      </c>
      <c r="C161" s="19" t="n">
        <v>1000</v>
      </c>
      <c r="D161" s="41" t="n">
        <f aca="false">(G161+H161+I161)/3</f>
        <v>1.28333333333333</v>
      </c>
      <c r="E161" s="41" t="n">
        <f aca="false">C161*D161</f>
        <v>1283.33333333333</v>
      </c>
      <c r="G161" s="39" t="n">
        <v>1.39</v>
      </c>
      <c r="H161" s="39" t="n">
        <v>1.17</v>
      </c>
      <c r="I161" s="39" t="n">
        <v>1.29</v>
      </c>
    </row>
    <row r="162" customFormat="false" ht="15" hidden="false" customHeight="false" outlineLevel="0" collapsed="false">
      <c r="A162" s="40" t="s">
        <v>153</v>
      </c>
      <c r="B162" s="18" t="s">
        <v>28</v>
      </c>
      <c r="C162" s="19" t="n">
        <v>2000</v>
      </c>
      <c r="D162" s="41" t="n">
        <f aca="false">(G162+H162+I162)/3</f>
        <v>1.14</v>
      </c>
      <c r="E162" s="41" t="n">
        <f aca="false">C162*D162</f>
        <v>2280</v>
      </c>
      <c r="G162" s="39" t="n">
        <v>1.24</v>
      </c>
      <c r="H162" s="39" t="n">
        <v>1.04</v>
      </c>
      <c r="I162" s="39" t="n">
        <v>1.14</v>
      </c>
    </row>
    <row r="163" customFormat="false" ht="15" hidden="false" customHeight="false" outlineLevel="0" collapsed="false">
      <c r="A163" s="40" t="s">
        <v>154</v>
      </c>
      <c r="B163" s="18" t="s">
        <v>28</v>
      </c>
      <c r="C163" s="19" t="n">
        <v>500</v>
      </c>
      <c r="D163" s="41" t="n">
        <f aca="false">(G163+H163+I163)/3</f>
        <v>11.4</v>
      </c>
      <c r="E163" s="41" t="n">
        <f aca="false">C163*D163</f>
        <v>5700</v>
      </c>
      <c r="G163" s="39" t="n">
        <v>12.36</v>
      </c>
      <c r="H163" s="39" t="n">
        <v>10.4</v>
      </c>
      <c r="I163" s="39" t="n">
        <v>11.44</v>
      </c>
    </row>
    <row r="164" customFormat="false" ht="15" hidden="false" customHeight="false" outlineLevel="0" collapsed="false">
      <c r="A164" s="40" t="s">
        <v>155</v>
      </c>
      <c r="B164" s="18" t="s">
        <v>28</v>
      </c>
      <c r="C164" s="19" t="n">
        <v>1000</v>
      </c>
      <c r="D164" s="41" t="n">
        <f aca="false">(G164+H164+I164)/3</f>
        <v>8.55</v>
      </c>
      <c r="E164" s="41" t="n">
        <f aca="false">C164*D164</f>
        <v>8550</v>
      </c>
      <c r="G164" s="39" t="n">
        <v>9.27</v>
      </c>
      <c r="H164" s="39" t="n">
        <v>7.8</v>
      </c>
      <c r="I164" s="39" t="n">
        <v>8.58</v>
      </c>
    </row>
    <row r="165" customFormat="false" ht="15" hidden="false" customHeight="false" outlineLevel="0" collapsed="false">
      <c r="A165" s="40" t="s">
        <v>156</v>
      </c>
      <c r="B165" s="18" t="s">
        <v>28</v>
      </c>
      <c r="C165" s="19" t="n">
        <v>2000</v>
      </c>
      <c r="D165" s="41" t="n">
        <f aca="false">(G165+H165+I165)/3</f>
        <v>7.12333333333333</v>
      </c>
      <c r="E165" s="41" t="n">
        <f aca="false">C165*D165</f>
        <v>14246.6666666667</v>
      </c>
      <c r="G165" s="39" t="n">
        <v>7.72</v>
      </c>
      <c r="H165" s="39" t="n">
        <v>6.5</v>
      </c>
      <c r="I165" s="39" t="n">
        <v>7.15</v>
      </c>
    </row>
    <row r="166" customFormat="false" ht="15" hidden="false" customHeight="false" outlineLevel="0" collapsed="false">
      <c r="A166" s="40" t="s">
        <v>157</v>
      </c>
      <c r="B166" s="18" t="s">
        <v>28</v>
      </c>
      <c r="C166" s="19" t="n">
        <v>500</v>
      </c>
      <c r="D166" s="41" t="n">
        <f aca="false">(G166+H166+I166)/3</f>
        <v>7.12333333333333</v>
      </c>
      <c r="E166" s="41" t="n">
        <f aca="false">C166*D166</f>
        <v>3561.66666666667</v>
      </c>
      <c r="G166" s="39" t="n">
        <v>7.72</v>
      </c>
      <c r="H166" s="39" t="n">
        <v>6.5</v>
      </c>
      <c r="I166" s="39" t="n">
        <v>7.15</v>
      </c>
    </row>
    <row r="167" customFormat="false" ht="15" hidden="false" customHeight="false" outlineLevel="0" collapsed="false">
      <c r="A167" s="40" t="s">
        <v>158</v>
      </c>
      <c r="B167" s="18" t="s">
        <v>28</v>
      </c>
      <c r="C167" s="19" t="n">
        <v>1000</v>
      </c>
      <c r="D167" s="41" t="n">
        <f aca="false">(G167+H167+I167)/3</f>
        <v>5.7</v>
      </c>
      <c r="E167" s="41" t="n">
        <f aca="false">C167*D167</f>
        <v>5700</v>
      </c>
      <c r="G167" s="39" t="n">
        <v>6.18</v>
      </c>
      <c r="H167" s="39" t="n">
        <v>5.2</v>
      </c>
      <c r="I167" s="39" t="n">
        <v>5.72</v>
      </c>
    </row>
    <row r="168" customFormat="false" ht="15" hidden="false" customHeight="false" outlineLevel="0" collapsed="false">
      <c r="A168" s="40" t="s">
        <v>159</v>
      </c>
      <c r="B168" s="18" t="s">
        <v>28</v>
      </c>
      <c r="C168" s="19" t="n">
        <v>2000</v>
      </c>
      <c r="D168" s="41" t="n">
        <f aca="false">(G168+H168+I168)/3</f>
        <v>4.27333333333333</v>
      </c>
      <c r="E168" s="41" t="n">
        <f aca="false">C168*D168</f>
        <v>8546.66666666667</v>
      </c>
      <c r="G168" s="39" t="n">
        <v>4.63</v>
      </c>
      <c r="H168" s="39" t="n">
        <v>3.9</v>
      </c>
      <c r="I168" s="39" t="n">
        <v>4.29</v>
      </c>
    </row>
    <row r="169" customFormat="false" ht="15" hidden="false" customHeight="false" outlineLevel="0" collapsed="false">
      <c r="A169" s="40" t="s">
        <v>160</v>
      </c>
      <c r="B169" s="18" t="s">
        <v>17</v>
      </c>
      <c r="C169" s="19" t="n">
        <v>300</v>
      </c>
      <c r="D169" s="41" t="n">
        <f aca="false">(G169+H169+I169)/3</f>
        <v>25.6466666666667</v>
      </c>
      <c r="E169" s="41" t="n">
        <f aca="false">C169*D169</f>
        <v>7694</v>
      </c>
      <c r="G169" s="39" t="n">
        <v>27.8</v>
      </c>
      <c r="H169" s="39" t="n">
        <v>23.4</v>
      </c>
      <c r="I169" s="39" t="n">
        <v>25.74</v>
      </c>
    </row>
    <row r="170" customFormat="false" ht="15" hidden="false" customHeight="false" outlineLevel="0" collapsed="false">
      <c r="A170" s="40" t="s">
        <v>161</v>
      </c>
      <c r="B170" s="18" t="s">
        <v>17</v>
      </c>
      <c r="C170" s="19" t="n">
        <v>500</v>
      </c>
      <c r="D170" s="41" t="n">
        <f aca="false">(G170+H170+I170)/3</f>
        <v>24.22</v>
      </c>
      <c r="E170" s="41" t="n">
        <f aca="false">C170*D170</f>
        <v>12110</v>
      </c>
      <c r="G170" s="39" t="n">
        <v>26.25</v>
      </c>
      <c r="H170" s="39" t="n">
        <v>22.1</v>
      </c>
      <c r="I170" s="39" t="n">
        <v>24.31</v>
      </c>
    </row>
    <row r="171" customFormat="false" ht="15" hidden="false" customHeight="false" outlineLevel="0" collapsed="false">
      <c r="A171" s="40" t="s">
        <v>162</v>
      </c>
      <c r="B171" s="18" t="s">
        <v>17</v>
      </c>
      <c r="C171" s="19" t="n">
        <v>1000</v>
      </c>
      <c r="D171" s="41" t="n">
        <f aca="false">(G171+H171+I171)/3</f>
        <v>22.7966666666667</v>
      </c>
      <c r="E171" s="41" t="n">
        <f aca="false">C171*D171</f>
        <v>22796.6666666667</v>
      </c>
      <c r="G171" s="39" t="n">
        <v>24.71</v>
      </c>
      <c r="H171" s="39" t="n">
        <v>20.8</v>
      </c>
      <c r="I171" s="39" t="n">
        <v>22.88</v>
      </c>
    </row>
    <row r="172" customFormat="false" ht="15" hidden="false" customHeight="false" outlineLevel="0" collapsed="false">
      <c r="A172" s="40" t="s">
        <v>163</v>
      </c>
      <c r="B172" s="18" t="s">
        <v>17</v>
      </c>
      <c r="C172" s="19" t="n">
        <v>2000</v>
      </c>
      <c r="D172" s="41" t="n">
        <f aca="false">(G172+H172+I172)/3</f>
        <v>21.3733333333333</v>
      </c>
      <c r="E172" s="41" t="n">
        <f aca="false">C172*D172</f>
        <v>42746.6666666667</v>
      </c>
      <c r="G172" s="39" t="n">
        <v>23.17</v>
      </c>
      <c r="H172" s="39" t="n">
        <v>19.5</v>
      </c>
      <c r="I172" s="39" t="n">
        <v>21.45</v>
      </c>
    </row>
    <row r="173" customFormat="false" ht="15" hidden="false" customHeight="false" outlineLevel="0" collapsed="false">
      <c r="A173" s="40" t="s">
        <v>164</v>
      </c>
      <c r="B173" s="18" t="s">
        <v>17</v>
      </c>
      <c r="C173" s="19" t="n">
        <v>300</v>
      </c>
      <c r="D173" s="41" t="n">
        <f aca="false">(G173+H173+I173)/3</f>
        <v>14.2466666666667</v>
      </c>
      <c r="E173" s="41" t="n">
        <f aca="false">C173*D173</f>
        <v>4274</v>
      </c>
      <c r="G173" s="39" t="n">
        <v>15.44</v>
      </c>
      <c r="H173" s="39" t="n">
        <v>13</v>
      </c>
      <c r="I173" s="39" t="n">
        <v>14.3</v>
      </c>
    </row>
    <row r="174" customFormat="false" ht="15" hidden="false" customHeight="false" outlineLevel="0" collapsed="false">
      <c r="A174" s="40" t="s">
        <v>165</v>
      </c>
      <c r="B174" s="18" t="s">
        <v>17</v>
      </c>
      <c r="C174" s="19" t="n">
        <v>500</v>
      </c>
      <c r="D174" s="41" t="n">
        <f aca="false">(G174+H174+I174)/3</f>
        <v>12.8233333333333</v>
      </c>
      <c r="E174" s="41" t="n">
        <f aca="false">C174*D174</f>
        <v>6411.66666666667</v>
      </c>
      <c r="G174" s="39" t="n">
        <v>13.9</v>
      </c>
      <c r="H174" s="39" t="n">
        <v>11.7</v>
      </c>
      <c r="I174" s="39" t="n">
        <v>12.87</v>
      </c>
    </row>
    <row r="175" customFormat="false" ht="15" hidden="false" customHeight="false" outlineLevel="0" collapsed="false">
      <c r="A175" s="40" t="s">
        <v>166</v>
      </c>
      <c r="B175" s="18" t="s">
        <v>17</v>
      </c>
      <c r="C175" s="19" t="n">
        <v>1000</v>
      </c>
      <c r="D175" s="41" t="n">
        <f aca="false">(G175+H175+I175)/3</f>
        <v>11.4</v>
      </c>
      <c r="E175" s="41" t="n">
        <f aca="false">C175*D175</f>
        <v>11400</v>
      </c>
      <c r="G175" s="39" t="n">
        <v>12.36</v>
      </c>
      <c r="H175" s="39" t="n">
        <v>10.4</v>
      </c>
      <c r="I175" s="39" t="n">
        <v>11.44</v>
      </c>
    </row>
    <row r="176" customFormat="false" ht="15" hidden="false" customHeight="false" outlineLevel="0" collapsed="false">
      <c r="A176" s="40" t="s">
        <v>167</v>
      </c>
      <c r="B176" s="18" t="s">
        <v>17</v>
      </c>
      <c r="C176" s="19" t="n">
        <v>2000</v>
      </c>
      <c r="D176" s="41" t="n">
        <f aca="false">(G176+H176+I176)/3</f>
        <v>9.97333333333333</v>
      </c>
      <c r="E176" s="41" t="n">
        <f aca="false">C176*D176</f>
        <v>19946.6666666667</v>
      </c>
      <c r="G176" s="39" t="n">
        <v>10.81</v>
      </c>
      <c r="H176" s="39" t="n">
        <v>9.1</v>
      </c>
      <c r="I176" s="39" t="n">
        <v>10.01</v>
      </c>
    </row>
    <row r="177" customFormat="false" ht="15" hidden="false" customHeight="false" outlineLevel="0" collapsed="false">
      <c r="A177" s="40" t="s">
        <v>168</v>
      </c>
      <c r="B177" s="18" t="s">
        <v>9</v>
      </c>
      <c r="C177" s="19" t="n">
        <v>2</v>
      </c>
      <c r="D177" s="41" t="n">
        <f aca="false">(G177+H177+I177)/3</f>
        <v>14248</v>
      </c>
      <c r="E177" s="41" t="n">
        <f aca="false">C177*D177</f>
        <v>28496</v>
      </c>
      <c r="G177" s="39" t="n">
        <v>15444</v>
      </c>
      <c r="H177" s="39" t="n">
        <v>13000</v>
      </c>
      <c r="I177" s="39" t="n">
        <v>14300</v>
      </c>
    </row>
    <row r="178" customFormat="false" ht="15" hidden="false" customHeight="false" outlineLevel="0" collapsed="false">
      <c r="A178" s="40" t="s">
        <v>169</v>
      </c>
      <c r="B178" s="18" t="s">
        <v>9</v>
      </c>
      <c r="C178" s="19" t="n">
        <v>4</v>
      </c>
      <c r="D178" s="41" t="n">
        <f aca="false">(G178+H178+I178)/3</f>
        <v>21372</v>
      </c>
      <c r="E178" s="41" t="n">
        <f aca="false">C178*D178</f>
        <v>85488</v>
      </c>
      <c r="G178" s="39" t="n">
        <v>23166</v>
      </c>
      <c r="H178" s="39" t="n">
        <v>19500</v>
      </c>
      <c r="I178" s="39" t="n">
        <v>21450</v>
      </c>
    </row>
    <row r="179" customFormat="false" ht="15" hidden="false" customHeight="false" outlineLevel="0" collapsed="false">
      <c r="A179" s="40" t="s">
        <v>200</v>
      </c>
      <c r="B179" s="18" t="s">
        <v>17</v>
      </c>
      <c r="C179" s="19" t="n">
        <v>300</v>
      </c>
      <c r="D179" s="41" t="n">
        <f aca="false">(G179+H179+I179)/3</f>
        <v>14.2466666666667</v>
      </c>
      <c r="E179" s="41" t="n">
        <f aca="false">C179*D179</f>
        <v>4274</v>
      </c>
      <c r="G179" s="39" t="n">
        <v>15.44</v>
      </c>
      <c r="H179" s="39" t="n">
        <v>13</v>
      </c>
      <c r="I179" s="39" t="n">
        <v>14.3</v>
      </c>
    </row>
    <row r="180" customFormat="false" ht="15" hidden="false" customHeight="false" outlineLevel="0" collapsed="false">
      <c r="A180" s="40" t="s">
        <v>201</v>
      </c>
      <c r="B180" s="18" t="s">
        <v>17</v>
      </c>
      <c r="C180" s="19" t="n">
        <v>500</v>
      </c>
      <c r="D180" s="41" t="n">
        <f aca="false">(G180+H180+I180)/3</f>
        <v>12.8233333333333</v>
      </c>
      <c r="E180" s="41" t="n">
        <f aca="false">C180*D180</f>
        <v>6411.66666666667</v>
      </c>
      <c r="G180" s="39" t="n">
        <v>13.9</v>
      </c>
      <c r="H180" s="39" t="n">
        <v>11.7</v>
      </c>
      <c r="I180" s="39" t="n">
        <v>12.87</v>
      </c>
    </row>
    <row r="181" customFormat="false" ht="15" hidden="false" customHeight="false" outlineLevel="0" collapsed="false">
      <c r="A181" s="40" t="s">
        <v>202</v>
      </c>
      <c r="B181" s="18" t="s">
        <v>17</v>
      </c>
      <c r="C181" s="19" t="n">
        <v>1000</v>
      </c>
      <c r="D181" s="41" t="n">
        <f aca="false">(G181+H181+I181)/3</f>
        <v>11.4</v>
      </c>
      <c r="E181" s="41" t="n">
        <f aca="false">C181*D181</f>
        <v>11400</v>
      </c>
      <c r="G181" s="39" t="n">
        <v>12.36</v>
      </c>
      <c r="H181" s="39" t="n">
        <v>10.4</v>
      </c>
      <c r="I181" s="39" t="n">
        <v>11.44</v>
      </c>
    </row>
    <row r="182" customFormat="false" ht="15" hidden="false" customHeight="false" outlineLevel="0" collapsed="false">
      <c r="A182" s="40" t="s">
        <v>203</v>
      </c>
      <c r="B182" s="18" t="s">
        <v>17</v>
      </c>
      <c r="C182" s="19" t="n">
        <v>2000</v>
      </c>
      <c r="D182" s="41" t="n">
        <f aca="false">(G182+H182+I182)/3</f>
        <v>10.6866666666667</v>
      </c>
      <c r="E182" s="41" t="n">
        <f aca="false">C182*D182</f>
        <v>21373.3333333333</v>
      </c>
      <c r="G182" s="39" t="n">
        <v>11.58</v>
      </c>
      <c r="H182" s="39" t="n">
        <v>9.75</v>
      </c>
      <c r="I182" s="39" t="n">
        <v>10.73</v>
      </c>
    </row>
    <row r="183" customFormat="false" ht="15" hidden="false" customHeight="false" outlineLevel="0" collapsed="false">
      <c r="A183" s="36" t="s">
        <v>204</v>
      </c>
      <c r="B183" s="12" t="s">
        <v>205</v>
      </c>
      <c r="C183" s="13" t="n">
        <v>108</v>
      </c>
      <c r="D183" s="37" t="n">
        <f aca="false">(G183+H183+I183)/3</f>
        <v>77556.6633333333</v>
      </c>
      <c r="E183" s="37" t="n">
        <f aca="false">C183*D183</f>
        <v>8376119.64</v>
      </c>
      <c r="G183" s="38"/>
      <c r="H183" s="38" t="n">
        <v>116350</v>
      </c>
      <c r="I183" s="39" t="n">
        <v>116319.99</v>
      </c>
    </row>
    <row r="184" customFormat="false" ht="15" hidden="false" customHeight="false" outlineLevel="0" collapsed="false">
      <c r="A184" s="36" t="s">
        <v>206</v>
      </c>
      <c r="B184" s="12" t="s">
        <v>205</v>
      </c>
      <c r="C184" s="13" t="n">
        <v>108</v>
      </c>
      <c r="D184" s="37" t="n">
        <f aca="false">(G184+H184+I184)/3</f>
        <v>113817.686666667</v>
      </c>
      <c r="E184" s="37" t="n">
        <f aca="false">C184*D184</f>
        <v>12292310.16</v>
      </c>
      <c r="G184" s="38"/>
      <c r="H184" s="38" t="n">
        <v>170965</v>
      </c>
      <c r="I184" s="39" t="n">
        <v>170488.06</v>
      </c>
    </row>
    <row r="185" customFormat="false" ht="15" hidden="false" customHeight="false" outlineLevel="0" collapsed="false">
      <c r="A185" s="36" t="s">
        <v>207</v>
      </c>
      <c r="B185" s="12" t="s">
        <v>205</v>
      </c>
      <c r="C185" s="13" t="n">
        <v>108</v>
      </c>
      <c r="D185" s="37" t="n">
        <f aca="false">(G185+H185+I185)/3</f>
        <v>36558.4733333333</v>
      </c>
      <c r="E185" s="37" t="n">
        <f aca="false">C185*D185</f>
        <v>3948315.12</v>
      </c>
      <c r="G185" s="38"/>
      <c r="H185" s="38" t="n">
        <v>54684</v>
      </c>
      <c r="I185" s="39" t="n">
        <v>54991.42</v>
      </c>
    </row>
    <row r="186" customFormat="false" ht="23.85" hidden="false" customHeight="false" outlineLevel="0" collapsed="false">
      <c r="A186" s="36" t="s">
        <v>208</v>
      </c>
      <c r="B186" s="12" t="s">
        <v>205</v>
      </c>
      <c r="C186" s="13" t="n">
        <v>108</v>
      </c>
      <c r="D186" s="37" t="n">
        <f aca="false">(G186+H186+I186)/3</f>
        <v>30521.9533333333</v>
      </c>
      <c r="E186" s="37" t="n">
        <f aca="false">C186*D186</f>
        <v>3296370.96</v>
      </c>
      <c r="G186" s="38"/>
      <c r="H186" s="38" t="n">
        <v>45968</v>
      </c>
      <c r="I186" s="39" t="n">
        <v>45597.86</v>
      </c>
    </row>
    <row r="187" customFormat="false" ht="15" hidden="false" customHeight="false" outlineLevel="0" collapsed="false">
      <c r="A187" s="36" t="s">
        <v>209</v>
      </c>
      <c r="B187" s="12" t="s">
        <v>205</v>
      </c>
      <c r="C187" s="13" t="n">
        <v>108</v>
      </c>
      <c r="D187" s="37" t="n">
        <f aca="false">(G187+H187+I187)/3</f>
        <v>30521.9533333333</v>
      </c>
      <c r="E187" s="37" t="n">
        <f aca="false">C187*D187</f>
        <v>3296370.96</v>
      </c>
      <c r="G187" s="38"/>
      <c r="H187" s="38" t="n">
        <v>45968</v>
      </c>
      <c r="I187" s="39" t="n">
        <v>45597.86</v>
      </c>
    </row>
    <row r="188" customFormat="false" ht="15" hidden="false" customHeight="false" outlineLevel="0" collapsed="false">
      <c r="A188" s="36" t="s">
        <v>210</v>
      </c>
      <c r="B188" s="12" t="s">
        <v>205</v>
      </c>
      <c r="C188" s="13" t="n">
        <v>108</v>
      </c>
      <c r="D188" s="37" t="n">
        <f aca="false">(G188+H188+I188)/3</f>
        <v>30521.9533333333</v>
      </c>
      <c r="E188" s="37" t="n">
        <f aca="false">C188*D188</f>
        <v>3296370.96</v>
      </c>
      <c r="G188" s="38"/>
      <c r="H188" s="38" t="n">
        <v>45968</v>
      </c>
      <c r="I188" s="39" t="n">
        <v>45597.86</v>
      </c>
    </row>
    <row r="189" customFormat="false" ht="15" hidden="false" customHeight="false" outlineLevel="0" collapsed="false">
      <c r="A189" s="36" t="s">
        <v>211</v>
      </c>
      <c r="B189" s="12" t="s">
        <v>205</v>
      </c>
      <c r="C189" s="13" t="n">
        <v>108</v>
      </c>
      <c r="D189" s="37" t="n">
        <f aca="false">(G189+H189+I189)/3</f>
        <v>74242.16</v>
      </c>
      <c r="E189" s="37" t="n">
        <f aca="false">C189*D189</f>
        <v>8018153.28</v>
      </c>
      <c r="G189" s="38"/>
      <c r="H189" s="38" t="n">
        <v>116350</v>
      </c>
      <c r="I189" s="39" t="n">
        <v>106376.48</v>
      </c>
    </row>
    <row r="190" customFormat="false" ht="15" hidden="false" customHeight="false" outlineLevel="0" collapsed="false">
      <c r="A190" s="24" t="s">
        <v>212</v>
      </c>
      <c r="B190" s="24"/>
      <c r="C190" s="24"/>
      <c r="D190" s="24"/>
      <c r="E190" s="25" t="n">
        <f aca="false">SUM(E4:E189)</f>
        <v>93733761.85</v>
      </c>
    </row>
    <row r="191" customFormat="false" ht="15" hidden="false" customHeight="true" outlineLevel="0" collapsed="false">
      <c r="A191" s="27" t="s">
        <v>171</v>
      </c>
      <c r="B191" s="27"/>
      <c r="C191" s="27"/>
      <c r="D191" s="27"/>
      <c r="E191" s="44" t="n">
        <f aca="false">BDI!C36/100</f>
        <v>0.198500831374398</v>
      </c>
    </row>
    <row r="192" customFormat="false" ht="15" hidden="false" customHeight="false" outlineLevel="0" collapsed="false">
      <c r="A192" s="45" t="s">
        <v>170</v>
      </c>
      <c r="B192" s="45"/>
      <c r="C192" s="45"/>
      <c r="D192" s="45"/>
      <c r="E192" s="46" t="n">
        <f aca="false">(E190*E191)+E190</f>
        <v>112339991.505075</v>
      </c>
    </row>
  </sheetData>
  <mergeCells count="8">
    <mergeCell ref="A1:E1"/>
    <mergeCell ref="A2:A3"/>
    <mergeCell ref="B2:B3"/>
    <mergeCell ref="C2:C3"/>
    <mergeCell ref="D2:E2"/>
    <mergeCell ref="A190:D190"/>
    <mergeCell ref="A191:D191"/>
    <mergeCell ref="A192:D192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66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6" activeCellId="0" sqref="C36"/>
    </sheetView>
  </sheetViews>
  <sheetFormatPr defaultColWidth="9.13671875" defaultRowHeight="12.75" customHeight="true" zeroHeight="false" outlineLevelRow="0" outlineLevelCol="0"/>
  <cols>
    <col collapsed="false" customWidth="true" hidden="false" outlineLevel="0" max="1" min="1" style="47" width="4.7"/>
    <col collapsed="false" customWidth="true" hidden="false" outlineLevel="0" max="2" min="2" style="47" width="26.7"/>
    <col collapsed="false" customWidth="true" hidden="false" outlineLevel="0" max="5" min="3" style="47" width="10.71"/>
    <col collapsed="false" customWidth="true" hidden="false" outlineLevel="0" max="6" min="6" style="47" width="18.7"/>
    <col collapsed="false" customWidth="true" hidden="false" outlineLevel="0" max="7" min="7" style="47" width="4.7"/>
    <col collapsed="false" customWidth="false" hidden="false" outlineLevel="0" max="257" min="8" style="47" width="9.14"/>
  </cols>
  <sheetData>
    <row r="2" customFormat="false" ht="15" hidden="false" customHeight="false" outlineLevel="0" collapsed="false">
      <c r="B2" s="48" t="s">
        <v>213</v>
      </c>
      <c r="C2" s="48" t="n">
        <v>0</v>
      </c>
      <c r="D2" s="48" t="n">
        <v>0</v>
      </c>
      <c r="E2" s="48" t="n">
        <v>0</v>
      </c>
      <c r="F2" s="48" t="n">
        <v>0</v>
      </c>
    </row>
    <row r="5" customFormat="false" ht="13.8" hidden="false" customHeight="false" outlineLevel="0" collapsed="false">
      <c r="B5" s="49" t="s">
        <v>214</v>
      </c>
      <c r="C5" s="49" t="n">
        <v>0</v>
      </c>
      <c r="D5" s="49" t="n">
        <v>0</v>
      </c>
      <c r="E5" s="49" t="n">
        <v>0</v>
      </c>
      <c r="F5" s="49" t="n">
        <v>0</v>
      </c>
    </row>
    <row r="6" customFormat="false" ht="13.8" hidden="false" customHeight="false" outlineLevel="0" collapsed="false">
      <c r="B6" s="50" t="s">
        <v>215</v>
      </c>
      <c r="C6" s="50" t="n">
        <v>0</v>
      </c>
      <c r="D6" s="50" t="n">
        <v>0</v>
      </c>
      <c r="E6" s="50" t="n">
        <v>0</v>
      </c>
      <c r="F6" s="50" t="n">
        <v>0</v>
      </c>
    </row>
    <row r="8" customFormat="false" ht="13.8" hidden="false" customHeight="false" outlineLevel="0" collapsed="false">
      <c r="B8" s="49" t="s">
        <v>216</v>
      </c>
      <c r="C8" s="49" t="n">
        <v>0</v>
      </c>
      <c r="D8" s="49" t="n">
        <v>0</v>
      </c>
      <c r="E8" s="49" t="n">
        <v>0</v>
      </c>
      <c r="F8" s="49" t="n">
        <v>0</v>
      </c>
    </row>
    <row r="9" customFormat="false" ht="13.8" hidden="false" customHeight="false" outlineLevel="0" collapsed="false">
      <c r="B9" s="50" t="s">
        <v>217</v>
      </c>
      <c r="C9" s="50" t="n">
        <v>0</v>
      </c>
      <c r="D9" s="50" t="n">
        <v>0</v>
      </c>
      <c r="E9" s="50" t="n">
        <v>0</v>
      </c>
      <c r="F9" s="50" t="n">
        <v>0</v>
      </c>
    </row>
    <row r="11" customFormat="false" ht="13.8" hidden="true" customHeight="false" outlineLevel="0" collapsed="false">
      <c r="B11" s="49" t="s">
        <v>218</v>
      </c>
      <c r="C11" s="49" t="n">
        <v>0</v>
      </c>
      <c r="D11" s="49" t="n">
        <v>0</v>
      </c>
      <c r="E11" s="49" t="n">
        <v>0</v>
      </c>
      <c r="F11" s="49" t="n">
        <v>0</v>
      </c>
    </row>
    <row r="12" customFormat="false" ht="13.8" hidden="true" customHeight="false" outlineLevel="0" collapsed="false">
      <c r="B12" s="50" t="s">
        <v>219</v>
      </c>
      <c r="C12" s="50" t="n">
        <v>0</v>
      </c>
      <c r="D12" s="50" t="n">
        <v>0</v>
      </c>
      <c r="E12" s="50" t="n">
        <v>0</v>
      </c>
      <c r="F12" s="50" t="n">
        <v>0</v>
      </c>
    </row>
    <row r="13" customFormat="false" ht="13.8" hidden="true" customHeight="false" outlineLevel="0" collapsed="false"/>
    <row r="14" customFormat="false" ht="13.8" hidden="false" customHeight="false" outlineLevel="0" collapsed="false">
      <c r="B14" s="49" t="s">
        <v>220</v>
      </c>
      <c r="C14" s="49" t="n">
        <v>0</v>
      </c>
      <c r="D14" s="49" t="n">
        <v>0</v>
      </c>
      <c r="E14" s="49" t="n">
        <v>0</v>
      </c>
      <c r="F14" s="49" t="n">
        <v>0</v>
      </c>
    </row>
    <row r="15" customFormat="false" ht="13.8" hidden="false" customHeight="false" outlineLevel="0" collapsed="false">
      <c r="B15" s="50" t="s">
        <v>221</v>
      </c>
      <c r="C15" s="50" t="n">
        <v>0</v>
      </c>
      <c r="D15" s="50" t="n">
        <v>0</v>
      </c>
      <c r="E15" s="50" t="n">
        <v>0</v>
      </c>
      <c r="F15" s="50" t="n">
        <v>0</v>
      </c>
    </row>
    <row r="18" customFormat="false" ht="12.75" hidden="false" customHeight="true" outlineLevel="0" collapsed="false">
      <c r="B18" s="51" t="s">
        <v>222</v>
      </c>
      <c r="C18" s="51" t="s">
        <v>223</v>
      </c>
      <c r="D18" s="51"/>
      <c r="E18" s="51"/>
      <c r="F18" s="52" t="s">
        <v>224</v>
      </c>
    </row>
    <row r="19" customFormat="false" ht="19.4" hidden="false" customHeight="false" outlineLevel="0" collapsed="false">
      <c r="B19" s="51"/>
      <c r="C19" s="52" t="s">
        <v>225</v>
      </c>
      <c r="D19" s="52" t="s">
        <v>226</v>
      </c>
      <c r="E19" s="52" t="s">
        <v>227</v>
      </c>
      <c r="F19" s="52"/>
    </row>
    <row r="20" customFormat="false" ht="13.8" hidden="false" customHeight="false" outlineLevel="0" collapsed="false">
      <c r="B20" s="53" t="s">
        <v>228</v>
      </c>
      <c r="C20" s="54" t="n">
        <v>3</v>
      </c>
      <c r="D20" s="54" t="n">
        <v>4</v>
      </c>
      <c r="E20" s="54" t="n">
        <v>5.5</v>
      </c>
      <c r="F20" s="55" t="n">
        <v>3</v>
      </c>
    </row>
    <row r="21" customFormat="false" ht="13.8" hidden="false" customHeight="false" outlineLevel="0" collapsed="false">
      <c r="B21" s="53" t="s">
        <v>229</v>
      </c>
      <c r="C21" s="54" t="n">
        <v>0.8</v>
      </c>
      <c r="D21" s="54" t="n">
        <v>0.8</v>
      </c>
      <c r="E21" s="54" t="n">
        <v>1</v>
      </c>
      <c r="F21" s="55" t="n">
        <v>0.8</v>
      </c>
    </row>
    <row r="22" customFormat="false" ht="13.8" hidden="false" customHeight="false" outlineLevel="0" collapsed="false">
      <c r="B22" s="53" t="s">
        <v>230</v>
      </c>
      <c r="C22" s="54" t="n">
        <v>0.97</v>
      </c>
      <c r="D22" s="54" t="n">
        <v>1.27</v>
      </c>
      <c r="E22" s="54" t="n">
        <v>1.27</v>
      </c>
      <c r="F22" s="55" t="n">
        <v>0.97</v>
      </c>
    </row>
    <row r="23" customFormat="false" ht="13.8" hidden="false" customHeight="false" outlineLevel="0" collapsed="false">
      <c r="B23" s="53" t="s">
        <v>231</v>
      </c>
      <c r="C23" s="54" t="n">
        <v>0.59</v>
      </c>
      <c r="D23" s="54" t="n">
        <v>1.23</v>
      </c>
      <c r="E23" s="54" t="n">
        <v>1.39</v>
      </c>
      <c r="F23" s="55" t="n">
        <v>0.59</v>
      </c>
    </row>
    <row r="24" customFormat="false" ht="13.8" hidden="false" customHeight="false" outlineLevel="0" collapsed="false">
      <c r="B24" s="53" t="s">
        <v>232</v>
      </c>
      <c r="C24" s="54" t="n">
        <v>6.16</v>
      </c>
      <c r="D24" s="54" t="n">
        <v>7.4</v>
      </c>
      <c r="E24" s="54" t="n">
        <v>8.96</v>
      </c>
      <c r="F24" s="55" t="n">
        <v>6.16</v>
      </c>
    </row>
    <row r="25" customFormat="false" ht="13.8" hidden="false" customHeight="false" outlineLevel="0" collapsed="false">
      <c r="B25" s="53" t="s">
        <v>233</v>
      </c>
      <c r="C25" s="56" t="s">
        <v>234</v>
      </c>
      <c r="D25" s="56"/>
      <c r="E25" s="56"/>
      <c r="F25" s="57" t="n">
        <f aca="false">SUM(F26:F29)</f>
        <v>11.15</v>
      </c>
    </row>
    <row r="26" customFormat="false" ht="13.8" hidden="false" customHeight="false" outlineLevel="0" collapsed="false">
      <c r="B26" s="58" t="s">
        <v>235</v>
      </c>
      <c r="C26" s="59" t="s">
        <v>234</v>
      </c>
      <c r="D26" s="59"/>
      <c r="E26" s="59"/>
      <c r="F26" s="55" t="n">
        <v>0.65</v>
      </c>
    </row>
    <row r="27" customFormat="false" ht="13.8" hidden="false" customHeight="false" outlineLevel="0" collapsed="false">
      <c r="B27" s="58" t="s">
        <v>236</v>
      </c>
      <c r="C27" s="59" t="s">
        <v>234</v>
      </c>
      <c r="D27" s="59"/>
      <c r="E27" s="59"/>
      <c r="F27" s="55" t="n">
        <v>3</v>
      </c>
    </row>
    <row r="28" customFormat="false" ht="13.8" hidden="false" customHeight="false" outlineLevel="0" collapsed="false">
      <c r="B28" s="58" t="s">
        <v>237</v>
      </c>
      <c r="C28" s="59" t="s">
        <v>234</v>
      </c>
      <c r="D28" s="59"/>
      <c r="E28" s="59"/>
      <c r="F28" s="55" t="n">
        <v>3</v>
      </c>
    </row>
    <row r="29" customFormat="false" ht="12.75" hidden="false" customHeight="true" outlineLevel="0" collapsed="false">
      <c r="B29" s="60" t="s">
        <v>238</v>
      </c>
      <c r="C29" s="61" t="s">
        <v>239</v>
      </c>
      <c r="D29" s="61"/>
      <c r="E29" s="61"/>
      <c r="F29" s="62" t="n">
        <v>4.5</v>
      </c>
    </row>
    <row r="30" customFormat="false" ht="13.8" hidden="false" customHeight="false" outlineLevel="0" collapsed="false">
      <c r="B30" s="63"/>
      <c r="C30" s="61"/>
      <c r="D30" s="61"/>
      <c r="E30" s="61"/>
      <c r="F30" s="64"/>
    </row>
    <row r="31" customFormat="false" ht="13.8" hidden="false" customHeight="false" outlineLevel="0" collapsed="false">
      <c r="B31" s="65" t="s">
        <v>240</v>
      </c>
      <c r="C31" s="65" t="n">
        <v>0</v>
      </c>
      <c r="D31" s="65" t="n">
        <v>0</v>
      </c>
      <c r="E31" s="65" t="n">
        <v>0</v>
      </c>
      <c r="F31" s="65" t="n">
        <v>0</v>
      </c>
    </row>
    <row r="36" customFormat="false" ht="63.75" hidden="false" customHeight="true" outlineLevel="0" collapsed="false">
      <c r="B36" s="66" t="s">
        <v>241</v>
      </c>
      <c r="C36" s="67" t="n">
        <f aca="false">((((1+(F20/100)+(F21/100)+(F22/100))*(1+(F23/100))*(1+(F24/100)))/(1-(SUM(F26:F28)/100)))-1)*100</f>
        <v>19.8500831374398</v>
      </c>
      <c r="D36" s="68" t="s">
        <v>242</v>
      </c>
      <c r="E36" s="68"/>
      <c r="F36" s="67" t="n">
        <f aca="false">((((1+(F20/100)+(F21/100)+(F22/100))*(1+(F23/100))*(1+(F24/100)))/(1-(F25/100)))-1)*100</f>
        <v>25.920149250197</v>
      </c>
    </row>
    <row r="38" customFormat="false" ht="13.8" hidden="false" customHeight="false" outlineLevel="0" collapsed="false">
      <c r="B38" s="49" t="s">
        <v>243</v>
      </c>
      <c r="C38" s="49"/>
      <c r="D38" s="49"/>
      <c r="E38" s="49"/>
      <c r="F38" s="49"/>
    </row>
    <row r="39" customFormat="false" ht="13.8" hidden="false" customHeight="false" outlineLevel="0" collapsed="false">
      <c r="B39" s="50" t="s">
        <v>244</v>
      </c>
      <c r="C39" s="50"/>
      <c r="D39" s="50"/>
      <c r="E39" s="50"/>
      <c r="F39" s="50"/>
    </row>
    <row r="41" customFormat="false" ht="13.8" hidden="false" customHeight="false" outlineLevel="0" collapsed="false"/>
    <row r="42" customFormat="false" ht="13.8" hidden="false" customHeight="false" outlineLevel="0" collapsed="false"/>
    <row r="44" customFormat="false" ht="13.8" hidden="false" customHeight="false" outlineLevel="0" collapsed="false">
      <c r="B44" s="49" t="s">
        <v>245</v>
      </c>
      <c r="C44" s="49"/>
      <c r="D44" s="49"/>
      <c r="E44" s="49"/>
      <c r="F44" s="49"/>
    </row>
    <row r="45" customFormat="false" ht="13.8" hidden="false" customHeight="false" outlineLevel="0" collapsed="false">
      <c r="B45" s="50" t="s">
        <v>246</v>
      </c>
      <c r="C45" s="50"/>
      <c r="D45" s="50"/>
      <c r="E45" s="50"/>
      <c r="F45" s="50"/>
    </row>
    <row r="47" customFormat="false" ht="13.8" hidden="false" customHeight="false" outlineLevel="0" collapsed="false">
      <c r="B47" s="49" t="s">
        <v>247</v>
      </c>
      <c r="C47" s="49"/>
      <c r="D47" s="49"/>
      <c r="E47" s="49"/>
      <c r="F47" s="49"/>
    </row>
    <row r="48" customFormat="false" ht="13.8" hidden="false" customHeight="false" outlineLevel="0" collapsed="false">
      <c r="B48" s="50" t="s">
        <v>248</v>
      </c>
      <c r="C48" s="50"/>
      <c r="D48" s="50"/>
      <c r="E48" s="50"/>
      <c r="F48" s="50"/>
    </row>
    <row r="50" customFormat="false" ht="13.8" hidden="true" customHeight="false" outlineLevel="0" collapsed="false">
      <c r="B50" s="49" t="s">
        <v>249</v>
      </c>
      <c r="C50" s="49"/>
      <c r="D50" s="49"/>
      <c r="E50" s="49"/>
      <c r="F50" s="49"/>
    </row>
    <row r="51" customFormat="false" ht="13.8" hidden="true" customHeight="false" outlineLevel="0" collapsed="false">
      <c r="B51" s="69" t="s">
        <v>250</v>
      </c>
      <c r="C51" s="69"/>
      <c r="D51" s="69"/>
      <c r="E51" s="69"/>
      <c r="F51" s="69"/>
    </row>
    <row r="1048576" customFormat="false" ht="12.8" hidden="false" customHeight="false" outlineLevel="0" collapsed="false"/>
  </sheetData>
  <mergeCells count="27">
    <mergeCell ref="B2:F2"/>
    <mergeCell ref="B5:F5"/>
    <mergeCell ref="B6:F6"/>
    <mergeCell ref="B8:F8"/>
    <mergeCell ref="B9:F9"/>
    <mergeCell ref="B11:F11"/>
    <mergeCell ref="B12:F12"/>
    <mergeCell ref="B14:F14"/>
    <mergeCell ref="B15:F15"/>
    <mergeCell ref="B18:B19"/>
    <mergeCell ref="C18:E18"/>
    <mergeCell ref="F18:F19"/>
    <mergeCell ref="C25:E25"/>
    <mergeCell ref="C26:E26"/>
    <mergeCell ref="C27:E27"/>
    <mergeCell ref="C28:E28"/>
    <mergeCell ref="C29:E30"/>
    <mergeCell ref="B31:F31"/>
    <mergeCell ref="D36:E36"/>
    <mergeCell ref="B38:F38"/>
    <mergeCell ref="B39:F39"/>
    <mergeCell ref="B44:F44"/>
    <mergeCell ref="B45:F45"/>
    <mergeCell ref="B47:F47"/>
    <mergeCell ref="B48:F48"/>
    <mergeCell ref="B50:F50"/>
    <mergeCell ref="B51:F5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294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2025-06-23T18:10:18Z</dcterms:created>
  <dc:creator>Jean Carlos Moraes</dc:creator>
  <dc:description/>
  <dc:language>pt-BR</dc:language>
  <cp:lastModifiedBy/>
  <cp:lastPrinted>2025-09-03T14:43:55Z</cp:lastPrinted>
  <dcterms:modified xsi:type="dcterms:W3CDTF">2025-09-03T16:57:44Z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