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01 - DOCUMENTOS\01 - PROJETOS LITORAL SUL\11 - 2024\PAVIMENTAÇÃO\06 - SÃO JOÃO DO SUL\2024SJS07 - SJS 158 T-02  NS  VILA STA CATARINA\1- VOLUME 01\3 - ORÇAMENTO\"/>
    </mc:Choice>
  </mc:AlternateContent>
  <bookViews>
    <workbookView xWindow="0" yWindow="0" windowWidth="28800" windowHeight="11700" tabRatio="803"/>
  </bookViews>
  <sheets>
    <sheet name="PLANILHA ORÇ." sheetId="1" r:id="rId1"/>
    <sheet name="MEMORIAL CÁLCULO" sheetId="32" r:id="rId2"/>
    <sheet name="Cronograma" sheetId="31" r:id="rId3"/>
    <sheet name="COMPOSIÇÕES" sheetId="35" r:id="rId4"/>
    <sheet name="PESQUISA" sheetId="36" r:id="rId5"/>
    <sheet name="BDI" sheetId="29" r:id="rId6"/>
  </sheets>
  <externalReferences>
    <externalReference r:id="rId7"/>
    <externalReference r:id="rId8"/>
    <externalReference r:id="rId9"/>
    <externalReference r:id="rId10"/>
  </externalReferences>
  <definedNames>
    <definedName name="_xlnm._FilterDatabase" localSheetId="0" hidden="1">'PLANILHA ORÇ.'!$A$12:$O$38</definedName>
    <definedName name="_xlnm.Print_Area" localSheetId="5">BDI!$A$1:$L$51</definedName>
    <definedName name="_xlnm.Print_Area" localSheetId="3">COMPOSIÇÕES!$A$2:$N$45</definedName>
    <definedName name="_xlnm.Print_Area" localSheetId="2">Cronograma!$A$1:$S$40</definedName>
    <definedName name="_xlnm.Print_Area" localSheetId="1">'MEMORIAL CÁLCULO'!$A$1:$H$120</definedName>
    <definedName name="_xlnm.Print_Area" localSheetId="4">PESQUISA!$A$1:$I$20</definedName>
    <definedName name="_xlnm.Print_Area" localSheetId="0">'PLANILHA ORÇ.'!$A$1:$N$43</definedName>
    <definedName name="matriz">[1]BDI!$Q$17:$V$21</definedName>
    <definedName name="matriz2">[1]BDI!$Q$23:$V$27</definedName>
    <definedName name="TESTE" localSheetId="3">[2]BDI!XEV:XEV*[2]BDI!XEW:XEW</definedName>
    <definedName name="TESTE" localSheetId="1">#REF!*#REF!</definedName>
    <definedName name="TESTE" localSheetId="4">#REF!*#REF!</definedName>
    <definedName name="TESTE">BDI!XEV:XEV*BDI!XEW:XEW</definedName>
    <definedName name="_xlnm.Print_Titles" localSheetId="2">Cronograma!$A:$I</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5" i="35" l="1"/>
  <c r="C44" i="35"/>
  <c r="C19" i="35"/>
  <c r="C18" i="35"/>
  <c r="C108" i="32" l="1"/>
  <c r="B102" i="32"/>
  <c r="A18" i="36"/>
  <c r="C64" i="32" l="1"/>
  <c r="B67" i="32" s="1"/>
  <c r="F27" i="1" s="1"/>
  <c r="C40" i="32"/>
  <c r="F26" i="1"/>
  <c r="F28" i="1"/>
  <c r="F29" i="1"/>
  <c r="L10" i="32"/>
  <c r="L9" i="32"/>
  <c r="K5" i="32"/>
  <c r="C72" i="32" s="1"/>
  <c r="C97" i="32" s="1"/>
  <c r="H27" i="1"/>
  <c r="I27" i="1" s="1"/>
  <c r="I28" i="1"/>
  <c r="H28" i="1"/>
  <c r="H29" i="1"/>
  <c r="I29" i="1" s="1"/>
  <c r="J29" i="1" l="1"/>
  <c r="J28" i="1"/>
  <c r="F40" i="1"/>
  <c r="C98" i="32"/>
  <c r="J98" i="32"/>
  <c r="H33" i="1" l="1"/>
  <c r="H32" i="1"/>
  <c r="A43" i="35"/>
  <c r="A17" i="35"/>
  <c r="D49" i="29" l="1"/>
  <c r="A43" i="29"/>
  <c r="D4" i="29"/>
  <c r="F119" i="32"/>
  <c r="E120" i="32"/>
  <c r="F118" i="32"/>
  <c r="A120" i="32"/>
  <c r="A119" i="32"/>
  <c r="C19" i="36"/>
  <c r="C18" i="36"/>
  <c r="A39" i="31"/>
  <c r="A11" i="31"/>
  <c r="A42" i="29"/>
  <c r="D6" i="29"/>
  <c r="D2" i="29"/>
  <c r="D12" i="1"/>
  <c r="C79" i="32"/>
  <c r="C78" i="32"/>
  <c r="D32" i="1"/>
  <c r="B26" i="1"/>
  <c r="B32" i="1"/>
  <c r="M37" i="35"/>
  <c r="N37" i="35" s="1"/>
  <c r="N38" i="35" s="1"/>
  <c r="E37" i="35"/>
  <c r="G37" i="35"/>
  <c r="C20" i="36"/>
  <c r="I7" i="36"/>
  <c r="A3" i="36"/>
  <c r="A2" i="36"/>
  <c r="A1" i="36"/>
  <c r="N32" i="35"/>
  <c r="N31" i="35"/>
  <c r="N28" i="35"/>
  <c r="N27" i="35"/>
  <c r="N26" i="35"/>
  <c r="N25" i="35"/>
  <c r="N24" i="35"/>
  <c r="N23" i="35"/>
  <c r="I33" i="1"/>
  <c r="I18" i="1"/>
  <c r="B82" i="32" l="1"/>
  <c r="C85" i="32" s="1"/>
  <c r="B88" i="32" s="1"/>
  <c r="F33" i="1" s="1"/>
  <c r="J33" i="1" s="1"/>
  <c r="N33" i="35"/>
  <c r="N29" i="35"/>
  <c r="N34" i="35" s="1"/>
  <c r="N35" i="35" s="1"/>
  <c r="N39" i="35" s="1"/>
  <c r="N42" i="35" s="1"/>
  <c r="G32" i="1" s="1"/>
  <c r="I32" i="1" s="1"/>
  <c r="F32" i="1" l="1"/>
  <c r="J32" i="1" s="1"/>
  <c r="F14" i="1"/>
  <c r="B10" i="32" l="1"/>
  <c r="C16" i="32" l="1"/>
  <c r="B20" i="31" l="1"/>
  <c r="D26" i="1"/>
  <c r="C92" i="32" l="1"/>
  <c r="C91" i="32" l="1"/>
  <c r="B94" i="32" s="1"/>
  <c r="C74" i="32" l="1"/>
  <c r="C17" i="32"/>
  <c r="B75" i="32" l="1"/>
  <c r="F31" i="1" s="1"/>
  <c r="F17" i="1"/>
  <c r="C48" i="32" l="1"/>
  <c r="B110" i="32" l="1"/>
  <c r="C18" i="32" l="1"/>
  <c r="B21" i="32" s="1"/>
  <c r="F37" i="1"/>
  <c r="F16" i="1"/>
  <c r="A8" i="31"/>
  <c r="F18" i="1" l="1"/>
  <c r="J18" i="1" s="1"/>
  <c r="C24" i="32"/>
  <c r="C26" i="32" s="1"/>
  <c r="F19" i="1" s="1"/>
  <c r="F35" i="1"/>
  <c r="C57" i="32" l="1"/>
  <c r="F23" i="1" l="1"/>
  <c r="F24" i="1" s="1"/>
  <c r="C58" i="32" l="1"/>
  <c r="A48" i="32" l="1"/>
  <c r="C47" i="32"/>
  <c r="B51" i="32" l="1"/>
  <c r="F22" i="1" s="1"/>
  <c r="B43" i="32"/>
  <c r="F21" i="1" s="1"/>
  <c r="C59" i="32" l="1"/>
  <c r="C55" i="32"/>
  <c r="B61" i="32" l="1"/>
  <c r="F25" i="1" l="1"/>
  <c r="J27" i="1"/>
  <c r="F34" i="1"/>
  <c r="A18" i="31"/>
  <c r="A19" i="31"/>
  <c r="F24" i="29" l="1"/>
  <c r="B16" i="31" l="1"/>
  <c r="K5" i="35" l="1"/>
  <c r="K9" i="35"/>
  <c r="K11" i="35"/>
  <c r="K12" i="35"/>
  <c r="K6" i="35"/>
  <c r="K7" i="35"/>
  <c r="K8" i="35"/>
  <c r="K10" i="35"/>
  <c r="I19" i="1"/>
  <c r="J19" i="1" s="1"/>
  <c r="K13" i="35" l="1"/>
  <c r="G26" i="1" s="1"/>
  <c r="K16" i="35" l="1"/>
  <c r="A4" i="32"/>
  <c r="A17" i="31" l="1"/>
  <c r="B21" i="31"/>
  <c r="B19" i="31"/>
  <c r="B18" i="31"/>
  <c r="B17" i="31"/>
  <c r="H19" i="31"/>
  <c r="I40" i="31"/>
  <c r="I39" i="31"/>
  <c r="A40" i="31"/>
  <c r="D48" i="29"/>
  <c r="H18" i="31" l="1"/>
  <c r="A5" i="31" l="1"/>
  <c r="H16" i="31"/>
  <c r="N34" i="29" l="1"/>
  <c r="B15" i="31" l="1"/>
  <c r="H17" i="31" l="1"/>
  <c r="H20" i="31"/>
  <c r="H21" i="31"/>
  <c r="CB31" i="31"/>
  <c r="BZ31" i="31"/>
  <c r="BX31" i="31"/>
  <c r="BV31" i="31"/>
  <c r="BT31" i="31"/>
  <c r="BR31" i="31"/>
  <c r="BP31" i="31"/>
  <c r="BN31" i="31"/>
  <c r="BL31" i="31"/>
  <c r="BJ31" i="31"/>
  <c r="BH31" i="31"/>
  <c r="BF31" i="31"/>
  <c r="BD31" i="31"/>
  <c r="BB31" i="31"/>
  <c r="AZ31" i="31"/>
  <c r="AX31" i="31"/>
  <c r="AV31" i="31"/>
  <c r="AT31" i="31"/>
  <c r="AR31" i="31"/>
  <c r="AP31" i="31"/>
  <c r="AN31" i="31"/>
  <c r="AL31" i="31"/>
  <c r="AJ31" i="31"/>
  <c r="AH31" i="31"/>
  <c r="AF31" i="31"/>
  <c r="AD31" i="31"/>
  <c r="AB31" i="31"/>
  <c r="Z31" i="31"/>
  <c r="X31" i="31"/>
  <c r="V31" i="31"/>
  <c r="T31" i="31"/>
  <c r="R31" i="31"/>
  <c r="P31" i="31"/>
  <c r="N31" i="31"/>
  <c r="L31" i="31"/>
  <c r="J31" i="31"/>
  <c r="G31" i="31"/>
  <c r="CB30" i="31"/>
  <c r="BZ30" i="31"/>
  <c r="BX30" i="31"/>
  <c r="BV30" i="31"/>
  <c r="BT30" i="31"/>
  <c r="BR30" i="31"/>
  <c r="BP30" i="31"/>
  <c r="BN30" i="31"/>
  <c r="BL30" i="31"/>
  <c r="BJ30" i="31"/>
  <c r="BH30" i="31"/>
  <c r="BF30" i="31"/>
  <c r="BD30" i="31"/>
  <c r="BB30" i="31"/>
  <c r="AZ30" i="31"/>
  <c r="AX30" i="31"/>
  <c r="AV30" i="31"/>
  <c r="AT30" i="31"/>
  <c r="AR30" i="31"/>
  <c r="AP30" i="31"/>
  <c r="AN30" i="31"/>
  <c r="AL30" i="31"/>
  <c r="AJ30" i="31"/>
  <c r="AH30" i="31"/>
  <c r="AF30" i="31"/>
  <c r="AD30" i="31"/>
  <c r="AB30" i="31"/>
  <c r="Z30" i="31"/>
  <c r="X30" i="31"/>
  <c r="V30" i="31"/>
  <c r="T30" i="31"/>
  <c r="R30" i="31"/>
  <c r="P30" i="31"/>
  <c r="N30" i="31"/>
  <c r="L30" i="31"/>
  <c r="J30" i="31"/>
  <c r="G30" i="31"/>
  <c r="CB29" i="31"/>
  <c r="BZ29" i="31"/>
  <c r="BX29" i="31"/>
  <c r="BV29" i="31"/>
  <c r="BT29" i="31"/>
  <c r="BR29" i="31"/>
  <c r="BP29" i="31"/>
  <c r="BN29" i="31"/>
  <c r="BL29" i="31"/>
  <c r="BJ29" i="31"/>
  <c r="BH29" i="31"/>
  <c r="BF29" i="31"/>
  <c r="BD29" i="31"/>
  <c r="BB29" i="31"/>
  <c r="AZ29" i="31"/>
  <c r="AX29" i="31"/>
  <c r="AV29" i="31"/>
  <c r="AT29" i="31"/>
  <c r="AR29" i="31"/>
  <c r="AP29" i="31"/>
  <c r="AN29" i="31"/>
  <c r="AL29" i="31"/>
  <c r="AJ29" i="31"/>
  <c r="AH29" i="31"/>
  <c r="AF29" i="31"/>
  <c r="AD29" i="31"/>
  <c r="AB29" i="31"/>
  <c r="Z29" i="31"/>
  <c r="X29" i="31"/>
  <c r="V29" i="31"/>
  <c r="T29" i="31"/>
  <c r="R29" i="31"/>
  <c r="P29" i="31"/>
  <c r="N29" i="31"/>
  <c r="L29" i="31"/>
  <c r="J29" i="31"/>
  <c r="G29" i="31"/>
  <c r="CB28" i="31"/>
  <c r="BZ28" i="31"/>
  <c r="BX28" i="31"/>
  <c r="BV28" i="31"/>
  <c r="BT28" i="31"/>
  <c r="BR28" i="31"/>
  <c r="BP28" i="31"/>
  <c r="BN28" i="31"/>
  <c r="BL28" i="31"/>
  <c r="BJ28" i="31"/>
  <c r="BH28" i="31"/>
  <c r="BF28" i="31"/>
  <c r="BD28" i="31"/>
  <c r="BB28" i="31"/>
  <c r="AZ28" i="31"/>
  <c r="AX28" i="31"/>
  <c r="AV28" i="31"/>
  <c r="AT28" i="31"/>
  <c r="AR28" i="31"/>
  <c r="AP28" i="31"/>
  <c r="AN28" i="31"/>
  <c r="AL28" i="31"/>
  <c r="AJ28" i="31"/>
  <c r="AH28" i="31"/>
  <c r="AF28" i="31"/>
  <c r="AD28" i="31"/>
  <c r="AB28" i="31"/>
  <c r="Z28" i="31"/>
  <c r="X28" i="31"/>
  <c r="V28" i="31"/>
  <c r="T28" i="31"/>
  <c r="R28" i="31"/>
  <c r="P28" i="31"/>
  <c r="N28" i="31"/>
  <c r="L28" i="31"/>
  <c r="J28" i="31"/>
  <c r="G28" i="31"/>
  <c r="CB27" i="31"/>
  <c r="BZ27" i="31"/>
  <c r="BX27" i="31"/>
  <c r="BV27" i="31"/>
  <c r="BT27" i="31"/>
  <c r="BR27" i="31"/>
  <c r="BP27" i="31"/>
  <c r="BN27" i="31"/>
  <c r="BL27" i="31"/>
  <c r="BJ27" i="31"/>
  <c r="BH27" i="31"/>
  <c r="BF27" i="31"/>
  <c r="BD27" i="31"/>
  <c r="BB27" i="31"/>
  <c r="AZ27" i="31"/>
  <c r="AX27" i="31"/>
  <c r="AV27" i="31"/>
  <c r="AT27" i="31"/>
  <c r="AR27" i="31"/>
  <c r="AP27" i="31"/>
  <c r="AN27" i="31"/>
  <c r="AL27" i="31"/>
  <c r="AJ27" i="31"/>
  <c r="AH27" i="31"/>
  <c r="AF27" i="31"/>
  <c r="AD27" i="31"/>
  <c r="AB27" i="31"/>
  <c r="Z27" i="31"/>
  <c r="X27" i="31"/>
  <c r="V27" i="31"/>
  <c r="T27" i="31"/>
  <c r="R27" i="31"/>
  <c r="P27" i="31"/>
  <c r="N27" i="31"/>
  <c r="L27" i="31"/>
  <c r="J27" i="31"/>
  <c r="G27" i="31"/>
  <c r="CB26" i="31"/>
  <c r="BZ26" i="31"/>
  <c r="BX26" i="31"/>
  <c r="BV26" i="31"/>
  <c r="BT26" i="31"/>
  <c r="BR26" i="31"/>
  <c r="BP26" i="31"/>
  <c r="BN26" i="31"/>
  <c r="BL26" i="31"/>
  <c r="BJ26" i="31"/>
  <c r="BH26" i="31"/>
  <c r="BF26" i="31"/>
  <c r="BD26" i="31"/>
  <c r="BB26" i="31"/>
  <c r="AZ26" i="31"/>
  <c r="AX26" i="31"/>
  <c r="AV26" i="31"/>
  <c r="AT26" i="31"/>
  <c r="AR26" i="31"/>
  <c r="AP26" i="31"/>
  <c r="AN26" i="31"/>
  <c r="AL26" i="31"/>
  <c r="AJ26" i="31"/>
  <c r="AH26" i="31"/>
  <c r="AF26" i="31"/>
  <c r="AD26" i="31"/>
  <c r="AB26" i="31"/>
  <c r="Z26" i="31"/>
  <c r="X26" i="31"/>
  <c r="V26" i="31"/>
  <c r="T26" i="31"/>
  <c r="R26" i="31"/>
  <c r="P26" i="31"/>
  <c r="N26" i="31"/>
  <c r="L26" i="31"/>
  <c r="J26" i="31"/>
  <c r="G26" i="31"/>
  <c r="CB25" i="31"/>
  <c r="BZ25" i="31"/>
  <c r="BX25" i="31"/>
  <c r="BV25" i="31"/>
  <c r="BT25" i="31"/>
  <c r="BR25" i="31"/>
  <c r="BP25" i="31"/>
  <c r="BN25" i="31"/>
  <c r="BL25" i="31"/>
  <c r="BJ25" i="31"/>
  <c r="BH25" i="31"/>
  <c r="BF25" i="31"/>
  <c r="BD25" i="31"/>
  <c r="BB25" i="31"/>
  <c r="AZ25" i="31"/>
  <c r="AX25" i="31"/>
  <c r="AV25" i="31"/>
  <c r="AT25" i="31"/>
  <c r="AR25" i="31"/>
  <c r="AP25" i="31"/>
  <c r="AN25" i="31"/>
  <c r="AL25" i="31"/>
  <c r="AJ25" i="31"/>
  <c r="AH25" i="31"/>
  <c r="AF25" i="31"/>
  <c r="AD25" i="31"/>
  <c r="AB25" i="31"/>
  <c r="Z25" i="31"/>
  <c r="X25" i="31"/>
  <c r="V25" i="31"/>
  <c r="T25" i="31"/>
  <c r="R25" i="31"/>
  <c r="P25" i="31"/>
  <c r="N25" i="31"/>
  <c r="L25" i="31"/>
  <c r="J25" i="31"/>
  <c r="G25" i="31"/>
  <c r="CB24" i="31"/>
  <c r="BZ24" i="31"/>
  <c r="BX24" i="31"/>
  <c r="BV24" i="31"/>
  <c r="BT24" i="31"/>
  <c r="BR24" i="31"/>
  <c r="BP24" i="31"/>
  <c r="BN24" i="31"/>
  <c r="BL24" i="31"/>
  <c r="BJ24" i="31"/>
  <c r="BH24" i="31"/>
  <c r="BF24" i="31"/>
  <c r="BD24" i="31"/>
  <c r="BB24" i="31"/>
  <c r="AZ24" i="31"/>
  <c r="AX24" i="31"/>
  <c r="AV24" i="31"/>
  <c r="AT24" i="31"/>
  <c r="AR24" i="31"/>
  <c r="AP24" i="31"/>
  <c r="AN24" i="31"/>
  <c r="AL24" i="31"/>
  <c r="AJ24" i="31"/>
  <c r="AH24" i="31"/>
  <c r="AF24" i="31"/>
  <c r="AD24" i="31"/>
  <c r="AB24" i="31"/>
  <c r="Z24" i="31"/>
  <c r="X24" i="31"/>
  <c r="V24" i="31"/>
  <c r="T24" i="31"/>
  <c r="R24" i="31"/>
  <c r="P24" i="31"/>
  <c r="N24" i="31"/>
  <c r="L24" i="31"/>
  <c r="J24" i="31"/>
  <c r="G24" i="31"/>
  <c r="CB23" i="31"/>
  <c r="BZ23" i="31"/>
  <c r="BX23" i="31"/>
  <c r="BV23" i="31"/>
  <c r="BT23" i="31"/>
  <c r="BR23" i="31"/>
  <c r="BP23" i="31"/>
  <c r="BN23" i="31"/>
  <c r="BL23" i="31"/>
  <c r="BJ23" i="31"/>
  <c r="BH23" i="31"/>
  <c r="BF23" i="31"/>
  <c r="BD23" i="31"/>
  <c r="BB23" i="31"/>
  <c r="AZ23" i="31"/>
  <c r="AX23" i="31"/>
  <c r="AV23" i="31"/>
  <c r="AT23" i="31"/>
  <c r="AR23" i="31"/>
  <c r="AP23" i="31"/>
  <c r="AN23" i="31"/>
  <c r="AL23" i="31"/>
  <c r="AJ23" i="31"/>
  <c r="AH23" i="31"/>
  <c r="AF23" i="31"/>
  <c r="AD23" i="31"/>
  <c r="AB23" i="31"/>
  <c r="Z23" i="31"/>
  <c r="X23" i="31"/>
  <c r="V23" i="31"/>
  <c r="T23" i="31"/>
  <c r="R23" i="31"/>
  <c r="P23" i="31"/>
  <c r="N23" i="31"/>
  <c r="L23" i="31"/>
  <c r="J23" i="31"/>
  <c r="G23" i="31"/>
  <c r="CB22" i="31"/>
  <c r="BZ22" i="31"/>
  <c r="BX22" i="31"/>
  <c r="BV22" i="31"/>
  <c r="BT22" i="31"/>
  <c r="BR22" i="31"/>
  <c r="BP22" i="31"/>
  <c r="BN22" i="31"/>
  <c r="BL22" i="31"/>
  <c r="BJ22" i="31"/>
  <c r="BH22" i="31"/>
  <c r="BF22" i="31"/>
  <c r="BD22" i="31"/>
  <c r="BB22" i="31"/>
  <c r="AZ22" i="31"/>
  <c r="AX22" i="31"/>
  <c r="AV22" i="31"/>
  <c r="AT22" i="31"/>
  <c r="AR22" i="31"/>
  <c r="AP22" i="31"/>
  <c r="AN22" i="31"/>
  <c r="AL22" i="31"/>
  <c r="AJ22" i="31"/>
  <c r="AH22" i="31"/>
  <c r="AF22" i="31"/>
  <c r="AD22" i="31"/>
  <c r="AB22" i="31"/>
  <c r="Z22" i="31"/>
  <c r="X22" i="31"/>
  <c r="V22" i="31"/>
  <c r="T22" i="31"/>
  <c r="R22" i="31"/>
  <c r="P22" i="31"/>
  <c r="N22" i="31"/>
  <c r="L22" i="31"/>
  <c r="J22" i="31"/>
  <c r="G22" i="31"/>
  <c r="CB15" i="31"/>
  <c r="BZ15" i="31"/>
  <c r="BX15" i="31"/>
  <c r="BV15" i="31"/>
  <c r="BT15" i="31"/>
  <c r="BR15" i="31"/>
  <c r="BP15" i="31"/>
  <c r="BN15" i="31"/>
  <c r="BL15" i="31"/>
  <c r="BJ15" i="31"/>
  <c r="BH15" i="31"/>
  <c r="BF15" i="31"/>
  <c r="BD15" i="31"/>
  <c r="BB15" i="31"/>
  <c r="AZ15" i="31"/>
  <c r="AX15" i="31"/>
  <c r="AV15" i="31"/>
  <c r="AT15" i="31"/>
  <c r="AR15" i="31"/>
  <c r="AP15" i="31"/>
  <c r="AN15" i="31"/>
  <c r="AL15" i="31"/>
  <c r="AJ15" i="31"/>
  <c r="AH15" i="31"/>
  <c r="AF15" i="31"/>
  <c r="AD15" i="31"/>
  <c r="AB15" i="31"/>
  <c r="Z15" i="31"/>
  <c r="X15" i="31"/>
  <c r="V15" i="31"/>
  <c r="T15" i="31"/>
  <c r="R37" i="29" l="1"/>
  <c r="Q37" i="29"/>
  <c r="N31" i="29"/>
  <c r="N30" i="29"/>
  <c r="N32" i="29" s="1"/>
  <c r="H25" i="29"/>
  <c r="N24" i="29"/>
  <c r="F23" i="29" s="1"/>
  <c r="F20" i="29" s="1"/>
  <c r="I24" i="29"/>
  <c r="H24" i="29"/>
  <c r="G22" i="29"/>
  <c r="G21" i="29"/>
  <c r="I19" i="29"/>
  <c r="H19" i="29"/>
  <c r="I18" i="29"/>
  <c r="H18" i="29"/>
  <c r="I17" i="29"/>
  <c r="H17" i="29"/>
  <c r="I16" i="29"/>
  <c r="H16" i="29"/>
  <c r="I15" i="29"/>
  <c r="H15" i="29"/>
  <c r="P10" i="29"/>
  <c r="C13" i="29" s="1"/>
  <c r="G17" i="29" l="1"/>
  <c r="G19" i="29"/>
  <c r="G16" i="29"/>
  <c r="F27" i="29"/>
  <c r="G24" i="29"/>
  <c r="G18" i="29"/>
  <c r="N33" i="29"/>
  <c r="G15" i="29"/>
  <c r="B39" i="29"/>
  <c r="I20" i="29"/>
  <c r="H23" i="29"/>
  <c r="H20" i="29"/>
  <c r="J21" i="29"/>
  <c r="A8" i="29"/>
  <c r="I23" i="29"/>
  <c r="H39" i="1" l="1"/>
  <c r="I39" i="1" s="1"/>
  <c r="J39" i="1" s="1"/>
  <c r="H40" i="1"/>
  <c r="I40" i="1" s="1"/>
  <c r="J40" i="1" s="1"/>
  <c r="H26" i="1"/>
  <c r="I26" i="1" s="1"/>
  <c r="J26" i="1" s="1"/>
  <c r="H37" i="1"/>
  <c r="I37" i="1" s="1"/>
  <c r="J37" i="1" s="1"/>
  <c r="J36" i="1" s="1"/>
  <c r="I20" i="31" s="1"/>
  <c r="H17" i="1"/>
  <c r="I17" i="1" s="1"/>
  <c r="J17" i="1" s="1"/>
  <c r="H34" i="1"/>
  <c r="I34" i="1" s="1"/>
  <c r="J34" i="1" s="1"/>
  <c r="H22" i="1"/>
  <c r="I22" i="1" s="1"/>
  <c r="J22" i="1" s="1"/>
  <c r="H16" i="1"/>
  <c r="I16" i="1" s="1"/>
  <c r="J16" i="1" s="1"/>
  <c r="H14" i="1"/>
  <c r="I14" i="1" s="1"/>
  <c r="J14" i="1" s="1"/>
  <c r="J13" i="1" s="1"/>
  <c r="H35" i="1"/>
  <c r="I35" i="1" s="1"/>
  <c r="J35" i="1" s="1"/>
  <c r="H25" i="1"/>
  <c r="I25" i="1" s="1"/>
  <c r="J25" i="1" s="1"/>
  <c r="H21" i="1"/>
  <c r="I21" i="1" s="1"/>
  <c r="J21" i="1" s="1"/>
  <c r="H24" i="1"/>
  <c r="I24" i="1" s="1"/>
  <c r="J24" i="1" s="1"/>
  <c r="H31" i="1"/>
  <c r="I31" i="1" s="1"/>
  <c r="J31" i="1" s="1"/>
  <c r="H23" i="1"/>
  <c r="I23" i="1" s="1"/>
  <c r="J23" i="1" s="1"/>
  <c r="G23" i="29"/>
  <c r="N35" i="29"/>
  <c r="G41" i="29" s="1"/>
  <c r="N18" i="29"/>
  <c r="N20" i="29" s="1"/>
  <c r="N22" i="29" s="1"/>
  <c r="N19" i="29" s="1"/>
  <c r="G20" i="29"/>
  <c r="N56" i="29"/>
  <c r="N58" i="29"/>
  <c r="N57" i="29" s="1"/>
  <c r="R41" i="29"/>
  <c r="R42" i="29"/>
  <c r="Q42" i="29"/>
  <c r="J20" i="1" l="1"/>
  <c r="J15" i="1"/>
  <c r="N53" i="29"/>
  <c r="J38" i="1"/>
  <c r="J30" i="1"/>
  <c r="I16" i="31"/>
  <c r="Q41" i="29"/>
  <c r="Q43" i="29" s="1"/>
  <c r="R43" i="29"/>
  <c r="N28" i="29" s="1"/>
  <c r="J12" i="1" l="1"/>
  <c r="I1" i="32" s="1"/>
  <c r="L1" i="32" s="1"/>
  <c r="M1" i="32" s="1"/>
  <c r="N27" i="29"/>
  <c r="B36" i="29"/>
  <c r="I18" i="31"/>
  <c r="I21" i="31"/>
  <c r="J16" i="31"/>
  <c r="P16" i="31"/>
  <c r="N16" i="31"/>
  <c r="L16" i="31"/>
  <c r="J60" i="32" l="1"/>
  <c r="AR18" i="31"/>
  <c r="BH18" i="31"/>
  <c r="BZ18" i="31"/>
  <c r="AX18" i="31"/>
  <c r="X18" i="31"/>
  <c r="BF18" i="31"/>
  <c r="AL18" i="31"/>
  <c r="R18" i="31"/>
  <c r="CB18" i="31"/>
  <c r="BN18" i="31"/>
  <c r="AH18" i="31"/>
  <c r="BT18" i="31"/>
  <c r="P18" i="31"/>
  <c r="AN18" i="31"/>
  <c r="AT18" i="31"/>
  <c r="BL18" i="31"/>
  <c r="V18" i="31"/>
  <c r="AD18" i="31"/>
  <c r="BP18" i="31"/>
  <c r="BJ18" i="31"/>
  <c r="BD18" i="31"/>
  <c r="T18" i="31"/>
  <c r="J18" i="31"/>
  <c r="AB18" i="31"/>
  <c r="N18" i="31"/>
  <c r="AP18" i="31"/>
  <c r="AJ18" i="31"/>
  <c r="BV18" i="31"/>
  <c r="AF18" i="31"/>
  <c r="BR18" i="31"/>
  <c r="AZ18" i="31"/>
  <c r="BB18" i="31"/>
  <c r="BX18" i="31"/>
  <c r="AV18" i="31"/>
  <c r="L18" i="31"/>
  <c r="Z18" i="31"/>
  <c r="I19" i="31"/>
  <c r="BX21" i="31"/>
  <c r="BP21" i="31"/>
  <c r="BH21" i="31"/>
  <c r="AZ21" i="31"/>
  <c r="AR21" i="31"/>
  <c r="AJ21" i="31"/>
  <c r="AB21" i="31"/>
  <c r="T21" i="31"/>
  <c r="L21" i="31"/>
  <c r="BJ21" i="31"/>
  <c r="AT21" i="31"/>
  <c r="V21" i="31"/>
  <c r="BV21" i="31"/>
  <c r="BN21" i="31"/>
  <c r="BF21" i="31"/>
  <c r="AX21" i="31"/>
  <c r="AP21" i="31"/>
  <c r="AH21" i="31"/>
  <c r="Z21" i="31"/>
  <c r="R21" i="31"/>
  <c r="J21" i="31"/>
  <c r="BZ21" i="31"/>
  <c r="AL21" i="31"/>
  <c r="CB21" i="31"/>
  <c r="BT21" i="31"/>
  <c r="BL21" i="31"/>
  <c r="BD21" i="31"/>
  <c r="AV21" i="31"/>
  <c r="AN21" i="31"/>
  <c r="AF21" i="31"/>
  <c r="X21" i="31"/>
  <c r="P21" i="31"/>
  <c r="BR21" i="31"/>
  <c r="BB21" i="31"/>
  <c r="AD21" i="31"/>
  <c r="N21" i="31"/>
  <c r="BN19" i="31" l="1"/>
  <c r="AT19" i="31"/>
  <c r="AF19" i="31"/>
  <c r="BJ19" i="31"/>
  <c r="V19" i="31"/>
  <c r="J19" i="31"/>
  <c r="BH19" i="31"/>
  <c r="R19" i="31"/>
  <c r="AL19" i="31"/>
  <c r="Z19" i="31"/>
  <c r="BX19" i="31"/>
  <c r="BZ19" i="31"/>
  <c r="AV19" i="31"/>
  <c r="BL19" i="31"/>
  <c r="BB19" i="31"/>
  <c r="AP19" i="31"/>
  <c r="BV19" i="31"/>
  <c r="AJ19" i="31"/>
  <c r="L19" i="31"/>
  <c r="BD19" i="31"/>
  <c r="CB19" i="31"/>
  <c r="AD19" i="31"/>
  <c r="BR19" i="31"/>
  <c r="BF19" i="31"/>
  <c r="N19" i="31"/>
  <c r="AZ19" i="31"/>
  <c r="AB19" i="31"/>
  <c r="BP19" i="31"/>
  <c r="AH19" i="31"/>
  <c r="T19" i="31"/>
  <c r="X19" i="31"/>
  <c r="AN19" i="31"/>
  <c r="AX19" i="31"/>
  <c r="P19" i="31"/>
  <c r="BT19" i="31"/>
  <c r="AR19" i="31"/>
  <c r="I17" i="31" l="1"/>
  <c r="BB17" i="31" s="1"/>
  <c r="BP17" i="31" l="1"/>
  <c r="BT17" i="31"/>
  <c r="BN17" i="31"/>
  <c r="AL17" i="31"/>
  <c r="AD17" i="31"/>
  <c r="BD17" i="31"/>
  <c r="BJ17" i="31"/>
  <c r="Z17" i="31"/>
  <c r="AV17" i="31"/>
  <c r="BX17" i="31"/>
  <c r="AX17" i="31"/>
  <c r="AB17" i="31"/>
  <c r="BZ17" i="31"/>
  <c r="BR17" i="31"/>
  <c r="AT17" i="31"/>
  <c r="X17" i="31"/>
  <c r="AN17" i="31"/>
  <c r="BL17" i="31"/>
  <c r="AJ17" i="31"/>
  <c r="T17" i="31"/>
  <c r="AZ17" i="31"/>
  <c r="R17" i="31"/>
  <c r="L17" i="31"/>
  <c r="AH17" i="31"/>
  <c r="N17" i="31"/>
  <c r="AR17" i="31"/>
  <c r="BF17" i="31"/>
  <c r="BH17" i="31"/>
  <c r="AF17" i="31"/>
  <c r="AP17" i="31"/>
  <c r="BV17" i="31"/>
  <c r="P17" i="31"/>
  <c r="CB17" i="31"/>
  <c r="J17" i="31"/>
  <c r="V17" i="31"/>
  <c r="BZ20" i="31" l="1"/>
  <c r="BZ32" i="31" s="1"/>
  <c r="I32" i="31"/>
  <c r="BJ20" i="31"/>
  <c r="BJ32" i="31" s="1"/>
  <c r="AP20" i="31"/>
  <c r="AP32" i="31" s="1"/>
  <c r="BB20" i="31"/>
  <c r="BB32" i="31" s="1"/>
  <c r="AZ20" i="31"/>
  <c r="AZ32" i="31" s="1"/>
  <c r="AR20" i="31"/>
  <c r="AR32" i="31" s="1"/>
  <c r="P20" i="31"/>
  <c r="P32" i="31" s="1"/>
  <c r="R20" i="31"/>
  <c r="R32" i="31" s="1"/>
  <c r="AV20" i="31"/>
  <c r="AV32" i="31" s="1"/>
  <c r="AN20" i="31"/>
  <c r="AN32" i="31" s="1"/>
  <c r="BP20" i="31"/>
  <c r="BP32" i="31" s="1"/>
  <c r="AB20" i="31"/>
  <c r="AB32" i="31" s="1"/>
  <c r="AH20" i="31"/>
  <c r="AH32" i="31" s="1"/>
  <c r="BL20" i="31"/>
  <c r="BL32" i="31" s="1"/>
  <c r="X20" i="31"/>
  <c r="X32" i="31" s="1"/>
  <c r="BD20" i="31"/>
  <c r="BD32" i="31" s="1"/>
  <c r="BR20" i="31"/>
  <c r="BR32" i="31" s="1"/>
  <c r="BX20" i="31"/>
  <c r="BX32" i="31" s="1"/>
  <c r="AL20" i="31"/>
  <c r="AL32" i="31" s="1"/>
  <c r="BN20" i="31"/>
  <c r="BN32" i="31" s="1"/>
  <c r="T20" i="31"/>
  <c r="T32" i="31" s="1"/>
  <c r="V20" i="31"/>
  <c r="V32" i="31" s="1"/>
  <c r="AD20" i="31"/>
  <c r="AD32" i="31" s="1"/>
  <c r="BF20" i="31"/>
  <c r="BF32" i="31" s="1"/>
  <c r="AJ20" i="31"/>
  <c r="AJ32" i="31" s="1"/>
  <c r="N20" i="31"/>
  <c r="N32" i="31" s="1"/>
  <c r="AF20" i="31"/>
  <c r="AF32" i="31" s="1"/>
  <c r="J20" i="31"/>
  <c r="J32" i="31" s="1"/>
  <c r="BH20" i="31"/>
  <c r="BH32" i="31" s="1"/>
  <c r="BT20" i="31"/>
  <c r="BT32" i="31" s="1"/>
  <c r="CB20" i="31"/>
  <c r="CB32" i="31" s="1"/>
  <c r="BV20" i="31"/>
  <c r="BV32" i="31" s="1"/>
  <c r="Z20" i="31"/>
  <c r="Z32" i="31" s="1"/>
  <c r="L20" i="31"/>
  <c r="L32" i="31" s="1"/>
  <c r="AX20" i="31"/>
  <c r="AX32" i="31" s="1"/>
  <c r="AT20" i="31"/>
  <c r="AT32" i="31" s="1"/>
  <c r="G16" i="31" l="1"/>
  <c r="K32" i="31"/>
  <c r="CA32" i="31"/>
  <c r="BK32" i="31"/>
  <c r="L33" i="31"/>
  <c r="N33" i="31" s="1"/>
  <c r="P33" i="31" s="1"/>
  <c r="R33" i="31" s="1"/>
  <c r="T33" i="31" s="1"/>
  <c r="V33" i="31" s="1"/>
  <c r="X33" i="31" s="1"/>
  <c r="Z33" i="31" s="1"/>
  <c r="AB33" i="31" s="1"/>
  <c r="AD33" i="31" s="1"/>
  <c r="AF33" i="31" s="1"/>
  <c r="AH33" i="31" s="1"/>
  <c r="AJ33" i="31" s="1"/>
  <c r="AL33" i="31" s="1"/>
  <c r="AN33" i="31" s="1"/>
  <c r="AP33" i="31" s="1"/>
  <c r="AR33" i="31" s="1"/>
  <c r="AT33" i="31" s="1"/>
  <c r="AV33" i="31" s="1"/>
  <c r="AX33" i="31" s="1"/>
  <c r="AZ33" i="31" s="1"/>
  <c r="BB33" i="31" s="1"/>
  <c r="BD33" i="31" s="1"/>
  <c r="BF33" i="31" s="1"/>
  <c r="BH33" i="31" s="1"/>
  <c r="BJ33" i="31" s="1"/>
  <c r="BL33" i="31" s="1"/>
  <c r="BN33" i="31" s="1"/>
  <c r="BP33" i="31" s="1"/>
  <c r="BR33" i="31" s="1"/>
  <c r="BT33" i="31" s="1"/>
  <c r="BV33" i="31" s="1"/>
  <c r="BX33" i="31" s="1"/>
  <c r="BZ33" i="31" s="1"/>
  <c r="CB33" i="31" s="1"/>
  <c r="M32" i="31"/>
  <c r="W32" i="31"/>
  <c r="Y32" i="31"/>
  <c r="Q32" i="31"/>
  <c r="AA32" i="31"/>
  <c r="BI32" i="31"/>
  <c r="AK32" i="31"/>
  <c r="U32" i="31"/>
  <c r="BY32" i="31"/>
  <c r="BM32" i="31"/>
  <c r="AO32" i="31"/>
  <c r="AS32" i="31"/>
  <c r="BC32" i="31"/>
  <c r="BU32" i="31"/>
  <c r="BQ32" i="31"/>
  <c r="BW32" i="31"/>
  <c r="BG32" i="31"/>
  <c r="BS32" i="31"/>
  <c r="AI32" i="31"/>
  <c r="AW32" i="31"/>
  <c r="BA32" i="31"/>
  <c r="AQ32" i="31"/>
  <c r="O32" i="31"/>
  <c r="AM32" i="31"/>
  <c r="AU32" i="31"/>
  <c r="G17" i="31"/>
  <c r="G18" i="31"/>
  <c r="G19" i="31"/>
  <c r="G21" i="31"/>
  <c r="AY32" i="31"/>
  <c r="CC32" i="31"/>
  <c r="AG32" i="31"/>
  <c r="AE32" i="31"/>
  <c r="BO32" i="31"/>
  <c r="BE32" i="31"/>
  <c r="AC32" i="31"/>
  <c r="S32" i="31"/>
  <c r="G33" i="31" s="1"/>
  <c r="G20" i="31"/>
  <c r="M33" i="31" l="1"/>
  <c r="O33" i="31" s="1"/>
  <c r="Q33" i="31" s="1"/>
  <c r="S33" i="31" s="1"/>
  <c r="U33" i="31" s="1"/>
  <c r="W33" i="31" s="1"/>
  <c r="Y33" i="31" s="1"/>
  <c r="AA33" i="31" s="1"/>
  <c r="AC33" i="31" s="1"/>
  <c r="AE33" i="31" s="1"/>
  <c r="AG33" i="31" s="1"/>
  <c r="AI33" i="31" s="1"/>
  <c r="AK33" i="31" s="1"/>
  <c r="AM33" i="31" s="1"/>
  <c r="AO33" i="31" s="1"/>
  <c r="AQ33" i="31" s="1"/>
  <c r="AS33" i="31" s="1"/>
  <c r="AU33" i="31" s="1"/>
  <c r="AW33" i="31" s="1"/>
  <c r="AY33" i="31" s="1"/>
  <c r="BA33" i="31" s="1"/>
  <c r="BC33" i="31" s="1"/>
  <c r="BE33" i="31" s="1"/>
  <c r="BG33" i="31" s="1"/>
  <c r="BI33" i="31" s="1"/>
  <c r="BK33" i="31" s="1"/>
  <c r="BM33" i="31" s="1"/>
  <c r="BO33" i="31" s="1"/>
  <c r="BQ33" i="31" s="1"/>
  <c r="BS33" i="31" s="1"/>
  <c r="BU33" i="31" s="1"/>
  <c r="BW33" i="31" s="1"/>
  <c r="BY33" i="31" s="1"/>
  <c r="CA33" i="31" s="1"/>
  <c r="CC33" i="31" s="1"/>
  <c r="G32" i="31"/>
</calcChain>
</file>

<file path=xl/sharedStrings.xml><?xml version="1.0" encoding="utf-8"?>
<sst xmlns="http://schemas.openxmlformats.org/spreadsheetml/2006/main" count="693" uniqueCount="433">
  <si>
    <t>ESTADO DE SANTA CATARINA</t>
  </si>
  <si>
    <t>SECRETARIA DE OBRAS</t>
  </si>
  <si>
    <t>PLANILHA ORÇAMENTÁRIA</t>
  </si>
  <si>
    <t>ITEM</t>
  </si>
  <si>
    <t>FONTE</t>
  </si>
  <si>
    <t xml:space="preserve">CÓDIGO </t>
  </si>
  <si>
    <t>UNID.</t>
  </si>
  <si>
    <t>QUANT.</t>
  </si>
  <si>
    <t>VALORES (R$)</t>
  </si>
  <si>
    <t>UNIT S/ BDI</t>
  </si>
  <si>
    <t>UNIT C/ BDI</t>
  </si>
  <si>
    <t>SINAPI</t>
  </si>
  <si>
    <t>M2</t>
  </si>
  <si>
    <t>M3</t>
  </si>
  <si>
    <t xml:space="preserve">TERRAPLENAGEM </t>
  </si>
  <si>
    <t>M</t>
  </si>
  <si>
    <t xml:space="preserve">PAVIMENTAÇÃO </t>
  </si>
  <si>
    <t>6.1</t>
  </si>
  <si>
    <t>6.2</t>
  </si>
  <si>
    <t>1.2</t>
  </si>
  <si>
    <t>1.3</t>
  </si>
  <si>
    <t>1.4</t>
  </si>
  <si>
    <t>1.4.1</t>
  </si>
  <si>
    <t>Item</t>
  </si>
  <si>
    <t>DISCRIMINAÇÃO DOS SERVIÇOS</t>
  </si>
  <si>
    <t>PREÇO TOTAL</t>
  </si>
  <si>
    <t>Agente Promotor</t>
  </si>
  <si>
    <t>Empreendimento</t>
  </si>
  <si>
    <t>Localização</t>
  </si>
  <si>
    <t>RESPONSÁVEL TÉCNICO:</t>
  </si>
  <si>
    <t>RESPONSÁVEL LEGAL</t>
  </si>
  <si>
    <t>desonerado</t>
  </si>
  <si>
    <t>onerado</t>
  </si>
  <si>
    <t>Eu, responsável técnico pelo orçamento, declaro para os devidos fins, que a opção pela oneração sobre a folha de pagamento é mais adequada para a administração pública.</t>
  </si>
  <si>
    <t>CPF:</t>
  </si>
  <si>
    <t>ART/RRT:</t>
  </si>
  <si>
    <t>Eu, responsável técnico pelo orçamento, declaro para os devidos fins, que a opção pela desoneração sobre a folha de pagamento é mais adequada para a administração pública.</t>
  </si>
  <si>
    <t>Cargo:</t>
  </si>
  <si>
    <t>Registro:</t>
  </si>
  <si>
    <t>Nome:</t>
  </si>
  <si>
    <t xml:space="preserve">Nome: </t>
  </si>
  <si>
    <t>6= final acima real acima</t>
  </si>
  <si>
    <t>Percentual do BDI superior ao limite estipulado pelo Acórdão TCU 2.622/2013.</t>
  </si>
  <si>
    <t>Responsável indicado pelo Tomador</t>
  </si>
  <si>
    <t>Responsável Técnico pela Composição do BDI</t>
  </si>
  <si>
    <t>5= final acima real dentro</t>
  </si>
  <si>
    <t>OK! Percentual do BDI quando calculado sem desoneração atende ao limite estipulado pelo Acórdão TCU 2.622/2013.</t>
  </si>
  <si>
    <t>4= final dentro real dentro</t>
  </si>
  <si>
    <t>OK!</t>
  </si>
  <si>
    <t>3= final dentro real abaixo</t>
  </si>
  <si>
    <t>Percentual do BDI quando calculado sem desoneração é inferior ao limite estipulado pelo Acórdão TCU 2.622/2013.</t>
  </si>
  <si>
    <t>2= final abaixo</t>
  </si>
  <si>
    <t>Percentual do BDI inferior ao limite estipulado pelo Acórdão TCU 2.622/2013.</t>
  </si>
  <si>
    <t>final</t>
  </si>
  <si>
    <t>OK</t>
  </si>
  <si>
    <t>real</t>
  </si>
  <si>
    <t>3= acima</t>
  </si>
  <si>
    <t>2= dentro</t>
  </si>
  <si>
    <t>1= abaixo</t>
  </si>
  <si>
    <t>Declaração do Tomador dos Recursos:</t>
  </si>
  <si>
    <t>Obs¹: Para pagamento de material em canteiro, quando possível nos programas do Gestor, o BDI de Materiais deve ser limitado a 12,00%.</t>
  </si>
  <si>
    <t>LIMITES DE BDI</t>
  </si>
  <si>
    <t>de 11,10% a 16,80%</t>
  </si>
  <si>
    <t>Fornecimento de Materiais e Equipamentos</t>
  </si>
  <si>
    <t>de 22,80% a 30,95%</t>
  </si>
  <si>
    <t>Obras Portuárias, Marítimas e Fluviais</t>
  </si>
  <si>
    <t>de 24,00% a 27,86%</t>
  </si>
  <si>
    <t>Construção e Manutenção de Estações e Redes de Distribuição de Energia Elétrica</t>
  </si>
  <si>
    <t>de 20,76% a 26,44%</t>
  </si>
  <si>
    <t>Construção de Redes de Abastecimento de Água, Coleta de Esgoto e Construções Correlatas</t>
  </si>
  <si>
    <t>de 19,60% a 24,23%</t>
  </si>
  <si>
    <t>Construção de Rodovias e Ferrovias</t>
  </si>
  <si>
    <t>Justificativas e Observações:</t>
  </si>
  <si>
    <t>de 20,34% a 25,00%</t>
  </si>
  <si>
    <t>Construção de Edifícios</t>
  </si>
  <si>
    <t>BDI</t>
  </si>
  <si>
    <t>Composição do BDI para obras com mão-de-obra onerada</t>
  </si>
  <si>
    <t>Fórmula - Acórdão TCU 2.622/2013:</t>
  </si>
  <si>
    <t>Composição do BDI para obras com mão-de-obra desonerada (conforme Lei 13.161 de 2015)</t>
  </si>
  <si>
    <t>LIMITE CONFORME ACÓRDÃO TCU 2.622/2013</t>
  </si>
  <si>
    <t>ISS</t>
  </si>
  <si>
    <t>6.4</t>
  </si>
  <si>
    <t>CPRB</t>
  </si>
  <si>
    <t>CONTRIBUIÇÃO PREVIDENCIÁRIA SOBRE A RECEITA BRUTA</t>
  </si>
  <si>
    <t>6.3</t>
  </si>
  <si>
    <t>maximos</t>
  </si>
  <si>
    <t>COFINS</t>
  </si>
  <si>
    <t>Base de cálculo:</t>
  </si>
  <si>
    <t>Alíquota ISS:</t>
  </si>
  <si>
    <t>%</t>
  </si>
  <si>
    <t>PIS</t>
  </si>
  <si>
    <t>I = PIS+COFINS+ISS+CPRB</t>
  </si>
  <si>
    <t>TAXA REPRESENTATIVA DE TRIBUTOS</t>
  </si>
  <si>
    <t>L</t>
  </si>
  <si>
    <t>LUCRO</t>
  </si>
  <si>
    <t>DF</t>
  </si>
  <si>
    <t>DESPESAS FINANCEIRAS</t>
  </si>
  <si>
    <t>R</t>
  </si>
  <si>
    <t>RISCO</t>
  </si>
  <si>
    <t>minimos</t>
  </si>
  <si>
    <t>S + G</t>
  </si>
  <si>
    <t>SEGURO E GARANTIA</t>
  </si>
  <si>
    <t>AC</t>
  </si>
  <si>
    <t>ADMINISTRAÇÃO CENTRAL</t>
  </si>
  <si>
    <t>3º QUARTIL (MÁXIMO)</t>
  </si>
  <si>
    <t>1º QUARTIL (MÍNIMO)</t>
  </si>
  <si>
    <t>SITUAÇÃO</t>
  </si>
  <si>
    <t>PERCENTUAL</t>
  </si>
  <si>
    <t>SIGLAS</t>
  </si>
  <si>
    <t>DESCRIÇÃO ANALÍTICA</t>
  </si>
  <si>
    <t>TIPO DE OBRA</t>
  </si>
  <si>
    <t>VERSÃO 1.18 (Dez/2015)</t>
  </si>
  <si>
    <t>.</t>
  </si>
  <si>
    <t>CRONOGRAMA FÍSICO-FINANCEIRO</t>
  </si>
  <si>
    <t>Contratante</t>
  </si>
  <si>
    <t>Objeto</t>
  </si>
  <si>
    <t>Localização do Empreendimento</t>
  </si>
  <si>
    <t>Discriminação dos serviços</t>
  </si>
  <si>
    <t>Peso (%)</t>
  </si>
  <si>
    <t>Valor Total (R$)</t>
  </si>
  <si>
    <t>Mês 01</t>
  </si>
  <si>
    <t>Mês 02</t>
  </si>
  <si>
    <t>Mês 03</t>
  </si>
  <si>
    <t>Mês 04</t>
  </si>
  <si>
    <t>Mês 05</t>
  </si>
  <si>
    <t>Mês 06</t>
  </si>
  <si>
    <t>Mês 07</t>
  </si>
  <si>
    <t>Mês 08</t>
  </si>
  <si>
    <t>Mês 09</t>
  </si>
  <si>
    <t>Mês 10</t>
  </si>
  <si>
    <t>Mês 11</t>
  </si>
  <si>
    <t>Mês 12</t>
  </si>
  <si>
    <t>Mês 13</t>
  </si>
  <si>
    <t>Mês 14</t>
  </si>
  <si>
    <t>Mês 15</t>
  </si>
  <si>
    <t>Mês 16</t>
  </si>
  <si>
    <t>Mês 17</t>
  </si>
  <si>
    <t>Mês 18</t>
  </si>
  <si>
    <t>Mês 19</t>
  </si>
  <si>
    <t>Mês 20</t>
  </si>
  <si>
    <t>Mês 21</t>
  </si>
  <si>
    <t>Mês 22</t>
  </si>
  <si>
    <t>Mês 23</t>
  </si>
  <si>
    <t>Mês 24</t>
  </si>
  <si>
    <t>Mês 25</t>
  </si>
  <si>
    <t>Mês 26</t>
  </si>
  <si>
    <t>Mês 27</t>
  </si>
  <si>
    <t>Mês 28</t>
  </si>
  <si>
    <t>Mês 29</t>
  </si>
  <si>
    <t>Mês 30</t>
  </si>
  <si>
    <t>Mês 31</t>
  </si>
  <si>
    <t>Mês 32</t>
  </si>
  <si>
    <t>Mês 33</t>
  </si>
  <si>
    <t>Mês 34</t>
  </si>
  <si>
    <t>Mês 35</t>
  </si>
  <si>
    <t>Mês 36</t>
  </si>
  <si>
    <t>Concedente R$</t>
  </si>
  <si>
    <t>Total simples</t>
  </si>
  <si>
    <t>Total acumulado</t>
  </si>
  <si>
    <t>Responsável Técnico</t>
  </si>
  <si>
    <t>Responsável Legal</t>
  </si>
  <si>
    <t>Nome: ENG.° CIVIL ARTUR BIANCHINI HERTEL</t>
  </si>
  <si>
    <t>Registro: 014.558-1</t>
  </si>
  <si>
    <t xml:space="preserve">OBSERVAÇÕES </t>
  </si>
  <si>
    <t>PROJETO PAVIMENTAÇÃO E SINALIZAÇÃO</t>
  </si>
  <si>
    <t xml:space="preserve">% </t>
  </si>
  <si>
    <t>SICRO</t>
  </si>
  <si>
    <t>MEMORIAL DE CÁLCULO DOS QUANTITATIVOS FÍSICOS</t>
  </si>
  <si>
    <t xml:space="preserve"> m³</t>
  </si>
  <si>
    <t xml:space="preserve">SINALIZAÇÃO VIÁRIA </t>
  </si>
  <si>
    <t>m</t>
  </si>
  <si>
    <t>m³</t>
  </si>
  <si>
    <t>m²</t>
  </si>
  <si>
    <t>RESPONSÁVEL TÉCNICO</t>
  </si>
  <si>
    <t>EXECUÇÃO DE MEIO-FIO EM TRECHO RETO, CONFECCIONADA EM CONCRETO PRÉ-FABRICADO, DIMENSÕES 100X15X13X30 CM (COMPRIMENTO X BASE INFERIOR X BASE SUPERIOR X ALTURA), PARA VIAS URBANAS (USO VIÁRIO) - TRAVAMENTO DA PISTA</t>
  </si>
  <si>
    <t xml:space="preserve">PLANILHA DE VOLUME - PROJETO GEOMÉTRICO </t>
  </si>
  <si>
    <t>MEMORIAL DE CALCULO</t>
  </si>
  <si>
    <t>1.3.2 LASTRO DE BRITA  (5cm)</t>
  </si>
  <si>
    <t>PROJETO DE DRENAGEM</t>
  </si>
  <si>
    <t>1.6</t>
  </si>
  <si>
    <t xml:space="preserve"> m²</t>
  </si>
  <si>
    <t xml:space="preserve">ESCAVAÇÃO MECANIZADA DE VALA COM PROF. ATÉ 1,5 M, COM ESCAVADEIRA HIDRÁULICA (0,8M3), LARG. DE 1,5M A 2,5 M, EM SOLO DE 1A CATEGORIA, LOCAIS COM BAIXO NÍVEL DE INTERFERÊNCIA. </t>
  </si>
  <si>
    <t>REATERRO MECANIZADO DE VALA COM ESCAVADEIRA HIDRÁULICA, LARGURA ATÉ 1,5 M, PROFUNDIDADE DE 1,5 A 3,0 M, COM SOLO DE 1ª CATEGORIA EM LOCAIS COM BAIXO NÍVEL DE INTERFERÊNCIA.</t>
  </si>
  <si>
    <t xml:space="preserve">Valor= </t>
  </si>
  <si>
    <t>Espessura de brita =</t>
  </si>
  <si>
    <t>COMPACTACAO MECANICA A 100% DO PROCTOR NORMAL - PAVIMENTACAO URBANA</t>
  </si>
  <si>
    <t>1.2.1</t>
  </si>
  <si>
    <t>1.2.2</t>
  </si>
  <si>
    <t>1.3.1</t>
  </si>
  <si>
    <t>1.3.2</t>
  </si>
  <si>
    <t>1.3.3</t>
  </si>
  <si>
    <t>1.3.4</t>
  </si>
  <si>
    <t>REGULARIZACAO DO SUBLEITO</t>
  </si>
  <si>
    <t>1.2.3</t>
  </si>
  <si>
    <t xml:space="preserve">1.3 DRENAGEM </t>
  </si>
  <si>
    <t>1.4 PAVIMENTAÇÃO</t>
  </si>
  <si>
    <t>1.5</t>
  </si>
  <si>
    <t>Lastro de brita =</t>
  </si>
  <si>
    <t>Cálculo= Escavação em Terra - ( Área do Tubo x Comprimento do Tubo ) - Lastro de Brita</t>
  </si>
  <si>
    <t>Escavação em terra =</t>
  </si>
  <si>
    <t>Volume =</t>
  </si>
  <si>
    <t>Área total =</t>
  </si>
  <si>
    <t xml:space="preserve">Abertura de vala= </t>
  </si>
  <si>
    <t>Abertura de vala =</t>
  </si>
  <si>
    <t>Comprimento da tubulação =</t>
  </si>
  <si>
    <t>Altura da vala =</t>
  </si>
  <si>
    <t>Cálculo = Abertura de vala * Comp. Tubulação * Altura da vala</t>
  </si>
  <si>
    <t>Cálculo = Abertura de vala * Comp. Tubulação * Espessura da brita</t>
  </si>
  <si>
    <t>1.1</t>
  </si>
  <si>
    <t>SERVIÇOS INICIAIS</t>
  </si>
  <si>
    <t>SINAPI-I</t>
  </si>
  <si>
    <t>ESCAVAÇÃO, CARGA E TRANSPORTE DE MATERIAL DE 1ª CATEGORIA - DMT DE 1.000 A 1.200 M - CAMINHO DE SERVIÇO PAVIMENTADO - COM ESCAVADEIRA E CAMINHÃO BASCULANTE DE 14M3</t>
  </si>
  <si>
    <t>1.1.1</t>
  </si>
  <si>
    <t xml:space="preserve">m </t>
  </si>
  <si>
    <t xml:space="preserve">Largura do meio fio = </t>
  </si>
  <si>
    <t>ASSENTAMENTO DE TUBO DE CONCRETO PARA REDES COLETORAS DE ÁGUAS PLUVIAIS, DIÂMETRO DE 400 MM, JUNTA RÍGIDA, INSTALADO EM LOCAL COM BAIXO NÍVEL DE INTERFERÊNCIAS (NÃO INCLUI FORNECIMENTO). AF_12/2015</t>
  </si>
  <si>
    <t>TUBO DE CONCRETO SIMPLES PARA AGUAS PLUVIAIS, CLASSE PS1, COM ENCAIXE MACHO E FEMEA, DIAMETRO NOMINAL DE 400 MM</t>
  </si>
  <si>
    <t>Total de meio fio a ser executado=</t>
  </si>
  <si>
    <t>Extensão=</t>
  </si>
  <si>
    <t>Largura da pista=</t>
  </si>
  <si>
    <t>DN 400MM</t>
  </si>
  <si>
    <t>1.2 - TERRAPLANAGEM</t>
  </si>
  <si>
    <t>1.2.1 VOLUME TOTAL DE CORTE</t>
  </si>
  <si>
    <t xml:space="preserve">Volume= </t>
  </si>
  <si>
    <t>(Planilha de Volume - Projeto Geométrico)</t>
  </si>
  <si>
    <t>1.2.2 VOLUME TOTAL DE ATERRO</t>
  </si>
  <si>
    <t>Volume de Aterro=</t>
  </si>
  <si>
    <t>m³    (Planilha de Volume - Projeto Geométrico)</t>
  </si>
  <si>
    <t>Volume de Corte=</t>
  </si>
  <si>
    <t xml:space="preserve">m³ </t>
  </si>
  <si>
    <t xml:space="preserve">Empolamento do material= </t>
  </si>
  <si>
    <t>(Considera-se 20% de empolamento no aterro)</t>
  </si>
  <si>
    <t>Comprimento da Tubulação=</t>
  </si>
  <si>
    <t>DRENAGEM PLUVIAL</t>
  </si>
  <si>
    <t>Comprimento do Meio Fio lateral Lado Esquerdo:</t>
  </si>
  <si>
    <t>Comprimento do Meio Fio lateral Lado Direito:</t>
  </si>
  <si>
    <t>Comprimento do Meio Fio para travamento no fim da pista:</t>
  </si>
  <si>
    <t>EXECUÇÃO DE PAVIMENTO EM PISO INTERTRAVADO, COM BLOCO SEXTAVADO DE 25 X 25 CM, ESPESSURA 8 CM - INCLUINDO BASE  COM ESPESSURA DE 5CM DE AREIA PARA ASSENTAMENTO</t>
  </si>
  <si>
    <t xml:space="preserve">Nome </t>
  </si>
  <si>
    <t>Referências</t>
  </si>
  <si>
    <t>Descrição de Serviço, Insumo, Mão de Obra, Equipamento</t>
  </si>
  <si>
    <t>Unid.</t>
  </si>
  <si>
    <t>Coeficiente</t>
  </si>
  <si>
    <t>Custo Unitário</t>
  </si>
  <si>
    <t>Total</t>
  </si>
  <si>
    <t>COMPOSIÇÃO 01</t>
  </si>
  <si>
    <t>H</t>
  </si>
  <si>
    <t>KG</t>
  </si>
  <si>
    <t xml:space="preserve">Data-base: </t>
  </si>
  <si>
    <t>Total sem BDI</t>
  </si>
  <si>
    <t>Unidade:</t>
  </si>
  <si>
    <t>Critérios Adotados:</t>
  </si>
  <si>
    <t>Desconto Global (%)</t>
  </si>
  <si>
    <t>TOTAL</t>
  </si>
  <si>
    <t>ASSINATURA:</t>
  </si>
  <si>
    <t>P9824</t>
  </si>
  <si>
    <t>Alvenaria de blocos de concreto 19 x 19 x 39 cm com espessura de 20 cm - areia comercial</t>
  </si>
  <si>
    <t>Argamassa de cimento e areia 1:3 - confecção em betoneira e lançamento manual - areia comercial</t>
  </si>
  <si>
    <t>Armação em aço CA-50 - fornecimento, preparo e colocação</t>
  </si>
  <si>
    <t>Armação em aço CA-60 - fornecimento, preparo e colocação</t>
  </si>
  <si>
    <t>Concreto fck = 25 MPa - confecção em betoneira e lançamento manual - areia e brita comerciais</t>
  </si>
  <si>
    <t>Formas de tábuas de pinho para dispositivos de drenagem - utilização de 3 vezes - confecção, instalação e retirada</t>
  </si>
  <si>
    <t>Escavação mecânica com retroescavadeira em material de 1ª categoria</t>
  </si>
  <si>
    <t>1.3.5</t>
  </si>
  <si>
    <t>OBRA: PAVIMENTAÇÃO EM BLOCO INTERTRAVADO SEXTAVADO DE CONCRETO</t>
  </si>
  <si>
    <t xml:space="preserve">Volume Total de Corte= </t>
  </si>
  <si>
    <t xml:space="preserve">Volume (Tabela de Volumes)= </t>
  </si>
  <si>
    <t>Cálculo= (Volume de Corte - Volume de Aterro ) x 1,20)</t>
  </si>
  <si>
    <t>Diâmetro Interno da tubulação=</t>
  </si>
  <si>
    <t>Área externa do tubo =</t>
  </si>
  <si>
    <t>LASTRO DE BRITA (E=5CM) PARA DRENAGEM</t>
  </si>
  <si>
    <t>1.</t>
  </si>
  <si>
    <t>CAIXA COLETORA COM GRELHA DE CONCRETO</t>
  </si>
  <si>
    <t>1.4.2</t>
  </si>
  <si>
    <t>1.4.3</t>
  </si>
  <si>
    <t xml:space="preserve">1.2.3 ESPALHAMENTO DE MATERIAL EM BOTA-FORA </t>
  </si>
  <si>
    <t>Volume para travamento do Meio-Fio=</t>
  </si>
  <si>
    <t>m³, Volume para preenchimento do MF (item 1.5.1)</t>
  </si>
  <si>
    <t>1.5 - CONSTRUÇÃO DE PASSEIO</t>
  </si>
  <si>
    <t>1.5.1 COMPACTAÇÃO DE SOLO</t>
  </si>
  <si>
    <t>Volume de aterro = Área do Passeio x Espessura da camada de aterro</t>
  </si>
  <si>
    <t>Extensão = comprimento da pista x 2 lados</t>
  </si>
  <si>
    <t>Área da seção de aterro:</t>
  </si>
  <si>
    <t>Volume=</t>
  </si>
  <si>
    <t>ESPALHAMENTO DE MATERIAL EM BOTA-FORA</t>
  </si>
  <si>
    <t>1.5.1</t>
  </si>
  <si>
    <t>4805754</t>
  </si>
  <si>
    <t>COMPACTAÇÃO MANUAL COM SOQUETE VIBRATÓRIO</t>
  </si>
  <si>
    <t xml:space="preserve">CONSTRUÇÃO DO PASSEIO </t>
  </si>
  <si>
    <t>Extensão:</t>
  </si>
  <si>
    <t>Largura de pista:</t>
  </si>
  <si>
    <t>Largura de regularização 0,65m (meio fio mais área de serviço):</t>
  </si>
  <si>
    <t xml:space="preserve">SUPORTE METÁLICO GALVANIZADO PARA PLACA DE ADVERTÊNCIA OU REGULAMENTAÇÃO - LADO OU DIÂMETRO DE 0,60 M - FORNECIMENTO E
IMPLANTAÇÃO
</t>
  </si>
  <si>
    <t>PLACA DE REGULAMENTAÇÃO EM AÇO D = 0,60 M - PELÍCULA RETRORREFLETIVA TIPO I + SI - FORNECIMENTO E IMPLANTAÇÃO</t>
  </si>
  <si>
    <t>4011209</t>
  </si>
  <si>
    <t>92394</t>
  </si>
  <si>
    <t>94273</t>
  </si>
  <si>
    <t xml:space="preserve">Área de pavimentação = Extensão x Largura da Pista </t>
  </si>
  <si>
    <t>1.3.6</t>
  </si>
  <si>
    <t>1.6.1</t>
  </si>
  <si>
    <t>1.6.2</t>
  </si>
  <si>
    <t xml:space="preserve">FORNECIMENTO E INSTALAÇÃO DE PLACA DE OBRA COM CHAPA GALVANIZADA E ESTRUTURA DE MADEIRA. </t>
  </si>
  <si>
    <t>= 3,00 x 1,50</t>
  </si>
  <si>
    <t>SERVENTE COM ENCARGOS COMPLEMENTARES</t>
  </si>
  <si>
    <t xml:space="preserve">TRANSPORTE COM CAMINHÃO BASCULANTE DE 14 M³, EM VIA URBANA PAVIMENTADA, DMT CONSIDERADO 10 KM </t>
  </si>
  <si>
    <t xml:space="preserve">Volume de solo excedente = </t>
  </si>
  <si>
    <t>m3</t>
  </si>
  <si>
    <t xml:space="preserve">D.M.T até o local de bota fora= </t>
  </si>
  <si>
    <t>km</t>
  </si>
  <si>
    <t>Transporte de solo excedente=</t>
  </si>
  <si>
    <t>m3xkm</t>
  </si>
  <si>
    <t>1.2.4</t>
  </si>
  <si>
    <t>1.2.4 TRANSPORTE MATERIAL EXCEDENTE ATÉ O BOTA-FORA</t>
  </si>
  <si>
    <t>TXKM</t>
  </si>
  <si>
    <t>1.4.4</t>
  </si>
  <si>
    <t>1.4.5</t>
  </si>
  <si>
    <t>Código</t>
  </si>
  <si>
    <t xml:space="preserve">Produtiva </t>
  </si>
  <si>
    <t xml:space="preserve">Improdutiva </t>
  </si>
  <si>
    <t>Custo Unit.</t>
  </si>
  <si>
    <t>Equipamentos (A)</t>
  </si>
  <si>
    <t>EXECUÇÃO E COMPACTAÇÃO DE BASE EM SEIXO CLASSIFICADO</t>
  </si>
  <si>
    <t xml:space="preserve">E9605 </t>
  </si>
  <si>
    <t>Caminhão Tanque - 6.000 l (136 kW)</t>
  </si>
  <si>
    <t>E9584</t>
  </si>
  <si>
    <t>Carregadeira de pneus com capacidade de 1,72 m³ - 113 kW</t>
  </si>
  <si>
    <t xml:space="preserve">E9514 </t>
  </si>
  <si>
    <t>Distribuidor de Agregados : Romanelli : DAR-5000 - autopropelido</t>
  </si>
  <si>
    <t xml:space="preserve">E9524 </t>
  </si>
  <si>
    <t>Motoniveladora - 93 kW</t>
  </si>
  <si>
    <t xml:space="preserve">E9762 </t>
  </si>
  <si>
    <t>Rolo compactador autopropelido de 27 t - 85 kW</t>
  </si>
  <si>
    <t xml:space="preserve">E9530 </t>
  </si>
  <si>
    <t>Rolo compactador liso autopropelido vibratório de 11 t - 97 kW</t>
  </si>
  <si>
    <t>Mão de obra (B)</t>
  </si>
  <si>
    <t>Quantidade</t>
  </si>
  <si>
    <t>Salário Base</t>
  </si>
  <si>
    <t>Servente</t>
  </si>
  <si>
    <t>h</t>
  </si>
  <si>
    <t>P9801</t>
  </si>
  <si>
    <t>Ajudante</t>
  </si>
  <si>
    <t>(C) Produção da equipe 131,25 m3/h</t>
  </si>
  <si>
    <t>Custo Horário Total (A + B)</t>
  </si>
  <si>
    <t>(D) Custo unitário da execução [(A + B )/ C]</t>
  </si>
  <si>
    <t>Materiais (E)</t>
  </si>
  <si>
    <t>Custo</t>
  </si>
  <si>
    <t>PESQUISA 01</t>
  </si>
  <si>
    <t>COMPOSIÇÃO 02</t>
  </si>
  <si>
    <t>PESQUISA DE MERCADO</t>
  </si>
  <si>
    <t>Especificação do Serviço ou Material Pesquisado</t>
  </si>
  <si>
    <t>Observações</t>
  </si>
  <si>
    <t>1º Fonte</t>
  </si>
  <si>
    <t>2º Fonte</t>
  </si>
  <si>
    <t>3º Fonte</t>
  </si>
  <si>
    <t>Mediana</t>
  </si>
  <si>
    <t>SEIXO CLASSIFICADO</t>
  </si>
  <si>
    <t>Valor Cotado (R$)</t>
  </si>
  <si>
    <t>Unidade</t>
  </si>
  <si>
    <t>M³</t>
  </si>
  <si>
    <t>Fornecedor</t>
  </si>
  <si>
    <t xml:space="preserve">Britagem Bosa Ltda </t>
  </si>
  <si>
    <t>Empreiteira e Transportadora São Roque Ltda</t>
  </si>
  <si>
    <t>Mampituba Mineração e Transportes LTDA-ME</t>
  </si>
  <si>
    <t>CNPJ</t>
  </si>
  <si>
    <t>82.165.671/0001-77</t>
  </si>
  <si>
    <t>11.166.341/0002-39</t>
  </si>
  <si>
    <t>21.075.976.0001-01</t>
  </si>
  <si>
    <t>Nome do Contato</t>
  </si>
  <si>
    <t xml:space="preserve">Gabriela </t>
  </si>
  <si>
    <t xml:space="preserve">Antônio </t>
  </si>
  <si>
    <t>Alex Bianchin</t>
  </si>
  <si>
    <t>Telefone</t>
  </si>
  <si>
    <t>(48)3544-9052</t>
  </si>
  <si>
    <t>(48) 98844-2428</t>
  </si>
  <si>
    <t>(48) 98821-4116</t>
  </si>
  <si>
    <t>Data da Pesquisa</t>
  </si>
  <si>
    <t>Justificativas sobre o valor efetivamente adotado:</t>
  </si>
  <si>
    <t>Não incluso BDI</t>
  </si>
  <si>
    <t>Não incluso transporte</t>
  </si>
  <si>
    <t xml:space="preserve">Espessura da camada = </t>
  </si>
  <si>
    <t>1.4.3 - TRANSPORTE BASE</t>
  </si>
  <si>
    <t>1.4.2 - BASE EM BRITA GRADUADA</t>
  </si>
  <si>
    <t>1.4.1 - REGULARIZAÇÃO DE SUPERFÍCIE</t>
  </si>
  <si>
    <t>Volume  de  Base=</t>
  </si>
  <si>
    <t xml:space="preserve">D.M.T da Pedreira até o empreendimento = </t>
  </si>
  <si>
    <t xml:space="preserve">Peso especifico do material: </t>
  </si>
  <si>
    <t>t/m³</t>
  </si>
  <si>
    <t>Total =</t>
  </si>
  <si>
    <t>t * km</t>
  </si>
  <si>
    <t xml:space="preserve">1.4.4 PAVIMENTAÇÃO LAJOTA SEXTAVADA </t>
  </si>
  <si>
    <t>1.4.5 EXECUÇÃO DE MEIO-FIO</t>
  </si>
  <si>
    <t>PREFEITURA MUNICIPAL DE SÃO JOÃO DO SUL</t>
  </si>
  <si>
    <t xml:space="preserve">São João do Sul / SC </t>
  </si>
  <si>
    <t>COMPOSIÇÕES DE CUSTOS UNITÁRIOS</t>
  </si>
  <si>
    <t>DATA BASE: MARÇO/2024</t>
  </si>
  <si>
    <t>REFERENCIAL DE PREÇO: SICRO 01/2024 - SINAPI 03/2024</t>
  </si>
  <si>
    <t>ENCARGOS SOCIAIS: ONERADO. LEIS SOCIAIS: IGUAIS AO SINAPI REFERENCIAL SC - MARÇO/2024</t>
  </si>
  <si>
    <t>11+05</t>
  </si>
  <si>
    <t>SARJETA TRAPEZOIDAL DE CONCRETO - SZC 90-30 - ESCAVAÇÃO MECÂNICA - AREIA E BRITA COMERCIAIS</t>
  </si>
  <si>
    <t>ESCAVAÇÃO MECANIZADA DE VALA COM PROF. ATÉ 1,5 M (MÉDIA MONTANTE E JUSANTE/UMA COMPOSIÇÃO POR TRECHO), ESCAVADEIRA (0,8 M3),LARG. MENOR QUE 1,5 M, EM SOLO DE 1A CATEGORIA, LOCAIS COM BAIXO NÍVEL DE INTERFERÊNCIA - ESCAVAÇÃO PARA VALA LATERAL</t>
  </si>
  <si>
    <t>1.3.7</t>
  </si>
  <si>
    <t>1.3.8</t>
  </si>
  <si>
    <t>1.3.9</t>
  </si>
  <si>
    <t>1.3.7 ESCAVAÇÃO MECÂNICA DE VALA LATERAL</t>
  </si>
  <si>
    <t>1.3.1 ESCAVAÇÃO MECÂNICA PARA DRENAGEM</t>
  </si>
  <si>
    <t>Largura média da vala=</t>
  </si>
  <si>
    <t>Altura média da vala=</t>
  </si>
  <si>
    <t>valor máximo =</t>
  </si>
  <si>
    <t>resto do trecho 01</t>
  </si>
  <si>
    <t>corte =</t>
  </si>
  <si>
    <t>aterro=</t>
  </si>
  <si>
    <t>trecho 02</t>
  </si>
  <si>
    <t>EXTENSÃO=</t>
  </si>
  <si>
    <t>T01</t>
  </si>
  <si>
    <t>T02</t>
  </si>
  <si>
    <t>(até estaca 11+10,00)</t>
  </si>
  <si>
    <t xml:space="preserve">1.3.5 REATERRO </t>
  </si>
  <si>
    <t>RODOVIA SJS 158 - TRECHO 02</t>
  </si>
  <si>
    <t>Estaca inicial</t>
  </si>
  <si>
    <t>Estaca Final</t>
  </si>
  <si>
    <t>Qtdade</t>
  </si>
  <si>
    <t>uni</t>
  </si>
  <si>
    <t>BSTC 40 CM - travessia</t>
  </si>
  <si>
    <t>Vala Lateral (1,0 x 1,0) - LE</t>
  </si>
  <si>
    <t>CCSGC - LD</t>
  </si>
  <si>
    <t>Sarjeta Trapezoidal - LD</t>
  </si>
  <si>
    <t>Dreno Profundo - LD</t>
  </si>
  <si>
    <t>MAIO/2024</t>
  </si>
  <si>
    <t>DRENO LONGITUDINAL PROFUNDO PARA CORTE EM SOLO - DPS 08 - TUBO PEAD E BRITA COMERCIAL</t>
  </si>
  <si>
    <r>
      <t xml:space="preserve">TRANSPORTE COM CAMINHÃO BASCULANTE DE 10 M³ - RODOVIA EM REVESTIMENTO PRIMÁRIO - </t>
    </r>
    <r>
      <rPr>
        <b/>
        <sz val="20"/>
        <rFont val="Arial"/>
        <family val="2"/>
      </rPr>
      <t>DMT  13,50 KM</t>
    </r>
    <r>
      <rPr>
        <sz val="20"/>
        <rFont val="Arial"/>
        <family val="2"/>
      </rPr>
      <t xml:space="preserve">- </t>
    </r>
    <r>
      <rPr>
        <b/>
        <sz val="20"/>
        <rFont val="Arial"/>
        <family val="2"/>
      </rPr>
      <t>P. ESPECIFICO 1,70 t/m³</t>
    </r>
  </si>
  <si>
    <t>CREA/SC: 014.558-2</t>
  </si>
  <si>
    <t xml:space="preserve">ARTUR BIANCHINI HERTEL </t>
  </si>
  <si>
    <t>PAVIMENTAÇÃO DA RODOVIA MUNICIPAL SJS 158 - TRECHO 02 - SENTIDO VILA GABRIEL - NORTE/SUL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</si>
</sst>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0.00&quot; &quot;;&quot; (&quot;#,##0.00&quot;)&quot;;&quot; -&quot;#&quot; &quot;;@&quot; &quot;"/>
    <numFmt numFmtId="167" formatCode="#,##0.00&quot; &quot;;&quot;-&quot;#,##0.00&quot; &quot;;&quot; -&quot;#&quot; &quot;;@&quot; &quot;"/>
    <numFmt numFmtId="168" formatCode="[$R$-416]&quot; &quot;#,##0.00;[Red]&quot;-&quot;[$R$-416]&quot; &quot;#,##0.00"/>
    <numFmt numFmtId="169" formatCode="_(* #,##0.00_);_(* \(#,##0.00\);_(* \-??_);_(@_)"/>
    <numFmt numFmtId="170" formatCode="#,##0.0000"/>
    <numFmt numFmtId="171" formatCode="[$-416]mmm\-yy;@"/>
    <numFmt numFmtId="172" formatCode="#,##0.000"/>
    <numFmt numFmtId="173" formatCode="&quot;R$&quot;\ #,##0.00"/>
    <numFmt numFmtId="174" formatCode="00\+00.00"/>
  </numFmts>
  <fonts count="63">
    <font>
      <sz val="11"/>
      <color theme="1"/>
      <name val="Calibri"/>
      <family val="2"/>
      <scheme val="minor"/>
    </font>
    <font>
      <sz val="11"/>
      <color theme="1"/>
      <name val="Arial"/>
      <family val="2"/>
    </font>
    <font>
      <sz val="11"/>
      <color theme="1"/>
      <name val="Arial"/>
      <family val="2"/>
    </font>
    <font>
      <sz val="11"/>
      <color theme="1"/>
      <name val="Arial"/>
      <family val="2"/>
    </font>
    <font>
      <b/>
      <sz val="11"/>
      <name val="Arial"/>
      <family val="2"/>
    </font>
    <font>
      <sz val="11"/>
      <name val="Arial"/>
      <family val="2"/>
    </font>
    <font>
      <b/>
      <sz val="11"/>
      <color indexed="8"/>
      <name val="Arial"/>
      <family val="2"/>
    </font>
    <font>
      <b/>
      <sz val="10"/>
      <name val="Arial"/>
      <family val="2"/>
    </font>
    <font>
      <sz val="11"/>
      <color theme="1"/>
      <name val="Calibri"/>
      <family val="2"/>
      <scheme val="minor"/>
    </font>
    <font>
      <sz val="10"/>
      <name val="Arial"/>
      <family val="2"/>
    </font>
    <font>
      <sz val="11"/>
      <color indexed="8"/>
      <name val="Arial"/>
      <family val="2"/>
    </font>
    <font>
      <sz val="11"/>
      <color rgb="FF000000"/>
      <name val="Calibri"/>
      <family val="2"/>
    </font>
    <font>
      <sz val="11"/>
      <color indexed="8"/>
      <name val="Calibri"/>
      <family val="2"/>
    </font>
    <font>
      <sz val="10"/>
      <color rgb="FF000000"/>
      <name val="Arial1"/>
    </font>
    <font>
      <b/>
      <i/>
      <sz val="16"/>
      <color rgb="FF000000"/>
      <name val="Arial"/>
      <family val="2"/>
    </font>
    <font>
      <sz val="11"/>
      <color rgb="FF000000"/>
      <name val="Arial"/>
      <family val="2"/>
    </font>
    <font>
      <b/>
      <i/>
      <u/>
      <sz val="11"/>
      <color rgb="FF000000"/>
      <name val="Arial"/>
      <family val="2"/>
    </font>
    <font>
      <b/>
      <sz val="8"/>
      <name val="Arial"/>
      <family val="2"/>
    </font>
    <font>
      <sz val="10"/>
      <color indexed="8"/>
      <name val="Arial"/>
      <family val="2"/>
    </font>
    <font>
      <sz val="9"/>
      <name val="Arial"/>
      <family val="2"/>
    </font>
    <font>
      <sz val="8"/>
      <name val="Arial"/>
      <family val="2"/>
    </font>
    <font>
      <sz val="8"/>
      <color indexed="8"/>
      <name val="Arial"/>
      <family val="2"/>
    </font>
    <font>
      <sz val="9"/>
      <color indexed="8"/>
      <name val="Arial"/>
      <family val="2"/>
    </font>
    <font>
      <b/>
      <sz val="7"/>
      <name val="Arial"/>
      <family val="2"/>
    </font>
    <font>
      <sz val="7"/>
      <name val="Arial"/>
      <family val="2"/>
    </font>
    <font>
      <sz val="7.5"/>
      <name val="Arial"/>
      <family val="2"/>
    </font>
    <font>
      <b/>
      <sz val="9"/>
      <name val="Arial"/>
      <family val="2"/>
    </font>
    <font>
      <b/>
      <sz val="10"/>
      <color indexed="9"/>
      <name val="Arial"/>
      <family val="2"/>
    </font>
    <font>
      <b/>
      <sz val="14"/>
      <name val="Arial"/>
      <family val="2"/>
    </font>
    <font>
      <sz val="8"/>
      <color indexed="10"/>
      <name val="Arial"/>
      <family val="2"/>
    </font>
    <font>
      <b/>
      <sz val="12"/>
      <name val="Arial"/>
      <family val="2"/>
    </font>
    <font>
      <sz val="10"/>
      <color indexed="9"/>
      <name val="Arial"/>
      <family val="2"/>
    </font>
    <font>
      <b/>
      <sz val="12"/>
      <color indexed="9"/>
      <name val="Arial"/>
      <family val="2"/>
    </font>
    <font>
      <sz val="10"/>
      <color indexed="41"/>
      <name val="Arial"/>
      <family val="2"/>
    </font>
    <font>
      <sz val="7.5"/>
      <color indexed="9"/>
      <name val="Arial"/>
      <family val="2"/>
    </font>
    <font>
      <sz val="7"/>
      <color indexed="9"/>
      <name val="Arial"/>
      <family val="2"/>
    </font>
    <font>
      <sz val="8"/>
      <color rgb="FF000000"/>
      <name val="Tahoma"/>
      <family val="2"/>
    </font>
    <font>
      <b/>
      <sz val="14"/>
      <name val="Swis721 Md BT"/>
    </font>
    <font>
      <sz val="14"/>
      <name val="Arial"/>
      <family val="2"/>
    </font>
    <font>
      <b/>
      <sz val="14"/>
      <color indexed="12"/>
      <name val="Arial"/>
      <family val="2"/>
    </font>
    <font>
      <sz val="14"/>
      <color indexed="12"/>
      <name val="Arial"/>
      <family val="2"/>
    </font>
    <font>
      <sz val="12"/>
      <name val="Arial"/>
      <family val="2"/>
    </font>
    <font>
      <b/>
      <sz val="20"/>
      <name val="Arial"/>
      <family val="2"/>
    </font>
    <font>
      <sz val="20"/>
      <color theme="1"/>
      <name val="Calibri"/>
      <family val="2"/>
      <scheme val="minor"/>
    </font>
    <font>
      <sz val="20"/>
      <color theme="1"/>
      <name val="Arial"/>
      <family val="2"/>
    </font>
    <font>
      <sz val="20"/>
      <color rgb="FFFF0000"/>
      <name val="Arial"/>
      <family val="2"/>
    </font>
    <font>
      <sz val="20"/>
      <name val="Arial"/>
      <family val="2"/>
    </font>
    <font>
      <sz val="11"/>
      <color theme="1"/>
      <name val="Arial"/>
      <family val="2"/>
    </font>
    <font>
      <b/>
      <sz val="11"/>
      <color theme="1"/>
      <name val="Arial"/>
      <family val="2"/>
    </font>
    <font>
      <b/>
      <sz val="11"/>
      <color rgb="FFFF0000"/>
      <name val="Arial"/>
      <family val="2"/>
    </font>
    <font>
      <sz val="20"/>
      <name val="Calibri"/>
      <family val="2"/>
      <scheme val="minor"/>
    </font>
    <font>
      <sz val="11"/>
      <name val="Calibri"/>
      <family val="2"/>
      <scheme val="minor"/>
    </font>
    <font>
      <sz val="11"/>
      <color rgb="FFFF0000"/>
      <name val="Arial"/>
      <family val="2"/>
    </font>
    <font>
      <b/>
      <sz val="20"/>
      <color rgb="FFFF0000"/>
      <name val="Arial"/>
      <family val="2"/>
    </font>
    <font>
      <sz val="8"/>
      <name val="Calibri"/>
      <family val="2"/>
      <scheme val="minor"/>
    </font>
    <font>
      <sz val="10"/>
      <color theme="1"/>
      <name val="Calibri"/>
      <family val="2"/>
      <scheme val="minor"/>
    </font>
    <font>
      <sz val="30"/>
      <color rgb="FFFF0000"/>
      <name val="Arial"/>
      <family val="2"/>
    </font>
    <font>
      <sz val="30"/>
      <name val="Arial"/>
      <family val="2"/>
    </font>
    <font>
      <b/>
      <sz val="12"/>
      <color theme="1"/>
      <name val="Arial"/>
      <family val="2"/>
    </font>
    <font>
      <sz val="12"/>
      <color indexed="8"/>
      <name val="Arial"/>
      <family val="2"/>
    </font>
    <font>
      <sz val="12"/>
      <color theme="1"/>
      <name val="Arial"/>
      <family val="2"/>
    </font>
    <font>
      <b/>
      <sz val="26"/>
      <color theme="1"/>
      <name val="Arial"/>
      <family val="2"/>
    </font>
    <font>
      <b/>
      <sz val="20"/>
      <color theme="1"/>
      <name val="Arial"/>
      <family val="2"/>
    </font>
  </fonts>
  <fills count="31">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2"/>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indexed="41"/>
        <bgColor indexed="64"/>
      </patternFill>
    </fill>
    <fill>
      <patternFill patternType="solid">
        <fgColor indexed="43"/>
        <bgColor indexed="64"/>
      </patternFill>
    </fill>
    <fill>
      <patternFill patternType="solid">
        <fgColor indexed="10"/>
        <bgColor indexed="64"/>
      </patternFill>
    </fill>
    <fill>
      <patternFill patternType="solid">
        <fgColor indexed="42"/>
        <bgColor indexed="64"/>
      </patternFill>
    </fill>
    <fill>
      <patternFill patternType="solid">
        <fgColor indexed="9"/>
        <bgColor indexed="64"/>
      </patternFill>
    </fill>
    <fill>
      <patternFill patternType="solid">
        <fgColor indexed="17"/>
        <bgColor indexed="64"/>
      </patternFill>
    </fill>
    <fill>
      <patternFill patternType="gray0625">
        <bgColor theme="0" tint="-4.9989318521683403E-2"/>
      </patternFill>
    </fill>
    <fill>
      <patternFill patternType="solid">
        <fgColor theme="2" tint="-0.249977111117893"/>
        <bgColor indexed="64"/>
      </patternFill>
    </fill>
    <fill>
      <patternFill patternType="solid">
        <fgColor rgb="FFFFC00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indexed="41"/>
        <bgColor indexed="9"/>
      </patternFill>
    </fill>
    <fill>
      <patternFill patternType="solid">
        <fgColor indexed="26"/>
        <bgColor indexed="64"/>
      </patternFill>
    </fill>
    <fill>
      <patternFill patternType="solid">
        <fgColor rgb="FFFFFFD5"/>
        <bgColor indexed="64"/>
      </patternFill>
    </fill>
    <fill>
      <patternFill patternType="solid">
        <fgColor rgb="FFFFFFCC"/>
        <bgColor indexed="64"/>
      </patternFill>
    </fill>
    <fill>
      <patternFill patternType="solid">
        <fgColor rgb="FFCCFFFF"/>
        <bgColor indexed="9"/>
      </patternFill>
    </fill>
    <fill>
      <patternFill patternType="solid">
        <fgColor rgb="FFCCFFFF"/>
        <bgColor indexed="64"/>
      </patternFill>
    </fill>
    <fill>
      <patternFill patternType="solid">
        <fgColor indexed="44"/>
        <bgColor indexed="64"/>
      </patternFill>
    </fill>
    <fill>
      <patternFill patternType="solid">
        <fgColor theme="8" tint="0.79998168889431442"/>
        <bgColor indexed="64"/>
      </patternFill>
    </fill>
  </fills>
  <borders count="1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right style="thin">
        <color indexed="64"/>
      </right>
      <top/>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style="thin">
        <color indexed="64"/>
      </right>
      <top style="thin">
        <color indexed="64"/>
      </top>
      <bottom style="medium">
        <color indexed="64"/>
      </bottom>
      <diagonal/>
    </border>
    <border>
      <left/>
      <right style="thick">
        <color indexed="64"/>
      </right>
      <top/>
      <bottom style="thick">
        <color indexed="64"/>
      </bottom>
      <diagonal/>
    </border>
    <border>
      <left/>
      <right/>
      <top style="hair">
        <color indexed="64"/>
      </top>
      <bottom style="thick">
        <color indexed="64"/>
      </bottom>
      <diagonal/>
    </border>
    <border>
      <left style="thick">
        <color indexed="64"/>
      </left>
      <right/>
      <top/>
      <bottom style="thick">
        <color indexed="64"/>
      </bottom>
      <diagonal/>
    </border>
    <border>
      <left/>
      <right/>
      <top style="hair">
        <color indexed="64"/>
      </top>
      <bottom/>
      <diagonal/>
    </border>
    <border>
      <left/>
      <right style="thick">
        <color indexed="64"/>
      </right>
      <top/>
      <bottom/>
      <diagonal/>
    </border>
    <border>
      <left/>
      <right/>
      <top style="hair">
        <color indexed="64"/>
      </top>
      <bottom style="hair">
        <color indexed="64"/>
      </bottom>
      <diagonal/>
    </border>
    <border>
      <left style="thick">
        <color indexed="64"/>
      </left>
      <right/>
      <top/>
      <bottom/>
      <diagonal/>
    </border>
    <border>
      <left/>
      <right style="thick">
        <color indexed="64"/>
      </right>
      <top style="thick">
        <color indexed="64"/>
      </top>
      <bottom/>
      <diagonal/>
    </border>
    <border>
      <left/>
      <right/>
      <top style="thick">
        <color indexed="64"/>
      </top>
      <bottom/>
      <diagonal/>
    </border>
    <border>
      <left style="thick">
        <color indexed="64"/>
      </left>
      <right/>
      <top style="thick">
        <color indexed="64"/>
      </top>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thick">
        <color indexed="64"/>
      </top>
      <bottom style="thick">
        <color indexed="64"/>
      </bottom>
      <diagonal/>
    </border>
    <border>
      <left style="medium">
        <color indexed="64"/>
      </left>
      <right style="medium">
        <color indexed="64"/>
      </right>
      <top/>
      <bottom style="medium">
        <color indexed="64"/>
      </bottom>
      <diagonal/>
    </border>
    <border>
      <left style="hair">
        <color indexed="64"/>
      </left>
      <right/>
      <top/>
      <bottom/>
      <diagonal/>
    </border>
    <border>
      <left style="medium">
        <color indexed="64"/>
      </left>
      <right style="medium">
        <color indexed="64"/>
      </right>
      <top style="medium">
        <color indexed="64"/>
      </top>
      <bottom/>
      <diagonal/>
    </border>
    <border>
      <left style="hair">
        <color indexed="64"/>
      </left>
      <right/>
      <top style="hair">
        <color indexed="64"/>
      </top>
      <bottom/>
      <diagonal/>
    </border>
    <border>
      <left/>
      <right style="thin">
        <color indexed="64"/>
      </right>
      <top/>
      <bottom style="hair">
        <color indexed="64"/>
      </bottom>
      <diagonal/>
    </border>
    <border>
      <left style="hair">
        <color indexed="64"/>
      </left>
      <right/>
      <top style="thin">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54"/>
      </right>
      <top style="medium">
        <color indexed="54"/>
      </top>
      <bottom style="medium">
        <color indexed="54"/>
      </bottom>
      <diagonal/>
    </border>
    <border>
      <left/>
      <right style="hair">
        <color indexed="64"/>
      </right>
      <top style="medium">
        <color indexed="54"/>
      </top>
      <bottom style="medium">
        <color indexed="54"/>
      </bottom>
      <diagonal/>
    </border>
    <border>
      <left/>
      <right/>
      <top style="medium">
        <color indexed="54"/>
      </top>
      <bottom style="medium">
        <color indexed="54"/>
      </bottom>
      <diagonal/>
    </border>
    <border>
      <left style="hair">
        <color indexed="64"/>
      </left>
      <right/>
      <top style="hair">
        <color indexed="64"/>
      </top>
      <bottom style="medium">
        <color indexed="54"/>
      </bottom>
      <diagonal/>
    </border>
    <border>
      <left style="hair">
        <color indexed="64"/>
      </left>
      <right/>
      <top style="thin">
        <color indexed="64"/>
      </top>
      <bottom/>
      <diagonal/>
    </border>
    <border>
      <left style="hair">
        <color indexed="64"/>
      </left>
      <right style="medium">
        <color indexed="54"/>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style="medium">
        <color indexed="54"/>
      </right>
      <top style="medium">
        <color indexed="5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style="thin">
        <color indexed="64"/>
      </top>
      <bottom style="medium">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style="medium">
        <color indexed="64"/>
      </left>
      <right style="hair">
        <color indexed="64"/>
      </right>
      <top style="medium">
        <color indexed="5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5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thin">
        <color indexed="64"/>
      </top>
      <bottom style="hair">
        <color indexed="64"/>
      </bottom>
      <diagonal/>
    </border>
    <border>
      <left style="thin">
        <color indexed="64"/>
      </left>
      <right/>
      <top style="hair">
        <color indexed="64"/>
      </top>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s>
  <cellStyleXfs count="3504">
    <xf numFmtId="0" fontId="0"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0" fontId="9" fillId="0" borderId="0"/>
    <xf numFmtId="0" fontId="13" fillId="0" borderId="0" applyNumberFormat="0" applyBorder="0" applyProtection="0"/>
    <xf numFmtId="0" fontId="13" fillId="0" borderId="0" applyNumberFormat="0" applyBorder="0" applyProtection="0"/>
    <xf numFmtId="166" fontId="13" fillId="0" borderId="0" applyBorder="0" applyProtection="0"/>
    <xf numFmtId="166" fontId="13" fillId="0" borderId="0" applyBorder="0" applyProtection="0"/>
    <xf numFmtId="0" fontId="12" fillId="0" borderId="0"/>
    <xf numFmtId="0" fontId="13" fillId="0" borderId="0" applyNumberFormat="0" applyBorder="0" applyProtection="0"/>
    <xf numFmtId="0" fontId="11" fillId="0" borderId="0" applyNumberFormat="0" applyBorder="0" applyProtection="0"/>
    <xf numFmtId="167" fontId="11" fillId="0" borderId="0" applyBorder="0" applyProtection="0"/>
    <xf numFmtId="0" fontId="14" fillId="0" borderId="0" applyNumberFormat="0" applyBorder="0" applyProtection="0">
      <alignment horizontal="center"/>
    </xf>
    <xf numFmtId="0" fontId="14" fillId="0" borderId="0" applyNumberFormat="0" applyBorder="0" applyProtection="0">
      <alignment horizontal="center" textRotation="90"/>
    </xf>
    <xf numFmtId="0" fontId="9" fillId="0" borderId="0"/>
    <xf numFmtId="0" fontId="9" fillId="0" borderId="0"/>
    <xf numFmtId="0" fontId="15" fillId="0" borderId="0"/>
    <xf numFmtId="0" fontId="8" fillId="0" borderId="0"/>
    <xf numFmtId="0" fontId="9" fillId="0" borderId="0"/>
    <xf numFmtId="9" fontId="9" fillId="0" borderId="0" applyFont="0" applyFill="0" applyBorder="0" applyAlignment="0" applyProtection="0"/>
    <xf numFmtId="9" fontId="15"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16" fillId="0" borderId="0" applyNumberFormat="0" applyBorder="0" applyProtection="0"/>
    <xf numFmtId="168" fontId="16" fillId="0" borderId="0" applyBorder="0" applyProtection="0"/>
    <xf numFmtId="43" fontId="9" fillId="0" borderId="0" applyFont="0" applyFill="0" applyBorder="0" applyAlignment="0" applyProtection="0"/>
    <xf numFmtId="166" fontId="13" fillId="0" borderId="0" applyBorder="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9" fillId="0" borderId="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9" fillId="0" borderId="0"/>
    <xf numFmtId="0" fontId="9" fillId="0" borderId="0"/>
    <xf numFmtId="0" fontId="10" fillId="0" borderId="0"/>
    <xf numFmtId="0" fontId="9" fillId="0" borderId="0"/>
    <xf numFmtId="165" fontId="9" fillId="0" borderId="0" applyFont="0" applyFill="0" applyBorder="0" applyAlignment="0" applyProtection="0"/>
    <xf numFmtId="0" fontId="9" fillId="0" borderId="0"/>
    <xf numFmtId="9" fontId="10" fillId="0" borderId="0" applyFont="0" applyFill="0" applyBorder="0" applyAlignment="0" applyProtection="0"/>
    <xf numFmtId="0" fontId="9" fillId="0" borderId="0"/>
    <xf numFmtId="165" fontId="9" fillId="0" borderId="0" applyFont="0" applyFill="0" applyBorder="0" applyAlignment="0" applyProtection="0"/>
    <xf numFmtId="165"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9" fontId="9" fillId="0" borderId="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9" fontId="8"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4"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0" fontId="8" fillId="0" borderId="0"/>
  </cellStyleXfs>
  <cellXfs count="946">
    <xf numFmtId="0" fontId="0" fillId="0" borderId="0" xfId="0"/>
    <xf numFmtId="0" fontId="9" fillId="3" borderId="0" xfId="96" applyFill="1" applyProtection="1"/>
    <xf numFmtId="0" fontId="9" fillId="0" borderId="0" xfId="96" applyProtection="1"/>
    <xf numFmtId="0" fontId="9" fillId="3" borderId="0" xfId="96" applyNumberFormat="1" applyFill="1" applyAlignment="1" applyProtection="1"/>
    <xf numFmtId="0" fontId="9" fillId="0" borderId="0" xfId="96" applyFont="1" applyProtection="1"/>
    <xf numFmtId="0" fontId="7" fillId="0" borderId="0" xfId="96" applyFont="1" applyProtection="1"/>
    <xf numFmtId="0" fontId="10" fillId="0" borderId="0" xfId="97" applyNumberFormat="1" applyFill="1" applyBorder="1" applyAlignment="1" applyProtection="1"/>
    <xf numFmtId="0" fontId="9" fillId="0" borderId="0" xfId="96" applyFill="1" applyProtection="1"/>
    <xf numFmtId="0" fontId="7" fillId="0" borderId="0" xfId="96" applyFont="1" applyFill="1" applyProtection="1"/>
    <xf numFmtId="0" fontId="9" fillId="0" borderId="51" xfId="96" applyBorder="1" applyProtection="1"/>
    <xf numFmtId="0" fontId="22" fillId="0" borderId="53" xfId="97" applyNumberFormat="1" applyFont="1" applyFill="1" applyBorder="1" applyAlignment="1" applyProtection="1">
      <alignment horizontal="right"/>
    </xf>
    <xf numFmtId="0" fontId="9" fillId="0" borderId="55" xfId="96" applyBorder="1" applyProtection="1"/>
    <xf numFmtId="0" fontId="22" fillId="0" borderId="57" xfId="97" applyFont="1" applyFill="1" applyBorder="1" applyAlignment="1" applyProtection="1">
      <alignment horizontal="right"/>
    </xf>
    <xf numFmtId="0" fontId="19" fillId="9" borderId="56" xfId="20" applyNumberFormat="1" applyFont="1" applyFill="1" applyBorder="1" applyAlignment="1" applyProtection="1">
      <alignment vertical="center"/>
      <protection locked="0"/>
    </xf>
    <xf numFmtId="0" fontId="19" fillId="3" borderId="0" xfId="96" applyFont="1" applyFill="1" applyProtection="1"/>
    <xf numFmtId="0" fontId="9" fillId="0" borderId="57" xfId="96" applyFont="1" applyBorder="1" applyAlignment="1" applyProtection="1">
      <alignment horizontal="right"/>
    </xf>
    <xf numFmtId="0" fontId="19" fillId="0" borderId="0" xfId="96" applyFont="1" applyProtection="1"/>
    <xf numFmtId="0" fontId="9" fillId="0" borderId="57" xfId="96" applyBorder="1" applyProtection="1"/>
    <xf numFmtId="0" fontId="26" fillId="0" borderId="0" xfId="20" applyFont="1" applyBorder="1" applyAlignment="1" applyProtection="1">
      <alignment horizontal="center" vertical="center"/>
    </xf>
    <xf numFmtId="0" fontId="9" fillId="0" borderId="0" xfId="96" applyBorder="1" applyProtection="1"/>
    <xf numFmtId="0" fontId="19" fillId="0" borderId="0" xfId="20" applyNumberFormat="1" applyFont="1" applyFill="1" applyBorder="1" applyAlignment="1" applyProtection="1">
      <alignment vertical="center"/>
    </xf>
    <xf numFmtId="0" fontId="9" fillId="0" borderId="19" xfId="96" applyBorder="1" applyProtection="1"/>
    <xf numFmtId="0" fontId="9" fillId="0" borderId="55" xfId="96" applyFill="1" applyBorder="1" applyProtection="1"/>
    <xf numFmtId="0" fontId="9" fillId="0" borderId="0" xfId="96" applyFill="1" applyBorder="1" applyProtection="1"/>
    <xf numFmtId="0" fontId="9" fillId="0" borderId="0" xfId="96" applyFill="1" applyBorder="1" applyAlignment="1" applyProtection="1">
      <alignment horizontal="left"/>
    </xf>
    <xf numFmtId="0" fontId="9" fillId="0" borderId="57" xfId="96" applyFill="1" applyBorder="1" applyProtection="1"/>
    <xf numFmtId="0" fontId="19" fillId="0" borderId="0" xfId="96" applyFont="1" applyAlignment="1" applyProtection="1">
      <alignment horizontal="left"/>
    </xf>
    <xf numFmtId="0" fontId="10" fillId="0" borderId="0" xfId="97" applyFill="1" applyBorder="1" applyAlignment="1" applyProtection="1"/>
    <xf numFmtId="0" fontId="9" fillId="0" borderId="0" xfId="96" applyFont="1" applyFill="1" applyBorder="1" applyAlignment="1" applyProtection="1"/>
    <xf numFmtId="0" fontId="19" fillId="3" borderId="0" xfId="96" applyFont="1" applyFill="1" applyBorder="1" applyProtection="1"/>
    <xf numFmtId="0" fontId="19" fillId="0" borderId="10" xfId="96" applyFont="1" applyBorder="1" applyAlignment="1" applyProtection="1">
      <alignment horizontal="left"/>
    </xf>
    <xf numFmtId="0" fontId="26" fillId="0" borderId="0" xfId="20" applyFont="1" applyBorder="1" applyAlignment="1" applyProtection="1">
      <alignment horizontal="left" vertical="center"/>
    </xf>
    <xf numFmtId="0" fontId="9" fillId="3" borderId="0" xfId="96" applyFill="1" applyBorder="1" applyProtection="1"/>
    <xf numFmtId="0" fontId="19" fillId="0" borderId="0" xfId="96" applyFont="1" applyBorder="1" applyProtection="1"/>
    <xf numFmtId="0" fontId="9" fillId="0" borderId="10" xfId="96" applyBorder="1" applyAlignment="1" applyProtection="1">
      <alignment horizontal="left"/>
    </xf>
    <xf numFmtId="0" fontId="9" fillId="0" borderId="0" xfId="96" applyFont="1" applyBorder="1" applyProtection="1"/>
    <xf numFmtId="10" fontId="9" fillId="0" borderId="0" xfId="96" applyNumberFormat="1" applyBorder="1" applyProtection="1"/>
    <xf numFmtId="0" fontId="17" fillId="0" borderId="0" xfId="96" applyNumberFormat="1" applyFont="1" applyFill="1" applyBorder="1" applyAlignment="1" applyProtection="1">
      <alignment horizontal="left" wrapText="1"/>
    </xf>
    <xf numFmtId="10" fontId="9" fillId="0" borderId="0" xfId="96" applyNumberFormat="1" applyProtection="1"/>
    <xf numFmtId="0" fontId="19" fillId="0" borderId="0" xfId="96" applyNumberFormat="1" applyFont="1" applyBorder="1" applyAlignment="1" applyProtection="1"/>
    <xf numFmtId="0" fontId="9" fillId="0" borderId="0" xfId="96" applyBorder="1" applyAlignment="1" applyProtection="1">
      <alignment horizontal="left" wrapText="1"/>
    </xf>
    <xf numFmtId="14" fontId="17" fillId="0" borderId="0" xfId="98" applyNumberFormat="1" applyFont="1" applyBorder="1" applyAlignment="1" applyProtection="1">
      <alignment vertical="center" wrapText="1"/>
      <protection hidden="1"/>
    </xf>
    <xf numFmtId="0" fontId="9" fillId="0" borderId="2" xfId="96" applyBorder="1" applyAlignment="1" applyProtection="1">
      <alignment horizontal="left" wrapText="1"/>
    </xf>
    <xf numFmtId="14" fontId="17" fillId="0" borderId="49" xfId="98" applyNumberFormat="1" applyFont="1" applyBorder="1" applyAlignment="1" applyProtection="1">
      <alignment vertical="center" wrapText="1"/>
      <protection hidden="1"/>
    </xf>
    <xf numFmtId="0" fontId="10" fillId="0" borderId="48" xfId="97" applyBorder="1" applyAlignment="1" applyProtection="1">
      <alignment horizontal="center" vertical="center"/>
    </xf>
    <xf numFmtId="0" fontId="10" fillId="0" borderId="47" xfId="97" applyBorder="1" applyAlignment="1" applyProtection="1">
      <alignment horizontal="center" vertical="center"/>
    </xf>
    <xf numFmtId="0" fontId="10" fillId="0" borderId="0" xfId="97" applyBorder="1" applyAlignment="1" applyProtection="1">
      <alignment horizontal="center" vertical="center"/>
    </xf>
    <xf numFmtId="0" fontId="10" fillId="0" borderId="65" xfId="97" applyBorder="1" applyAlignment="1" applyProtection="1">
      <alignment horizontal="center" vertical="center"/>
    </xf>
    <xf numFmtId="0" fontId="10" fillId="0" borderId="0" xfId="97" applyBorder="1" applyAlignment="1" applyProtection="1"/>
    <xf numFmtId="0" fontId="17" fillId="0" borderId="0" xfId="98" applyNumberFormat="1" applyFont="1" applyBorder="1" applyAlignment="1" applyProtection="1">
      <alignment horizontal="center" vertical="center" wrapText="1"/>
      <protection hidden="1"/>
    </xf>
    <xf numFmtId="0" fontId="9" fillId="0" borderId="10" xfId="96" applyFont="1" applyBorder="1" applyAlignment="1" applyProtection="1">
      <alignment horizontal="left"/>
    </xf>
    <xf numFmtId="0" fontId="29" fillId="0" borderId="14" xfId="96" applyFont="1" applyBorder="1" applyAlignment="1" applyProtection="1">
      <alignment vertical="center" wrapText="1"/>
    </xf>
    <xf numFmtId="10" fontId="5" fillId="8" borderId="69" xfId="97" applyNumberFormat="1" applyFont="1" applyFill="1" applyBorder="1" applyAlignment="1" applyProtection="1">
      <alignment horizontal="center" wrapText="1"/>
    </xf>
    <xf numFmtId="0" fontId="9" fillId="0" borderId="70" xfId="96" applyBorder="1" applyAlignment="1" applyProtection="1">
      <alignment horizontal="center" wrapText="1"/>
    </xf>
    <xf numFmtId="0" fontId="20" fillId="0" borderId="72" xfId="96" applyFont="1" applyBorder="1" applyAlignment="1" applyProtection="1">
      <alignment horizontal="center" wrapText="1"/>
    </xf>
    <xf numFmtId="14" fontId="20" fillId="0" borderId="73" xfId="98" applyNumberFormat="1" applyFont="1" applyBorder="1" applyAlignment="1" applyProtection="1">
      <alignment vertical="center" wrapText="1"/>
      <protection hidden="1"/>
    </xf>
    <xf numFmtId="0" fontId="20" fillId="0" borderId="73" xfId="98" applyNumberFormat="1" applyFont="1" applyBorder="1" applyAlignment="1" applyProtection="1">
      <alignment horizontal="center" vertical="center" wrapText="1"/>
      <protection hidden="1"/>
    </xf>
    <xf numFmtId="10" fontId="9" fillId="0" borderId="74" xfId="96" applyNumberFormat="1" applyFill="1" applyBorder="1" applyAlignment="1" applyProtection="1">
      <alignment horizontal="center" wrapText="1"/>
      <protection locked="0"/>
    </xf>
    <xf numFmtId="0" fontId="9" fillId="0" borderId="0" xfId="96" applyAlignment="1" applyProtection="1">
      <alignment horizontal="left"/>
    </xf>
    <xf numFmtId="0" fontId="9" fillId="0" borderId="8" xfId="96" applyBorder="1" applyProtection="1"/>
    <xf numFmtId="10" fontId="5" fillId="8" borderId="75" xfId="97" applyNumberFormat="1" applyFont="1" applyFill="1" applyBorder="1" applyAlignment="1" applyProtection="1">
      <alignment horizontal="center" wrapText="1"/>
    </xf>
    <xf numFmtId="0" fontId="9" fillId="0" borderId="41" xfId="96" applyBorder="1" applyAlignment="1" applyProtection="1">
      <alignment horizontal="center" wrapText="1"/>
    </xf>
    <xf numFmtId="0" fontId="20" fillId="0" borderId="43" xfId="96" applyFont="1" applyBorder="1" applyAlignment="1" applyProtection="1">
      <alignment horizontal="center" wrapText="1"/>
    </xf>
    <xf numFmtId="14" fontId="20" fillId="0" borderId="43" xfId="98" applyNumberFormat="1" applyFont="1" applyBorder="1" applyAlignment="1" applyProtection="1">
      <alignment vertical="center" wrapText="1"/>
      <protection hidden="1"/>
    </xf>
    <xf numFmtId="0" fontId="20" fillId="0" borderId="42" xfId="98" applyNumberFormat="1" applyFont="1" applyBorder="1" applyAlignment="1" applyProtection="1">
      <alignment horizontal="center" vertical="center" wrapText="1"/>
      <protection hidden="1"/>
    </xf>
    <xf numFmtId="10" fontId="5" fillId="8" borderId="77" xfId="97" applyNumberFormat="1" applyFont="1" applyFill="1" applyBorder="1" applyAlignment="1" applyProtection="1">
      <alignment horizontal="center" wrapText="1"/>
    </xf>
    <xf numFmtId="0" fontId="20" fillId="0" borderId="41" xfId="96" applyFont="1" applyBorder="1" applyAlignment="1" applyProtection="1">
      <alignment horizontal="center" wrapText="1"/>
    </xf>
    <xf numFmtId="14" fontId="20" fillId="0" borderId="41" xfId="98" applyNumberFormat="1" applyFont="1" applyBorder="1" applyAlignment="1" applyProtection="1">
      <alignment vertical="center" wrapText="1"/>
      <protection hidden="1"/>
    </xf>
    <xf numFmtId="0" fontId="20" fillId="0" borderId="40" xfId="98" applyNumberFormat="1" applyFont="1" applyBorder="1" applyAlignment="1" applyProtection="1">
      <alignment horizontal="center" vertical="center" wrapText="1"/>
      <protection hidden="1"/>
    </xf>
    <xf numFmtId="0" fontId="9" fillId="0" borderId="0" xfId="96" applyFont="1" applyBorder="1" applyAlignment="1" applyProtection="1">
      <alignment horizontal="left"/>
    </xf>
    <xf numFmtId="2" fontId="9" fillId="0" borderId="0" xfId="96" applyNumberFormat="1" applyFont="1" applyBorder="1" applyAlignment="1" applyProtection="1">
      <alignment horizontal="left"/>
    </xf>
    <xf numFmtId="10" fontId="10" fillId="0" borderId="0" xfId="97" applyNumberFormat="1" applyFill="1" applyBorder="1" applyAlignment="1" applyProtection="1">
      <alignment horizontal="left" wrapText="1"/>
    </xf>
    <xf numFmtId="10" fontId="9" fillId="0" borderId="0" xfId="96" applyNumberFormat="1" applyFont="1" applyBorder="1" applyAlignment="1" applyProtection="1">
      <alignment horizontal="left"/>
    </xf>
    <xf numFmtId="14" fontId="20" fillId="0" borderId="41" xfId="98" applyNumberFormat="1" applyFont="1" applyBorder="1" applyAlignment="1" applyProtection="1">
      <alignment horizontal="left" vertical="center" wrapText="1"/>
      <protection hidden="1"/>
    </xf>
    <xf numFmtId="0" fontId="9" fillId="0" borderId="79" xfId="96" applyBorder="1" applyAlignment="1" applyProtection="1">
      <alignment horizontal="center" wrapText="1"/>
    </xf>
    <xf numFmtId="0" fontId="20" fillId="0" borderId="79" xfId="96" applyFont="1" applyBorder="1" applyAlignment="1" applyProtection="1">
      <alignment horizontal="center" wrapText="1"/>
    </xf>
    <xf numFmtId="14" fontId="20" fillId="0" borderId="79" xfId="98" applyNumberFormat="1" applyFont="1" applyBorder="1" applyAlignment="1" applyProtection="1">
      <alignment vertical="center" wrapText="1"/>
      <protection hidden="1"/>
    </xf>
    <xf numFmtId="0" fontId="20" fillId="0" borderId="36" xfId="98" applyNumberFormat="1" applyFont="1" applyBorder="1" applyAlignment="1" applyProtection="1">
      <alignment horizontal="center" vertical="center" wrapText="1"/>
      <protection hidden="1"/>
    </xf>
    <xf numFmtId="14" fontId="17" fillId="0" borderId="31" xfId="98" applyNumberFormat="1" applyFont="1" applyBorder="1" applyAlignment="1" applyProtection="1">
      <alignment horizontal="center" vertical="center" wrapText="1"/>
      <protection hidden="1"/>
    </xf>
    <xf numFmtId="14" fontId="17" fillId="0" borderId="30" xfId="98" applyNumberFormat="1" applyFont="1" applyBorder="1" applyAlignment="1" applyProtection="1">
      <alignment horizontal="center" vertical="center" wrapText="1"/>
      <protection hidden="1"/>
    </xf>
    <xf numFmtId="0" fontId="17" fillId="0" borderId="30" xfId="98" applyNumberFormat="1" applyFont="1" applyBorder="1" applyAlignment="1" applyProtection="1">
      <alignment horizontal="center" vertical="center" wrapText="1"/>
      <protection hidden="1"/>
    </xf>
    <xf numFmtId="10" fontId="9" fillId="0" borderId="0" xfId="96" applyNumberFormat="1" applyFill="1" applyBorder="1" applyAlignment="1" applyProtection="1">
      <alignment horizontal="center" wrapText="1"/>
    </xf>
    <xf numFmtId="0" fontId="9" fillId="0" borderId="6" xfId="96" applyFill="1" applyBorder="1" applyProtection="1">
      <protection locked="0"/>
    </xf>
    <xf numFmtId="14" fontId="17" fillId="0" borderId="0" xfId="98" applyNumberFormat="1" applyFont="1" applyFill="1" applyBorder="1" applyAlignment="1" applyProtection="1">
      <alignment horizontal="center" vertical="center" wrapText="1"/>
      <protection hidden="1"/>
    </xf>
    <xf numFmtId="14" fontId="17" fillId="0" borderId="0" xfId="98" applyNumberFormat="1" applyFont="1" applyBorder="1" applyAlignment="1" applyProtection="1">
      <alignment vertical="center" textRotation="180" wrapText="1"/>
      <protection hidden="1"/>
    </xf>
    <xf numFmtId="0" fontId="31" fillId="3" borderId="0" xfId="96" applyFont="1" applyFill="1" applyProtection="1"/>
    <xf numFmtId="0" fontId="31" fillId="0" borderId="0" xfId="96" applyFont="1" applyFill="1" applyProtection="1"/>
    <xf numFmtId="0" fontId="31" fillId="0" borderId="0" xfId="96" applyFont="1" applyFill="1" applyAlignment="1" applyProtection="1">
      <alignment horizontal="left"/>
      <protection locked="0"/>
    </xf>
    <xf numFmtId="0" fontId="9" fillId="3" borderId="0" xfId="96" applyFill="1" applyAlignment="1" applyProtection="1"/>
    <xf numFmtId="0" fontId="9" fillId="0" borderId="0" xfId="96" applyAlignment="1" applyProtection="1"/>
    <xf numFmtId="0" fontId="9" fillId="0" borderId="0" xfId="96" applyBorder="1" applyAlignment="1" applyProtection="1">
      <alignment horizontal="left"/>
    </xf>
    <xf numFmtId="0" fontId="34" fillId="0" borderId="0" xfId="97" applyFont="1" applyBorder="1" applyAlignment="1" applyProtection="1">
      <alignment horizontal="center"/>
    </xf>
    <xf numFmtId="2" fontId="25" fillId="9" borderId="37" xfId="50" applyNumberFormat="1" applyFont="1" applyFill="1" applyBorder="1" applyAlignment="1" applyProtection="1">
      <alignment horizontal="left"/>
      <protection locked="0"/>
    </xf>
    <xf numFmtId="0" fontId="9" fillId="0" borderId="0" xfId="96" applyNumberFormat="1" applyBorder="1" applyAlignment="1" applyProtection="1"/>
    <xf numFmtId="0" fontId="9" fillId="0" borderId="0" xfId="96" applyBorder="1" applyAlignment="1" applyProtection="1"/>
    <xf numFmtId="0" fontId="35" fillId="0" borderId="0" xfId="97" applyFont="1" applyBorder="1" applyAlignment="1" applyProtection="1">
      <alignment horizontal="center"/>
    </xf>
    <xf numFmtId="0" fontId="24" fillId="0" borderId="0" xfId="20" applyNumberFormat="1" applyFont="1" applyBorder="1" applyAlignment="1" applyProtection="1">
      <protection hidden="1"/>
    </xf>
    <xf numFmtId="0" fontId="9" fillId="0" borderId="0" xfId="96" applyFont="1" applyBorder="1" applyAlignment="1" applyProtection="1"/>
    <xf numFmtId="0" fontId="23" fillId="0" borderId="0" xfId="102" applyNumberFormat="1" applyFont="1" applyBorder="1" applyAlignment="1" applyProtection="1">
      <protection hidden="1"/>
    </xf>
    <xf numFmtId="0" fontId="37" fillId="0" borderId="0" xfId="31" applyFont="1" applyBorder="1" applyAlignment="1" applyProtection="1">
      <alignment horizontal="left" vertical="top"/>
      <protection locked="0"/>
    </xf>
    <xf numFmtId="0" fontId="38" fillId="0" borderId="0" xfId="31" applyFont="1" applyBorder="1" applyProtection="1">
      <protection locked="0"/>
    </xf>
    <xf numFmtId="0" fontId="28" fillId="0" borderId="0" xfId="31" applyFont="1" applyBorder="1" applyAlignment="1" applyProtection="1">
      <alignment horizontal="center" vertical="center"/>
      <protection locked="0"/>
    </xf>
    <xf numFmtId="0" fontId="38" fillId="0" borderId="0" xfId="31" applyFont="1" applyBorder="1" applyAlignment="1" applyProtection="1">
      <alignment horizontal="left" vertical="top"/>
      <protection locked="0"/>
    </xf>
    <xf numFmtId="0" fontId="38" fillId="0" borderId="0" xfId="31" applyFont="1" applyBorder="1" applyProtection="1">
      <protection hidden="1"/>
    </xf>
    <xf numFmtId="4" fontId="28" fillId="0" borderId="0" xfId="31" applyNumberFormat="1" applyFont="1" applyFill="1" applyBorder="1" applyAlignment="1" applyProtection="1">
      <alignment vertical="top"/>
      <protection locked="0"/>
    </xf>
    <xf numFmtId="0" fontId="28" fillId="0" borderId="0" xfId="31" applyFont="1" applyFill="1" applyBorder="1" applyAlignment="1" applyProtection="1">
      <alignment vertical="top"/>
      <protection locked="0"/>
    </xf>
    <xf numFmtId="0" fontId="39" fillId="0" borderId="0" xfId="31" applyFont="1" applyFill="1" applyBorder="1" applyAlignment="1" applyProtection="1">
      <alignment vertical="top"/>
      <protection locked="0"/>
    </xf>
    <xf numFmtId="0" fontId="28" fillId="0" borderId="38" xfId="31" applyFont="1" applyFill="1" applyBorder="1" applyAlignment="1" applyProtection="1">
      <alignment vertical="top"/>
      <protection locked="0"/>
    </xf>
    <xf numFmtId="0" fontId="38" fillId="0" borderId="11" xfId="31" applyFont="1" applyFill="1" applyBorder="1" applyAlignment="1" applyProtection="1">
      <alignment vertical="top"/>
      <protection locked="0"/>
    </xf>
    <xf numFmtId="0" fontId="38" fillId="0" borderId="17" xfId="31" applyFont="1" applyFill="1" applyBorder="1" applyAlignment="1" applyProtection="1">
      <alignment vertical="top"/>
      <protection locked="0"/>
    </xf>
    <xf numFmtId="0" fontId="38" fillId="0" borderId="0" xfId="31" applyFont="1" applyFill="1" applyBorder="1" applyAlignment="1" applyProtection="1">
      <alignment vertical="top"/>
      <protection locked="0"/>
    </xf>
    <xf numFmtId="0" fontId="40" fillId="0" borderId="0" xfId="31" applyFont="1" applyFill="1" applyBorder="1" applyAlignment="1" applyProtection="1">
      <alignment vertical="top"/>
      <protection locked="0"/>
    </xf>
    <xf numFmtId="0" fontId="38" fillId="0" borderId="0" xfId="31" applyFont="1" applyBorder="1" applyAlignment="1" applyProtection="1">
      <alignment vertical="top"/>
      <protection hidden="1"/>
    </xf>
    <xf numFmtId="0" fontId="38" fillId="7" borderId="46" xfId="31" applyFont="1" applyFill="1" applyBorder="1" applyAlignment="1" applyProtection="1">
      <alignment horizontal="center" vertical="top" wrapText="1"/>
      <protection locked="0"/>
    </xf>
    <xf numFmtId="0" fontId="38" fillId="7" borderId="46" xfId="31" applyFont="1" applyFill="1" applyBorder="1" applyAlignment="1" applyProtection="1">
      <alignment horizontal="center" vertical="top"/>
      <protection locked="0"/>
    </xf>
    <xf numFmtId="0" fontId="38" fillId="7" borderId="80" xfId="31" applyFont="1" applyFill="1" applyBorder="1" applyAlignment="1" applyProtection="1">
      <alignment horizontal="center" vertical="top"/>
      <protection locked="0"/>
    </xf>
    <xf numFmtId="165" fontId="38" fillId="16" borderId="83" xfId="103" applyNumberFormat="1" applyFont="1" applyFill="1" applyBorder="1" applyProtection="1">
      <protection hidden="1"/>
    </xf>
    <xf numFmtId="165" fontId="38" fillId="16" borderId="81" xfId="31" applyNumberFormat="1" applyFont="1" applyFill="1" applyBorder="1" applyProtection="1">
      <protection locked="0"/>
    </xf>
    <xf numFmtId="0" fontId="38" fillId="16" borderId="0" xfId="31" applyFont="1" applyFill="1" applyBorder="1" applyProtection="1">
      <protection hidden="1"/>
    </xf>
    <xf numFmtId="0" fontId="38" fillId="0" borderId="39" xfId="31" applyFont="1" applyBorder="1" applyAlignment="1" applyProtection="1">
      <alignment vertical="center"/>
      <protection locked="0"/>
    </xf>
    <xf numFmtId="0" fontId="38" fillId="0" borderId="56" xfId="31" applyFont="1" applyBorder="1" applyAlignment="1" applyProtection="1">
      <alignment vertical="center"/>
      <protection locked="0"/>
    </xf>
    <xf numFmtId="0" fontId="38" fillId="0" borderId="84" xfId="31" applyFont="1" applyBorder="1" applyAlignment="1" applyProtection="1">
      <alignment vertical="center"/>
      <protection locked="0"/>
    </xf>
    <xf numFmtId="2" fontId="38" fillId="0" borderId="83" xfId="31" applyNumberFormat="1" applyFont="1" applyBorder="1" applyProtection="1">
      <protection hidden="1"/>
    </xf>
    <xf numFmtId="2" fontId="38" fillId="0" borderId="81" xfId="31" applyNumberFormat="1" applyFont="1" applyBorder="1" applyProtection="1">
      <protection hidden="1"/>
    </xf>
    <xf numFmtId="165" fontId="38" fillId="0" borderId="81" xfId="103" applyFont="1" applyBorder="1" applyAlignment="1" applyProtection="1">
      <alignment horizontal="center" vertical="center"/>
      <protection locked="0"/>
    </xf>
    <xf numFmtId="165" fontId="38" fillId="0" borderId="83" xfId="103" applyNumberFormat="1" applyFont="1" applyFill="1" applyBorder="1" applyProtection="1">
      <protection hidden="1"/>
    </xf>
    <xf numFmtId="165" fontId="38" fillId="0" borderId="81" xfId="31" applyNumberFormat="1" applyFont="1" applyFill="1" applyBorder="1" applyProtection="1">
      <protection locked="0"/>
    </xf>
    <xf numFmtId="165" fontId="38" fillId="0" borderId="83" xfId="31" applyNumberFormat="1" applyFont="1" applyFill="1" applyBorder="1" applyProtection="1">
      <protection locked="0"/>
    </xf>
    <xf numFmtId="165" fontId="38" fillId="0" borderId="83" xfId="103" applyFont="1" applyBorder="1" applyAlignment="1" applyProtection="1">
      <alignment horizontal="center" vertical="center"/>
      <protection locked="0"/>
    </xf>
    <xf numFmtId="165" fontId="28" fillId="7" borderId="33" xfId="99" applyFont="1" applyFill="1" applyBorder="1" applyAlignment="1" applyProtection="1">
      <alignment horizontal="center"/>
      <protection hidden="1"/>
    </xf>
    <xf numFmtId="165" fontId="38" fillId="7" borderId="33" xfId="99" applyFont="1" applyFill="1" applyBorder="1" applyAlignment="1" applyProtection="1">
      <alignment horizontal="right"/>
      <protection hidden="1"/>
    </xf>
    <xf numFmtId="165" fontId="28" fillId="0" borderId="0" xfId="99" applyFont="1" applyBorder="1" applyProtection="1">
      <protection hidden="1"/>
    </xf>
    <xf numFmtId="165" fontId="28" fillId="7" borderId="46" xfId="99" applyFont="1" applyFill="1" applyBorder="1" applyAlignment="1" applyProtection="1">
      <alignment horizontal="center"/>
      <protection hidden="1"/>
    </xf>
    <xf numFmtId="165" fontId="38" fillId="7" borderId="46" xfId="99" applyFont="1" applyFill="1" applyBorder="1" applyAlignment="1" applyProtection="1">
      <alignment horizontal="right"/>
      <protection hidden="1"/>
    </xf>
    <xf numFmtId="0" fontId="38" fillId="0" borderId="0" xfId="31" applyFont="1" applyProtection="1">
      <protection locked="0"/>
    </xf>
    <xf numFmtId="0" fontId="38" fillId="0" borderId="0" xfId="31" applyFont="1" applyProtection="1">
      <protection hidden="1"/>
    </xf>
    <xf numFmtId="0" fontId="28" fillId="0" borderId="14" xfId="31" applyFont="1" applyBorder="1" applyAlignment="1" applyProtection="1">
      <alignment horizontal="left"/>
      <protection locked="0"/>
    </xf>
    <xf numFmtId="0" fontId="28" fillId="0" borderId="0" xfId="31" applyFont="1" applyAlignment="1" applyProtection="1">
      <alignment horizontal="left"/>
      <protection locked="0"/>
    </xf>
    <xf numFmtId="2" fontId="38" fillId="0" borderId="83" xfId="31" applyNumberFormat="1" applyFont="1" applyBorder="1" applyAlignment="1" applyProtection="1">
      <alignment vertical="center"/>
      <protection hidden="1"/>
    </xf>
    <xf numFmtId="2" fontId="38" fillId="0" borderId="81" xfId="31" applyNumberFormat="1" applyFont="1" applyBorder="1" applyAlignment="1" applyProtection="1">
      <alignment vertical="center"/>
      <protection hidden="1"/>
    </xf>
    <xf numFmtId="165" fontId="38" fillId="0" borderId="83" xfId="103" applyNumberFormat="1" applyFont="1" applyFill="1" applyBorder="1" applyAlignment="1" applyProtection="1">
      <alignment vertical="center"/>
      <protection hidden="1"/>
    </xf>
    <xf numFmtId="0" fontId="38" fillId="7" borderId="87" xfId="31" applyFont="1" applyFill="1" applyBorder="1" applyAlignment="1" applyProtection="1">
      <alignment horizontal="center" vertical="top" wrapText="1"/>
      <protection locked="0"/>
    </xf>
    <xf numFmtId="165" fontId="38" fillId="16" borderId="84" xfId="103" applyNumberFormat="1" applyFont="1" applyFill="1" applyBorder="1" applyProtection="1">
      <protection hidden="1"/>
    </xf>
    <xf numFmtId="165" fontId="38" fillId="0" borderId="84" xfId="103" applyNumberFormat="1" applyFont="1" applyFill="1" applyBorder="1" applyProtection="1">
      <protection hidden="1"/>
    </xf>
    <xf numFmtId="165" fontId="38" fillId="7" borderId="32" xfId="99" applyFont="1" applyFill="1" applyBorder="1" applyAlignment="1" applyProtection="1">
      <alignment horizontal="right"/>
      <protection hidden="1"/>
    </xf>
    <xf numFmtId="165" fontId="38" fillId="7" borderId="87" xfId="99" applyFont="1" applyFill="1" applyBorder="1" applyAlignment="1" applyProtection="1">
      <alignment horizontal="right"/>
      <protection hidden="1"/>
    </xf>
    <xf numFmtId="0" fontId="38" fillId="0" borderId="1" xfId="31" applyFont="1" applyBorder="1" applyProtection="1">
      <protection locked="0"/>
    </xf>
    <xf numFmtId="0" fontId="28" fillId="0" borderId="2" xfId="31" applyFont="1" applyBorder="1" applyAlignment="1" applyProtection="1">
      <alignment horizontal="center" vertical="center"/>
      <protection locked="0"/>
    </xf>
    <xf numFmtId="0" fontId="38" fillId="0" borderId="2" xfId="31" applyFont="1" applyBorder="1" applyProtection="1">
      <protection locked="0"/>
    </xf>
    <xf numFmtId="0" fontId="38" fillId="0" borderId="2" xfId="31" applyFont="1" applyBorder="1" applyAlignment="1" applyProtection="1">
      <alignment horizontal="left" vertical="top"/>
      <protection locked="0"/>
    </xf>
    <xf numFmtId="0" fontId="38" fillId="0" borderId="3" xfId="31" applyFont="1" applyBorder="1" applyProtection="1">
      <protection locked="0"/>
    </xf>
    <xf numFmtId="0" fontId="38" fillId="0" borderId="4" xfId="31" applyFont="1" applyBorder="1" applyProtection="1">
      <protection locked="0"/>
    </xf>
    <xf numFmtId="4" fontId="28" fillId="0" borderId="5" xfId="31" applyNumberFormat="1" applyFont="1" applyFill="1" applyBorder="1" applyAlignment="1" applyProtection="1">
      <alignment vertical="top"/>
      <protection locked="0"/>
    </xf>
    <xf numFmtId="0" fontId="28" fillId="0" borderId="4" xfId="31" applyFont="1" applyFill="1" applyBorder="1" applyAlignment="1" applyProtection="1">
      <alignment vertical="top"/>
      <protection locked="0"/>
    </xf>
    <xf numFmtId="0" fontId="38" fillId="0" borderId="5" xfId="31" applyFont="1" applyBorder="1" applyProtection="1">
      <protection locked="0"/>
    </xf>
    <xf numFmtId="0" fontId="38" fillId="0" borderId="4" xfId="31" applyFont="1" applyBorder="1" applyAlignment="1" applyProtection="1">
      <alignment vertical="center"/>
      <protection locked="0"/>
    </xf>
    <xf numFmtId="0" fontId="38" fillId="7" borderId="23" xfId="31" applyFont="1" applyFill="1" applyBorder="1" applyAlignment="1" applyProtection="1">
      <alignment horizontal="center" vertical="top"/>
      <protection locked="0"/>
    </xf>
    <xf numFmtId="165" fontId="38" fillId="0" borderId="89" xfId="31" applyNumberFormat="1" applyFont="1" applyFill="1" applyBorder="1" applyAlignment="1" applyProtection="1">
      <alignment vertical="center"/>
      <protection locked="0"/>
    </xf>
    <xf numFmtId="165" fontId="38" fillId="0" borderId="90" xfId="31" applyNumberFormat="1" applyFont="1" applyFill="1" applyBorder="1" applyAlignment="1" applyProtection="1">
      <alignment vertical="center"/>
      <protection locked="0"/>
    </xf>
    <xf numFmtId="0" fontId="38" fillId="0" borderId="88" xfId="31" applyFont="1" applyBorder="1" applyAlignment="1" applyProtection="1">
      <alignment horizontal="left"/>
      <protection locked="0"/>
    </xf>
    <xf numFmtId="165" fontId="38" fillId="0" borderId="90" xfId="31" applyNumberFormat="1" applyFont="1" applyFill="1" applyBorder="1" applyProtection="1">
      <protection locked="0"/>
    </xf>
    <xf numFmtId="165" fontId="38" fillId="7" borderId="34" xfId="99" applyFont="1" applyFill="1" applyBorder="1" applyAlignment="1" applyProtection="1">
      <alignment horizontal="right"/>
      <protection hidden="1"/>
    </xf>
    <xf numFmtId="165" fontId="38" fillId="7" borderId="23" xfId="99" applyFont="1" applyFill="1" applyBorder="1" applyAlignment="1" applyProtection="1">
      <alignment horizontal="right"/>
      <protection hidden="1"/>
    </xf>
    <xf numFmtId="0" fontId="28" fillId="0" borderId="0" xfId="31" applyFont="1" applyBorder="1" applyAlignment="1" applyProtection="1">
      <alignment horizontal="left"/>
      <protection locked="0"/>
    </xf>
    <xf numFmtId="0" fontId="28" fillId="0" borderId="5" xfId="31" applyFont="1" applyBorder="1" applyAlignment="1" applyProtection="1">
      <alignment horizontal="left"/>
      <protection locked="0"/>
    </xf>
    <xf numFmtId="0" fontId="38" fillId="0" borderId="19" xfId="31" applyFont="1" applyBorder="1" applyProtection="1">
      <protection locked="0"/>
    </xf>
    <xf numFmtId="0" fontId="38" fillId="0" borderId="20" xfId="31" applyFont="1" applyBorder="1" applyProtection="1">
      <protection locked="0"/>
    </xf>
    <xf numFmtId="0" fontId="42" fillId="2" borderId="1" xfId="0" applyFont="1" applyFill="1" applyBorder="1" applyAlignment="1">
      <alignment horizontal="left" vertical="center"/>
    </xf>
    <xf numFmtId="0" fontId="42" fillId="2" borderId="2" xfId="0" applyFont="1" applyFill="1" applyBorder="1" applyAlignment="1">
      <alignment horizontal="center" vertical="center"/>
    </xf>
    <xf numFmtId="0" fontId="42" fillId="2" borderId="2" xfId="0" applyFont="1" applyFill="1" applyBorder="1" applyAlignment="1">
      <alignment vertical="center"/>
    </xf>
    <xf numFmtId="43" fontId="42" fillId="2" borderId="2" xfId="1" applyFont="1" applyFill="1" applyBorder="1" applyAlignment="1">
      <alignment vertical="center"/>
    </xf>
    <xf numFmtId="0" fontId="42" fillId="2" borderId="0" xfId="0" applyFont="1" applyFill="1" applyBorder="1" applyAlignment="1">
      <alignment horizontal="center" vertical="center"/>
    </xf>
    <xf numFmtId="43" fontId="42" fillId="2" borderId="0" xfId="1" applyFont="1" applyFill="1" applyBorder="1" applyAlignment="1">
      <alignment horizontal="center" vertical="center"/>
    </xf>
    <xf numFmtId="0" fontId="42" fillId="2" borderId="4" xfId="0" applyFont="1" applyFill="1" applyBorder="1" applyAlignment="1">
      <alignment horizontal="left" vertical="center"/>
    </xf>
    <xf numFmtId="0" fontId="42" fillId="2" borderId="0" xfId="0" applyFont="1" applyFill="1" applyBorder="1" applyAlignment="1">
      <alignment horizontal="left" vertical="center"/>
    </xf>
    <xf numFmtId="43" fontId="42" fillId="2" borderId="0" xfId="1" applyFont="1" applyFill="1" applyBorder="1" applyAlignment="1">
      <alignment horizontal="left" vertical="center"/>
    </xf>
    <xf numFmtId="0" fontId="42" fillId="7" borderId="91" xfId="0" applyFont="1" applyFill="1" applyBorder="1" applyAlignment="1">
      <alignment horizontal="center" vertical="center"/>
    </xf>
    <xf numFmtId="0" fontId="42" fillId="7" borderId="30" xfId="0" applyFont="1" applyFill="1" applyBorder="1" applyAlignment="1">
      <alignment horizontal="center" vertical="center" wrapText="1"/>
    </xf>
    <xf numFmtId="0" fontId="42" fillId="7" borderId="30" xfId="0" applyFont="1" applyFill="1" applyBorder="1" applyAlignment="1">
      <alignment vertical="center"/>
    </xf>
    <xf numFmtId="43" fontId="42" fillId="7" borderId="30" xfId="1" applyFont="1" applyFill="1" applyBorder="1" applyAlignment="1">
      <alignment vertical="center"/>
    </xf>
    <xf numFmtId="44" fontId="42" fillId="7" borderId="30" xfId="0" applyNumberFormat="1" applyFont="1" applyFill="1" applyBorder="1" applyAlignment="1">
      <alignment vertical="center"/>
    </xf>
    <xf numFmtId="2" fontId="42" fillId="6" borderId="86" xfId="0" applyNumberFormat="1" applyFont="1" applyFill="1" applyBorder="1" applyAlignment="1">
      <alignment horizontal="center" vertical="center"/>
    </xf>
    <xf numFmtId="0" fontId="42" fillId="6" borderId="10" xfId="0" applyFont="1" applyFill="1" applyBorder="1" applyAlignment="1">
      <alignment horizontal="center" vertical="center" wrapText="1"/>
    </xf>
    <xf numFmtId="0" fontId="42" fillId="6" borderId="10" xfId="0" applyFont="1" applyFill="1" applyBorder="1" applyAlignment="1">
      <alignment vertical="center" wrapText="1"/>
    </xf>
    <xf numFmtId="43" fontId="42" fillId="6" borderId="10" xfId="1" applyFont="1" applyFill="1" applyBorder="1" applyAlignment="1">
      <alignment vertical="center" wrapText="1"/>
    </xf>
    <xf numFmtId="44" fontId="42" fillId="6" borderId="10" xfId="0" applyNumberFormat="1" applyFont="1" applyFill="1" applyBorder="1" applyAlignment="1">
      <alignment vertical="center" wrapText="1"/>
    </xf>
    <xf numFmtId="0" fontId="44" fillId="0" borderId="0" xfId="0" applyFont="1" applyAlignment="1">
      <alignment vertical="center"/>
    </xf>
    <xf numFmtId="0" fontId="44" fillId="0" borderId="0" xfId="0" applyFont="1" applyFill="1" applyAlignment="1">
      <alignment vertical="center"/>
    </xf>
    <xf numFmtId="0" fontId="44" fillId="0" borderId="0" xfId="0" applyFont="1" applyAlignment="1">
      <alignment horizontal="center" vertical="center"/>
    </xf>
    <xf numFmtId="43" fontId="44" fillId="0" borderId="0" xfId="1" applyFont="1" applyAlignment="1">
      <alignment vertical="center"/>
    </xf>
    <xf numFmtId="0" fontId="43" fillId="0" borderId="0" xfId="0" applyFont="1" applyAlignment="1">
      <alignment vertical="center"/>
    </xf>
    <xf numFmtId="44" fontId="44" fillId="0" borderId="0" xfId="105" applyFont="1" applyAlignment="1">
      <alignment vertical="center"/>
    </xf>
    <xf numFmtId="4" fontId="4" fillId="2" borderId="19" xfId="0" applyNumberFormat="1" applyFont="1" applyFill="1" applyBorder="1" applyAlignment="1">
      <alignment horizontal="center"/>
    </xf>
    <xf numFmtId="2" fontId="38" fillId="0" borderId="12" xfId="31" applyNumberFormat="1" applyFont="1" applyFill="1" applyBorder="1" applyAlignment="1" applyProtection="1">
      <alignment vertical="top"/>
      <protection locked="0"/>
    </xf>
    <xf numFmtId="0" fontId="28" fillId="0" borderId="4" xfId="31" applyFont="1" applyBorder="1" applyAlignment="1" applyProtection="1">
      <alignment horizontal="left"/>
      <protection locked="0"/>
    </xf>
    <xf numFmtId="0" fontId="38" fillId="0" borderId="0" xfId="31" applyFont="1" applyBorder="1" applyAlignment="1" applyProtection="1">
      <alignment horizontal="left"/>
      <protection locked="0"/>
    </xf>
    <xf numFmtId="0" fontId="38" fillId="0" borderId="0" xfId="31" applyFont="1" applyBorder="1" applyAlignment="1" applyProtection="1">
      <alignment horizontal="centerContinuous"/>
      <protection locked="0"/>
    </xf>
    <xf numFmtId="0" fontId="30" fillId="0" borderId="14" xfId="31" applyFont="1" applyBorder="1" applyAlignment="1" applyProtection="1">
      <alignment horizontal="left"/>
      <protection locked="0"/>
    </xf>
    <xf numFmtId="0" fontId="41" fillId="0" borderId="0" xfId="31" applyFont="1" applyBorder="1" applyProtection="1">
      <protection locked="0"/>
    </xf>
    <xf numFmtId="0" fontId="41" fillId="0" borderId="19" xfId="31" applyFont="1" applyBorder="1" applyProtection="1">
      <protection locked="0"/>
    </xf>
    <xf numFmtId="0" fontId="41" fillId="0" borderId="0" xfId="31" applyFont="1" applyProtection="1">
      <protection hidden="1"/>
    </xf>
    <xf numFmtId="0" fontId="38" fillId="0" borderId="11" xfId="31" applyFont="1" applyBorder="1" applyAlignment="1" applyProtection="1">
      <protection locked="0"/>
    </xf>
    <xf numFmtId="165" fontId="38" fillId="0" borderId="84" xfId="103" applyNumberFormat="1" applyFont="1" applyFill="1" applyBorder="1" applyAlignment="1" applyProtection="1">
      <alignment vertical="center"/>
      <protection hidden="1"/>
    </xf>
    <xf numFmtId="165" fontId="38" fillId="7" borderId="34" xfId="99" applyFont="1" applyFill="1" applyBorder="1" applyProtection="1">
      <protection hidden="1"/>
    </xf>
    <xf numFmtId="0" fontId="44" fillId="0" borderId="0" xfId="0" applyFont="1"/>
    <xf numFmtId="0" fontId="46" fillId="0" borderId="0" xfId="0" applyFont="1" applyAlignment="1">
      <alignment vertical="center"/>
    </xf>
    <xf numFmtId="4" fontId="42" fillId="2" borderId="0" xfId="0" applyNumberFormat="1" applyFont="1" applyFill="1" applyBorder="1" applyAlignment="1">
      <alignment horizontal="center" vertical="center"/>
    </xf>
    <xf numFmtId="9" fontId="42" fillId="2" borderId="2" xfId="1214" applyFont="1" applyFill="1" applyBorder="1" applyAlignment="1">
      <alignment vertical="center"/>
    </xf>
    <xf numFmtId="9" fontId="42" fillId="2" borderId="0" xfId="1214" applyFont="1" applyFill="1" applyBorder="1" applyAlignment="1">
      <alignment horizontal="center" vertical="center"/>
    </xf>
    <xf numFmtId="9" fontId="42" fillId="2" borderId="0" xfId="1214" applyFont="1" applyFill="1" applyBorder="1" applyAlignment="1">
      <alignment horizontal="left" vertical="center"/>
    </xf>
    <xf numFmtId="9" fontId="42" fillId="7" borderId="30" xfId="1214" applyFont="1" applyFill="1" applyBorder="1" applyAlignment="1">
      <alignment vertical="center"/>
    </xf>
    <xf numFmtId="9" fontId="42" fillId="6" borderId="10" xfId="1214" applyFont="1" applyFill="1" applyBorder="1" applyAlignment="1">
      <alignment vertical="center" wrapText="1"/>
    </xf>
    <xf numFmtId="9" fontId="44" fillId="0" borderId="0" xfId="1214" applyFont="1" applyAlignment="1">
      <alignment vertical="center"/>
    </xf>
    <xf numFmtId="0" fontId="0" fillId="0" borderId="0" xfId="0" applyBorder="1"/>
    <xf numFmtId="0" fontId="28" fillId="0" borderId="2" xfId="31" applyFont="1" applyBorder="1" applyAlignment="1" applyProtection="1">
      <alignment horizontal="left" vertical="top"/>
      <protection locked="0"/>
    </xf>
    <xf numFmtId="0" fontId="42" fillId="2" borderId="0" xfId="0" applyFont="1" applyFill="1" applyBorder="1" applyAlignment="1">
      <alignment vertical="center"/>
    </xf>
    <xf numFmtId="0" fontId="9" fillId="20" borderId="48" xfId="96" applyFont="1" applyFill="1" applyBorder="1" applyAlignment="1" applyProtection="1">
      <protection locked="0"/>
    </xf>
    <xf numFmtId="0" fontId="41" fillId="0" borderId="4" xfId="31" applyFont="1" applyBorder="1" applyProtection="1">
      <protection locked="0"/>
    </xf>
    <xf numFmtId="0" fontId="9" fillId="0" borderId="1" xfId="96" applyBorder="1" applyAlignment="1" applyProtection="1"/>
    <xf numFmtId="0" fontId="9" fillId="0" borderId="2" xfId="96" applyBorder="1" applyAlignment="1" applyProtection="1"/>
    <xf numFmtId="0" fontId="9" fillId="0" borderId="2" xfId="96" applyNumberFormat="1" applyBorder="1" applyAlignment="1" applyProtection="1"/>
    <xf numFmtId="0" fontId="23" fillId="0" borderId="2" xfId="102" applyNumberFormat="1" applyFont="1" applyBorder="1" applyAlignment="1" applyProtection="1">
      <protection hidden="1"/>
    </xf>
    <xf numFmtId="0" fontId="24" fillId="0" borderId="2" xfId="20" applyNumberFormat="1" applyFont="1" applyBorder="1" applyAlignment="1" applyProtection="1">
      <protection hidden="1"/>
    </xf>
    <xf numFmtId="0" fontId="35" fillId="0" borderId="2" xfId="97" applyFont="1" applyBorder="1" applyAlignment="1" applyProtection="1">
      <alignment horizontal="center"/>
    </xf>
    <xf numFmtId="0" fontId="9" fillId="0" borderId="3" xfId="96" applyBorder="1" applyAlignment="1" applyProtection="1"/>
    <xf numFmtId="0" fontId="9" fillId="0" borderId="4" xfId="96" applyBorder="1" applyAlignment="1" applyProtection="1"/>
    <xf numFmtId="0" fontId="9" fillId="0" borderId="5" xfId="96" applyBorder="1" applyAlignment="1" applyProtection="1"/>
    <xf numFmtId="0" fontId="23" fillId="0" borderId="0" xfId="102" applyNumberFormat="1" applyFont="1" applyFill="1" applyBorder="1" applyAlignment="1" applyProtection="1">
      <protection hidden="1"/>
    </xf>
    <xf numFmtId="0" fontId="24" fillId="0" borderId="0" xfId="102" applyNumberFormat="1" applyFont="1" applyFill="1" applyBorder="1" applyAlignment="1" applyProtection="1">
      <protection hidden="1"/>
    </xf>
    <xf numFmtId="0" fontId="9" fillId="0" borderId="4" xfId="96" applyFont="1" applyBorder="1" applyAlignment="1" applyProtection="1"/>
    <xf numFmtId="0" fontId="33" fillId="0" borderId="5" xfId="96" applyFont="1" applyBorder="1" applyAlignment="1" applyProtection="1">
      <alignment horizontal="right"/>
    </xf>
    <xf numFmtId="0" fontId="9" fillId="0" borderId="4" xfId="96" applyBorder="1" applyProtection="1"/>
    <xf numFmtId="0" fontId="9" fillId="0" borderId="5" xfId="96" applyBorder="1" applyProtection="1"/>
    <xf numFmtId="0" fontId="9" fillId="0" borderId="22" xfId="96" applyBorder="1" applyProtection="1"/>
    <xf numFmtId="10" fontId="9" fillId="0" borderId="96" xfId="96" applyNumberFormat="1" applyFill="1" applyBorder="1" applyAlignment="1" applyProtection="1">
      <alignment horizontal="center" wrapText="1"/>
      <protection locked="0"/>
    </xf>
    <xf numFmtId="0" fontId="29" fillId="0" borderId="15" xfId="96" applyFont="1" applyBorder="1" applyAlignment="1" applyProtection="1">
      <alignment vertical="center" wrapText="1"/>
    </xf>
    <xf numFmtId="0" fontId="29" fillId="0" borderId="0" xfId="96" applyFont="1" applyBorder="1" applyAlignment="1" applyProtection="1">
      <alignment vertical="center" wrapText="1"/>
    </xf>
    <xf numFmtId="0" fontId="29" fillId="0" borderId="5" xfId="96" applyFont="1" applyBorder="1" applyAlignment="1" applyProtection="1">
      <alignment vertical="center" wrapText="1"/>
    </xf>
    <xf numFmtId="0" fontId="10" fillId="0" borderId="5" xfId="97" applyBorder="1" applyAlignment="1" applyProtection="1"/>
    <xf numFmtId="0" fontId="7" fillId="0" borderId="4" xfId="100" applyFont="1" applyBorder="1" applyAlignment="1" applyProtection="1">
      <alignment horizontal="center" vertical="center"/>
    </xf>
    <xf numFmtId="0" fontId="10" fillId="0" borderId="4" xfId="97" applyBorder="1" applyAlignment="1" applyProtection="1">
      <alignment horizontal="center" vertical="center"/>
    </xf>
    <xf numFmtId="0" fontId="26" fillId="0" borderId="0" xfId="96" applyFont="1" applyBorder="1" applyProtection="1"/>
    <xf numFmtId="0" fontId="19" fillId="0" borderId="4" xfId="96" applyFont="1" applyBorder="1" applyProtection="1"/>
    <xf numFmtId="0" fontId="19" fillId="0" borderId="5" xfId="96" applyFont="1" applyBorder="1" applyProtection="1"/>
    <xf numFmtId="0" fontId="19" fillId="0" borderId="0" xfId="96" applyFont="1" applyFill="1" applyBorder="1" applyProtection="1"/>
    <xf numFmtId="0" fontId="9" fillId="0" borderId="4" xfId="96" applyFill="1" applyBorder="1" applyProtection="1"/>
    <xf numFmtId="0" fontId="9" fillId="0" borderId="5" xfId="96" applyFill="1" applyBorder="1" applyProtection="1"/>
    <xf numFmtId="0" fontId="20" fillId="0" borderId="0" xfId="96" applyFont="1" applyFill="1" applyBorder="1" applyAlignment="1" applyProtection="1"/>
    <xf numFmtId="0" fontId="21" fillId="0" borderId="0" xfId="97" applyFont="1" applyBorder="1" applyAlignment="1" applyProtection="1"/>
    <xf numFmtId="0" fontId="9" fillId="0" borderId="0" xfId="96" applyNumberFormat="1" applyFill="1" applyBorder="1" applyAlignment="1" applyProtection="1"/>
    <xf numFmtId="0" fontId="19" fillId="0" borderId="0" xfId="20" applyFont="1" applyBorder="1" applyAlignment="1" applyProtection="1">
      <alignment horizontal="right" vertical="center"/>
    </xf>
    <xf numFmtId="0" fontId="9" fillId="0" borderId="18" xfId="96" applyBorder="1" applyProtection="1"/>
    <xf numFmtId="0" fontId="9" fillId="0" borderId="19" xfId="96" applyNumberFormat="1" applyBorder="1" applyAlignment="1" applyProtection="1"/>
    <xf numFmtId="0" fontId="10" fillId="0" borderId="19" xfId="97" applyNumberFormat="1" applyFill="1" applyBorder="1" applyAlignment="1" applyProtection="1"/>
    <xf numFmtId="0" fontId="9" fillId="0" borderId="20" xfId="96" applyBorder="1" applyProtection="1"/>
    <xf numFmtId="0" fontId="42" fillId="2" borderId="2" xfId="0" applyFont="1" applyFill="1" applyBorder="1" applyAlignment="1" applyProtection="1">
      <alignment vertical="center"/>
    </xf>
    <xf numFmtId="0" fontId="42" fillId="2" borderId="0" xfId="0" applyFont="1" applyFill="1" applyBorder="1" applyAlignment="1" applyProtection="1">
      <alignment horizontal="left" vertical="center"/>
    </xf>
    <xf numFmtId="0" fontId="42" fillId="6" borderId="10" xfId="0" applyFont="1" applyFill="1" applyBorder="1" applyAlignment="1" applyProtection="1">
      <alignment vertical="center" wrapText="1"/>
    </xf>
    <xf numFmtId="0" fontId="44" fillId="0" borderId="0" xfId="0" applyFont="1" applyAlignment="1" applyProtection="1">
      <alignment vertical="center"/>
    </xf>
    <xf numFmtId="14" fontId="17" fillId="0" borderId="4" xfId="98" applyNumberFormat="1" applyFont="1" applyBorder="1" applyAlignment="1" applyProtection="1">
      <alignment horizontal="center" vertical="center" textRotation="180" wrapText="1"/>
      <protection hidden="1"/>
    </xf>
    <xf numFmtId="14" fontId="17" fillId="0" borderId="0" xfId="98" applyNumberFormat="1" applyFont="1" applyBorder="1" applyAlignment="1" applyProtection="1">
      <alignment horizontal="center" vertical="center" textRotation="180" wrapText="1"/>
      <protection hidden="1"/>
    </xf>
    <xf numFmtId="4" fontId="49" fillId="2" borderId="0" xfId="0" applyNumberFormat="1" applyFont="1" applyFill="1" applyBorder="1" applyAlignment="1">
      <alignment horizontal="center"/>
    </xf>
    <xf numFmtId="4" fontId="52" fillId="2" borderId="0" xfId="0" applyNumberFormat="1" applyFont="1" applyFill="1" applyBorder="1" applyAlignment="1">
      <alignment horizontal="left" vertical="center"/>
    </xf>
    <xf numFmtId="4" fontId="5" fillId="18" borderId="0" xfId="0" applyNumberFormat="1" applyFont="1" applyFill="1" applyBorder="1"/>
    <xf numFmtId="4" fontId="5" fillId="2" borderId="10" xfId="0" applyNumberFormat="1" applyFont="1" applyFill="1" applyBorder="1"/>
    <xf numFmtId="4" fontId="4" fillId="17" borderId="9" xfId="0" applyNumberFormat="1" applyFont="1" applyFill="1" applyBorder="1" applyAlignment="1"/>
    <xf numFmtId="4" fontId="48" fillId="2" borderId="0" xfId="0" applyNumberFormat="1" applyFont="1" applyFill="1" applyBorder="1" applyAlignment="1">
      <alignment horizontal="center"/>
    </xf>
    <xf numFmtId="4" fontId="5" fillId="2" borderId="10" xfId="0" applyNumberFormat="1" applyFont="1" applyFill="1" applyBorder="1" applyAlignment="1">
      <alignment horizontal="right"/>
    </xf>
    <xf numFmtId="4" fontId="4" fillId="2" borderId="19" xfId="0" applyNumberFormat="1" applyFont="1" applyFill="1" applyBorder="1" applyAlignment="1"/>
    <xf numFmtId="4" fontId="47" fillId="0" borderId="0" xfId="0" applyNumberFormat="1" applyFont="1"/>
    <xf numFmtId="0" fontId="38" fillId="0" borderId="0" xfId="31" applyFont="1" applyBorder="1" applyAlignment="1" applyProtection="1">
      <alignment horizontal="center" vertical="center"/>
      <protection locked="0"/>
    </xf>
    <xf numFmtId="0" fontId="38" fillId="7" borderId="24" xfId="31" applyFont="1" applyFill="1" applyBorder="1" applyAlignment="1" applyProtection="1">
      <alignment horizontal="center" vertical="top" wrapText="1"/>
      <protection locked="0"/>
    </xf>
    <xf numFmtId="0" fontId="38" fillId="7" borderId="97" xfId="31" applyFont="1" applyFill="1" applyBorder="1" applyAlignment="1" applyProtection="1">
      <alignment horizontal="center" vertical="top"/>
      <protection locked="0"/>
    </xf>
    <xf numFmtId="165" fontId="38" fillId="7" borderId="31" xfId="99" applyFont="1" applyFill="1" applyBorder="1" applyAlignment="1" applyProtection="1">
      <alignment horizontal="right"/>
      <protection hidden="1"/>
    </xf>
    <xf numFmtId="165" fontId="28" fillId="14" borderId="80" xfId="99" applyFont="1" applyFill="1" applyBorder="1" applyProtection="1">
      <protection hidden="1"/>
    </xf>
    <xf numFmtId="165" fontId="38" fillId="7" borderId="45" xfId="99" applyFont="1" applyFill="1" applyBorder="1" applyAlignment="1" applyProtection="1">
      <alignment horizontal="right"/>
      <protection hidden="1"/>
    </xf>
    <xf numFmtId="165" fontId="28" fillId="14" borderId="50" xfId="99" applyFont="1" applyFill="1" applyBorder="1" applyProtection="1">
      <protection hidden="1"/>
    </xf>
    <xf numFmtId="165" fontId="28" fillId="14" borderId="23" xfId="99" applyFont="1" applyFill="1" applyBorder="1" applyProtection="1">
      <protection hidden="1"/>
    </xf>
    <xf numFmtId="165" fontId="38" fillId="7" borderId="50" xfId="99" applyFont="1" applyFill="1" applyBorder="1" applyAlignment="1" applyProtection="1">
      <alignment horizontal="right"/>
      <protection hidden="1"/>
    </xf>
    <xf numFmtId="0" fontId="38" fillId="7" borderId="100" xfId="31" applyFont="1" applyFill="1" applyBorder="1" applyAlignment="1" applyProtection="1">
      <alignment horizontal="center" vertical="top" wrapText="1"/>
      <protection locked="0"/>
    </xf>
    <xf numFmtId="0" fontId="0" fillId="0" borderId="2" xfId="0" applyBorder="1"/>
    <xf numFmtId="0" fontId="0" fillId="0" borderId="5" xfId="0" applyBorder="1"/>
    <xf numFmtId="0" fontId="0" fillId="0" borderId="19" xfId="0" applyBorder="1"/>
    <xf numFmtId="4" fontId="51" fillId="0" borderId="0" xfId="0" applyNumberFormat="1" applyFont="1"/>
    <xf numFmtId="0" fontId="50" fillId="15" borderId="7" xfId="0" applyFont="1" applyFill="1" applyBorder="1" applyAlignment="1">
      <alignment vertical="center"/>
    </xf>
    <xf numFmtId="0" fontId="50" fillId="15" borderId="8" xfId="0" applyFont="1" applyFill="1" applyBorder="1" applyAlignment="1">
      <alignment vertical="center"/>
    </xf>
    <xf numFmtId="10" fontId="5" fillId="0" borderId="79" xfId="96" applyNumberFormat="1" applyFont="1" applyFill="1" applyBorder="1" applyAlignment="1" applyProtection="1">
      <alignment horizontal="center" wrapText="1"/>
      <protection locked="0"/>
    </xf>
    <xf numFmtId="10" fontId="5" fillId="0" borderId="41" xfId="96" applyNumberFormat="1" applyFont="1" applyFill="1" applyBorder="1" applyAlignment="1" applyProtection="1">
      <alignment horizontal="center" wrapText="1"/>
      <protection locked="0"/>
    </xf>
    <xf numFmtId="10" fontId="5" fillId="0" borderId="41" xfId="96" applyNumberFormat="1" applyFont="1" applyBorder="1" applyAlignment="1" applyProtection="1">
      <alignment horizontal="center" wrapText="1"/>
    </xf>
    <xf numFmtId="10" fontId="5" fillId="0" borderId="43" xfId="96" applyNumberFormat="1" applyFont="1" applyBorder="1" applyAlignment="1" applyProtection="1">
      <alignment horizontal="center" wrapText="1"/>
    </xf>
    <xf numFmtId="10" fontId="5" fillId="12" borderId="71" xfId="96" applyNumberFormat="1" applyFont="1" applyFill="1" applyBorder="1" applyAlignment="1" applyProtection="1">
      <alignment horizontal="center" wrapText="1"/>
    </xf>
    <xf numFmtId="0" fontId="45" fillId="0" borderId="0" xfId="0" applyFont="1" applyAlignment="1">
      <alignment vertical="center"/>
    </xf>
    <xf numFmtId="4" fontId="52" fillId="2" borderId="0" xfId="0" applyNumberFormat="1" applyFont="1" applyFill="1" applyBorder="1"/>
    <xf numFmtId="4" fontId="3" fillId="2" borderId="0" xfId="0" applyNumberFormat="1" applyFont="1" applyFill="1" applyBorder="1"/>
    <xf numFmtId="4" fontId="4" fillId="17" borderId="8" xfId="0" applyNumberFormat="1" applyFont="1" applyFill="1" applyBorder="1" applyAlignment="1">
      <alignment horizontal="center"/>
    </xf>
    <xf numFmtId="4" fontId="49" fillId="2" borderId="4" xfId="0" applyNumberFormat="1" applyFont="1" applyFill="1" applyBorder="1" applyAlignment="1">
      <alignment horizontal="center"/>
    </xf>
    <xf numFmtId="4" fontId="4" fillId="2" borderId="5" xfId="0" applyNumberFormat="1" applyFont="1" applyFill="1" applyBorder="1" applyAlignment="1">
      <alignment horizontal="center"/>
    </xf>
    <xf numFmtId="4" fontId="4" fillId="2" borderId="4" xfId="0" applyNumberFormat="1" applyFont="1" applyFill="1" applyBorder="1" applyAlignment="1">
      <alignment horizontal="left" vertical="center"/>
    </xf>
    <xf numFmtId="4" fontId="47" fillId="2" borderId="0" xfId="0" applyNumberFormat="1" applyFont="1" applyFill="1" applyBorder="1" applyAlignment="1">
      <alignment horizontal="left" vertical="center"/>
    </xf>
    <xf numFmtId="4" fontId="47" fillId="2" borderId="5" xfId="0" applyNumberFormat="1" applyFont="1" applyFill="1" applyBorder="1" applyAlignment="1">
      <alignment vertical="center"/>
    </xf>
    <xf numFmtId="4" fontId="47" fillId="0" borderId="0" xfId="0" applyNumberFormat="1" applyFont="1" applyFill="1"/>
    <xf numFmtId="4" fontId="49" fillId="2" borderId="4" xfId="0" applyNumberFormat="1" applyFont="1" applyFill="1" applyBorder="1" applyAlignment="1">
      <alignment horizontal="left" vertical="center"/>
    </xf>
    <xf numFmtId="4" fontId="48" fillId="2" borderId="4" xfId="0" applyNumberFormat="1" applyFont="1" applyFill="1" applyBorder="1" applyAlignment="1">
      <alignment horizontal="center"/>
    </xf>
    <xf numFmtId="4" fontId="48" fillId="2" borderId="5" xfId="0" applyNumberFormat="1" applyFont="1" applyFill="1" applyBorder="1" applyAlignment="1">
      <alignment horizontal="center"/>
    </xf>
    <xf numFmtId="4" fontId="47" fillId="2" borderId="0" xfId="0" applyNumberFormat="1" applyFont="1" applyFill="1"/>
    <xf numFmtId="4" fontId="4" fillId="2" borderId="4" xfId="0" applyNumberFormat="1" applyFont="1" applyFill="1" applyBorder="1"/>
    <xf numFmtId="4" fontId="47" fillId="2" borderId="0" xfId="0" applyNumberFormat="1" applyFont="1" applyFill="1" applyBorder="1"/>
    <xf numFmtId="4" fontId="47" fillId="2" borderId="5" xfId="0" applyNumberFormat="1" applyFont="1" applyFill="1" applyBorder="1"/>
    <xf numFmtId="4" fontId="5" fillId="2" borderId="4" xfId="0" applyNumberFormat="1" applyFont="1" applyFill="1" applyBorder="1"/>
    <xf numFmtId="4" fontId="4" fillId="17" borderId="21" xfId="0" applyNumberFormat="1" applyFont="1" applyFill="1" applyBorder="1" applyAlignment="1">
      <alignment horizontal="right"/>
    </xf>
    <xf numFmtId="4" fontId="4" fillId="2" borderId="4" xfId="0" applyNumberFormat="1" applyFont="1" applyFill="1" applyBorder="1" applyAlignment="1">
      <alignment horizontal="right"/>
    </xf>
    <xf numFmtId="4" fontId="48" fillId="7" borderId="0" xfId="0" applyNumberFormat="1" applyFont="1" applyFill="1" applyBorder="1" applyAlignment="1">
      <alignment vertical="center"/>
    </xf>
    <xf numFmtId="4" fontId="3" fillId="2" borderId="0" xfId="0" applyNumberFormat="1" applyFont="1" applyFill="1"/>
    <xf numFmtId="4" fontId="4" fillId="2" borderId="4" xfId="0" applyNumberFormat="1" applyFont="1" applyFill="1" applyBorder="1" applyAlignment="1">
      <alignment horizontal="center"/>
    </xf>
    <xf numFmtId="4" fontId="3" fillId="0" borderId="0" xfId="0" applyNumberFormat="1" applyFont="1" applyAlignment="1">
      <alignment vertical="center"/>
    </xf>
    <xf numFmtId="4" fontId="3" fillId="0" borderId="0" xfId="0" applyNumberFormat="1" applyFont="1"/>
    <xf numFmtId="4" fontId="3" fillId="2" borderId="0" xfId="0" applyNumberFormat="1" applyFont="1" applyFill="1" applyBorder="1" applyAlignment="1">
      <alignment horizontal="right"/>
    </xf>
    <xf numFmtId="4" fontId="3" fillId="2" borderId="0" xfId="0" applyNumberFormat="1" applyFont="1" applyFill="1" applyAlignment="1">
      <alignment vertical="center"/>
    </xf>
    <xf numFmtId="4" fontId="5" fillId="2" borderId="4" xfId="0" applyNumberFormat="1" applyFont="1" applyFill="1" applyBorder="1" applyAlignment="1"/>
    <xf numFmtId="4" fontId="5" fillId="2" borderId="0" xfId="0" applyNumberFormat="1" applyFont="1" applyFill="1" applyBorder="1" applyAlignment="1"/>
    <xf numFmtId="4" fontId="3" fillId="0" borderId="0" xfId="0" applyNumberFormat="1" applyFont="1" applyAlignment="1"/>
    <xf numFmtId="4" fontId="4" fillId="17" borderId="21" xfId="0" applyNumberFormat="1" applyFont="1" applyFill="1" applyBorder="1" applyAlignment="1">
      <alignment horizontal="left"/>
    </xf>
    <xf numFmtId="4" fontId="4" fillId="2" borderId="4" xfId="0" applyNumberFormat="1" applyFont="1" applyFill="1" applyBorder="1" applyAlignment="1">
      <alignment horizontal="left"/>
    </xf>
    <xf numFmtId="4" fontId="3" fillId="2" borderId="0" xfId="0" applyNumberFormat="1" applyFont="1" applyFill="1" applyAlignment="1"/>
    <xf numFmtId="4" fontId="5" fillId="2" borderId="0" xfId="0" applyNumberFormat="1" applyFont="1" applyFill="1" applyBorder="1" applyAlignment="1">
      <alignment horizontal="left"/>
    </xf>
    <xf numFmtId="4" fontId="0" fillId="2" borderId="0" xfId="0" applyNumberFormat="1" applyFill="1" applyBorder="1"/>
    <xf numFmtId="4" fontId="0" fillId="0" borderId="0" xfId="0" applyNumberFormat="1"/>
    <xf numFmtId="4" fontId="5" fillId="2" borderId="0" xfId="0" applyNumberFormat="1" applyFont="1" applyFill="1" applyBorder="1" applyAlignment="1">
      <alignment horizontal="right"/>
    </xf>
    <xf numFmtId="4" fontId="5" fillId="0" borderId="0" xfId="0" applyNumberFormat="1" applyFont="1"/>
    <xf numFmtId="4" fontId="4" fillId="2" borderId="0" xfId="0" applyNumberFormat="1" applyFont="1" applyFill="1" applyBorder="1"/>
    <xf numFmtId="164" fontId="42" fillId="2" borderId="2" xfId="0" applyNumberFormat="1" applyFont="1" applyFill="1" applyBorder="1" applyAlignment="1">
      <alignment vertical="center"/>
    </xf>
    <xf numFmtId="164" fontId="42" fillId="2" borderId="0" xfId="0" applyNumberFormat="1" applyFont="1" applyFill="1" applyBorder="1" applyAlignment="1">
      <alignment horizontal="center" vertical="center"/>
    </xf>
    <xf numFmtId="164" fontId="46" fillId="2" borderId="0" xfId="0" applyNumberFormat="1" applyFont="1" applyFill="1" applyBorder="1" applyAlignment="1">
      <alignment vertical="center"/>
    </xf>
    <xf numFmtId="164" fontId="42" fillId="2" borderId="0" xfId="0" applyNumberFormat="1" applyFont="1" applyFill="1" applyBorder="1" applyAlignment="1">
      <alignment horizontal="left" vertical="center"/>
    </xf>
    <xf numFmtId="164" fontId="42" fillId="7" borderId="30" xfId="0" applyNumberFormat="1" applyFont="1" applyFill="1" applyBorder="1" applyAlignment="1">
      <alignment vertical="center"/>
    </xf>
    <xf numFmtId="164" fontId="42" fillId="6" borderId="10" xfId="0" applyNumberFormat="1" applyFont="1" applyFill="1" applyBorder="1" applyAlignment="1">
      <alignment vertical="center" wrapText="1"/>
    </xf>
    <xf numFmtId="164" fontId="42" fillId="6" borderId="10" xfId="1" applyNumberFormat="1" applyFont="1" applyFill="1" applyBorder="1" applyAlignment="1">
      <alignment vertical="center" wrapText="1"/>
    </xf>
    <xf numFmtId="164" fontId="44" fillId="0" borderId="0" xfId="0" applyNumberFormat="1" applyFont="1" applyAlignment="1">
      <alignment vertical="center"/>
    </xf>
    <xf numFmtId="164" fontId="42" fillId="2" borderId="2" xfId="1" applyNumberFormat="1" applyFont="1" applyFill="1" applyBorder="1" applyAlignment="1">
      <alignment vertical="center"/>
    </xf>
    <xf numFmtId="164" fontId="42" fillId="2" borderId="0" xfId="1" applyNumberFormat="1" applyFont="1" applyFill="1" applyBorder="1" applyAlignment="1">
      <alignment horizontal="center" vertical="center"/>
    </xf>
    <xf numFmtId="164" fontId="42" fillId="2" borderId="0" xfId="1" applyNumberFormat="1" applyFont="1" applyFill="1" applyBorder="1" applyAlignment="1">
      <alignment horizontal="left" vertical="center"/>
    </xf>
    <xf numFmtId="164" fontId="42" fillId="7" borderId="30" xfId="1" applyNumberFormat="1" applyFont="1" applyFill="1" applyBorder="1" applyAlignment="1">
      <alignment vertical="center"/>
    </xf>
    <xf numFmtId="164" fontId="44" fillId="0" borderId="0" xfId="1" applyNumberFormat="1" applyFont="1" applyAlignment="1">
      <alignment vertical="center"/>
    </xf>
    <xf numFmtId="4" fontId="5" fillId="2" borderId="11" xfId="0" applyNumberFormat="1" applyFont="1" applyFill="1" applyBorder="1" applyAlignment="1"/>
    <xf numFmtId="4" fontId="4" fillId="7" borderId="9" xfId="0" applyNumberFormat="1" applyFont="1" applyFill="1" applyBorder="1" applyAlignment="1"/>
    <xf numFmtId="164" fontId="46" fillId="0" borderId="0" xfId="0" applyNumberFormat="1" applyFont="1" applyAlignment="1">
      <alignment horizontal="center" vertical="center"/>
    </xf>
    <xf numFmtId="164" fontId="46" fillId="0" borderId="0" xfId="0" applyNumberFormat="1" applyFont="1" applyBorder="1" applyAlignment="1">
      <alignment horizontal="center" vertical="center"/>
    </xf>
    <xf numFmtId="4" fontId="4" fillId="7" borderId="8" xfId="0" applyNumberFormat="1" applyFont="1" applyFill="1" applyBorder="1" applyAlignment="1">
      <alignment horizontal="right"/>
    </xf>
    <xf numFmtId="4" fontId="5" fillId="2" borderId="0" xfId="0" applyNumberFormat="1" applyFont="1" applyFill="1" applyBorder="1" applyAlignment="1">
      <alignment vertical="center"/>
    </xf>
    <xf numFmtId="0" fontId="46" fillId="6" borderId="7" xfId="0" applyFont="1" applyFill="1" applyBorder="1" applyAlignment="1">
      <alignment vertical="center"/>
    </xf>
    <xf numFmtId="0" fontId="46" fillId="6" borderId="8" xfId="0" applyFont="1" applyFill="1" applyBorder="1" applyAlignment="1">
      <alignment vertical="center"/>
    </xf>
    <xf numFmtId="4" fontId="3" fillId="22" borderId="0" xfId="0" applyNumberFormat="1" applyFont="1" applyFill="1"/>
    <xf numFmtId="4" fontId="3" fillId="0" borderId="0" xfId="0" applyNumberFormat="1" applyFont="1" applyFill="1"/>
    <xf numFmtId="4" fontId="4" fillId="7" borderId="4" xfId="0" applyNumberFormat="1" applyFont="1" applyFill="1" applyBorder="1" applyAlignment="1">
      <alignment vertical="center"/>
    </xf>
    <xf numFmtId="4" fontId="4" fillId="7" borderId="0" xfId="0" applyNumberFormat="1" applyFont="1" applyFill="1" applyBorder="1" applyAlignment="1">
      <alignment vertical="center"/>
    </xf>
    <xf numFmtId="4" fontId="5" fillId="21" borderId="0" xfId="0" applyNumberFormat="1" applyFont="1" applyFill="1"/>
    <xf numFmtId="4" fontId="4" fillId="7" borderId="21" xfId="0" applyNumberFormat="1" applyFont="1" applyFill="1" applyBorder="1" applyAlignment="1">
      <alignment horizontal="right"/>
    </xf>
    <xf numFmtId="4" fontId="5" fillId="2" borderId="0" xfId="0" applyNumberFormat="1" applyFont="1" applyFill="1" applyBorder="1" applyAlignment="1">
      <alignment horizontal="left" vertical="center"/>
    </xf>
    <xf numFmtId="4" fontId="5" fillId="0" borderId="0" xfId="0" applyNumberFormat="1" applyFont="1" applyFill="1"/>
    <xf numFmtId="4" fontId="4" fillId="21" borderId="0" xfId="0" applyNumberFormat="1" applyFont="1" applyFill="1"/>
    <xf numFmtId="4" fontId="5" fillId="2" borderId="0" xfId="0" applyNumberFormat="1" applyFont="1" applyFill="1"/>
    <xf numFmtId="4" fontId="3" fillId="2" borderId="0" xfId="0" applyNumberFormat="1" applyFont="1" applyFill="1" applyBorder="1" applyAlignment="1">
      <alignment vertical="center"/>
    </xf>
    <xf numFmtId="4" fontId="48" fillId="2" borderId="10" xfId="1" applyNumberFormat="1" applyFont="1" applyFill="1" applyBorder="1" applyAlignment="1">
      <alignment horizontal="right" vertical="center"/>
    </xf>
    <xf numFmtId="4" fontId="4" fillId="2" borderId="10" xfId="0" applyNumberFormat="1" applyFont="1" applyFill="1" applyBorder="1" applyAlignment="1">
      <alignment horizontal="right" vertical="center"/>
    </xf>
    <xf numFmtId="4" fontId="5" fillId="0" borderId="0" xfId="0" applyNumberFormat="1" applyFont="1" applyAlignment="1"/>
    <xf numFmtId="4" fontId="4" fillId="18" borderId="4" xfId="0" applyNumberFormat="1" applyFont="1" applyFill="1" applyBorder="1"/>
    <xf numFmtId="4" fontId="5" fillId="2" borderId="0" xfId="0" applyNumberFormat="1" applyFont="1" applyFill="1" applyAlignment="1"/>
    <xf numFmtId="2" fontId="38" fillId="0" borderId="88" xfId="31" applyNumberFormat="1" applyFont="1" applyBorder="1" applyAlignment="1" applyProtection="1">
      <alignment horizontal="center" vertical="center"/>
      <protection locked="0"/>
    </xf>
    <xf numFmtId="4" fontId="3" fillId="2" borderId="5" xfId="0" applyNumberFormat="1" applyFont="1" applyFill="1" applyBorder="1"/>
    <xf numFmtId="4" fontId="4" fillId="7" borderId="5" xfId="0" applyNumberFormat="1" applyFont="1" applyFill="1" applyBorder="1" applyAlignment="1">
      <alignment vertical="center"/>
    </xf>
    <xf numFmtId="4" fontId="5" fillId="2" borderId="5" xfId="0" applyNumberFormat="1" applyFont="1" applyFill="1" applyBorder="1"/>
    <xf numFmtId="4" fontId="3" fillId="2" borderId="5" xfId="0" applyNumberFormat="1" applyFont="1" applyFill="1" applyBorder="1" applyAlignment="1"/>
    <xf numFmtId="164" fontId="42" fillId="0" borderId="35" xfId="0" applyNumberFormat="1" applyFont="1" applyBorder="1" applyAlignment="1">
      <alignment horizontal="center" vertical="center"/>
    </xf>
    <xf numFmtId="164" fontId="46" fillId="0" borderId="38" xfId="0" applyNumberFormat="1" applyFont="1" applyBorder="1" applyAlignment="1">
      <alignment horizontal="center" vertical="center"/>
    </xf>
    <xf numFmtId="0" fontId="46" fillId="6" borderId="22" xfId="0" applyFont="1" applyFill="1" applyBorder="1" applyAlignment="1">
      <alignment vertical="center"/>
    </xf>
    <xf numFmtId="0" fontId="50" fillId="15" borderId="22" xfId="0" applyFont="1" applyFill="1" applyBorder="1" applyAlignment="1">
      <alignment vertical="center"/>
    </xf>
    <xf numFmtId="0" fontId="0" fillId="2" borderId="0" xfId="0" applyFont="1" applyFill="1"/>
    <xf numFmtId="0" fontId="55" fillId="2" borderId="0" xfId="0" applyFont="1" applyFill="1" applyBorder="1" applyAlignment="1">
      <alignment horizontal="left"/>
    </xf>
    <xf numFmtId="0" fontId="55" fillId="2" borderId="0" xfId="0" applyFont="1" applyFill="1" applyBorder="1"/>
    <xf numFmtId="0" fontId="0" fillId="2" borderId="0" xfId="0" applyFont="1" applyFill="1" applyBorder="1"/>
    <xf numFmtId="0" fontId="0" fillId="26" borderId="10" xfId="0" applyFont="1" applyFill="1" applyBorder="1" applyAlignment="1">
      <alignment vertical="center" wrapText="1"/>
    </xf>
    <xf numFmtId="4" fontId="4" fillId="8" borderId="10" xfId="51" applyNumberFormat="1" applyFont="1" applyFill="1" applyBorder="1" applyAlignment="1" applyProtection="1">
      <alignment horizontal="left" vertical="top" wrapText="1"/>
      <protection locked="0"/>
    </xf>
    <xf numFmtId="4" fontId="5" fillId="24" borderId="10" xfId="51" applyNumberFormat="1" applyFont="1" applyFill="1" applyBorder="1" applyAlignment="1" applyProtection="1">
      <alignment horizontal="center" vertical="top" wrapText="1"/>
      <protection locked="0"/>
    </xf>
    <xf numFmtId="4" fontId="5" fillId="24" borderId="10" xfId="51" applyNumberFormat="1" applyFont="1" applyFill="1" applyBorder="1" applyAlignment="1" applyProtection="1">
      <alignment horizontal="center" vertical="center"/>
      <protection locked="0"/>
    </xf>
    <xf numFmtId="4" fontId="4" fillId="17" borderId="8" xfId="0" applyNumberFormat="1" applyFont="1" applyFill="1" applyBorder="1" applyAlignment="1">
      <alignment horizontal="right"/>
    </xf>
    <xf numFmtId="0" fontId="46" fillId="0" borderId="0" xfId="0" applyFont="1"/>
    <xf numFmtId="4" fontId="5" fillId="2" borderId="0" xfId="0" applyNumberFormat="1" applyFont="1" applyFill="1" applyAlignment="1">
      <alignment vertical="center"/>
    </xf>
    <xf numFmtId="4" fontId="5" fillId="2" borderId="18" xfId="0" applyNumberFormat="1" applyFont="1" applyFill="1" applyBorder="1" applyAlignment="1">
      <alignment horizontal="left"/>
    </xf>
    <xf numFmtId="4" fontId="5" fillId="2" borderId="19" xfId="0" applyNumberFormat="1" applyFont="1" applyFill="1" applyBorder="1"/>
    <xf numFmtId="4" fontId="5" fillId="0" borderId="0" xfId="0" applyNumberFormat="1" applyFont="1" applyAlignment="1">
      <alignment vertical="center"/>
    </xf>
    <xf numFmtId="0" fontId="5" fillId="2" borderId="93" xfId="31" applyFont="1" applyFill="1" applyBorder="1" applyAlignment="1">
      <alignment vertical="center"/>
    </xf>
    <xf numFmtId="0" fontId="5" fillId="2" borderId="38" xfId="31" applyFont="1" applyFill="1" applyBorder="1" applyAlignment="1"/>
    <xf numFmtId="4" fontId="4" fillId="2" borderId="0" xfId="0" applyNumberFormat="1" applyFont="1" applyFill="1" applyBorder="1" applyAlignment="1">
      <alignment horizontal="center"/>
    </xf>
    <xf numFmtId="4" fontId="5" fillId="2" borderId="0" xfId="0" applyNumberFormat="1" applyFont="1" applyFill="1" applyBorder="1"/>
    <xf numFmtId="4" fontId="4" fillId="2" borderId="0" xfId="0" applyNumberFormat="1" applyFont="1" applyFill="1" applyBorder="1" applyAlignment="1"/>
    <xf numFmtId="4" fontId="4" fillId="2" borderId="0" xfId="0" applyNumberFormat="1" applyFont="1" applyFill="1" applyBorder="1" applyAlignment="1">
      <alignment horizontal="right"/>
    </xf>
    <xf numFmtId="4" fontId="5" fillId="7" borderId="21" xfId="0" applyNumberFormat="1" applyFont="1" applyFill="1" applyBorder="1" applyAlignment="1">
      <alignment horizontal="right"/>
    </xf>
    <xf numFmtId="4" fontId="5" fillId="7" borderId="9" xfId="0" applyNumberFormat="1" applyFont="1" applyFill="1" applyBorder="1" applyAlignment="1"/>
    <xf numFmtId="4" fontId="5" fillId="26" borderId="10" xfId="51" applyNumberFormat="1" applyFont="1" applyFill="1" applyBorder="1" applyAlignment="1" applyProtection="1">
      <alignment horizontal="center" vertical="center" shrinkToFit="1"/>
      <protection locked="0"/>
    </xf>
    <xf numFmtId="4" fontId="5" fillId="8" borderId="92" xfId="51" applyNumberFormat="1" applyFont="1" applyFill="1" applyBorder="1" applyAlignment="1" applyProtection="1">
      <alignment horizontal="center" vertical="center" shrinkToFit="1"/>
      <protection locked="0"/>
    </xf>
    <xf numFmtId="171" fontId="5" fillId="24" borderId="10" xfId="51" applyNumberFormat="1" applyFont="1" applyFill="1" applyBorder="1" applyAlignment="1" applyProtection="1">
      <alignment horizontal="center" vertical="center" wrapText="1"/>
      <protection locked="0"/>
    </xf>
    <xf numFmtId="44" fontId="4" fillId="8" borderId="92" xfId="51" applyNumberFormat="1" applyFont="1" applyFill="1" applyBorder="1" applyAlignment="1" applyProtection="1">
      <alignment vertical="center" shrinkToFit="1"/>
      <protection locked="0"/>
    </xf>
    <xf numFmtId="170" fontId="5" fillId="2" borderId="10" xfId="0" applyNumberFormat="1" applyFont="1" applyFill="1" applyBorder="1" applyAlignment="1">
      <alignment horizontal="right"/>
    </xf>
    <xf numFmtId="0" fontId="38" fillId="17" borderId="88" xfId="31" applyFont="1" applyFill="1" applyBorder="1" applyAlignment="1" applyProtection="1">
      <alignment horizontal="center" vertical="center"/>
      <protection locked="0"/>
    </xf>
    <xf numFmtId="165" fontId="38" fillId="17" borderId="83" xfId="103" applyNumberFormat="1" applyFont="1" applyFill="1" applyBorder="1" applyProtection="1">
      <protection hidden="1"/>
    </xf>
    <xf numFmtId="165" fontId="38" fillId="17" borderId="89" xfId="31" applyNumberFormat="1" applyFont="1" applyFill="1" applyBorder="1" applyProtection="1">
      <protection locked="0"/>
    </xf>
    <xf numFmtId="165" fontId="38" fillId="17" borderId="84" xfId="103" applyNumberFormat="1" applyFont="1" applyFill="1" applyBorder="1" applyProtection="1">
      <protection hidden="1"/>
    </xf>
    <xf numFmtId="2" fontId="4" fillId="23" borderId="33" xfId="31" applyNumberFormat="1" applyFont="1" applyFill="1" applyBorder="1" applyAlignment="1" applyProtection="1">
      <alignment horizontal="center" vertical="center" shrinkToFit="1"/>
      <protection locked="0"/>
    </xf>
    <xf numFmtId="0" fontId="4" fillId="23" borderId="33" xfId="31" applyFont="1" applyFill="1" applyBorder="1" applyAlignment="1" applyProtection="1">
      <alignment horizontal="center" vertical="center"/>
      <protection locked="0"/>
    </xf>
    <xf numFmtId="0" fontId="4" fillId="23" borderId="34" xfId="31" applyFont="1" applyFill="1" applyBorder="1" applyAlignment="1" applyProtection="1">
      <alignment horizontal="center" vertical="center"/>
      <protection locked="0"/>
    </xf>
    <xf numFmtId="4" fontId="5" fillId="2" borderId="0" xfId="0" applyNumberFormat="1" applyFont="1" applyFill="1" applyBorder="1" applyAlignment="1">
      <alignment horizontal="center"/>
    </xf>
    <xf numFmtId="4" fontId="2" fillId="21" borderId="0" xfId="0" applyNumberFormat="1" applyFont="1" applyFill="1"/>
    <xf numFmtId="4" fontId="2" fillId="2" borderId="0" xfId="0" applyNumberFormat="1" applyFont="1" applyFill="1" applyBorder="1" applyAlignment="1">
      <alignment horizontal="left" vertical="center"/>
    </xf>
    <xf numFmtId="4" fontId="2" fillId="2" borderId="0" xfId="0" applyNumberFormat="1" applyFont="1" applyFill="1" applyBorder="1" applyAlignment="1">
      <alignment vertical="center"/>
    </xf>
    <xf numFmtId="4" fontId="2" fillId="2" borderId="5" xfId="0" applyNumberFormat="1" applyFont="1" applyFill="1" applyBorder="1"/>
    <xf numFmtId="4" fontId="2" fillId="2" borderId="0" xfId="0" applyNumberFormat="1" applyFont="1" applyFill="1"/>
    <xf numFmtId="4" fontId="2" fillId="2" borderId="4" xfId="0" applyNumberFormat="1" applyFont="1" applyFill="1" applyBorder="1"/>
    <xf numFmtId="4" fontId="2" fillId="0" borderId="0" xfId="0" applyNumberFormat="1" applyFont="1" applyFill="1"/>
    <xf numFmtId="4" fontId="2" fillId="0" borderId="0" xfId="0" applyNumberFormat="1" applyFont="1"/>
    <xf numFmtId="4" fontId="2" fillId="2" borderId="0" xfId="0" applyNumberFormat="1" applyFont="1" applyFill="1" applyBorder="1"/>
    <xf numFmtId="4" fontId="2" fillId="2" borderId="0" xfId="0" applyNumberFormat="1" applyFont="1" applyFill="1" applyBorder="1" applyAlignment="1">
      <alignment horizontal="right"/>
    </xf>
    <xf numFmtId="4" fontId="2" fillId="2" borderId="5" xfId="0" applyNumberFormat="1" applyFont="1" applyFill="1" applyBorder="1" applyAlignment="1"/>
    <xf numFmtId="4" fontId="2" fillId="2" borderId="0" xfId="0" applyNumberFormat="1" applyFont="1" applyFill="1" applyAlignment="1">
      <alignment vertical="center"/>
    </xf>
    <xf numFmtId="4" fontId="2" fillId="2" borderId="0" xfId="0" applyNumberFormat="1" applyFont="1" applyFill="1" applyAlignment="1"/>
    <xf numFmtId="4" fontId="2" fillId="0" borderId="0" xfId="0" applyNumberFormat="1" applyFont="1" applyAlignment="1">
      <alignment vertical="center"/>
    </xf>
    <xf numFmtId="4" fontId="2" fillId="0" borderId="0" xfId="0" applyNumberFormat="1" applyFont="1" applyAlignment="1"/>
    <xf numFmtId="4" fontId="5" fillId="0" borderId="10" xfId="0" applyNumberFormat="1" applyFont="1" applyFill="1" applyBorder="1" applyAlignment="1">
      <alignment horizontal="right"/>
    </xf>
    <xf numFmtId="4" fontId="4" fillId="2" borderId="5" xfId="0" applyNumberFormat="1" applyFont="1" applyFill="1" applyBorder="1" applyAlignment="1">
      <alignment horizontal="left"/>
    </xf>
    <xf numFmtId="4" fontId="5" fillId="2" borderId="10" xfId="0" applyNumberFormat="1" applyFont="1" applyFill="1" applyBorder="1" applyAlignment="1">
      <alignment horizontal="right" vertical="center"/>
    </xf>
    <xf numFmtId="4" fontId="5" fillId="2" borderId="5" xfId="0" applyNumberFormat="1" applyFont="1" applyFill="1" applyBorder="1" applyAlignment="1"/>
    <xf numFmtId="172" fontId="5" fillId="2" borderId="10" xfId="0" applyNumberFormat="1" applyFont="1" applyFill="1" applyBorder="1"/>
    <xf numFmtId="0" fontId="5" fillId="2" borderId="0" xfId="0" applyFont="1" applyFill="1" applyBorder="1" applyAlignment="1">
      <alignment horizontal="center" vertical="center" wrapText="1"/>
    </xf>
    <xf numFmtId="4" fontId="4" fillId="2" borderId="5" xfId="0" applyNumberFormat="1" applyFont="1" applyFill="1" applyBorder="1" applyAlignment="1"/>
    <xf numFmtId="0" fontId="1" fillId="0" borderId="0" xfId="31" applyFont="1" applyAlignment="1"/>
    <xf numFmtId="0" fontId="1" fillId="26" borderId="10" xfId="0" applyFont="1" applyFill="1" applyBorder="1" applyAlignment="1">
      <alignment horizontal="center" vertical="center"/>
    </xf>
    <xf numFmtId="0" fontId="1" fillId="0" borderId="0" xfId="31" applyFont="1"/>
    <xf numFmtId="0" fontId="1" fillId="0" borderId="0" xfId="31" applyFont="1" applyBorder="1" applyAlignment="1"/>
    <xf numFmtId="0" fontId="1" fillId="26" borderId="10" xfId="31" applyFont="1" applyFill="1" applyBorder="1" applyAlignment="1">
      <alignment horizontal="center" vertical="center"/>
    </xf>
    <xf numFmtId="0" fontId="1" fillId="26" borderId="10" xfId="31" applyFont="1" applyFill="1" applyBorder="1" applyAlignment="1">
      <alignment vertical="center" wrapText="1"/>
    </xf>
    <xf numFmtId="2" fontId="1" fillId="26" borderId="10" xfId="31" applyNumberFormat="1" applyFont="1" applyFill="1" applyBorder="1" applyAlignment="1">
      <alignment vertical="center" wrapText="1"/>
    </xf>
    <xf numFmtId="0" fontId="5" fillId="2" borderId="103" xfId="31" applyFont="1" applyFill="1" applyBorder="1" applyAlignment="1">
      <alignment horizontal="left" vertical="top"/>
    </xf>
    <xf numFmtId="0" fontId="5" fillId="2" borderId="104" xfId="31" applyFont="1" applyFill="1" applyBorder="1" applyAlignment="1">
      <alignment horizontal="left" vertical="top"/>
    </xf>
    <xf numFmtId="0" fontId="45" fillId="0" borderId="0" xfId="0" applyFont="1"/>
    <xf numFmtId="0" fontId="56" fillId="0" borderId="0" xfId="0" applyFont="1"/>
    <xf numFmtId="0" fontId="45" fillId="0" borderId="0" xfId="0" applyFont="1" applyFill="1"/>
    <xf numFmtId="0" fontId="53" fillId="0" borderId="0" xfId="0" applyFont="1" applyAlignment="1">
      <alignment vertical="center"/>
    </xf>
    <xf numFmtId="0" fontId="46" fillId="0" borderId="0" xfId="0" applyFont="1" applyBorder="1" applyAlignment="1">
      <alignment vertical="center"/>
    </xf>
    <xf numFmtId="0" fontId="50" fillId="0" borderId="2" xfId="0" applyFont="1" applyBorder="1" applyAlignment="1">
      <alignment vertical="center"/>
    </xf>
    <xf numFmtId="0" fontId="46" fillId="0" borderId="2" xfId="0" applyFont="1" applyBorder="1" applyAlignment="1">
      <alignment vertical="center"/>
    </xf>
    <xf numFmtId="0" fontId="46" fillId="0" borderId="3" xfId="0" applyFont="1" applyBorder="1" applyAlignment="1">
      <alignment vertical="center"/>
    </xf>
    <xf numFmtId="0" fontId="42" fillId="0" borderId="4" xfId="0" applyFont="1" applyBorder="1" applyAlignment="1">
      <alignment horizontal="left" vertical="center"/>
    </xf>
    <xf numFmtId="0" fontId="46" fillId="0" borderId="0" xfId="0" applyFont="1" applyBorder="1" applyAlignment="1">
      <alignment horizontal="center" vertical="center"/>
    </xf>
    <xf numFmtId="0" fontId="46" fillId="0" borderId="0" xfId="0" applyFont="1" applyBorder="1" applyAlignment="1" applyProtection="1">
      <alignment vertical="center"/>
    </xf>
    <xf numFmtId="0" fontId="46" fillId="2" borderId="0" xfId="0" applyFont="1" applyFill="1" applyBorder="1" applyAlignment="1">
      <alignment vertical="center"/>
    </xf>
    <xf numFmtId="43" fontId="46" fillId="2" borderId="0" xfId="1" applyFont="1" applyFill="1" applyBorder="1" applyAlignment="1">
      <alignment vertical="center"/>
    </xf>
    <xf numFmtId="164" fontId="46" fillId="2" borderId="0" xfId="1" applyNumberFormat="1" applyFont="1" applyFill="1" applyBorder="1" applyAlignment="1">
      <alignment vertical="center"/>
    </xf>
    <xf numFmtId="9" fontId="46" fillId="2" borderId="0" xfId="1214" applyFont="1" applyFill="1" applyBorder="1" applyAlignment="1">
      <alignment vertical="center"/>
    </xf>
    <xf numFmtId="0" fontId="50" fillId="0" borderId="0" xfId="0" applyFont="1" applyBorder="1" applyAlignment="1">
      <alignment vertical="center"/>
    </xf>
    <xf numFmtId="0" fontId="46" fillId="0" borderId="5" xfId="0" applyFont="1" applyBorder="1" applyAlignment="1">
      <alignment vertical="center"/>
    </xf>
    <xf numFmtId="0" fontId="42" fillId="2" borderId="0" xfId="0" applyFont="1" applyFill="1" applyBorder="1" applyAlignment="1" applyProtection="1">
      <alignment vertical="center"/>
    </xf>
    <xf numFmtId="43" fontId="42" fillId="2" borderId="0" xfId="1" applyFont="1" applyFill="1" applyBorder="1" applyAlignment="1">
      <alignment vertical="center"/>
    </xf>
    <xf numFmtId="164" fontId="42" fillId="2" borderId="0" xfId="1" applyNumberFormat="1" applyFont="1" applyFill="1" applyBorder="1" applyAlignment="1">
      <alignment vertical="center"/>
    </xf>
    <xf numFmtId="9" fontId="42" fillId="2" borderId="0" xfId="1214" applyFont="1" applyFill="1" applyBorder="1" applyAlignment="1">
      <alignment vertical="center"/>
    </xf>
    <xf numFmtId="164" fontId="42" fillId="2" borderId="0" xfId="0" applyNumberFormat="1" applyFont="1" applyFill="1" applyBorder="1" applyAlignment="1">
      <alignment vertical="center"/>
    </xf>
    <xf numFmtId="0" fontId="42" fillId="2" borderId="0" xfId="0" applyFont="1" applyFill="1" applyBorder="1" applyAlignment="1" applyProtection="1">
      <alignment horizontal="center" vertical="center"/>
    </xf>
    <xf numFmtId="164" fontId="46" fillId="2" borderId="0" xfId="0" applyNumberFormat="1" applyFont="1" applyFill="1" applyBorder="1" applyAlignment="1">
      <alignment horizontal="right" vertical="center"/>
    </xf>
    <xf numFmtId="4" fontId="46" fillId="2" borderId="0" xfId="0" applyNumberFormat="1" applyFont="1" applyFill="1" applyBorder="1" applyAlignment="1">
      <alignment horizontal="center" vertical="center"/>
    </xf>
    <xf numFmtId="0" fontId="46" fillId="0" borderId="0" xfId="0" applyFont="1" applyBorder="1"/>
    <xf numFmtId="165" fontId="50" fillId="0" borderId="0" xfId="0" applyNumberFormat="1" applyFont="1" applyBorder="1"/>
    <xf numFmtId="0" fontId="50" fillId="0" borderId="0" xfId="0" applyFont="1" applyBorder="1"/>
    <xf numFmtId="0" fontId="46" fillId="0" borderId="5" xfId="0" applyFont="1" applyBorder="1"/>
    <xf numFmtId="0" fontId="46" fillId="2" borderId="0" xfId="0" applyFont="1" applyFill="1" applyBorder="1" applyAlignment="1" applyProtection="1">
      <alignment vertical="center"/>
    </xf>
    <xf numFmtId="164" fontId="42" fillId="3" borderId="33" xfId="1" applyNumberFormat="1" applyFont="1" applyFill="1" applyBorder="1" applyAlignment="1">
      <alignment horizontal="centerContinuous" vertical="center" wrapText="1"/>
    </xf>
    <xf numFmtId="9" fontId="42" fillId="3" borderId="33" xfId="1214" applyFont="1" applyFill="1" applyBorder="1" applyAlignment="1">
      <alignment horizontal="centerContinuous" vertical="center" wrapText="1"/>
    </xf>
    <xf numFmtId="164" fontId="42" fillId="3" borderId="46" xfId="1" applyNumberFormat="1" applyFont="1" applyFill="1" applyBorder="1" applyAlignment="1">
      <alignment horizontal="center" vertical="center" wrapText="1"/>
    </xf>
    <xf numFmtId="9" fontId="42" fillId="3" borderId="46" xfId="1214" applyFont="1" applyFill="1" applyBorder="1" applyAlignment="1">
      <alignment horizontal="center" vertical="center" wrapText="1"/>
    </xf>
    <xf numFmtId="164" fontId="42" fillId="3" borderId="46" xfId="0" applyNumberFormat="1" applyFont="1" applyFill="1" applyBorder="1" applyAlignment="1">
      <alignment horizontal="center" vertical="center" wrapText="1"/>
    </xf>
    <xf numFmtId="0" fontId="50" fillId="7" borderId="16" xfId="0" applyFont="1" applyFill="1" applyBorder="1" applyAlignment="1">
      <alignment vertical="center"/>
    </xf>
    <xf numFmtId="0" fontId="50" fillId="7" borderId="11" xfId="0" applyFont="1" applyFill="1" applyBorder="1" applyAlignment="1">
      <alignment vertical="center"/>
    </xf>
    <xf numFmtId="0" fontId="50" fillId="7" borderId="85" xfId="0" applyFont="1" applyFill="1" applyBorder="1" applyAlignment="1">
      <alignment vertical="center"/>
    </xf>
    <xf numFmtId="4" fontId="4" fillId="2" borderId="10" xfId="1214" applyNumberFormat="1" applyFont="1" applyFill="1" applyBorder="1" applyAlignment="1">
      <alignment horizontal="right"/>
    </xf>
    <xf numFmtId="0" fontId="46" fillId="0" borderId="86" xfId="0" applyFont="1" applyFill="1" applyBorder="1" applyAlignment="1">
      <alignment horizontal="center" vertical="center"/>
    </xf>
    <xf numFmtId="0" fontId="46" fillId="0" borderId="10" xfId="0" applyFont="1" applyBorder="1" applyAlignment="1">
      <alignment horizontal="center" vertical="center" wrapText="1"/>
    </xf>
    <xf numFmtId="0" fontId="46" fillId="2" borderId="10" xfId="0" applyFont="1" applyFill="1" applyBorder="1" applyAlignment="1">
      <alignment horizontal="center" vertical="center"/>
    </xf>
    <xf numFmtId="0" fontId="46" fillId="0" borderId="10" xfId="0" applyFont="1" applyBorder="1" applyAlignment="1" applyProtection="1">
      <alignment vertical="center" wrapText="1"/>
    </xf>
    <xf numFmtId="0" fontId="46" fillId="0" borderId="10" xfId="0" applyFont="1" applyBorder="1" applyAlignment="1">
      <alignment horizontal="center" vertical="center"/>
    </xf>
    <xf numFmtId="164" fontId="46" fillId="19" borderId="10" xfId="1" applyNumberFormat="1" applyFont="1" applyFill="1" applyBorder="1" applyAlignment="1">
      <alignment horizontal="center" vertical="center"/>
    </xf>
    <xf numFmtId="10" fontId="46" fillId="0" borderId="10" xfId="1214" applyNumberFormat="1" applyFont="1" applyFill="1" applyBorder="1" applyAlignment="1">
      <alignment horizontal="center" vertical="center"/>
    </xf>
    <xf numFmtId="164" fontId="46" fillId="2" borderId="10" xfId="0" applyNumberFormat="1" applyFont="1" applyFill="1" applyBorder="1" applyAlignment="1">
      <alignment horizontal="center" vertical="center"/>
    </xf>
    <xf numFmtId="44" fontId="46" fillId="0" borderId="7" xfId="0" applyNumberFormat="1" applyFont="1" applyBorder="1" applyAlignment="1">
      <alignment horizontal="center" vertical="center"/>
    </xf>
    <xf numFmtId="0" fontId="46" fillId="0" borderId="8" xfId="0" applyFont="1" applyBorder="1" applyAlignment="1">
      <alignment horizontal="centerContinuous"/>
    </xf>
    <xf numFmtId="0" fontId="46" fillId="0" borderId="22" xfId="0" applyFont="1" applyBorder="1" applyAlignment="1">
      <alignment horizontal="centerContinuous"/>
    </xf>
    <xf numFmtId="164" fontId="42" fillId="2" borderId="38" xfId="0" applyNumberFormat="1" applyFont="1" applyFill="1" applyBorder="1" applyAlignment="1">
      <alignment horizontal="left" vertical="center"/>
    </xf>
    <xf numFmtId="0" fontId="46" fillId="0" borderId="7" xfId="0" applyFont="1" applyBorder="1" applyAlignment="1">
      <alignment horizontal="centerContinuous" vertical="center" wrapText="1"/>
    </xf>
    <xf numFmtId="0" fontId="46" fillId="2" borderId="8" xfId="0" applyFont="1" applyFill="1" applyBorder="1" applyAlignment="1">
      <alignment horizontal="centerContinuous"/>
    </xf>
    <xf numFmtId="0" fontId="46" fillId="2" borderId="22" xfId="0" applyFont="1" applyFill="1" applyBorder="1" applyAlignment="1">
      <alignment horizontal="centerContinuous"/>
    </xf>
    <xf numFmtId="0" fontId="46" fillId="0" borderId="10" xfId="0" applyFont="1" applyFill="1" applyBorder="1" applyAlignment="1">
      <alignment horizontal="center" vertical="center"/>
    </xf>
    <xf numFmtId="0" fontId="46" fillId="0" borderId="10" xfId="0" applyFont="1" applyFill="1" applyBorder="1" applyAlignment="1">
      <alignment vertical="center" wrapText="1"/>
    </xf>
    <xf numFmtId="10" fontId="46" fillId="0" borderId="10" xfId="0" applyNumberFormat="1" applyFont="1" applyFill="1" applyBorder="1" applyAlignment="1">
      <alignment horizontal="center" vertical="center"/>
    </xf>
    <xf numFmtId="164" fontId="46" fillId="0" borderId="7" xfId="0" applyNumberFormat="1" applyFont="1" applyFill="1" applyBorder="1" applyAlignment="1">
      <alignment horizontal="right" vertical="center"/>
    </xf>
    <xf numFmtId="164" fontId="46" fillId="0" borderId="7" xfId="0" applyNumberFormat="1" applyFont="1" applyFill="1" applyBorder="1" applyAlignment="1">
      <alignment vertical="center"/>
    </xf>
    <xf numFmtId="164" fontId="46" fillId="0" borderId="7" xfId="0" applyNumberFormat="1" applyFont="1" applyBorder="1" applyAlignment="1">
      <alignment vertical="center"/>
    </xf>
    <xf numFmtId="44" fontId="46" fillId="0" borderId="7" xfId="0" applyNumberFormat="1" applyFont="1" applyBorder="1" applyAlignment="1">
      <alignment vertical="center"/>
    </xf>
    <xf numFmtId="164" fontId="50" fillId="0" borderId="38" xfId="0" applyNumberFormat="1" applyFont="1" applyBorder="1" applyAlignment="1">
      <alignment horizontal="center" vertical="center"/>
    </xf>
    <xf numFmtId="0" fontId="46" fillId="0" borderId="10" xfId="0" applyFont="1" applyFill="1" applyBorder="1" applyAlignment="1" applyProtection="1">
      <alignment horizontal="center" vertical="center" wrapText="1"/>
      <protection locked="0"/>
    </xf>
    <xf numFmtId="0" fontId="46" fillId="0" borderId="10" xfId="0" applyFont="1" applyFill="1" applyBorder="1" applyAlignment="1" applyProtection="1">
      <alignment vertical="center" wrapText="1"/>
    </xf>
    <xf numFmtId="44" fontId="46" fillId="0" borderId="7" xfId="0" applyNumberFormat="1" applyFont="1" applyFill="1" applyBorder="1" applyAlignment="1">
      <alignment vertical="center"/>
    </xf>
    <xf numFmtId="164" fontId="46" fillId="0" borderId="38" xfId="0" applyNumberFormat="1" applyFont="1" applyFill="1" applyBorder="1" applyAlignment="1">
      <alignment horizontal="center" vertical="center"/>
    </xf>
    <xf numFmtId="0" fontId="46" fillId="2" borderId="10" xfId="0" applyFont="1" applyFill="1" applyBorder="1" applyAlignment="1" applyProtection="1">
      <alignment horizontal="center" vertical="center" wrapText="1"/>
      <protection locked="0"/>
    </xf>
    <xf numFmtId="0" fontId="46" fillId="2" borderId="10" xfId="0" applyFont="1" applyFill="1" applyBorder="1" applyAlignment="1" applyProtection="1">
      <alignment vertical="center" wrapText="1"/>
    </xf>
    <xf numFmtId="49" fontId="46" fillId="0" borderId="10" xfId="0" applyNumberFormat="1" applyFont="1" applyBorder="1" applyAlignment="1">
      <alignment horizontal="center" vertical="center"/>
    </xf>
    <xf numFmtId="4" fontId="46" fillId="0" borderId="10" xfId="0" applyNumberFormat="1" applyFont="1" applyBorder="1" applyAlignment="1" applyProtection="1">
      <alignment vertical="center" wrapText="1"/>
    </xf>
    <xf numFmtId="164" fontId="46" fillId="0" borderId="10" xfId="0" applyNumberFormat="1" applyFont="1" applyBorder="1" applyAlignment="1">
      <alignment vertical="center"/>
    </xf>
    <xf numFmtId="44" fontId="46" fillId="0" borderId="10" xfId="0" applyNumberFormat="1" applyFont="1" applyBorder="1" applyAlignment="1">
      <alignment vertical="center"/>
    </xf>
    <xf numFmtId="164" fontId="46" fillId="2" borderId="38" xfId="0" applyNumberFormat="1" applyFont="1" applyFill="1" applyBorder="1" applyAlignment="1">
      <alignment horizontal="center" vertical="center"/>
    </xf>
    <xf numFmtId="164" fontId="42" fillId="6" borderId="10" xfId="1214" applyNumberFormat="1" applyFont="1" applyFill="1" applyBorder="1" applyAlignment="1">
      <alignment vertical="center" wrapText="1"/>
    </xf>
    <xf numFmtId="0" fontId="46" fillId="0" borderId="86" xfId="0" applyFont="1" applyBorder="1" applyAlignment="1">
      <alignment horizontal="center" vertical="center"/>
    </xf>
    <xf numFmtId="0" fontId="46" fillId="2" borderId="10" xfId="0" applyFont="1" applyFill="1" applyBorder="1" applyAlignment="1" applyProtection="1">
      <alignment horizontal="left" vertical="center" wrapText="1"/>
    </xf>
    <xf numFmtId="0" fontId="46" fillId="2" borderId="7" xfId="0" applyFont="1" applyFill="1" applyBorder="1" applyAlignment="1">
      <alignment horizontal="centerContinuous" vertical="center" wrapText="1"/>
    </xf>
    <xf numFmtId="0" fontId="46" fillId="2" borderId="10" xfId="0" applyFont="1" applyFill="1" applyBorder="1" applyAlignment="1">
      <alignment horizontal="centerContinuous" vertical="center"/>
    </xf>
    <xf numFmtId="0" fontId="46" fillId="2" borderId="92" xfId="0" applyFont="1" applyFill="1" applyBorder="1" applyAlignment="1">
      <alignment horizontal="centerContinuous" vertical="center"/>
    </xf>
    <xf numFmtId="0" fontId="46" fillId="2" borderId="10" xfId="0" applyFont="1" applyFill="1" applyBorder="1" applyAlignment="1">
      <alignment horizontal="center" vertical="center" wrapText="1"/>
    </xf>
    <xf numFmtId="0" fontId="46" fillId="0" borderId="4" xfId="0" applyFont="1" applyFill="1" applyBorder="1" applyAlignment="1">
      <alignment horizontal="left" vertical="center"/>
    </xf>
    <xf numFmtId="43" fontId="46" fillId="0" borderId="0" xfId="1" applyFont="1" applyBorder="1" applyAlignment="1">
      <alignment vertical="center"/>
    </xf>
    <xf numFmtId="164" fontId="46" fillId="0" borderId="0" xfId="1" applyNumberFormat="1" applyFont="1" applyBorder="1" applyAlignment="1">
      <alignment vertical="center"/>
    </xf>
    <xf numFmtId="9" fontId="46" fillId="0" borderId="0" xfId="1214" applyFont="1" applyBorder="1" applyAlignment="1">
      <alignment vertical="center"/>
    </xf>
    <xf numFmtId="164" fontId="46" fillId="0" borderId="0" xfId="0" applyNumberFormat="1" applyFont="1" applyBorder="1" applyAlignment="1">
      <alignment vertical="center"/>
    </xf>
    <xf numFmtId="0" fontId="50" fillId="0" borderId="5" xfId="0" applyFont="1" applyBorder="1" applyAlignment="1">
      <alignment vertical="center"/>
    </xf>
    <xf numFmtId="0" fontId="42" fillId="0" borderId="4" xfId="0" applyFont="1" applyBorder="1" applyAlignment="1">
      <alignment horizontal="center" vertical="center"/>
    </xf>
    <xf numFmtId="0" fontId="42" fillId="0" borderId="0" xfId="0" applyFont="1" applyFill="1" applyBorder="1" applyAlignment="1">
      <alignment horizontal="center" vertical="center"/>
    </xf>
    <xf numFmtId="0" fontId="42" fillId="0" borderId="0" xfId="0" applyFont="1" applyBorder="1" applyAlignment="1">
      <alignment horizontal="center" vertical="center"/>
    </xf>
    <xf numFmtId="164" fontId="46" fillId="0" borderId="0" xfId="1" applyNumberFormat="1" applyFont="1" applyBorder="1" applyAlignment="1">
      <alignment horizontal="center" vertical="center"/>
    </xf>
    <xf numFmtId="9" fontId="46" fillId="0" borderId="0" xfId="1214" applyFont="1" applyBorder="1" applyAlignment="1">
      <alignment horizontal="center" vertical="center"/>
    </xf>
    <xf numFmtId="0" fontId="46" fillId="0" borderId="18" xfId="0" applyFont="1" applyBorder="1" applyAlignment="1">
      <alignment vertical="center"/>
    </xf>
    <xf numFmtId="0" fontId="46" fillId="0" borderId="19" xfId="0" applyFont="1" applyBorder="1" applyAlignment="1">
      <alignment horizontal="center" vertical="center"/>
    </xf>
    <xf numFmtId="0" fontId="46" fillId="0" borderId="19" xfId="0" applyFont="1" applyBorder="1" applyAlignment="1">
      <alignment vertical="center"/>
    </xf>
    <xf numFmtId="0" fontId="46" fillId="2" borderId="19" xfId="0" applyFont="1" applyFill="1" applyBorder="1" applyAlignment="1">
      <alignment horizontal="center" vertical="center"/>
    </xf>
    <xf numFmtId="43" fontId="46" fillId="2" borderId="19" xfId="1" applyFont="1" applyFill="1" applyBorder="1" applyAlignment="1">
      <alignment horizontal="center" vertical="center"/>
    </xf>
    <xf numFmtId="164" fontId="46" fillId="2" borderId="19" xfId="1" applyNumberFormat="1" applyFont="1" applyFill="1" applyBorder="1" applyAlignment="1">
      <alignment horizontal="center" vertical="center"/>
    </xf>
    <xf numFmtId="9" fontId="46" fillId="2" borderId="19" xfId="1214" applyFont="1" applyFill="1" applyBorder="1" applyAlignment="1">
      <alignment horizontal="center" vertical="center"/>
    </xf>
    <xf numFmtId="164" fontId="46" fillId="0" borderId="19" xfId="0" applyNumberFormat="1" applyFont="1" applyBorder="1" applyAlignment="1">
      <alignment vertical="center"/>
    </xf>
    <xf numFmtId="0" fontId="50" fillId="0" borderId="19" xfId="0" applyFont="1" applyBorder="1" applyAlignment="1">
      <alignment vertical="center"/>
    </xf>
    <xf numFmtId="0" fontId="50" fillId="0" borderId="20" xfId="0" applyFont="1" applyBorder="1" applyAlignment="1">
      <alignment vertical="center"/>
    </xf>
    <xf numFmtId="0" fontId="5" fillId="2" borderId="4" xfId="0" applyFont="1" applyFill="1" applyBorder="1" applyAlignment="1">
      <alignment horizontal="center" vertical="center" wrapText="1"/>
    </xf>
    <xf numFmtId="0" fontId="1" fillId="2" borderId="0" xfId="31" applyFont="1" applyFill="1"/>
    <xf numFmtId="0" fontId="4" fillId="23" borderId="33" xfId="31" applyFont="1" applyFill="1" applyBorder="1" applyAlignment="1" applyProtection="1">
      <alignment horizontal="center" vertical="center" wrapText="1"/>
      <protection locked="0"/>
    </xf>
    <xf numFmtId="0" fontId="46" fillId="0" borderId="0" xfId="0" quotePrefix="1" applyFont="1" applyBorder="1" applyAlignment="1">
      <alignment horizontal="center"/>
    </xf>
    <xf numFmtId="4" fontId="4" fillId="7" borderId="21" xfId="0" applyNumberFormat="1" applyFont="1" applyFill="1" applyBorder="1" applyAlignment="1">
      <alignment vertical="center"/>
    </xf>
    <xf numFmtId="4" fontId="4" fillId="7" borderId="8" xfId="0" applyNumberFormat="1" applyFont="1" applyFill="1" applyBorder="1" applyAlignment="1">
      <alignment vertical="center"/>
    </xf>
    <xf numFmtId="4" fontId="4" fillId="7" borderId="22" xfId="0" applyNumberFormat="1" applyFont="1" applyFill="1" applyBorder="1" applyAlignment="1">
      <alignment vertical="center"/>
    </xf>
    <xf numFmtId="4" fontId="1" fillId="2" borderId="0" xfId="0" applyNumberFormat="1" applyFont="1" applyFill="1" applyBorder="1"/>
    <xf numFmtId="4" fontId="1" fillId="2" borderId="0" xfId="0" applyNumberFormat="1" applyFont="1" applyFill="1"/>
    <xf numFmtId="43" fontId="1" fillId="2" borderId="0" xfId="1" applyFont="1" applyFill="1"/>
    <xf numFmtId="0" fontId="5" fillId="2" borderId="4" xfId="0" applyFont="1" applyFill="1" applyBorder="1"/>
    <xf numFmtId="4" fontId="4" fillId="2" borderId="10" xfId="0" applyNumberFormat="1" applyFont="1" applyFill="1" applyBorder="1" applyAlignment="1"/>
    <xf numFmtId="0" fontId="5" fillId="2" borderId="0" xfId="0" applyFont="1" applyFill="1" applyBorder="1"/>
    <xf numFmtId="0" fontId="5" fillId="2" borderId="5" xfId="0" applyFont="1" applyFill="1" applyBorder="1" applyAlignment="1">
      <alignment horizontal="right"/>
    </xf>
    <xf numFmtId="0" fontId="5" fillId="2" borderId="0" xfId="0" applyFont="1" applyFill="1" applyAlignment="1">
      <alignment vertical="center"/>
    </xf>
    <xf numFmtId="0" fontId="5" fillId="2" borderId="0" xfId="0" applyFont="1" applyFill="1" applyAlignment="1"/>
    <xf numFmtId="0" fontId="5" fillId="2" borderId="0" xfId="0" applyFont="1" applyFill="1"/>
    <xf numFmtId="43" fontId="5" fillId="2" borderId="0" xfId="1" applyFont="1" applyFill="1"/>
    <xf numFmtId="2" fontId="4" fillId="2" borderId="10" xfId="0" applyNumberFormat="1" applyFont="1" applyFill="1" applyBorder="1" applyAlignment="1">
      <alignment horizontal="right"/>
    </xf>
    <xf numFmtId="43" fontId="5" fillId="0" borderId="0" xfId="1" applyFont="1"/>
    <xf numFmtId="4" fontId="1" fillId="2" borderId="0" xfId="0" applyNumberFormat="1" applyFont="1" applyFill="1" applyBorder="1" applyAlignment="1"/>
    <xf numFmtId="4" fontId="1" fillId="2" borderId="0" xfId="0" applyNumberFormat="1" applyFont="1" applyFill="1" applyAlignment="1"/>
    <xf numFmtId="4" fontId="46" fillId="2" borderId="10" xfId="0" applyNumberFormat="1" applyFont="1" applyFill="1" applyBorder="1" applyAlignment="1" applyProtection="1">
      <alignment vertical="center" wrapText="1"/>
    </xf>
    <xf numFmtId="164" fontId="46" fillId="0" borderId="7" xfId="0" applyNumberFormat="1" applyFont="1" applyBorder="1" applyAlignment="1">
      <alignment horizontal="right" vertical="center"/>
    </xf>
    <xf numFmtId="43" fontId="46" fillId="2" borderId="0" xfId="1" applyFont="1" applyFill="1" applyAlignment="1">
      <alignment horizontal="left"/>
    </xf>
    <xf numFmtId="0" fontId="57" fillId="0" borderId="0" xfId="0" applyFont="1"/>
    <xf numFmtId="0" fontId="46" fillId="0" borderId="10" xfId="0" applyFont="1" applyFill="1" applyBorder="1" applyAlignment="1" applyProtection="1">
      <alignment horizontal="left" vertical="center" wrapText="1"/>
      <protection locked="0"/>
    </xf>
    <xf numFmtId="0" fontId="4" fillId="23" borderId="33" xfId="32" applyFont="1" applyFill="1" applyBorder="1" applyAlignment="1" applyProtection="1">
      <alignment horizontal="center" vertical="center" wrapText="1"/>
      <protection locked="0"/>
    </xf>
    <xf numFmtId="0" fontId="4" fillId="27" borderId="10" xfId="0" applyFont="1" applyFill="1" applyBorder="1" applyAlignment="1" applyProtection="1">
      <alignment horizontal="center" vertical="top"/>
      <protection locked="0"/>
    </xf>
    <xf numFmtId="0" fontId="4" fillId="27" borderId="92" xfId="0" applyFont="1" applyFill="1" applyBorder="1" applyAlignment="1" applyProtection="1">
      <alignment horizontal="center" vertical="top"/>
      <protection locked="0"/>
    </xf>
    <xf numFmtId="0" fontId="0" fillId="0" borderId="0" xfId="0" applyFont="1"/>
    <xf numFmtId="0" fontId="0" fillId="26" borderId="10" xfId="32" applyFont="1" applyFill="1" applyBorder="1" applyAlignment="1">
      <alignment horizontal="center" vertical="center"/>
    </xf>
    <xf numFmtId="0" fontId="5" fillId="24" borderId="10" xfId="51" applyNumberFormat="1" applyFont="1" applyFill="1" applyBorder="1" applyAlignment="1" applyProtection="1">
      <alignment horizontal="center" vertical="center" wrapText="1"/>
      <protection locked="0"/>
    </xf>
    <xf numFmtId="4" fontId="5" fillId="24" borderId="10" xfId="51" applyNumberFormat="1" applyFont="1" applyFill="1" applyBorder="1" applyAlignment="1" applyProtection="1">
      <alignment vertical="center" wrapText="1"/>
      <protection locked="0"/>
    </xf>
    <xf numFmtId="4" fontId="5" fillId="24" borderId="10" xfId="51" applyNumberFormat="1" applyFont="1" applyFill="1" applyBorder="1" applyAlignment="1" applyProtection="1">
      <alignment horizontal="center" vertical="center" shrinkToFit="1"/>
      <protection locked="0"/>
    </xf>
    <xf numFmtId="170" fontId="5" fillId="24" borderId="10" xfId="51" applyNumberFormat="1" applyFont="1" applyFill="1" applyBorder="1" applyAlignment="1" applyProtection="1">
      <alignment horizontal="center" vertical="center" shrinkToFit="1"/>
      <protection locked="0"/>
    </xf>
    <xf numFmtId="173" fontId="5" fillId="26" borderId="10" xfId="344" applyNumberFormat="1" applyFont="1" applyFill="1" applyBorder="1" applyAlignment="1" applyProtection="1">
      <alignment horizontal="center" vertical="center" shrinkToFit="1"/>
      <protection locked="0"/>
    </xf>
    <xf numFmtId="4" fontId="5" fillId="28" borderId="92" xfId="6" applyNumberFormat="1" applyFont="1" applyFill="1" applyBorder="1" applyAlignment="1" applyProtection="1">
      <alignment horizontal="right" vertical="center" shrinkToFit="1"/>
      <protection locked="0"/>
    </xf>
    <xf numFmtId="0" fontId="5" fillId="26" borderId="7" xfId="6" applyNumberFormat="1" applyFont="1" applyFill="1" applyBorder="1" applyAlignment="1" applyProtection="1">
      <alignment vertical="top" wrapText="1"/>
      <protection locked="0"/>
    </xf>
    <xf numFmtId="0" fontId="5" fillId="26" borderId="8" xfId="6" applyNumberFormat="1" applyFont="1" applyFill="1" applyBorder="1" applyAlignment="1" applyProtection="1">
      <alignment vertical="top" wrapText="1"/>
      <protection locked="0"/>
    </xf>
    <xf numFmtId="0" fontId="5" fillId="26" borderId="9" xfId="6" applyNumberFormat="1" applyFont="1" applyFill="1" applyBorder="1" applyAlignment="1" applyProtection="1">
      <alignment vertical="top" wrapText="1"/>
      <protection locked="0"/>
    </xf>
    <xf numFmtId="4" fontId="4" fillId="28" borderId="92" xfId="6" applyNumberFormat="1" applyFont="1" applyFill="1" applyBorder="1" applyAlignment="1" applyProtection="1">
      <alignment horizontal="right" vertical="center" shrinkToFit="1"/>
      <protection locked="0"/>
    </xf>
    <xf numFmtId="4" fontId="4" fillId="28" borderId="10" xfId="6" applyNumberFormat="1" applyFont="1" applyFill="1" applyBorder="1" applyAlignment="1" applyProtection="1">
      <alignment horizontal="center" vertical="center" shrinkToFit="1"/>
      <protection locked="0"/>
    </xf>
    <xf numFmtId="4" fontId="4" fillId="28" borderId="10" xfId="6" applyNumberFormat="1" applyFont="1" applyFill="1" applyBorder="1" applyAlignment="1" applyProtection="1">
      <alignment horizontal="right" vertical="center" shrinkToFit="1"/>
      <protection locked="0"/>
    </xf>
    <xf numFmtId="4" fontId="5" fillId="26" borderId="10" xfId="6" applyNumberFormat="1" applyFont="1" applyFill="1" applyBorder="1" applyAlignment="1" applyProtection="1">
      <alignment horizontal="center" vertical="center" shrinkToFit="1"/>
      <protection locked="0"/>
    </xf>
    <xf numFmtId="0" fontId="5" fillId="26" borderId="10" xfId="6" applyNumberFormat="1" applyFont="1" applyFill="1" applyBorder="1" applyAlignment="1" applyProtection="1">
      <alignment horizontal="center" vertical="top" wrapText="1"/>
      <protection locked="0"/>
    </xf>
    <xf numFmtId="4" fontId="5" fillId="26" borderId="10" xfId="6" applyNumberFormat="1" applyFont="1" applyFill="1" applyBorder="1" applyAlignment="1" applyProtection="1">
      <alignment horizontal="left" vertical="top" wrapText="1"/>
      <protection locked="0"/>
    </xf>
    <xf numFmtId="4" fontId="4" fillId="28" borderId="8" xfId="6" applyNumberFormat="1" applyFont="1" applyFill="1" applyBorder="1" applyAlignment="1" applyProtection="1">
      <alignment vertical="center" shrinkToFit="1"/>
      <protection locked="0"/>
    </xf>
    <xf numFmtId="4" fontId="4" fillId="28" borderId="92" xfId="6" applyNumberFormat="1" applyFont="1" applyFill="1" applyBorder="1" applyAlignment="1" applyProtection="1">
      <alignment vertical="center" shrinkToFit="1"/>
      <protection locked="0"/>
    </xf>
    <xf numFmtId="0" fontId="10" fillId="26" borderId="10" xfId="0" applyFont="1" applyFill="1" applyBorder="1" applyAlignment="1" applyProtection="1">
      <alignment vertical="top" wrapText="1"/>
      <protection locked="0"/>
    </xf>
    <xf numFmtId="44" fontId="4" fillId="28" borderId="92" xfId="6" applyNumberFormat="1" applyFont="1" applyFill="1" applyBorder="1" applyAlignment="1" applyProtection="1">
      <alignment vertical="center" shrinkToFit="1"/>
      <protection locked="0"/>
    </xf>
    <xf numFmtId="4" fontId="5" fillId="26" borderId="10" xfId="6" applyNumberFormat="1" applyFont="1" applyFill="1" applyBorder="1" applyAlignment="1" applyProtection="1">
      <alignment horizontal="center" vertical="center"/>
      <protection locked="0"/>
    </xf>
    <xf numFmtId="171" fontId="5" fillId="24" borderId="30" xfId="51" applyNumberFormat="1" applyFont="1" applyFill="1" applyBorder="1" applyAlignment="1" applyProtection="1">
      <alignment horizontal="center" vertical="center" wrapText="1"/>
      <protection locked="0"/>
    </xf>
    <xf numFmtId="4" fontId="4" fillId="8" borderId="44" xfId="51" applyNumberFormat="1" applyFont="1" applyFill="1" applyBorder="1" applyAlignment="1" applyProtection="1">
      <alignment horizontal="center" vertical="center" wrapText="1"/>
      <protection locked="0"/>
    </xf>
    <xf numFmtId="4" fontId="4" fillId="8" borderId="16" xfId="51" applyNumberFormat="1" applyFont="1" applyFill="1" applyBorder="1" applyAlignment="1" applyProtection="1">
      <alignment horizontal="center" vertical="center" wrapText="1"/>
      <protection locked="0"/>
    </xf>
    <xf numFmtId="4" fontId="59" fillId="0" borderId="2" xfId="0" applyNumberFormat="1" applyFont="1" applyBorder="1" applyAlignment="1" applyProtection="1"/>
    <xf numFmtId="0" fontId="60" fillId="0" borderId="2" xfId="0" applyFont="1" applyBorder="1" applyAlignment="1" applyProtection="1"/>
    <xf numFmtId="0" fontId="60" fillId="0" borderId="3" xfId="0" applyFont="1" applyBorder="1" applyAlignment="1" applyProtection="1"/>
    <xf numFmtId="0" fontId="60" fillId="0" borderId="0" xfId="0" applyFont="1" applyAlignment="1" applyProtection="1"/>
    <xf numFmtId="0" fontId="60" fillId="0" borderId="0" xfId="0" applyFont="1" applyFill="1" applyAlignment="1" applyProtection="1"/>
    <xf numFmtId="0" fontId="60" fillId="0" borderId="0" xfId="0" applyFont="1"/>
    <xf numFmtId="4" fontId="59" fillId="0" borderId="0" xfId="0" applyNumberFormat="1" applyFont="1" applyBorder="1" applyAlignment="1" applyProtection="1"/>
    <xf numFmtId="0" fontId="60" fillId="0" borderId="0" xfId="0" applyFont="1" applyBorder="1" applyAlignment="1" applyProtection="1"/>
    <xf numFmtId="0" fontId="60" fillId="0" borderId="5" xfId="0" applyFont="1" applyBorder="1" applyAlignment="1" applyProtection="1"/>
    <xf numFmtId="0" fontId="6" fillId="29" borderId="25" xfId="0" applyFont="1" applyFill="1" applyBorder="1" applyAlignment="1" applyProtection="1">
      <alignment vertical="center" wrapText="1"/>
    </xf>
    <xf numFmtId="0" fontId="6" fillId="29" borderId="26" xfId="0" applyFont="1" applyFill="1" applyBorder="1" applyAlignment="1" applyProtection="1">
      <alignment vertical="center" wrapText="1"/>
    </xf>
    <xf numFmtId="0" fontId="6" fillId="29" borderId="26" xfId="0" applyFont="1" applyFill="1" applyBorder="1" applyAlignment="1" applyProtection="1">
      <alignment horizontal="center" vertical="center" wrapText="1"/>
    </xf>
    <xf numFmtId="0" fontId="6" fillId="29" borderId="27" xfId="0" applyFont="1" applyFill="1" applyBorder="1" applyAlignment="1" applyProtection="1">
      <alignment vertical="center" wrapText="1"/>
    </xf>
    <xf numFmtId="0" fontId="0" fillId="0" borderId="4" xfId="0" applyBorder="1"/>
    <xf numFmtId="0" fontId="4" fillId="23" borderId="33" xfId="0" applyFont="1" applyFill="1" applyBorder="1" applyAlignment="1" applyProtection="1">
      <alignment horizontal="center" vertical="center" wrapText="1"/>
      <protection locked="0"/>
    </xf>
    <xf numFmtId="0" fontId="4" fillId="23" borderId="33" xfId="0" applyFont="1" applyFill="1" applyBorder="1" applyAlignment="1" applyProtection="1">
      <alignment horizontal="center" vertical="center"/>
      <protection locked="0"/>
    </xf>
    <xf numFmtId="0" fontId="4" fillId="23" borderId="34" xfId="0" applyFont="1" applyFill="1" applyBorder="1" applyAlignment="1" applyProtection="1">
      <alignment horizontal="center" vertical="center"/>
      <protection locked="0"/>
    </xf>
    <xf numFmtId="43" fontId="5" fillId="0" borderId="109" xfId="6" applyNumberFormat="1" applyFont="1" applyBorder="1" applyAlignment="1" applyProtection="1">
      <alignment horizontal="left" vertical="center"/>
      <protection locked="0"/>
    </xf>
    <xf numFmtId="43" fontId="5" fillId="0" borderId="36" xfId="6" applyNumberFormat="1" applyFont="1" applyBorder="1" applyAlignment="1" applyProtection="1">
      <alignment horizontal="left" vertical="center"/>
      <protection locked="0"/>
    </xf>
    <xf numFmtId="2" fontId="5" fillId="2" borderId="39" xfId="6" applyNumberFormat="1" applyFont="1" applyFill="1" applyBorder="1" applyAlignment="1" applyProtection="1">
      <alignment horizontal="center" vertical="center"/>
      <protection locked="0"/>
    </xf>
    <xf numFmtId="2" fontId="5" fillId="0" borderId="39" xfId="6" applyNumberFormat="1" applyFont="1" applyFill="1" applyBorder="1" applyAlignment="1" applyProtection="1">
      <alignment horizontal="center" vertical="center"/>
      <protection locked="0"/>
    </xf>
    <xf numFmtId="43" fontId="5" fillId="0" borderId="39" xfId="6" applyNumberFormat="1" applyFont="1" applyBorder="1" applyAlignment="1" applyProtection="1">
      <alignment horizontal="left" vertical="center"/>
      <protection locked="0"/>
    </xf>
    <xf numFmtId="43" fontId="5" fillId="0" borderId="40" xfId="6" applyNumberFormat="1" applyFont="1" applyBorder="1" applyAlignment="1" applyProtection="1">
      <alignment horizontal="left" vertical="center"/>
      <protection locked="0"/>
    </xf>
    <xf numFmtId="43" fontId="5" fillId="2" borderId="39" xfId="6" applyFont="1" applyFill="1" applyBorder="1" applyAlignment="1" applyProtection="1">
      <alignment horizontal="center" vertical="center"/>
      <protection locked="0"/>
    </xf>
    <xf numFmtId="43" fontId="5" fillId="2" borderId="39" xfId="6" applyFont="1" applyFill="1" applyBorder="1" applyAlignment="1" applyProtection="1">
      <alignment horizontal="center" vertical="center" wrapText="1"/>
      <protection locked="0"/>
    </xf>
    <xf numFmtId="43" fontId="5" fillId="0" borderId="110" xfId="6" applyNumberFormat="1" applyFont="1" applyBorder="1" applyAlignment="1" applyProtection="1">
      <alignment horizontal="left" vertical="center"/>
      <protection locked="0"/>
    </xf>
    <xf numFmtId="43" fontId="5" fillId="0" borderId="42" xfId="6" applyNumberFormat="1" applyFont="1" applyBorder="1" applyAlignment="1" applyProtection="1">
      <alignment horizontal="left" vertical="center"/>
      <protection locked="0"/>
    </xf>
    <xf numFmtId="14" fontId="5" fillId="2" borderId="39" xfId="6" applyNumberFormat="1" applyFont="1" applyFill="1" applyBorder="1" applyAlignment="1" applyProtection="1">
      <alignment horizontal="center" vertical="center"/>
      <protection locked="0"/>
    </xf>
    <xf numFmtId="0" fontId="5" fillId="2" borderId="108" xfId="0" applyFont="1" applyFill="1" applyBorder="1" applyAlignment="1">
      <alignment vertical="center"/>
    </xf>
    <xf numFmtId="0" fontId="5" fillId="2" borderId="107" xfId="0" applyFont="1" applyFill="1" applyBorder="1" applyAlignment="1"/>
    <xf numFmtId="0" fontId="5" fillId="2" borderId="93" xfId="0" applyFont="1" applyFill="1" applyBorder="1" applyAlignment="1">
      <alignment vertical="center"/>
    </xf>
    <xf numFmtId="0" fontId="5" fillId="2" borderId="38" xfId="0" applyFont="1" applyFill="1" applyBorder="1" applyAlignment="1"/>
    <xf numFmtId="0" fontId="5" fillId="2" borderId="24" xfId="0" applyFont="1" applyFill="1" applyBorder="1" applyAlignment="1"/>
    <xf numFmtId="0" fontId="41" fillId="0" borderId="0" xfId="0" applyFont="1"/>
    <xf numFmtId="4" fontId="4" fillId="2" borderId="10" xfId="0" applyNumberFormat="1" applyFont="1" applyFill="1" applyBorder="1" applyAlignment="1">
      <alignment horizontal="right"/>
    </xf>
    <xf numFmtId="4" fontId="1" fillId="0" borderId="0" xfId="0" applyNumberFormat="1" applyFont="1"/>
    <xf numFmtId="43" fontId="44" fillId="0" borderId="0" xfId="1" applyFont="1"/>
    <xf numFmtId="0" fontId="42" fillId="7" borderId="30" xfId="0" applyFont="1" applyFill="1" applyBorder="1" applyAlignment="1" applyProtection="1">
      <alignment horizontal="left" vertical="center"/>
    </xf>
    <xf numFmtId="43" fontId="42" fillId="0" borderId="0" xfId="1" applyFont="1" applyBorder="1" applyAlignment="1">
      <alignment horizontal="center"/>
    </xf>
    <xf numFmtId="43" fontId="42" fillId="0" borderId="0" xfId="1" applyFont="1" applyBorder="1" applyAlignment="1">
      <alignment vertical="center"/>
    </xf>
    <xf numFmtId="0" fontId="38" fillId="0" borderId="5" xfId="31" applyFont="1" applyBorder="1" applyAlignment="1" applyProtection="1">
      <protection locked="0"/>
    </xf>
    <xf numFmtId="0" fontId="4" fillId="27" borderId="33" xfId="0" applyFont="1" applyFill="1" applyBorder="1" applyAlignment="1" applyProtection="1">
      <alignment horizontal="center" vertical="top"/>
      <protection locked="0"/>
    </xf>
    <xf numFmtId="0" fontId="4" fillId="27" borderId="34" xfId="0" applyFont="1" applyFill="1" applyBorder="1" applyAlignment="1" applyProtection="1">
      <alignment horizontal="center" vertical="top"/>
      <protection locked="0"/>
    </xf>
    <xf numFmtId="0" fontId="19" fillId="0" borderId="54" xfId="20" applyNumberFormat="1" applyFont="1" applyFill="1" applyBorder="1" applyAlignment="1" applyProtection="1">
      <alignment vertical="center"/>
      <protection locked="0"/>
    </xf>
    <xf numFmtId="4" fontId="1" fillId="2" borderId="0" xfId="0" applyNumberFormat="1" applyFont="1" applyFill="1" applyAlignment="1">
      <alignment vertical="center"/>
    </xf>
    <xf numFmtId="43" fontId="44" fillId="0" borderId="0" xfId="1" applyFont="1" applyAlignment="1">
      <alignment horizontal="center"/>
    </xf>
    <xf numFmtId="0" fontId="46" fillId="0" borderId="0" xfId="0" applyFont="1" applyAlignment="1">
      <alignment horizontal="center" vertical="center"/>
    </xf>
    <xf numFmtId="0" fontId="46" fillId="0" borderId="0" xfId="0" applyFont="1" applyAlignment="1">
      <alignment horizontal="center"/>
    </xf>
    <xf numFmtId="0" fontId="45" fillId="0" borderId="0" xfId="0" applyFont="1" applyAlignment="1">
      <alignment horizontal="center" vertical="center"/>
    </xf>
    <xf numFmtId="0" fontId="45" fillId="0" borderId="0" xfId="0" applyFont="1" applyAlignment="1">
      <alignment horizontal="center"/>
    </xf>
    <xf numFmtId="0" fontId="56" fillId="0" borderId="0" xfId="0" applyFont="1" applyAlignment="1">
      <alignment horizontal="center"/>
    </xf>
    <xf numFmtId="0" fontId="45" fillId="0" borderId="0" xfId="0" applyFont="1" applyFill="1" applyAlignment="1">
      <alignment horizontal="center"/>
    </xf>
    <xf numFmtId="0" fontId="57" fillId="0" borderId="0" xfId="0" applyFont="1" applyAlignment="1">
      <alignment horizontal="center"/>
    </xf>
    <xf numFmtId="0" fontId="53" fillId="0" borderId="0" xfId="0" applyFont="1" applyAlignment="1">
      <alignment horizontal="center" vertical="center"/>
    </xf>
    <xf numFmtId="44" fontId="46" fillId="0" borderId="0" xfId="0" applyNumberFormat="1" applyFont="1" applyAlignment="1">
      <alignment horizontal="center" vertical="center"/>
    </xf>
    <xf numFmtId="43" fontId="62" fillId="0" borderId="0" xfId="1" applyFont="1" applyAlignment="1">
      <alignment horizontal="center"/>
    </xf>
    <xf numFmtId="44" fontId="42" fillId="0" borderId="0" xfId="0" applyNumberFormat="1" applyFont="1" applyAlignment="1">
      <alignment horizontal="center" vertical="center"/>
    </xf>
    <xf numFmtId="0" fontId="57" fillId="0" borderId="0" xfId="0" applyFont="1" applyAlignment="1">
      <alignment horizontal="left"/>
    </xf>
    <xf numFmtId="43" fontId="57" fillId="0" borderId="0" xfId="1" applyFont="1" applyAlignment="1">
      <alignment horizontal="center"/>
    </xf>
    <xf numFmtId="4" fontId="46" fillId="0" borderId="0" xfId="0" applyNumberFormat="1" applyFont="1" applyAlignment="1">
      <alignment horizontal="center" vertical="center"/>
    </xf>
    <xf numFmtId="4" fontId="1" fillId="0" borderId="0" xfId="0" applyNumberFormat="1" applyFont="1" applyFill="1"/>
    <xf numFmtId="4" fontId="48" fillId="0" borderId="0" xfId="0" applyNumberFormat="1" applyFont="1"/>
    <xf numFmtId="4" fontId="2" fillId="2" borderId="0" xfId="0" applyNumberFormat="1" applyFont="1" applyFill="1" applyBorder="1" applyAlignment="1">
      <alignment horizontal="center" vertical="center"/>
    </xf>
    <xf numFmtId="4" fontId="1" fillId="2" borderId="0" xfId="0" applyNumberFormat="1" applyFont="1" applyFill="1" applyBorder="1" applyAlignment="1">
      <alignment horizontal="center" vertical="center"/>
    </xf>
    <xf numFmtId="4" fontId="1" fillId="2" borderId="4" xfId="0" applyNumberFormat="1" applyFont="1" applyFill="1" applyBorder="1"/>
    <xf numFmtId="174" fontId="5" fillId="2" borderId="10" xfId="1214" applyNumberFormat="1" applyFont="1" applyFill="1" applyBorder="1" applyAlignment="1">
      <alignment horizontal="right"/>
    </xf>
    <xf numFmtId="174" fontId="5" fillId="2" borderId="10" xfId="0" applyNumberFormat="1" applyFont="1" applyFill="1" applyBorder="1" applyAlignment="1">
      <alignment horizontal="right" vertical="center"/>
    </xf>
    <xf numFmtId="4" fontId="48" fillId="2" borderId="0" xfId="0" applyNumberFormat="1" applyFont="1" applyFill="1" applyBorder="1" applyAlignment="1">
      <alignment horizontal="center" vertical="center"/>
    </xf>
    <xf numFmtId="0" fontId="28" fillId="0" borderId="14" xfId="31" applyFont="1" applyBorder="1" applyAlignment="1" applyProtection="1">
      <alignment horizontal="left"/>
      <protection locked="0"/>
    </xf>
    <xf numFmtId="4" fontId="5" fillId="20" borderId="0" xfId="0" applyNumberFormat="1" applyFont="1" applyFill="1"/>
    <xf numFmtId="4" fontId="5" fillId="7" borderId="8" xfId="0" applyNumberFormat="1" applyFont="1" applyFill="1" applyBorder="1" applyAlignment="1">
      <alignment horizontal="right"/>
    </xf>
    <xf numFmtId="43" fontId="46" fillId="30" borderId="10" xfId="1" applyFont="1" applyFill="1" applyBorder="1" applyAlignment="1">
      <alignment horizontal="center" vertical="center"/>
    </xf>
    <xf numFmtId="165" fontId="38" fillId="0" borderId="89" xfId="31" applyNumberFormat="1" applyFont="1" applyFill="1" applyBorder="1" applyProtection="1">
      <protection locked="0"/>
    </xf>
    <xf numFmtId="0" fontId="46" fillId="2" borderId="7" xfId="0" applyFont="1" applyFill="1" applyBorder="1" applyAlignment="1">
      <alignment horizontal="center" vertical="center"/>
    </xf>
    <xf numFmtId="0" fontId="46" fillId="2" borderId="8" xfId="0" applyFont="1" applyFill="1" applyBorder="1" applyAlignment="1">
      <alignment horizontal="center" vertical="center"/>
    </xf>
    <xf numFmtId="0" fontId="46" fillId="2" borderId="22" xfId="0" applyFont="1" applyFill="1" applyBorder="1" applyAlignment="1">
      <alignment horizontal="center" vertical="center"/>
    </xf>
    <xf numFmtId="0" fontId="46" fillId="0" borderId="7" xfId="0" applyFont="1" applyFill="1" applyBorder="1" applyAlignment="1">
      <alignment horizontal="center" vertical="center" wrapText="1"/>
    </xf>
    <xf numFmtId="0" fontId="46" fillId="0" borderId="8" xfId="0" applyFont="1" applyFill="1" applyBorder="1" applyAlignment="1">
      <alignment horizontal="center" vertical="center" wrapText="1"/>
    </xf>
    <xf numFmtId="0" fontId="46" fillId="0" borderId="22" xfId="0" applyFont="1" applyFill="1" applyBorder="1" applyAlignment="1">
      <alignment horizontal="center" vertical="center" wrapText="1"/>
    </xf>
    <xf numFmtId="0" fontId="42" fillId="3" borderId="33" xfId="0" applyFont="1" applyFill="1" applyBorder="1" applyAlignment="1">
      <alignment horizontal="center" vertical="center" wrapText="1"/>
    </xf>
    <xf numFmtId="0" fontId="42" fillId="3" borderId="46" xfId="0" applyFont="1" applyFill="1" applyBorder="1" applyAlignment="1">
      <alignment horizontal="center" vertical="center" wrapText="1"/>
    </xf>
    <xf numFmtId="0" fontId="46" fillId="0" borderId="7" xfId="0" applyFont="1" applyBorder="1" applyAlignment="1">
      <alignment horizontal="center" vertical="center" wrapText="1"/>
    </xf>
    <xf numFmtId="0" fontId="46" fillId="0" borderId="8" xfId="0" applyFont="1" applyBorder="1" applyAlignment="1">
      <alignment horizontal="center" vertical="center" wrapText="1"/>
    </xf>
    <xf numFmtId="0" fontId="46" fillId="0" borderId="22" xfId="0" applyFont="1" applyBorder="1" applyAlignment="1">
      <alignment horizontal="center" vertical="center" wrapText="1"/>
    </xf>
    <xf numFmtId="0" fontId="42" fillId="3" borderId="1" xfId="0" applyFont="1" applyFill="1" applyBorder="1" applyAlignment="1">
      <alignment horizontal="center" vertical="center" wrapText="1"/>
    </xf>
    <xf numFmtId="0" fontId="42" fillId="3" borderId="2" xfId="0" applyFont="1" applyFill="1" applyBorder="1" applyAlignment="1">
      <alignment horizontal="center" vertical="center" wrapText="1"/>
    </xf>
    <xf numFmtId="0" fontId="42" fillId="3" borderId="3" xfId="0" applyFont="1" applyFill="1" applyBorder="1" applyAlignment="1">
      <alignment horizontal="center" vertical="center" wrapText="1"/>
    </xf>
    <xf numFmtId="0" fontId="42" fillId="3" borderId="18" xfId="0" applyFont="1" applyFill="1" applyBorder="1" applyAlignment="1">
      <alignment horizontal="center" vertical="center" wrapText="1"/>
    </xf>
    <xf numFmtId="0" fontId="42" fillId="3" borderId="19" xfId="0" applyFont="1" applyFill="1" applyBorder="1" applyAlignment="1">
      <alignment horizontal="center" vertical="center" wrapText="1"/>
    </xf>
    <xf numFmtId="0" fontId="42" fillId="3" borderId="20" xfId="0" applyFont="1" applyFill="1" applyBorder="1" applyAlignment="1">
      <alignment horizontal="center" vertical="center" wrapText="1"/>
    </xf>
    <xf numFmtId="0" fontId="46" fillId="2" borderId="7" xfId="0" applyFont="1" applyFill="1" applyBorder="1" applyAlignment="1">
      <alignment horizontal="center" vertical="center" wrapText="1"/>
    </xf>
    <xf numFmtId="0" fontId="46" fillId="2" borderId="8" xfId="0" applyFont="1" applyFill="1" applyBorder="1" applyAlignment="1">
      <alignment horizontal="center" vertical="center" wrapText="1"/>
    </xf>
    <xf numFmtId="0" fontId="46" fillId="2" borderId="22" xfId="0" applyFont="1" applyFill="1" applyBorder="1" applyAlignment="1">
      <alignment horizontal="center" vertical="center" wrapText="1"/>
    </xf>
    <xf numFmtId="0" fontId="46" fillId="2" borderId="9" xfId="0" applyFont="1" applyFill="1" applyBorder="1" applyAlignment="1">
      <alignment horizontal="center" vertical="center" wrapText="1"/>
    </xf>
    <xf numFmtId="0" fontId="46" fillId="0" borderId="9" xfId="0" applyFont="1" applyFill="1" applyBorder="1" applyAlignment="1">
      <alignment horizontal="center" vertical="center" wrapText="1"/>
    </xf>
    <xf numFmtId="0" fontId="42" fillId="5" borderId="21" xfId="0" applyFont="1" applyFill="1" applyBorder="1" applyAlignment="1">
      <alignment horizontal="center" vertical="center"/>
    </xf>
    <xf numFmtId="0" fontId="42" fillId="5" borderId="8" xfId="0" applyFont="1" applyFill="1" applyBorder="1" applyAlignment="1">
      <alignment horizontal="center" vertical="center"/>
    </xf>
    <xf numFmtId="0" fontId="42" fillId="5" borderId="22" xfId="0" applyFont="1" applyFill="1" applyBorder="1" applyAlignment="1">
      <alignment horizontal="center" vertical="center"/>
    </xf>
    <xf numFmtId="0" fontId="61" fillId="0" borderId="18" xfId="0" applyFont="1" applyFill="1" applyBorder="1" applyAlignment="1">
      <alignment horizontal="center" vertical="center"/>
    </xf>
    <xf numFmtId="0" fontId="61" fillId="0" borderId="19" xfId="0" applyFont="1" applyFill="1" applyBorder="1" applyAlignment="1">
      <alignment horizontal="center" vertical="center"/>
    </xf>
    <xf numFmtId="0" fontId="61" fillId="0" borderId="20" xfId="0" applyFont="1" applyFill="1" applyBorder="1" applyAlignment="1">
      <alignment horizontal="center" vertical="center"/>
    </xf>
    <xf numFmtId="164" fontId="42" fillId="6" borderId="7" xfId="1" applyNumberFormat="1" applyFont="1" applyFill="1" applyBorder="1" applyAlignment="1">
      <alignment horizontal="center" vertical="center" wrapText="1"/>
    </xf>
    <xf numFmtId="164" fontId="42" fillId="6" borderId="8" xfId="1" applyNumberFormat="1" applyFont="1" applyFill="1" applyBorder="1" applyAlignment="1">
      <alignment horizontal="center" vertical="center" wrapText="1"/>
    </xf>
    <xf numFmtId="164" fontId="42" fillId="6" borderId="22" xfId="1" applyNumberFormat="1" applyFont="1" applyFill="1" applyBorder="1" applyAlignment="1">
      <alignment horizontal="center" vertical="center" wrapText="1"/>
    </xf>
    <xf numFmtId="0" fontId="46" fillId="0" borderId="7" xfId="0" quotePrefix="1" applyFont="1" applyBorder="1" applyAlignment="1">
      <alignment horizontal="center" vertical="center" wrapText="1"/>
    </xf>
    <xf numFmtId="0" fontId="46" fillId="0" borderId="8" xfId="0" quotePrefix="1" applyFont="1" applyBorder="1" applyAlignment="1">
      <alignment horizontal="center" vertical="center" wrapText="1"/>
    </xf>
    <xf numFmtId="0" fontId="46" fillId="0" borderId="22" xfId="0" quotePrefix="1" applyFont="1" applyBorder="1" applyAlignment="1">
      <alignment horizontal="center" vertical="center" wrapText="1"/>
    </xf>
    <xf numFmtId="0" fontId="42" fillId="3" borderId="45" xfId="0" applyFont="1" applyFill="1" applyBorder="1" applyAlignment="1">
      <alignment horizontal="center" vertical="center" wrapText="1"/>
    </xf>
    <xf numFmtId="0" fontId="42" fillId="3" borderId="50" xfId="0" applyFont="1" applyFill="1" applyBorder="1" applyAlignment="1">
      <alignment horizontal="center" vertical="center" wrapText="1"/>
    </xf>
    <xf numFmtId="0" fontId="42" fillId="3" borderId="33" xfId="0" applyFont="1" applyFill="1" applyBorder="1" applyAlignment="1" applyProtection="1">
      <alignment horizontal="center" vertical="center" wrapText="1"/>
    </xf>
    <xf numFmtId="0" fontId="42" fillId="3" borderId="46" xfId="0" applyFont="1" applyFill="1" applyBorder="1" applyAlignment="1" applyProtection="1">
      <alignment horizontal="center" vertical="center" wrapText="1"/>
    </xf>
    <xf numFmtId="0" fontId="42" fillId="4" borderId="33" xfId="0" applyFont="1" applyFill="1" applyBorder="1" applyAlignment="1">
      <alignment horizontal="center" vertical="center" wrapText="1"/>
    </xf>
    <xf numFmtId="0" fontId="42" fillId="4" borderId="46" xfId="0" applyFont="1" applyFill="1" applyBorder="1" applyAlignment="1">
      <alignment horizontal="center" vertical="center" wrapText="1"/>
    </xf>
    <xf numFmtId="4" fontId="5" fillId="2" borderId="19" xfId="0" applyNumberFormat="1" applyFont="1" applyFill="1" applyBorder="1" applyAlignment="1">
      <alignment horizontal="center"/>
    </xf>
    <xf numFmtId="4" fontId="5" fillId="2" borderId="20" xfId="0" applyNumberFormat="1" applyFont="1" applyFill="1" applyBorder="1" applyAlignment="1">
      <alignment horizontal="center"/>
    </xf>
    <xf numFmtId="4" fontId="30" fillId="2" borderId="1" xfId="0" applyNumberFormat="1" applyFont="1" applyFill="1" applyBorder="1" applyAlignment="1">
      <alignment horizontal="center"/>
    </xf>
    <xf numFmtId="4" fontId="30" fillId="2" borderId="2" xfId="0" applyNumberFormat="1" applyFont="1" applyFill="1" applyBorder="1" applyAlignment="1">
      <alignment horizontal="center"/>
    </xf>
    <xf numFmtId="4" fontId="30" fillId="2" borderId="3" xfId="0" applyNumberFormat="1" applyFont="1" applyFill="1" applyBorder="1" applyAlignment="1">
      <alignment horizontal="center"/>
    </xf>
    <xf numFmtId="4" fontId="48" fillId="17" borderId="25" xfId="0" applyNumberFormat="1" applyFont="1" applyFill="1" applyBorder="1" applyAlignment="1">
      <alignment horizontal="center"/>
    </xf>
    <xf numFmtId="4" fontId="48" fillId="17" borderId="26" xfId="0" applyNumberFormat="1" applyFont="1" applyFill="1" applyBorder="1" applyAlignment="1">
      <alignment horizontal="center"/>
    </xf>
    <xf numFmtId="4" fontId="48" fillId="17" borderId="27" xfId="0" applyNumberFormat="1" applyFont="1" applyFill="1" applyBorder="1" applyAlignment="1">
      <alignment horizontal="center"/>
    </xf>
    <xf numFmtId="4" fontId="4" fillId="17" borderId="25" xfId="0" applyNumberFormat="1" applyFont="1" applyFill="1" applyBorder="1" applyAlignment="1">
      <alignment horizontal="center"/>
    </xf>
    <xf numFmtId="4" fontId="4" fillId="17" borderId="26" xfId="0" applyNumberFormat="1" applyFont="1" applyFill="1" applyBorder="1" applyAlignment="1">
      <alignment horizontal="center"/>
    </xf>
    <xf numFmtId="4" fontId="4" fillId="17" borderId="27" xfId="0" applyNumberFormat="1" applyFont="1" applyFill="1" applyBorder="1" applyAlignment="1">
      <alignment horizontal="center"/>
    </xf>
    <xf numFmtId="4" fontId="5" fillId="2" borderId="4" xfId="0" applyNumberFormat="1" applyFont="1" applyFill="1" applyBorder="1" applyAlignment="1">
      <alignment horizontal="left"/>
    </xf>
    <xf numFmtId="4" fontId="5" fillId="2" borderId="38" xfId="0" applyNumberFormat="1" applyFont="1" applyFill="1" applyBorder="1" applyAlignment="1">
      <alignment horizontal="left"/>
    </xf>
    <xf numFmtId="4" fontId="4" fillId="17" borderId="98" xfId="0" applyNumberFormat="1" applyFont="1" applyFill="1" applyBorder="1" applyAlignment="1">
      <alignment horizontal="center"/>
    </xf>
    <xf numFmtId="4" fontId="4" fillId="17" borderId="101" xfId="0" applyNumberFormat="1" applyFont="1" applyFill="1" applyBorder="1" applyAlignment="1">
      <alignment horizontal="center"/>
    </xf>
    <xf numFmtId="4" fontId="4" fillId="17" borderId="99" xfId="0" applyNumberFormat="1" applyFont="1" applyFill="1" applyBorder="1" applyAlignment="1">
      <alignment horizontal="center"/>
    </xf>
    <xf numFmtId="174" fontId="1" fillId="2" borderId="10" xfId="1" applyNumberFormat="1" applyFont="1" applyFill="1" applyBorder="1" applyAlignment="1">
      <alignment horizontal="center" vertical="center"/>
    </xf>
    <xf numFmtId="0" fontId="41" fillId="17" borderId="111" xfId="31" applyFont="1" applyFill="1" applyBorder="1" applyAlignment="1" applyProtection="1">
      <alignment horizontal="left" vertical="center"/>
      <protection locked="0"/>
    </xf>
    <xf numFmtId="0" fontId="41" fillId="17" borderId="112" xfId="31" applyFont="1" applyFill="1" applyBorder="1" applyAlignment="1" applyProtection="1">
      <alignment horizontal="left" vertical="center"/>
      <protection locked="0"/>
    </xf>
    <xf numFmtId="0" fontId="41" fillId="17" borderId="113" xfId="31" applyFont="1" applyFill="1" applyBorder="1" applyAlignment="1" applyProtection="1">
      <alignment horizontal="left" vertical="center"/>
      <protection locked="0"/>
    </xf>
    <xf numFmtId="2" fontId="38" fillId="0" borderId="12" xfId="31" applyNumberFormat="1" applyFont="1" applyFill="1" applyBorder="1" applyAlignment="1" applyProtection="1">
      <alignment horizontal="left" vertical="top"/>
      <protection locked="0"/>
    </xf>
    <xf numFmtId="0" fontId="38" fillId="0" borderId="11" xfId="31" applyFont="1" applyFill="1" applyBorder="1" applyAlignment="1" applyProtection="1">
      <alignment horizontal="left" vertical="top"/>
      <protection locked="0"/>
    </xf>
    <xf numFmtId="0" fontId="38" fillId="0" borderId="17" xfId="31" applyFont="1" applyFill="1" applyBorder="1" applyAlignment="1" applyProtection="1">
      <alignment horizontal="left" vertical="top"/>
      <protection locked="0"/>
    </xf>
    <xf numFmtId="2" fontId="38" fillId="0" borderId="12" xfId="31" applyNumberFormat="1" applyFont="1" applyBorder="1" applyAlignment="1" applyProtection="1">
      <alignment horizontal="left"/>
      <protection locked="0"/>
    </xf>
    <xf numFmtId="0" fontId="38" fillId="0" borderId="11" xfId="31" applyFont="1" applyBorder="1" applyAlignment="1" applyProtection="1">
      <alignment horizontal="left"/>
      <protection locked="0"/>
    </xf>
    <xf numFmtId="0" fontId="38" fillId="0" borderId="17" xfId="31" applyFont="1" applyBorder="1" applyAlignment="1" applyProtection="1">
      <alignment horizontal="left"/>
      <protection locked="0"/>
    </xf>
    <xf numFmtId="0" fontId="28" fillId="7" borderId="33" xfId="31" applyFont="1" applyFill="1" applyBorder="1" applyAlignment="1" applyProtection="1">
      <alignment horizontal="center" vertical="center" wrapText="1"/>
      <protection locked="0"/>
    </xf>
    <xf numFmtId="0" fontId="28" fillId="7" borderId="46" xfId="31" applyFont="1" applyFill="1" applyBorder="1" applyAlignment="1" applyProtection="1">
      <alignment horizontal="center" vertical="center" wrapText="1"/>
      <protection locked="0"/>
    </xf>
    <xf numFmtId="0" fontId="28" fillId="7" borderId="33" xfId="31" applyFont="1" applyFill="1" applyBorder="1" applyAlignment="1" applyProtection="1">
      <alignment horizontal="center" vertical="top"/>
      <protection locked="0"/>
    </xf>
    <xf numFmtId="0" fontId="28" fillId="7" borderId="45" xfId="31" applyFont="1" applyFill="1" applyBorder="1" applyAlignment="1" applyProtection="1">
      <alignment horizontal="center" vertical="center" wrapText="1"/>
      <protection locked="0"/>
    </xf>
    <xf numFmtId="0" fontId="28" fillId="7" borderId="50" xfId="31" applyFont="1" applyFill="1" applyBorder="1" applyAlignment="1" applyProtection="1">
      <alignment horizontal="center" vertical="center" wrapText="1"/>
      <protection locked="0"/>
    </xf>
    <xf numFmtId="0" fontId="28" fillId="7" borderId="31" xfId="31" applyFont="1" applyFill="1" applyBorder="1" applyAlignment="1" applyProtection="1">
      <alignment horizontal="center" vertical="center" wrapText="1"/>
      <protection locked="0"/>
    </xf>
    <xf numFmtId="0" fontId="28" fillId="7" borderId="80" xfId="31" applyFont="1" applyFill="1" applyBorder="1" applyAlignment="1" applyProtection="1">
      <alignment horizontal="center" vertical="center" wrapText="1"/>
      <protection locked="0"/>
    </xf>
    <xf numFmtId="0" fontId="28" fillId="7" borderId="98" xfId="31" applyFont="1" applyFill="1" applyBorder="1" applyAlignment="1" applyProtection="1">
      <alignment horizontal="center" vertical="top"/>
      <protection locked="0"/>
    </xf>
    <xf numFmtId="0" fontId="28" fillId="7" borderId="99" xfId="31" applyFont="1" applyFill="1" applyBorder="1" applyAlignment="1" applyProtection="1">
      <alignment horizontal="center" vertical="top"/>
      <protection locked="0"/>
    </xf>
    <xf numFmtId="0" fontId="28" fillId="7" borderId="32" xfId="31" applyFont="1" applyFill="1" applyBorder="1" applyAlignment="1" applyProtection="1">
      <alignment horizontal="center" vertical="top"/>
      <protection locked="0"/>
    </xf>
    <xf numFmtId="0" fontId="28" fillId="7" borderId="34" xfId="31" applyFont="1" applyFill="1" applyBorder="1" applyAlignment="1" applyProtection="1">
      <alignment horizontal="center" vertical="top"/>
      <protection locked="0"/>
    </xf>
    <xf numFmtId="0" fontId="38" fillId="0" borderId="82" xfId="31" applyFont="1" applyBorder="1" applyAlignment="1" applyProtection="1">
      <alignment horizontal="left" vertical="center"/>
      <protection locked="0"/>
    </xf>
    <xf numFmtId="0" fontId="38" fillId="0" borderId="48" xfId="31" applyFont="1" applyBorder="1" applyAlignment="1" applyProtection="1">
      <alignment horizontal="left" vertical="center"/>
      <protection locked="0"/>
    </xf>
    <xf numFmtId="0" fontId="38" fillId="0" borderId="68" xfId="31" applyFont="1" applyBorder="1" applyAlignment="1" applyProtection="1">
      <alignment horizontal="left" vertical="center"/>
      <protection locked="0"/>
    </xf>
    <xf numFmtId="165" fontId="28" fillId="7" borderId="28" xfId="99" applyFont="1" applyFill="1" applyBorder="1" applyAlignment="1" applyProtection="1">
      <alignment horizontal="left"/>
      <protection locked="0"/>
    </xf>
    <xf numFmtId="165" fontId="28" fillId="7" borderId="29" xfId="99" applyFont="1" applyFill="1" applyBorder="1" applyAlignment="1" applyProtection="1">
      <alignment horizontal="left"/>
      <protection locked="0"/>
    </xf>
    <xf numFmtId="165" fontId="28" fillId="7" borderId="32" xfId="99" applyFont="1" applyFill="1" applyBorder="1" applyAlignment="1" applyProtection="1">
      <alignment horizontal="left"/>
      <protection locked="0"/>
    </xf>
    <xf numFmtId="17" fontId="41" fillId="9" borderId="18" xfId="104" applyNumberFormat="1" applyFont="1" applyFill="1" applyBorder="1" applyAlignment="1" applyProtection="1">
      <alignment horizontal="left"/>
      <protection locked="0"/>
    </xf>
    <xf numFmtId="0" fontId="41" fillId="9" borderId="19" xfId="104" applyNumberFormat="1" applyFont="1" applyFill="1" applyBorder="1" applyAlignment="1" applyProtection="1">
      <alignment horizontal="left"/>
      <protection locked="0"/>
    </xf>
    <xf numFmtId="0" fontId="28" fillId="0" borderId="14" xfId="31" applyFont="1" applyBorder="1" applyAlignment="1" applyProtection="1">
      <alignment horizontal="left"/>
      <protection locked="0"/>
    </xf>
    <xf numFmtId="165" fontId="28" fillId="7" borderId="18" xfId="99" applyFont="1" applyFill="1" applyBorder="1" applyAlignment="1" applyProtection="1">
      <alignment horizontal="left" vertical="top"/>
      <protection locked="0"/>
    </xf>
    <xf numFmtId="165" fontId="28" fillId="7" borderId="19" xfId="99" applyFont="1" applyFill="1" applyBorder="1" applyAlignment="1" applyProtection="1">
      <alignment horizontal="left" vertical="top"/>
      <protection locked="0"/>
    </xf>
    <xf numFmtId="165" fontId="28" fillId="7" borderId="24" xfId="99" applyFont="1" applyFill="1" applyBorder="1" applyAlignment="1" applyProtection="1">
      <alignment horizontal="left" vertical="top"/>
      <protection locked="0"/>
    </xf>
    <xf numFmtId="0" fontId="4" fillId="27" borderId="7" xfId="0" applyFont="1" applyFill="1" applyBorder="1" applyAlignment="1" applyProtection="1">
      <alignment horizontal="left" vertical="center" wrapText="1"/>
      <protection locked="0"/>
    </xf>
    <xf numFmtId="0" fontId="4" fillId="27" borderId="8" xfId="0" applyFont="1" applyFill="1" applyBorder="1" applyAlignment="1" applyProtection="1">
      <alignment horizontal="left" vertical="center" wrapText="1"/>
      <protection locked="0"/>
    </xf>
    <xf numFmtId="0" fontId="4" fillId="27" borderId="9" xfId="0" applyFont="1" applyFill="1" applyBorder="1" applyAlignment="1" applyProtection="1">
      <alignment horizontal="left" vertical="center" wrapText="1"/>
      <protection locked="0"/>
    </xf>
    <xf numFmtId="4" fontId="4" fillId="8" borderId="10" xfId="51" applyNumberFormat="1" applyFont="1" applyFill="1" applyBorder="1" applyAlignment="1" applyProtection="1">
      <alignment horizontal="center" vertical="center" wrapText="1"/>
      <protection locked="0"/>
    </xf>
    <xf numFmtId="0" fontId="4" fillId="23" borderId="45" xfId="31" applyFont="1" applyFill="1" applyBorder="1" applyAlignment="1" applyProtection="1">
      <alignment horizontal="center" vertical="center" wrapText="1"/>
      <protection locked="0"/>
    </xf>
    <xf numFmtId="0" fontId="4" fillId="23" borderId="33" xfId="31" applyFont="1" applyFill="1" applyBorder="1" applyAlignment="1" applyProtection="1">
      <alignment horizontal="center" vertical="center" wrapText="1"/>
      <protection locked="0"/>
    </xf>
    <xf numFmtId="0" fontId="5" fillId="2" borderId="13" xfId="0" quotePrefix="1"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10" xfId="31" applyFont="1" applyFill="1" applyBorder="1" applyAlignment="1">
      <alignment horizontal="left" vertical="top"/>
    </xf>
    <xf numFmtId="0" fontId="5" fillId="2" borderId="92" xfId="31" applyFont="1" applyFill="1" applyBorder="1" applyAlignment="1">
      <alignment horizontal="left" vertical="top"/>
    </xf>
    <xf numFmtId="0" fontId="5" fillId="2" borderId="46" xfId="31" applyFont="1" applyFill="1" applyBorder="1" applyAlignment="1">
      <alignment horizontal="left" vertical="top"/>
    </xf>
    <xf numFmtId="0" fontId="5" fillId="2" borderId="23" xfId="31" applyFont="1" applyFill="1" applyBorder="1" applyAlignment="1">
      <alignment horizontal="left" vertical="top"/>
    </xf>
    <xf numFmtId="0" fontId="6" fillId="25" borderId="13" xfId="31" applyFont="1" applyFill="1" applyBorder="1" applyAlignment="1" applyProtection="1">
      <alignment horizontal="center" vertical="center" wrapText="1"/>
      <protection locked="0"/>
    </xf>
    <xf numFmtId="0" fontId="6" fillId="25" borderId="35" xfId="31" applyFont="1" applyFill="1" applyBorder="1" applyAlignment="1" applyProtection="1">
      <alignment horizontal="center" vertical="center" wrapText="1"/>
      <protection locked="0"/>
    </xf>
    <xf numFmtId="0" fontId="6" fillId="25" borderId="4" xfId="31" applyFont="1" applyFill="1" applyBorder="1" applyAlignment="1" applyProtection="1">
      <alignment horizontal="center" vertical="center" wrapText="1"/>
      <protection locked="0"/>
    </xf>
    <xf numFmtId="0" fontId="6" fillId="25" borderId="38" xfId="31" applyFont="1" applyFill="1" applyBorder="1" applyAlignment="1" applyProtection="1">
      <alignment horizontal="center" vertical="center" wrapText="1"/>
      <protection locked="0"/>
    </xf>
    <xf numFmtId="0" fontId="6" fillId="25" borderId="12" xfId="31" applyFont="1" applyFill="1" applyBorder="1" applyAlignment="1" applyProtection="1">
      <alignment horizontal="center" vertical="center" wrapText="1"/>
      <protection locked="0"/>
    </xf>
    <xf numFmtId="0" fontId="6" fillId="25" borderId="17" xfId="31" applyFont="1" applyFill="1" applyBorder="1" applyAlignment="1" applyProtection="1">
      <alignment horizontal="center" vertical="center" wrapText="1"/>
      <protection locked="0"/>
    </xf>
    <xf numFmtId="4" fontId="5" fillId="26" borderId="44" xfId="51" applyNumberFormat="1" applyFont="1" applyFill="1" applyBorder="1" applyAlignment="1" applyProtection="1">
      <alignment horizontal="center" vertical="center" wrapText="1"/>
      <protection locked="0"/>
    </xf>
    <xf numFmtId="4" fontId="5" fillId="26" borderId="35" xfId="51" applyNumberFormat="1" applyFont="1" applyFill="1" applyBorder="1" applyAlignment="1" applyProtection="1">
      <alignment horizontal="center" vertical="center" wrapText="1"/>
      <protection locked="0"/>
    </xf>
    <xf numFmtId="4" fontId="5" fillId="26" borderId="93" xfId="51" applyNumberFormat="1" applyFont="1" applyFill="1" applyBorder="1" applyAlignment="1" applyProtection="1">
      <alignment horizontal="center" vertical="center" wrapText="1"/>
      <protection locked="0"/>
    </xf>
    <xf numFmtId="4" fontId="5" fillId="26" borderId="38" xfId="51" applyNumberFormat="1" applyFont="1" applyFill="1" applyBorder="1" applyAlignment="1" applyProtection="1">
      <alignment horizontal="center" vertical="center" wrapText="1"/>
      <protection locked="0"/>
    </xf>
    <xf numFmtId="4" fontId="5" fillId="26" borderId="16" xfId="51" applyNumberFormat="1" applyFont="1" applyFill="1" applyBorder="1" applyAlignment="1" applyProtection="1">
      <alignment horizontal="center" vertical="center" wrapText="1"/>
      <protection locked="0"/>
    </xf>
    <xf numFmtId="4" fontId="5" fillId="26" borderId="17" xfId="51" applyNumberFormat="1" applyFont="1" applyFill="1" applyBorder="1" applyAlignment="1" applyProtection="1">
      <alignment horizontal="center" vertical="center" wrapText="1"/>
      <protection locked="0"/>
    </xf>
    <xf numFmtId="0" fontId="10" fillId="24" borderId="30" xfId="31" applyFont="1" applyFill="1" applyBorder="1" applyAlignment="1" applyProtection="1">
      <alignment horizontal="left" vertical="top" wrapText="1"/>
      <protection locked="0"/>
    </xf>
    <xf numFmtId="0" fontId="4" fillId="8" borderId="93" xfId="31" applyFont="1" applyFill="1" applyBorder="1" applyAlignment="1" applyProtection="1">
      <alignment horizontal="center" vertical="center" wrapText="1"/>
      <protection locked="0"/>
    </xf>
    <xf numFmtId="0" fontId="4" fillId="8" borderId="0" xfId="31" applyFont="1" applyFill="1" applyBorder="1" applyAlignment="1" applyProtection="1">
      <alignment horizontal="center" vertical="center" wrapText="1"/>
      <protection locked="0"/>
    </xf>
    <xf numFmtId="0" fontId="4" fillId="8" borderId="35" xfId="31" applyFont="1" applyFill="1" applyBorder="1" applyAlignment="1" applyProtection="1">
      <alignment horizontal="center" vertical="center" wrapText="1"/>
      <protection locked="0"/>
    </xf>
    <xf numFmtId="0" fontId="4" fillId="8" borderId="16" xfId="31" applyFont="1" applyFill="1" applyBorder="1" applyAlignment="1" applyProtection="1">
      <alignment horizontal="center" vertical="center" wrapText="1"/>
      <protection locked="0"/>
    </xf>
    <xf numFmtId="0" fontId="4" fillId="8" borderId="11" xfId="31" applyFont="1" applyFill="1" applyBorder="1" applyAlignment="1" applyProtection="1">
      <alignment horizontal="center" vertical="center" wrapText="1"/>
      <protection locked="0"/>
    </xf>
    <xf numFmtId="0" fontId="4" fillId="8" borderId="17" xfId="31" applyFont="1" applyFill="1" applyBorder="1" applyAlignment="1" applyProtection="1">
      <alignment horizontal="center" vertical="center" wrapText="1"/>
      <protection locked="0"/>
    </xf>
    <xf numFmtId="44" fontId="4" fillId="8" borderId="102" xfId="51" applyNumberFormat="1" applyFont="1" applyFill="1" applyBorder="1" applyAlignment="1" applyProtection="1">
      <alignment horizontal="center" vertical="center" shrinkToFit="1"/>
      <protection locked="0"/>
    </xf>
    <xf numFmtId="44" fontId="4" fillId="8" borderId="105" xfId="51" applyNumberFormat="1" applyFont="1" applyFill="1" applyBorder="1" applyAlignment="1" applyProtection="1">
      <alignment horizontal="center" vertical="center" shrinkToFit="1"/>
      <protection locked="0"/>
    </xf>
    <xf numFmtId="0" fontId="10" fillId="24" borderId="10" xfId="31" applyFont="1" applyFill="1" applyBorder="1" applyAlignment="1" applyProtection="1">
      <alignment horizontal="left" vertical="top" wrapText="1"/>
      <protection locked="0"/>
    </xf>
    <xf numFmtId="0" fontId="10" fillId="24" borderId="44" xfId="0" applyFont="1" applyFill="1" applyBorder="1" applyAlignment="1" applyProtection="1">
      <alignment horizontal="left" vertical="top" wrapText="1"/>
      <protection locked="0"/>
    </xf>
    <xf numFmtId="0" fontId="10" fillId="24" borderId="35" xfId="0" applyFont="1" applyFill="1" applyBorder="1" applyAlignment="1" applyProtection="1">
      <alignment horizontal="left" vertical="top" wrapText="1"/>
      <protection locked="0"/>
    </xf>
    <xf numFmtId="0" fontId="10" fillId="24" borderId="16" xfId="0" applyFont="1" applyFill="1" applyBorder="1" applyAlignment="1" applyProtection="1">
      <alignment horizontal="left" vertical="top" wrapText="1"/>
      <protection locked="0"/>
    </xf>
    <xf numFmtId="0" fontId="10" fillId="24" borderId="17" xfId="0" applyFont="1" applyFill="1" applyBorder="1" applyAlignment="1" applyProtection="1">
      <alignment horizontal="left" vertical="top" wrapText="1"/>
      <protection locked="0"/>
    </xf>
    <xf numFmtId="0" fontId="4" fillId="8" borderId="10" xfId="31" applyFont="1" applyFill="1" applyBorder="1" applyAlignment="1" applyProtection="1">
      <alignment vertical="center" wrapText="1"/>
      <protection locked="0"/>
    </xf>
    <xf numFmtId="0" fontId="5" fillId="2" borderId="106" xfId="31" applyFont="1" applyFill="1" applyBorder="1" applyAlignment="1">
      <alignment horizontal="left" vertical="top"/>
    </xf>
    <xf numFmtId="0" fontId="5" fillId="2" borderId="19" xfId="31" applyFont="1" applyFill="1" applyBorder="1" applyAlignment="1">
      <alignment horizontal="left" vertical="top"/>
    </xf>
    <xf numFmtId="0" fontId="5" fillId="2" borderId="24" xfId="31" applyFont="1" applyFill="1" applyBorder="1" applyAlignment="1">
      <alignment horizontal="left" vertical="top"/>
    </xf>
    <xf numFmtId="0" fontId="5" fillId="2" borderId="44" xfId="31" applyFont="1" applyFill="1" applyBorder="1" applyAlignment="1">
      <alignment horizontal="left" vertical="center"/>
    </xf>
    <xf numFmtId="0" fontId="5" fillId="2" borderId="14" xfId="31" applyFont="1" applyFill="1" applyBorder="1" applyAlignment="1">
      <alignment horizontal="left" vertical="center"/>
    </xf>
    <xf numFmtId="0" fontId="5" fillId="2" borderId="35" xfId="31" applyFont="1" applyFill="1" applyBorder="1" applyAlignment="1">
      <alignment horizontal="left" vertical="center"/>
    </xf>
    <xf numFmtId="0" fontId="5" fillId="2" borderId="44" xfId="0" applyFont="1" applyFill="1" applyBorder="1" applyAlignment="1">
      <alignment horizontal="left" vertical="top"/>
    </xf>
    <xf numFmtId="0" fontId="5" fillId="2" borderId="14" xfId="0" applyFont="1" applyFill="1" applyBorder="1" applyAlignment="1">
      <alignment horizontal="left" vertical="top"/>
    </xf>
    <xf numFmtId="0" fontId="5" fillId="2" borderId="15" xfId="0" applyFont="1" applyFill="1" applyBorder="1" applyAlignment="1">
      <alignment horizontal="left" vertical="top"/>
    </xf>
    <xf numFmtId="0" fontId="5" fillId="2" borderId="93" xfId="0" applyFont="1" applyFill="1" applyBorder="1" applyAlignment="1">
      <alignment horizontal="left" vertical="top"/>
    </xf>
    <xf numFmtId="0" fontId="5" fillId="2" borderId="0" xfId="0" applyFont="1" applyFill="1" applyBorder="1" applyAlignment="1">
      <alignment horizontal="left" vertical="top"/>
    </xf>
    <xf numFmtId="0" fontId="5" fillId="2" borderId="5" xfId="0" applyFont="1" applyFill="1" applyBorder="1" applyAlignment="1">
      <alignment horizontal="left" vertical="top"/>
    </xf>
    <xf numFmtId="0" fontId="5" fillId="2" borderId="106" xfId="0" applyFont="1" applyFill="1" applyBorder="1" applyAlignment="1">
      <alignment horizontal="left" vertical="top"/>
    </xf>
    <xf numFmtId="0" fontId="5" fillId="2" borderId="19" xfId="0" applyFont="1" applyFill="1" applyBorder="1" applyAlignment="1">
      <alignment horizontal="left" vertical="top"/>
    </xf>
    <xf numFmtId="0" fontId="5" fillId="2" borderId="20" xfId="0" applyFont="1" applyFill="1" applyBorder="1" applyAlignment="1">
      <alignment horizontal="left" vertical="top"/>
    </xf>
    <xf numFmtId="0" fontId="5" fillId="2" borderId="93" xfId="31" applyFont="1" applyFill="1" applyBorder="1" applyAlignment="1">
      <alignment horizontal="left" vertical="center"/>
    </xf>
    <xf numFmtId="0" fontId="5" fillId="2" borderId="0" xfId="31" applyFont="1" applyFill="1" applyBorder="1" applyAlignment="1">
      <alignment horizontal="left" vertical="center"/>
    </xf>
    <xf numFmtId="0" fontId="5" fillId="2" borderId="38" xfId="31" applyFont="1" applyFill="1" applyBorder="1" applyAlignment="1">
      <alignment horizontal="left" vertical="center"/>
    </xf>
    <xf numFmtId="0" fontId="6" fillId="29" borderId="25" xfId="0" applyFont="1" applyFill="1" applyBorder="1" applyAlignment="1">
      <alignment horizontal="center" vertical="center" wrapText="1"/>
    </xf>
    <xf numFmtId="0" fontId="6" fillId="29" borderId="26" xfId="0" applyFont="1" applyFill="1" applyBorder="1" applyAlignment="1">
      <alignment horizontal="center" vertical="center" wrapText="1"/>
    </xf>
    <xf numFmtId="0" fontId="6" fillId="29" borderId="27" xfId="0" applyFont="1" applyFill="1" applyBorder="1" applyAlignment="1">
      <alignment horizontal="center" vertical="center" wrapText="1"/>
    </xf>
    <xf numFmtId="0" fontId="4" fillId="28" borderId="10" xfId="0" applyFont="1" applyFill="1" applyBorder="1" applyAlignment="1" applyProtection="1">
      <alignment vertical="center" wrapText="1"/>
      <protection locked="0"/>
    </xf>
    <xf numFmtId="0" fontId="4" fillId="27" borderId="10" xfId="0" applyFont="1" applyFill="1" applyBorder="1" applyAlignment="1" applyProtection="1">
      <alignment horizontal="center" vertical="top" wrapText="1"/>
      <protection locked="0"/>
    </xf>
    <xf numFmtId="4" fontId="4" fillId="28" borderId="10" xfId="6" applyNumberFormat="1" applyFont="1" applyFill="1" applyBorder="1" applyAlignment="1" applyProtection="1">
      <alignment horizontal="center" vertical="center" shrinkToFit="1"/>
      <protection locked="0"/>
    </xf>
    <xf numFmtId="0" fontId="4" fillId="28" borderId="10" xfId="0" applyFont="1" applyFill="1" applyBorder="1" applyAlignment="1" applyProtection="1">
      <alignment horizontal="left" vertical="center" wrapText="1"/>
      <protection locked="0"/>
    </xf>
    <xf numFmtId="0" fontId="4" fillId="27" borderId="1" xfId="0" applyFont="1" applyFill="1" applyBorder="1" applyAlignment="1" applyProtection="1">
      <alignment horizontal="center" vertical="center" wrapText="1"/>
      <protection locked="0"/>
    </xf>
    <xf numFmtId="0" fontId="4" fillId="27" borderId="107" xfId="0" applyFont="1" applyFill="1" applyBorder="1" applyAlignment="1" applyProtection="1">
      <alignment horizontal="center" vertical="center" wrapText="1"/>
      <protection locked="0"/>
    </xf>
    <xf numFmtId="0" fontId="4" fillId="27" borderId="12" xfId="0" applyFont="1" applyFill="1" applyBorder="1" applyAlignment="1" applyProtection="1">
      <alignment horizontal="center" vertical="center" wrapText="1"/>
      <protection locked="0"/>
    </xf>
    <xf numFmtId="0" fontId="4" fillId="27" borderId="17" xfId="0" applyFont="1" applyFill="1" applyBorder="1" applyAlignment="1" applyProtection="1">
      <alignment horizontal="center" vertical="center" wrapText="1"/>
      <protection locked="0"/>
    </xf>
    <xf numFmtId="0" fontId="4" fillId="27" borderId="108" xfId="0" applyFont="1" applyFill="1" applyBorder="1" applyAlignment="1" applyProtection="1">
      <alignment horizontal="center" vertical="center" wrapText="1"/>
      <protection locked="0"/>
    </xf>
    <xf numFmtId="0" fontId="4" fillId="27" borderId="16" xfId="0" applyFont="1" applyFill="1" applyBorder="1" applyAlignment="1" applyProtection="1">
      <alignment horizontal="center" vertical="center" wrapText="1"/>
      <protection locked="0"/>
    </xf>
    <xf numFmtId="0" fontId="6" fillId="24" borderId="13" xfId="0" applyFont="1" applyFill="1" applyBorder="1" applyAlignment="1" applyProtection="1">
      <alignment horizontal="center" vertical="center" wrapText="1"/>
      <protection locked="0"/>
    </xf>
    <xf numFmtId="0" fontId="6" fillId="24" borderId="35" xfId="0" applyFont="1" applyFill="1" applyBorder="1" applyAlignment="1" applyProtection="1">
      <alignment horizontal="center" vertical="center" wrapText="1"/>
      <protection locked="0"/>
    </xf>
    <xf numFmtId="0" fontId="6" fillId="24" borderId="4" xfId="0" applyFont="1" applyFill="1" applyBorder="1" applyAlignment="1" applyProtection="1">
      <alignment horizontal="center" vertical="center" wrapText="1"/>
      <protection locked="0"/>
    </xf>
    <xf numFmtId="0" fontId="6" fillId="24" borderId="38" xfId="0" applyFont="1" applyFill="1" applyBorder="1" applyAlignment="1" applyProtection="1">
      <alignment horizontal="center" vertical="center" wrapText="1"/>
      <protection locked="0"/>
    </xf>
    <xf numFmtId="0" fontId="6" fillId="24" borderId="12" xfId="0" applyFont="1" applyFill="1" applyBorder="1" applyAlignment="1" applyProtection="1">
      <alignment horizontal="center" vertical="center" wrapText="1"/>
      <protection locked="0"/>
    </xf>
    <xf numFmtId="0" fontId="6" fillId="24" borderId="17" xfId="0" applyFont="1" applyFill="1" applyBorder="1" applyAlignment="1" applyProtection="1">
      <alignment horizontal="center" vertical="center" wrapText="1"/>
      <protection locked="0"/>
    </xf>
    <xf numFmtId="4" fontId="5" fillId="24" borderId="44" xfId="51" applyNumberFormat="1" applyFont="1" applyFill="1" applyBorder="1" applyAlignment="1" applyProtection="1">
      <alignment horizontal="center" vertical="center" wrapText="1"/>
      <protection locked="0"/>
    </xf>
    <xf numFmtId="4" fontId="5" fillId="24" borderId="35" xfId="51" applyNumberFormat="1" applyFont="1" applyFill="1" applyBorder="1" applyAlignment="1" applyProtection="1">
      <alignment horizontal="center" vertical="center" wrapText="1"/>
      <protection locked="0"/>
    </xf>
    <xf numFmtId="4" fontId="5" fillId="24" borderId="93" xfId="51" applyNumberFormat="1" applyFont="1" applyFill="1" applyBorder="1" applyAlignment="1" applyProtection="1">
      <alignment horizontal="center" vertical="center" wrapText="1"/>
      <protection locked="0"/>
    </xf>
    <xf numFmtId="4" fontId="5" fillId="24" borderId="38" xfId="51" applyNumberFormat="1" applyFont="1" applyFill="1" applyBorder="1" applyAlignment="1" applyProtection="1">
      <alignment horizontal="center" vertical="center" wrapText="1"/>
      <protection locked="0"/>
    </xf>
    <xf numFmtId="4" fontId="5" fillId="24" borderId="16" xfId="51" applyNumberFormat="1" applyFont="1" applyFill="1" applyBorder="1" applyAlignment="1" applyProtection="1">
      <alignment horizontal="center" vertical="center" wrapText="1"/>
      <protection locked="0"/>
    </xf>
    <xf numFmtId="4" fontId="5" fillId="24" borderId="17" xfId="51" applyNumberFormat="1" applyFont="1" applyFill="1" applyBorder="1" applyAlignment="1" applyProtection="1">
      <alignment horizontal="center" vertical="center" wrapText="1"/>
      <protection locked="0"/>
    </xf>
    <xf numFmtId="0" fontId="4" fillId="23" borderId="10" xfId="31" applyFont="1" applyFill="1" applyBorder="1" applyAlignment="1" applyProtection="1">
      <alignment horizontal="center" vertical="top" wrapText="1"/>
      <protection locked="0"/>
    </xf>
    <xf numFmtId="14" fontId="5" fillId="2" borderId="1" xfId="0" quotePrefix="1" applyNumberFormat="1" applyFont="1" applyFill="1" applyBorder="1" applyAlignment="1">
      <alignment horizontal="center" vertical="center" wrapText="1"/>
    </xf>
    <xf numFmtId="14" fontId="5" fillId="2" borderId="2" xfId="0" applyNumberFormat="1" applyFont="1" applyFill="1" applyBorder="1" applyAlignment="1">
      <alignment horizontal="center" vertical="center" wrapText="1"/>
    </xf>
    <xf numFmtId="14" fontId="5" fillId="2" borderId="4" xfId="0" applyNumberFormat="1" applyFont="1" applyFill="1" applyBorder="1" applyAlignment="1">
      <alignment horizontal="center" vertical="center" wrapText="1"/>
    </xf>
    <xf numFmtId="14" fontId="5" fillId="2" borderId="0" xfId="0" applyNumberFormat="1" applyFont="1" applyFill="1" applyBorder="1" applyAlignment="1">
      <alignment horizontal="center" vertical="center" wrapText="1"/>
    </xf>
    <xf numFmtId="14" fontId="5" fillId="2" borderId="18"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0" fontId="5" fillId="2" borderId="2" xfId="0" applyFont="1" applyFill="1" applyBorder="1" applyAlignment="1">
      <alignment horizontal="left" vertical="top"/>
    </xf>
    <xf numFmtId="0" fontId="5" fillId="2" borderId="3" xfId="0" applyFont="1" applyFill="1" applyBorder="1" applyAlignment="1">
      <alignment horizontal="left" vertical="top"/>
    </xf>
    <xf numFmtId="0" fontId="58" fillId="0" borderId="1" xfId="0" applyFont="1" applyBorder="1" applyAlignment="1">
      <alignment horizontal="left"/>
    </xf>
    <xf numFmtId="0" fontId="58" fillId="0" borderId="2" xfId="0" applyFont="1" applyBorder="1" applyAlignment="1">
      <alignment horizontal="left"/>
    </xf>
    <xf numFmtId="0" fontId="58" fillId="0" borderId="4" xfId="0" applyFont="1" applyBorder="1" applyAlignment="1">
      <alignment horizontal="left"/>
    </xf>
    <xf numFmtId="0" fontId="58" fillId="0" borderId="0" xfId="0" applyFont="1" applyBorder="1" applyAlignment="1">
      <alignment horizontal="left"/>
    </xf>
    <xf numFmtId="0" fontId="4" fillId="23" borderId="28" xfId="0" applyFont="1" applyFill="1" applyBorder="1" applyAlignment="1" applyProtection="1">
      <alignment horizontal="center" vertical="center" wrapText="1"/>
      <protection locked="0"/>
    </xf>
    <xf numFmtId="0" fontId="4" fillId="23" borderId="32" xfId="0" applyFont="1" applyFill="1" applyBorder="1" applyAlignment="1" applyProtection="1">
      <alignment horizontal="center" vertical="center" wrapText="1"/>
      <protection locked="0"/>
    </xf>
    <xf numFmtId="0" fontId="4" fillId="23" borderId="31" xfId="0" applyFont="1" applyFill="1" applyBorder="1" applyAlignment="1" applyProtection="1">
      <alignment horizontal="center" vertical="center"/>
      <protection locked="0"/>
    </xf>
    <xf numFmtId="0" fontId="4" fillId="23" borderId="32" xfId="0" applyFont="1" applyFill="1" applyBorder="1" applyAlignment="1" applyProtection="1">
      <alignment horizontal="center" vertical="center"/>
      <protection locked="0"/>
    </xf>
    <xf numFmtId="0" fontId="6" fillId="0" borderId="13" xfId="0" applyFont="1" applyBorder="1" applyAlignment="1" applyProtection="1">
      <alignment horizontal="center" vertical="center" wrapText="1"/>
      <protection locked="0"/>
    </xf>
    <xf numFmtId="0" fontId="6" fillId="0" borderId="35"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38" xfId="0" applyFont="1" applyBorder="1" applyAlignment="1" applyProtection="1">
      <alignment horizontal="center" vertical="center" wrapText="1"/>
      <protection locked="0"/>
    </xf>
    <xf numFmtId="0" fontId="6" fillId="0" borderId="18" xfId="0" applyFont="1" applyBorder="1" applyAlignment="1" applyProtection="1">
      <alignment horizontal="center" vertical="center" wrapText="1"/>
      <protection locked="0"/>
    </xf>
    <xf numFmtId="0" fontId="6" fillId="0" borderId="24"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10" fillId="0" borderId="103" xfId="0" applyFont="1" applyBorder="1" applyAlignment="1" applyProtection="1">
      <alignment horizontal="center" vertical="center" wrapText="1"/>
      <protection locked="0"/>
    </xf>
    <xf numFmtId="0" fontId="10" fillId="0" borderId="30" xfId="0" applyFont="1" applyBorder="1" applyAlignment="1" applyProtection="1">
      <alignment horizontal="center" vertical="center" wrapText="1"/>
      <protection locked="0"/>
    </xf>
    <xf numFmtId="44" fontId="4" fillId="0" borderId="102" xfId="6" applyNumberFormat="1" applyFont="1" applyFill="1" applyBorder="1" applyAlignment="1" applyProtection="1">
      <alignment horizontal="center" vertical="center" shrinkToFit="1"/>
      <protection locked="0"/>
    </xf>
    <xf numFmtId="44" fontId="4" fillId="0" borderId="104" xfId="6" applyNumberFormat="1" applyFont="1" applyFill="1" applyBorder="1" applyAlignment="1" applyProtection="1">
      <alignment horizontal="center" vertical="center" shrinkToFit="1"/>
      <protection locked="0"/>
    </xf>
    <xf numFmtId="44" fontId="4" fillId="0" borderId="105" xfId="6" applyNumberFormat="1" applyFont="1" applyFill="1" applyBorder="1" applyAlignment="1" applyProtection="1">
      <alignment horizontal="center" vertical="center" shrinkToFit="1"/>
      <protection locked="0"/>
    </xf>
    <xf numFmtId="0" fontId="4" fillId="23" borderId="7" xfId="0" applyFont="1" applyFill="1" applyBorder="1" applyAlignment="1" applyProtection="1">
      <alignment horizontal="left" vertical="center" wrapText="1"/>
      <protection locked="0"/>
    </xf>
    <xf numFmtId="0" fontId="4" fillId="23" borderId="8" xfId="0" applyFont="1" applyFill="1" applyBorder="1" applyAlignment="1" applyProtection="1">
      <alignment horizontal="left" vertical="center" wrapText="1"/>
      <protection locked="0"/>
    </xf>
    <xf numFmtId="0" fontId="4" fillId="23" borderId="22" xfId="0" applyFont="1" applyFill="1" applyBorder="1" applyAlignment="1" applyProtection="1">
      <alignment horizontal="left" vertical="center" wrapText="1"/>
      <protection locked="0"/>
    </xf>
    <xf numFmtId="2" fontId="5" fillId="24" borderId="44" xfId="50" applyNumberFormat="1" applyFont="1" applyFill="1" applyBorder="1" applyAlignment="1" applyProtection="1">
      <alignment horizontal="left" vertical="center" wrapText="1"/>
      <protection locked="0"/>
    </xf>
    <xf numFmtId="2" fontId="5" fillId="24" borderId="14" xfId="50" applyNumberFormat="1" applyFont="1" applyFill="1" applyBorder="1" applyAlignment="1" applyProtection="1">
      <alignment horizontal="left" vertical="center" wrapText="1"/>
      <protection locked="0"/>
    </xf>
    <xf numFmtId="2" fontId="5" fillId="24" borderId="15" xfId="50" applyNumberFormat="1" applyFont="1" applyFill="1" applyBorder="1" applyAlignment="1" applyProtection="1">
      <alignment horizontal="left" vertical="center" wrapText="1"/>
      <protection locked="0"/>
    </xf>
    <xf numFmtId="2" fontId="5" fillId="24" borderId="106" xfId="50" applyNumberFormat="1" applyFont="1" applyFill="1" applyBorder="1" applyAlignment="1" applyProtection="1">
      <alignment horizontal="left" vertical="center" wrapText="1"/>
      <protection locked="0"/>
    </xf>
    <xf numFmtId="2" fontId="5" fillId="24" borderId="19" xfId="50" applyNumberFormat="1" applyFont="1" applyFill="1" applyBorder="1" applyAlignment="1" applyProtection="1">
      <alignment horizontal="left" vertical="center" wrapText="1"/>
      <protection locked="0"/>
    </xf>
    <xf numFmtId="2" fontId="5" fillId="24" borderId="20" xfId="50" applyNumberFormat="1" applyFont="1" applyFill="1" applyBorder="1" applyAlignment="1" applyProtection="1">
      <alignment horizontal="left" vertical="center" wrapText="1"/>
      <protection locked="0"/>
    </xf>
    <xf numFmtId="0" fontId="4" fillId="0" borderId="25" xfId="98" applyNumberFormat="1" applyFont="1" applyBorder="1" applyAlignment="1" applyProtection="1">
      <alignment horizontal="center" vertical="center" wrapText="1"/>
      <protection hidden="1"/>
    </xf>
    <xf numFmtId="0" fontId="4" fillId="0" borderId="26" xfId="98" applyNumberFormat="1" applyFont="1" applyBorder="1" applyAlignment="1" applyProtection="1">
      <alignment horizontal="center" vertical="center" wrapText="1"/>
      <protection hidden="1"/>
    </xf>
    <xf numFmtId="0" fontId="4" fillId="0" borderId="27" xfId="98" applyNumberFormat="1" applyFont="1" applyBorder="1" applyAlignment="1" applyProtection="1">
      <alignment horizontal="center" vertical="center" wrapText="1"/>
      <protection hidden="1"/>
    </xf>
    <xf numFmtId="2" fontId="25" fillId="0" borderId="47" xfId="50" applyNumberFormat="1" applyFont="1" applyFill="1" applyBorder="1" applyAlignment="1" applyProtection="1">
      <alignment horizontal="left"/>
      <protection locked="0"/>
    </xf>
    <xf numFmtId="2" fontId="25" fillId="0" borderId="48" xfId="50" applyNumberFormat="1" applyFont="1" applyFill="1" applyBorder="1" applyAlignment="1" applyProtection="1">
      <alignment horizontal="left"/>
      <protection locked="0"/>
    </xf>
    <xf numFmtId="2" fontId="25" fillId="0" borderId="49" xfId="50" applyNumberFormat="1" applyFont="1" applyFill="1" applyBorder="1" applyAlignment="1" applyProtection="1">
      <alignment horizontal="left"/>
      <protection locked="0"/>
    </xf>
    <xf numFmtId="2" fontId="25" fillId="9" borderId="47" xfId="50" applyNumberFormat="1" applyFont="1" applyFill="1" applyBorder="1" applyAlignment="1" applyProtection="1">
      <alignment horizontal="left"/>
      <protection locked="0"/>
    </xf>
    <xf numFmtId="0" fontId="10" fillId="9" borderId="48" xfId="97" applyFill="1" applyBorder="1" applyAlignment="1" applyProtection="1">
      <protection locked="0"/>
    </xf>
    <xf numFmtId="0" fontId="10" fillId="9" borderId="49" xfId="97" applyFill="1" applyBorder="1" applyAlignment="1" applyProtection="1">
      <protection locked="0"/>
    </xf>
    <xf numFmtId="0" fontId="32" fillId="13" borderId="25" xfId="97" applyFont="1" applyFill="1" applyBorder="1" applyAlignment="1" applyProtection="1">
      <alignment horizontal="center" vertical="center" wrapText="1"/>
    </xf>
    <xf numFmtId="0" fontId="32" fillId="13" borderId="26" xfId="97" applyFont="1" applyFill="1" applyBorder="1" applyAlignment="1" applyProtection="1">
      <alignment horizontal="center" vertical="center" wrapText="1"/>
    </xf>
    <xf numFmtId="0" fontId="32" fillId="13" borderId="27" xfId="97" applyFont="1" applyFill="1" applyBorder="1" applyAlignment="1" applyProtection="1">
      <alignment horizontal="center" vertical="center" wrapText="1"/>
    </xf>
    <xf numFmtId="14" fontId="30" fillId="0" borderId="0" xfId="98" applyNumberFormat="1" applyFont="1" applyFill="1" applyBorder="1" applyAlignment="1" applyProtection="1">
      <alignment horizontal="center" vertical="center" wrapText="1"/>
      <protection hidden="1"/>
    </xf>
    <xf numFmtId="0" fontId="4" fillId="0" borderId="0" xfId="96" applyFont="1" applyFill="1" applyBorder="1" applyAlignment="1" applyProtection="1">
      <alignment horizontal="left" vertical="center" wrapText="1"/>
    </xf>
    <xf numFmtId="0" fontId="6" fillId="0" borderId="0" xfId="97" applyFont="1" applyBorder="1" applyAlignment="1">
      <alignment horizontal="left" vertical="center" wrapText="1"/>
    </xf>
    <xf numFmtId="14" fontId="17" fillId="0" borderId="4" xfId="98" applyNumberFormat="1" applyFont="1" applyBorder="1" applyAlignment="1" applyProtection="1">
      <alignment horizontal="center" vertical="center" textRotation="180" wrapText="1"/>
      <protection hidden="1"/>
    </xf>
    <xf numFmtId="14" fontId="17" fillId="0" borderId="0" xfId="98" applyNumberFormat="1" applyFont="1" applyBorder="1" applyAlignment="1" applyProtection="1">
      <alignment horizontal="center" vertical="center" textRotation="180" wrapText="1"/>
      <protection hidden="1"/>
    </xf>
    <xf numFmtId="0" fontId="29" fillId="0" borderId="0" xfId="96" applyFont="1" applyBorder="1" applyAlignment="1" applyProtection="1">
      <alignment horizontal="center" vertical="center" wrapText="1"/>
    </xf>
    <xf numFmtId="0" fontId="29" fillId="0" borderId="5" xfId="96" applyFont="1" applyBorder="1" applyAlignment="1" applyProtection="1">
      <alignment horizontal="center" vertical="center" wrapText="1"/>
    </xf>
    <xf numFmtId="14" fontId="17" fillId="0" borderId="94" xfId="98" applyNumberFormat="1" applyFont="1" applyBorder="1" applyAlignment="1" applyProtection="1">
      <alignment horizontal="center" vertical="center" wrapText="1"/>
      <protection hidden="1"/>
    </xf>
    <xf numFmtId="14" fontId="17" fillId="0" borderId="95" xfId="98" applyNumberFormat="1" applyFont="1" applyBorder="1" applyAlignment="1" applyProtection="1">
      <alignment horizontal="center" vertical="center" wrapText="1"/>
      <protection hidden="1"/>
    </xf>
    <xf numFmtId="14" fontId="17" fillId="0" borderId="78" xfId="98" applyNumberFormat="1" applyFont="1" applyBorder="1" applyAlignment="1" applyProtection="1">
      <alignment horizontal="center" vertical="center" wrapText="1"/>
      <protection hidden="1"/>
    </xf>
    <xf numFmtId="14" fontId="17" fillId="0" borderId="76" xfId="98" applyNumberFormat="1" applyFont="1" applyBorder="1" applyAlignment="1" applyProtection="1">
      <alignment horizontal="center" vertical="center" wrapText="1"/>
      <protection hidden="1"/>
    </xf>
    <xf numFmtId="0" fontId="7" fillId="0" borderId="47" xfId="96" applyFont="1" applyBorder="1" applyAlignment="1" applyProtection="1">
      <alignment horizontal="center" wrapText="1"/>
    </xf>
    <xf numFmtId="0" fontId="6" fillId="0" borderId="48" xfId="97" applyFont="1" applyBorder="1" applyAlignment="1" applyProtection="1">
      <alignment horizontal="center" wrapText="1"/>
    </xf>
    <xf numFmtId="0" fontId="6" fillId="0" borderId="68" xfId="97" applyFont="1" applyBorder="1" applyAlignment="1" applyProtection="1">
      <alignment horizontal="center" wrapText="1"/>
    </xf>
    <xf numFmtId="0" fontId="7" fillId="11" borderId="16" xfId="96" applyNumberFormat="1" applyFont="1" applyFill="1" applyBorder="1" applyAlignment="1" applyProtection="1">
      <alignment horizontal="center"/>
    </xf>
    <xf numFmtId="0" fontId="7" fillId="11" borderId="17" xfId="96" applyNumberFormat="1" applyFont="1" applyFill="1" applyBorder="1" applyAlignment="1" applyProtection="1">
      <alignment horizontal="center"/>
    </xf>
    <xf numFmtId="0" fontId="7" fillId="0" borderId="67" xfId="100" applyFont="1" applyBorder="1" applyAlignment="1" applyProtection="1">
      <alignment horizontal="left" vertical="center" wrapText="1"/>
    </xf>
    <xf numFmtId="0" fontId="7" fillId="0" borderId="54" xfId="100" applyFont="1" applyBorder="1" applyAlignment="1" applyProtection="1">
      <alignment horizontal="left" vertical="center" wrapText="1"/>
    </xf>
    <xf numFmtId="0" fontId="7" fillId="0" borderId="42" xfId="100" applyFont="1" applyBorder="1" applyAlignment="1" applyProtection="1">
      <alignment horizontal="left" vertical="center" wrapText="1"/>
    </xf>
    <xf numFmtId="2" fontId="28" fillId="0" borderId="66" xfId="100" applyNumberFormat="1" applyFont="1" applyFill="1" applyBorder="1" applyAlignment="1" applyProtection="1">
      <alignment horizontal="center" vertical="center"/>
    </xf>
    <xf numFmtId="0" fontId="10" fillId="0" borderId="64" xfId="97" applyBorder="1" applyAlignment="1" applyProtection="1">
      <alignment horizontal="center" vertical="center"/>
    </xf>
    <xf numFmtId="10" fontId="28" fillId="0" borderId="66" xfId="101" applyNumberFormat="1" applyFont="1" applyFill="1" applyBorder="1" applyAlignment="1" applyProtection="1">
      <alignment horizontal="center" vertical="center"/>
    </xf>
    <xf numFmtId="10" fontId="10" fillId="0" borderId="64" xfId="97" applyNumberFormat="1" applyBorder="1" applyAlignment="1" applyProtection="1">
      <alignment horizontal="center" vertical="center"/>
    </xf>
    <xf numFmtId="2" fontId="9" fillId="0" borderId="0" xfId="100" applyNumberFormat="1" applyFont="1" applyFill="1" applyBorder="1" applyAlignment="1" applyProtection="1">
      <alignment horizontal="center" vertical="center" wrapText="1"/>
    </xf>
    <xf numFmtId="0" fontId="18" fillId="0" borderId="0" xfId="97" applyFont="1" applyFill="1" applyBorder="1" applyAlignment="1" applyProtection="1">
      <alignment wrapText="1"/>
    </xf>
    <xf numFmtId="0" fontId="17" fillId="8" borderId="44" xfId="96" applyNumberFormat="1" applyFont="1" applyFill="1" applyBorder="1" applyAlignment="1" applyProtection="1">
      <alignment horizontal="left" wrapText="1"/>
    </xf>
    <xf numFmtId="0" fontId="17" fillId="8" borderId="14" xfId="96" applyNumberFormat="1" applyFont="1" applyFill="1" applyBorder="1" applyAlignment="1" applyProtection="1">
      <alignment horizontal="left" wrapText="1"/>
    </xf>
    <xf numFmtId="0" fontId="17" fillId="8" borderId="35" xfId="96" applyNumberFormat="1" applyFont="1" applyFill="1" applyBorder="1" applyAlignment="1" applyProtection="1">
      <alignment horizontal="left" wrapText="1"/>
    </xf>
    <xf numFmtId="0" fontId="17" fillId="8" borderId="16" xfId="96" applyNumberFormat="1" applyFont="1" applyFill="1" applyBorder="1" applyAlignment="1" applyProtection="1">
      <alignment horizontal="left" wrapText="1"/>
    </xf>
    <xf numFmtId="0" fontId="17" fillId="8" borderId="11" xfId="96" applyNumberFormat="1" applyFont="1" applyFill="1" applyBorder="1" applyAlignment="1" applyProtection="1">
      <alignment horizontal="left" wrapText="1"/>
    </xf>
    <xf numFmtId="0" fontId="17" fillId="8" borderId="17" xfId="96" applyNumberFormat="1" applyFont="1" applyFill="1" applyBorder="1" applyAlignment="1" applyProtection="1">
      <alignment horizontal="left" wrapText="1"/>
    </xf>
    <xf numFmtId="0" fontId="9" fillId="0" borderId="56" xfId="96" applyFill="1" applyBorder="1" applyAlignment="1" applyProtection="1">
      <alignment horizontal="center"/>
      <protection locked="0"/>
    </xf>
    <xf numFmtId="0" fontId="9" fillId="0" borderId="52" xfId="96" applyFill="1" applyBorder="1" applyAlignment="1" applyProtection="1">
      <alignment horizontal="center"/>
      <protection locked="0"/>
    </xf>
    <xf numFmtId="0" fontId="27" fillId="10" borderId="63" xfId="96" applyFont="1" applyFill="1" applyBorder="1" applyAlignment="1" applyProtection="1">
      <alignment horizontal="center"/>
    </xf>
    <xf numFmtId="0" fontId="27" fillId="10" borderId="62" xfId="96" applyFont="1" applyFill="1" applyBorder="1" applyAlignment="1" applyProtection="1">
      <alignment horizontal="center"/>
    </xf>
    <xf numFmtId="0" fontId="27" fillId="10" borderId="61" xfId="96" applyFont="1" applyFill="1" applyBorder="1" applyAlignment="1" applyProtection="1">
      <alignment horizontal="center"/>
    </xf>
    <xf numFmtId="0" fontId="19" fillId="0" borderId="60" xfId="96" applyNumberFormat="1" applyFont="1" applyFill="1" applyBorder="1" applyAlignment="1" applyProtection="1">
      <alignment horizontal="left" vertical="center" wrapText="1"/>
    </xf>
    <xf numFmtId="0" fontId="19" fillId="0" borderId="59" xfId="96" applyNumberFormat="1" applyFont="1" applyFill="1" applyBorder="1" applyAlignment="1" applyProtection="1">
      <alignment horizontal="left" vertical="center" wrapText="1"/>
    </xf>
    <xf numFmtId="0" fontId="19" fillId="0" borderId="58" xfId="96" applyNumberFormat="1" applyFont="1" applyFill="1" applyBorder="1" applyAlignment="1" applyProtection="1">
      <alignment horizontal="left" vertical="center" wrapText="1"/>
    </xf>
    <xf numFmtId="0" fontId="19" fillId="0" borderId="57" xfId="96" applyNumberFormat="1" applyFont="1" applyFill="1" applyBorder="1" applyAlignment="1" applyProtection="1">
      <alignment horizontal="left" vertical="center" wrapText="1"/>
    </xf>
    <xf numFmtId="0" fontId="19" fillId="0" borderId="0" xfId="96" applyNumberFormat="1" applyFont="1" applyFill="1" applyBorder="1" applyAlignment="1" applyProtection="1">
      <alignment horizontal="left" vertical="center" wrapText="1"/>
    </xf>
    <xf numFmtId="0" fontId="19" fillId="0" borderId="55" xfId="96" applyNumberFormat="1" applyFont="1" applyFill="1" applyBorder="1" applyAlignment="1" applyProtection="1">
      <alignment horizontal="left" vertical="center" wrapText="1"/>
    </xf>
    <xf numFmtId="17" fontId="9" fillId="9" borderId="12" xfId="104" applyNumberFormat="1" applyFont="1" applyFill="1" applyBorder="1" applyAlignment="1" applyProtection="1">
      <alignment horizontal="center"/>
      <protection locked="0"/>
    </xf>
    <xf numFmtId="0" fontId="9" fillId="9" borderId="11" xfId="104" applyNumberFormat="1" applyFont="1" applyFill="1" applyBorder="1" applyAlignment="1" applyProtection="1">
      <alignment horizontal="center"/>
      <protection locked="0"/>
    </xf>
    <xf numFmtId="0" fontId="9" fillId="0" borderId="13" xfId="98" applyFont="1" applyBorder="1" applyAlignment="1" applyProtection="1">
      <alignment horizontal="center"/>
    </xf>
    <xf numFmtId="0" fontId="9" fillId="0" borderId="14" xfId="98" applyFont="1" applyBorder="1" applyAlignment="1" applyProtection="1">
      <alignment horizontal="center"/>
    </xf>
    <xf numFmtId="0" fontId="26" fillId="0" borderId="2" xfId="96" applyFont="1" applyBorder="1" applyAlignment="1" applyProtection="1">
      <alignment horizontal="center"/>
    </xf>
    <xf numFmtId="0" fontId="9" fillId="0" borderId="48" xfId="96" applyFill="1" applyBorder="1" applyAlignment="1" applyProtection="1">
      <alignment horizontal="center"/>
      <protection locked="0"/>
    </xf>
    <xf numFmtId="0" fontId="46" fillId="2" borderId="0" xfId="0" applyFont="1" applyFill="1" applyBorder="1" applyAlignment="1">
      <alignment horizontal="center" vertical="center"/>
    </xf>
    <xf numFmtId="0" fontId="5" fillId="2" borderId="106" xfId="0" applyFont="1" applyFill="1" applyBorder="1" applyAlignment="1">
      <alignment vertical="top"/>
    </xf>
  </cellXfs>
  <cellStyles count="3504">
    <cellStyle name="20% - Ênfase1 100" xfId="21"/>
    <cellStyle name="60% - Ênfase6 37" xfId="22"/>
    <cellStyle name="Excel Built-in Excel Built-in Excel Built-in Excel Built-in Excel Built-in Excel Built-in Excel Built-in Excel Built-in Separador de milhares 4" xfId="23"/>
    <cellStyle name="Excel Built-in Excel Built-in Excel Built-in Excel Built-in Excel Built-in Excel Built-in Excel Built-in Separador de milhares 4" xfId="24"/>
    <cellStyle name="Excel Built-in Normal" xfId="25"/>
    <cellStyle name="Excel Built-in Normal 1" xfId="26"/>
    <cellStyle name="Excel Built-in Normal 2" xfId="27"/>
    <cellStyle name="Excel_BuiltIn_Comma" xfId="28"/>
    <cellStyle name="Heading" xfId="29"/>
    <cellStyle name="Heading1" xfId="30"/>
    <cellStyle name="Moeda" xfId="105" builtinId="4"/>
    <cellStyle name="Moeda 10" xfId="245"/>
    <cellStyle name="Moeda 10 2" xfId="476"/>
    <cellStyle name="Moeda 10 2 2" xfId="1119"/>
    <cellStyle name="Moeda 10 2 2 2" xfId="3408"/>
    <cellStyle name="Moeda 10 2 3" xfId="2765"/>
    <cellStyle name="Moeda 10 3" xfId="659"/>
    <cellStyle name="Moeda 10 3 2" xfId="2948"/>
    <cellStyle name="Moeda 10 4" xfId="888"/>
    <cellStyle name="Moeda 10 4 2" xfId="3177"/>
    <cellStyle name="Moeda 10 5" xfId="2060"/>
    <cellStyle name="Moeda 10 6" xfId="2534"/>
    <cellStyle name="Moeda 11" xfId="223"/>
    <cellStyle name="Moeda 11 2" xfId="455"/>
    <cellStyle name="Moeda 11 2 2" xfId="1098"/>
    <cellStyle name="Moeda 11 2 2 2" xfId="3387"/>
    <cellStyle name="Moeda 11 2 3" xfId="2744"/>
    <cellStyle name="Moeda 11 3" xfId="638"/>
    <cellStyle name="Moeda 11 3 2" xfId="2927"/>
    <cellStyle name="Moeda 11 4" xfId="867"/>
    <cellStyle name="Moeda 11 4 2" xfId="3156"/>
    <cellStyle name="Moeda 11 5" xfId="2039"/>
    <cellStyle name="Moeda 11 6" xfId="2513"/>
    <cellStyle name="Moeda 12" xfId="255"/>
    <cellStyle name="Moeda 12 2" xfId="486"/>
    <cellStyle name="Moeda 12 2 2" xfId="1129"/>
    <cellStyle name="Moeda 12 2 2 2" xfId="3418"/>
    <cellStyle name="Moeda 12 2 3" xfId="2775"/>
    <cellStyle name="Moeda 12 3" xfId="669"/>
    <cellStyle name="Moeda 12 3 2" xfId="2958"/>
    <cellStyle name="Moeda 12 4" xfId="898"/>
    <cellStyle name="Moeda 12 4 2" xfId="3187"/>
    <cellStyle name="Moeda 12 5" xfId="2070"/>
    <cellStyle name="Moeda 12 6" xfId="2544"/>
    <cellStyle name="Moeda 13" xfId="1442"/>
    <cellStyle name="Moeda 14" xfId="1922"/>
    <cellStyle name="Moeda 15" xfId="2395"/>
    <cellStyle name="Moeda 2" xfId="2"/>
    <cellStyle name="Moeda 2 10" xfId="340"/>
    <cellStyle name="Moeda 2 10 2" xfId="983"/>
    <cellStyle name="Moeda 2 10 2 2" xfId="3272"/>
    <cellStyle name="Moeda 2 10 3" xfId="2629"/>
    <cellStyle name="Moeda 2 11" xfId="106"/>
    <cellStyle name="Moeda 2 11 2" xfId="2396"/>
    <cellStyle name="Moeda 2 12" xfId="571"/>
    <cellStyle name="Moeda 2 12 2" xfId="2860"/>
    <cellStyle name="Moeda 2 13" xfId="752"/>
    <cellStyle name="Moeda 2 13 2" xfId="3041"/>
    <cellStyle name="Moeda 2 14" xfId="1924"/>
    <cellStyle name="Moeda 2 15" xfId="2326"/>
    <cellStyle name="Moeda 2 2" xfId="8"/>
    <cellStyle name="Moeda 2 2 10" xfId="1930"/>
    <cellStyle name="Moeda 2 2 11" xfId="2332"/>
    <cellStyle name="Moeda 2 2 2" xfId="52"/>
    <cellStyle name="Moeda 2 2 2 2" xfId="314"/>
    <cellStyle name="Moeda 2 2 2 2 2" xfId="545"/>
    <cellStyle name="Moeda 2 2 2 2 2 2" xfId="1188"/>
    <cellStyle name="Moeda 2 2 2 2 2 2 2" xfId="3477"/>
    <cellStyle name="Moeda 2 2 2 2 2 3" xfId="2834"/>
    <cellStyle name="Moeda 2 2 2 2 3" xfId="727"/>
    <cellStyle name="Moeda 2 2 2 2 3 2" xfId="3016"/>
    <cellStyle name="Moeda 2 2 2 2 4" xfId="957"/>
    <cellStyle name="Moeda 2 2 2 2 4 2" xfId="3246"/>
    <cellStyle name="Moeda 2 2 2 2 5" xfId="2129"/>
    <cellStyle name="Moeda 2 2 2 2 6" xfId="2603"/>
    <cellStyle name="Moeda 2 2 2 3" xfId="206"/>
    <cellStyle name="Moeda 2 2 2 3 2" xfId="438"/>
    <cellStyle name="Moeda 2 2 2 3 2 2" xfId="1081"/>
    <cellStyle name="Moeda 2 2 2 3 2 2 2" xfId="3370"/>
    <cellStyle name="Moeda 2 2 2 3 2 3" xfId="2727"/>
    <cellStyle name="Moeda 2 2 2 3 3" xfId="850"/>
    <cellStyle name="Moeda 2 2 2 3 3 2" xfId="3139"/>
    <cellStyle name="Moeda 2 2 2 3 4" xfId="2022"/>
    <cellStyle name="Moeda 2 2 2 3 5" xfId="2496"/>
    <cellStyle name="Moeda 2 2 2 4" xfId="370"/>
    <cellStyle name="Moeda 2 2 2 4 2" xfId="1013"/>
    <cellStyle name="Moeda 2 2 2 4 2 2" xfId="3302"/>
    <cellStyle name="Moeda 2 2 2 4 3" xfId="2659"/>
    <cellStyle name="Moeda 2 2 2 5" xfId="136"/>
    <cellStyle name="Moeda 2 2 2 5 2" xfId="2426"/>
    <cellStyle name="Moeda 2 2 2 6" xfId="621"/>
    <cellStyle name="Moeda 2 2 2 6 2" xfId="2910"/>
    <cellStyle name="Moeda 2 2 2 7" xfId="782"/>
    <cellStyle name="Moeda 2 2 2 7 2" xfId="3071"/>
    <cellStyle name="Moeda 2 2 2 8" xfId="1954"/>
    <cellStyle name="Moeda 2 2 2 9" xfId="2352"/>
    <cellStyle name="Moeda 2 2 3" xfId="181"/>
    <cellStyle name="Moeda 2 2 3 2" xfId="413"/>
    <cellStyle name="Moeda 2 2 3 2 2" xfId="1056"/>
    <cellStyle name="Moeda 2 2 3 2 2 2" xfId="3345"/>
    <cellStyle name="Moeda 2 2 3 2 3" xfId="2702"/>
    <cellStyle name="Moeda 2 2 3 3" xfId="596"/>
    <cellStyle name="Moeda 2 2 3 3 2" xfId="2885"/>
    <cellStyle name="Moeda 2 2 3 4" xfId="825"/>
    <cellStyle name="Moeda 2 2 3 4 2" xfId="3114"/>
    <cellStyle name="Moeda 2 2 3 5" xfId="1997"/>
    <cellStyle name="Moeda 2 2 3 6" xfId="2471"/>
    <cellStyle name="Moeda 2 2 4" xfId="281"/>
    <cellStyle name="Moeda 2 2 4 2" xfId="512"/>
    <cellStyle name="Moeda 2 2 4 2 2" xfId="1155"/>
    <cellStyle name="Moeda 2 2 4 2 2 2" xfId="3444"/>
    <cellStyle name="Moeda 2 2 4 2 3" xfId="2801"/>
    <cellStyle name="Moeda 2 2 4 3" xfId="694"/>
    <cellStyle name="Moeda 2 2 4 3 2" xfId="2983"/>
    <cellStyle name="Moeda 2 2 4 4" xfId="924"/>
    <cellStyle name="Moeda 2 2 4 4 2" xfId="3213"/>
    <cellStyle name="Moeda 2 2 4 5" xfId="2096"/>
    <cellStyle name="Moeda 2 2 4 6" xfId="2570"/>
    <cellStyle name="Moeda 2 2 5" xfId="162"/>
    <cellStyle name="Moeda 2 2 5 2" xfId="394"/>
    <cellStyle name="Moeda 2 2 5 2 2" xfId="1037"/>
    <cellStyle name="Moeda 2 2 5 2 2 2" xfId="3326"/>
    <cellStyle name="Moeda 2 2 5 2 3" xfId="2683"/>
    <cellStyle name="Moeda 2 2 5 3" xfId="806"/>
    <cellStyle name="Moeda 2 2 5 3 2" xfId="3095"/>
    <cellStyle name="Moeda 2 2 5 4" xfId="1978"/>
    <cellStyle name="Moeda 2 2 5 5" xfId="2452"/>
    <cellStyle name="Moeda 2 2 6" xfId="346"/>
    <cellStyle name="Moeda 2 2 6 2" xfId="989"/>
    <cellStyle name="Moeda 2 2 6 2 2" xfId="3278"/>
    <cellStyle name="Moeda 2 2 6 3" xfId="2635"/>
    <cellStyle name="Moeda 2 2 7" xfId="112"/>
    <cellStyle name="Moeda 2 2 7 2" xfId="2402"/>
    <cellStyle name="Moeda 2 2 8" xfId="577"/>
    <cellStyle name="Moeda 2 2 8 2" xfId="2866"/>
    <cellStyle name="Moeda 2 2 9" xfId="758"/>
    <cellStyle name="Moeda 2 2 9 2" xfId="3047"/>
    <cellStyle name="Moeda 2 3" xfId="14"/>
    <cellStyle name="Moeda 2 3 10" xfId="1936"/>
    <cellStyle name="Moeda 2 3 11" xfId="2338"/>
    <cellStyle name="Moeda 2 3 2" xfId="53"/>
    <cellStyle name="Moeda 2 3 2 2" xfId="327"/>
    <cellStyle name="Moeda 2 3 2 2 2" xfId="558"/>
    <cellStyle name="Moeda 2 3 2 2 2 2" xfId="1201"/>
    <cellStyle name="Moeda 2 3 2 2 2 2 2" xfId="3490"/>
    <cellStyle name="Moeda 2 3 2 2 2 3" xfId="2847"/>
    <cellStyle name="Moeda 2 3 2 2 3" xfId="740"/>
    <cellStyle name="Moeda 2 3 2 2 3 2" xfId="3029"/>
    <cellStyle name="Moeda 2 3 2 2 4" xfId="970"/>
    <cellStyle name="Moeda 2 3 2 2 4 2" xfId="3259"/>
    <cellStyle name="Moeda 2 3 2 2 5" xfId="2142"/>
    <cellStyle name="Moeda 2 3 2 2 6" xfId="2616"/>
    <cellStyle name="Moeda 2 3 2 3" xfId="212"/>
    <cellStyle name="Moeda 2 3 2 3 2" xfId="444"/>
    <cellStyle name="Moeda 2 3 2 3 2 2" xfId="1087"/>
    <cellStyle name="Moeda 2 3 2 3 2 2 2" xfId="3376"/>
    <cellStyle name="Moeda 2 3 2 3 2 3" xfId="2733"/>
    <cellStyle name="Moeda 2 3 2 3 3" xfId="856"/>
    <cellStyle name="Moeda 2 3 2 3 3 2" xfId="3145"/>
    <cellStyle name="Moeda 2 3 2 3 4" xfId="2028"/>
    <cellStyle name="Moeda 2 3 2 3 5" xfId="2502"/>
    <cellStyle name="Moeda 2 3 2 4" xfId="376"/>
    <cellStyle name="Moeda 2 3 2 4 2" xfId="1019"/>
    <cellStyle name="Moeda 2 3 2 4 2 2" xfId="3308"/>
    <cellStyle name="Moeda 2 3 2 4 3" xfId="2665"/>
    <cellStyle name="Moeda 2 3 2 5" xfId="142"/>
    <cellStyle name="Moeda 2 3 2 5 2" xfId="2432"/>
    <cellStyle name="Moeda 2 3 2 6" xfId="627"/>
    <cellStyle name="Moeda 2 3 2 6 2" xfId="2916"/>
    <cellStyle name="Moeda 2 3 2 7" xfId="788"/>
    <cellStyle name="Moeda 2 3 2 7 2" xfId="3077"/>
    <cellStyle name="Moeda 2 3 2 8" xfId="1960"/>
    <cellStyle name="Moeda 2 3 2 9" xfId="2353"/>
    <cellStyle name="Moeda 2 3 3" xfId="187"/>
    <cellStyle name="Moeda 2 3 3 2" xfId="419"/>
    <cellStyle name="Moeda 2 3 3 2 2" xfId="1062"/>
    <cellStyle name="Moeda 2 3 3 2 2 2" xfId="3351"/>
    <cellStyle name="Moeda 2 3 3 2 3" xfId="2708"/>
    <cellStyle name="Moeda 2 3 3 3" xfId="602"/>
    <cellStyle name="Moeda 2 3 3 3 2" xfId="2891"/>
    <cellStyle name="Moeda 2 3 3 4" xfId="831"/>
    <cellStyle name="Moeda 2 3 3 4 2" xfId="3120"/>
    <cellStyle name="Moeda 2 3 3 5" xfId="2003"/>
    <cellStyle name="Moeda 2 3 3 6" xfId="2477"/>
    <cellStyle name="Moeda 2 3 4" xfId="294"/>
    <cellStyle name="Moeda 2 3 4 2" xfId="525"/>
    <cellStyle name="Moeda 2 3 4 2 2" xfId="1168"/>
    <cellStyle name="Moeda 2 3 4 2 2 2" xfId="3457"/>
    <cellStyle name="Moeda 2 3 4 2 3" xfId="2814"/>
    <cellStyle name="Moeda 2 3 4 3" xfId="707"/>
    <cellStyle name="Moeda 2 3 4 3 2" xfId="2996"/>
    <cellStyle name="Moeda 2 3 4 4" xfId="937"/>
    <cellStyle name="Moeda 2 3 4 4 2" xfId="3226"/>
    <cellStyle name="Moeda 2 3 4 5" xfId="2109"/>
    <cellStyle name="Moeda 2 3 4 6" xfId="2583"/>
    <cellStyle name="Moeda 2 3 5" xfId="168"/>
    <cellStyle name="Moeda 2 3 5 2" xfId="400"/>
    <cellStyle name="Moeda 2 3 5 2 2" xfId="1043"/>
    <cellStyle name="Moeda 2 3 5 2 2 2" xfId="3332"/>
    <cellStyle name="Moeda 2 3 5 2 3" xfId="2689"/>
    <cellStyle name="Moeda 2 3 5 3" xfId="812"/>
    <cellStyle name="Moeda 2 3 5 3 2" xfId="3101"/>
    <cellStyle name="Moeda 2 3 5 4" xfId="1984"/>
    <cellStyle name="Moeda 2 3 5 5" xfId="2458"/>
    <cellStyle name="Moeda 2 3 6" xfId="352"/>
    <cellStyle name="Moeda 2 3 6 2" xfId="995"/>
    <cellStyle name="Moeda 2 3 6 2 2" xfId="3284"/>
    <cellStyle name="Moeda 2 3 6 3" xfId="2641"/>
    <cellStyle name="Moeda 2 3 7" xfId="118"/>
    <cellStyle name="Moeda 2 3 7 2" xfId="2408"/>
    <cellStyle name="Moeda 2 3 8" xfId="583"/>
    <cellStyle name="Moeda 2 3 8 2" xfId="2872"/>
    <cellStyle name="Moeda 2 3 9" xfId="764"/>
    <cellStyle name="Moeda 2 3 9 2" xfId="3053"/>
    <cellStyle name="Moeda 2 4" xfId="54"/>
    <cellStyle name="Moeda 2 4 2" xfId="306"/>
    <cellStyle name="Moeda 2 4 2 2" xfId="537"/>
    <cellStyle name="Moeda 2 4 2 2 2" xfId="1180"/>
    <cellStyle name="Moeda 2 4 2 2 2 2" xfId="3469"/>
    <cellStyle name="Moeda 2 4 2 2 3" xfId="2826"/>
    <cellStyle name="Moeda 2 4 2 3" xfId="719"/>
    <cellStyle name="Moeda 2 4 2 3 2" xfId="3008"/>
    <cellStyle name="Moeda 2 4 2 4" xfId="949"/>
    <cellStyle name="Moeda 2 4 2 4 2" xfId="3238"/>
    <cellStyle name="Moeda 2 4 2 5" xfId="2121"/>
    <cellStyle name="Moeda 2 4 2 6" xfId="2595"/>
    <cellStyle name="Moeda 2 4 3" xfId="197"/>
    <cellStyle name="Moeda 2 4 3 2" xfId="429"/>
    <cellStyle name="Moeda 2 4 3 2 2" xfId="1072"/>
    <cellStyle name="Moeda 2 4 3 2 2 2" xfId="3361"/>
    <cellStyle name="Moeda 2 4 3 2 3" xfId="2718"/>
    <cellStyle name="Moeda 2 4 3 3" xfId="841"/>
    <cellStyle name="Moeda 2 4 3 3 2" xfId="3130"/>
    <cellStyle name="Moeda 2 4 3 4" xfId="2013"/>
    <cellStyle name="Moeda 2 4 3 5" xfId="2487"/>
    <cellStyle name="Moeda 2 4 4" xfId="361"/>
    <cellStyle name="Moeda 2 4 4 2" xfId="1004"/>
    <cellStyle name="Moeda 2 4 4 2 2" xfId="3293"/>
    <cellStyle name="Moeda 2 4 4 3" xfId="2650"/>
    <cellStyle name="Moeda 2 4 5" xfId="127"/>
    <cellStyle name="Moeda 2 4 5 2" xfId="2417"/>
    <cellStyle name="Moeda 2 4 6" xfId="612"/>
    <cellStyle name="Moeda 2 4 6 2" xfId="2901"/>
    <cellStyle name="Moeda 2 4 7" xfId="773"/>
    <cellStyle name="Moeda 2 4 7 2" xfId="3062"/>
    <cellStyle name="Moeda 2 4 8" xfId="1945"/>
    <cellStyle name="Moeda 2 4 9" xfId="2354"/>
    <cellStyle name="Moeda 2 5" xfId="130"/>
    <cellStyle name="Moeda 2 5 2" xfId="200"/>
    <cellStyle name="Moeda 2 5 2 2" xfId="432"/>
    <cellStyle name="Moeda 2 5 2 2 2" xfId="1075"/>
    <cellStyle name="Moeda 2 5 2 2 2 2" xfId="3364"/>
    <cellStyle name="Moeda 2 5 2 2 3" xfId="2721"/>
    <cellStyle name="Moeda 2 5 2 3" xfId="844"/>
    <cellStyle name="Moeda 2 5 2 3 2" xfId="3133"/>
    <cellStyle name="Moeda 2 5 2 4" xfId="2016"/>
    <cellStyle name="Moeda 2 5 2 5" xfId="2490"/>
    <cellStyle name="Moeda 2 5 3" xfId="364"/>
    <cellStyle name="Moeda 2 5 3 2" xfId="1007"/>
    <cellStyle name="Moeda 2 5 3 2 2" xfId="3296"/>
    <cellStyle name="Moeda 2 5 3 3" xfId="2653"/>
    <cellStyle name="Moeda 2 5 4" xfId="615"/>
    <cellStyle name="Moeda 2 5 4 2" xfId="2904"/>
    <cellStyle name="Moeda 2 5 5" xfId="776"/>
    <cellStyle name="Moeda 2 5 5 2" xfId="3065"/>
    <cellStyle name="Moeda 2 5 6" xfId="1948"/>
    <cellStyle name="Moeda 2 5 7" xfId="2420"/>
    <cellStyle name="Moeda 2 6" xfId="175"/>
    <cellStyle name="Moeda 2 6 2" xfId="407"/>
    <cellStyle name="Moeda 2 6 2 2" xfId="1050"/>
    <cellStyle name="Moeda 2 6 2 2 2" xfId="3339"/>
    <cellStyle name="Moeda 2 6 2 3" xfId="2696"/>
    <cellStyle name="Moeda 2 6 3" xfId="590"/>
    <cellStyle name="Moeda 2 6 3 2" xfId="2879"/>
    <cellStyle name="Moeda 2 6 4" xfId="819"/>
    <cellStyle name="Moeda 2 6 4 2" xfId="3108"/>
    <cellStyle name="Moeda 2 6 5" xfId="1991"/>
    <cellStyle name="Moeda 2 6 6" xfId="2465"/>
    <cellStyle name="Moeda 2 7" xfId="257"/>
    <cellStyle name="Moeda 2 7 2" xfId="488"/>
    <cellStyle name="Moeda 2 7 2 2" xfId="1131"/>
    <cellStyle name="Moeda 2 7 2 2 2" xfId="3420"/>
    <cellStyle name="Moeda 2 7 2 3" xfId="2777"/>
    <cellStyle name="Moeda 2 7 3" xfId="671"/>
    <cellStyle name="Moeda 2 7 3 2" xfId="2960"/>
    <cellStyle name="Moeda 2 7 4" xfId="900"/>
    <cellStyle name="Moeda 2 7 4 2" xfId="3189"/>
    <cellStyle name="Moeda 2 7 5" xfId="2072"/>
    <cellStyle name="Moeda 2 7 6" xfId="2546"/>
    <cellStyle name="Moeda 2 8" xfId="273"/>
    <cellStyle name="Moeda 2 8 2" xfId="504"/>
    <cellStyle name="Moeda 2 8 2 2" xfId="1147"/>
    <cellStyle name="Moeda 2 8 2 2 2" xfId="3436"/>
    <cellStyle name="Moeda 2 8 2 3" xfId="2793"/>
    <cellStyle name="Moeda 2 8 3" xfId="686"/>
    <cellStyle name="Moeda 2 8 3 2" xfId="2975"/>
    <cellStyle name="Moeda 2 8 4" xfId="916"/>
    <cellStyle name="Moeda 2 8 4 2" xfId="3205"/>
    <cellStyle name="Moeda 2 8 5" xfId="2088"/>
    <cellStyle name="Moeda 2 8 6" xfId="2562"/>
    <cellStyle name="Moeda 2 9" xfId="156"/>
    <cellStyle name="Moeda 2 9 2" xfId="388"/>
    <cellStyle name="Moeda 2 9 2 2" xfId="1031"/>
    <cellStyle name="Moeda 2 9 2 2 2" xfId="3320"/>
    <cellStyle name="Moeda 2 9 2 3" xfId="2677"/>
    <cellStyle name="Moeda 2 9 3" xfId="800"/>
    <cellStyle name="Moeda 2 9 3 2" xfId="3089"/>
    <cellStyle name="Moeda 2 9 4" xfId="1972"/>
    <cellStyle name="Moeda 2 9 5" xfId="2446"/>
    <cellStyle name="Moeda 3" xfId="5"/>
    <cellStyle name="Moeda 3 10" xfId="1927"/>
    <cellStyle name="Moeda 3 11" xfId="2329"/>
    <cellStyle name="Moeda 3 2" xfId="55"/>
    <cellStyle name="Moeda 3 2 2" xfId="312"/>
    <cellStyle name="Moeda 3 2 2 2" xfId="543"/>
    <cellStyle name="Moeda 3 2 2 2 2" xfId="1186"/>
    <cellStyle name="Moeda 3 2 2 2 2 2" xfId="3475"/>
    <cellStyle name="Moeda 3 2 2 2 3" xfId="2832"/>
    <cellStyle name="Moeda 3 2 2 3" xfId="725"/>
    <cellStyle name="Moeda 3 2 2 3 2" xfId="3014"/>
    <cellStyle name="Moeda 3 2 2 4" xfId="955"/>
    <cellStyle name="Moeda 3 2 2 4 2" xfId="3244"/>
    <cellStyle name="Moeda 3 2 2 5" xfId="2127"/>
    <cellStyle name="Moeda 3 2 2 6" xfId="2601"/>
    <cellStyle name="Moeda 3 2 3" xfId="203"/>
    <cellStyle name="Moeda 3 2 3 2" xfId="435"/>
    <cellStyle name="Moeda 3 2 3 2 2" xfId="1078"/>
    <cellStyle name="Moeda 3 2 3 2 2 2" xfId="3367"/>
    <cellStyle name="Moeda 3 2 3 2 3" xfId="2724"/>
    <cellStyle name="Moeda 3 2 3 3" xfId="847"/>
    <cellStyle name="Moeda 3 2 3 3 2" xfId="3136"/>
    <cellStyle name="Moeda 3 2 3 4" xfId="2019"/>
    <cellStyle name="Moeda 3 2 3 5" xfId="2493"/>
    <cellStyle name="Moeda 3 2 4" xfId="367"/>
    <cellStyle name="Moeda 3 2 4 2" xfId="1010"/>
    <cellStyle name="Moeda 3 2 4 2 2" xfId="3299"/>
    <cellStyle name="Moeda 3 2 4 3" xfId="2656"/>
    <cellStyle name="Moeda 3 2 5" xfId="133"/>
    <cellStyle name="Moeda 3 2 5 2" xfId="2423"/>
    <cellStyle name="Moeda 3 2 6" xfId="618"/>
    <cellStyle name="Moeda 3 2 6 2" xfId="2907"/>
    <cellStyle name="Moeda 3 2 7" xfId="779"/>
    <cellStyle name="Moeda 3 2 7 2" xfId="3068"/>
    <cellStyle name="Moeda 3 2 8" xfId="1951"/>
    <cellStyle name="Moeda 3 2 9" xfId="2355"/>
    <cellStyle name="Moeda 3 3" xfId="178"/>
    <cellStyle name="Moeda 3 3 2" xfId="410"/>
    <cellStyle name="Moeda 3 3 2 2" xfId="1053"/>
    <cellStyle name="Moeda 3 3 2 2 2" xfId="3342"/>
    <cellStyle name="Moeda 3 3 2 3" xfId="2699"/>
    <cellStyle name="Moeda 3 3 3" xfId="593"/>
    <cellStyle name="Moeda 3 3 3 2" xfId="2882"/>
    <cellStyle name="Moeda 3 3 4" xfId="822"/>
    <cellStyle name="Moeda 3 3 4 2" xfId="3111"/>
    <cellStyle name="Moeda 3 3 5" xfId="1994"/>
    <cellStyle name="Moeda 3 3 6" xfId="2468"/>
    <cellStyle name="Moeda 3 4" xfId="279"/>
    <cellStyle name="Moeda 3 4 2" xfId="510"/>
    <cellStyle name="Moeda 3 4 2 2" xfId="1153"/>
    <cellStyle name="Moeda 3 4 2 2 2" xfId="3442"/>
    <cellStyle name="Moeda 3 4 2 3" xfId="2799"/>
    <cellStyle name="Moeda 3 4 3" xfId="692"/>
    <cellStyle name="Moeda 3 4 3 2" xfId="2981"/>
    <cellStyle name="Moeda 3 4 4" xfId="922"/>
    <cellStyle name="Moeda 3 4 4 2" xfId="3211"/>
    <cellStyle name="Moeda 3 4 5" xfId="2094"/>
    <cellStyle name="Moeda 3 4 6" xfId="2568"/>
    <cellStyle name="Moeda 3 5" xfId="159"/>
    <cellStyle name="Moeda 3 5 2" xfId="391"/>
    <cellStyle name="Moeda 3 5 2 2" xfId="1034"/>
    <cellStyle name="Moeda 3 5 2 2 2" xfId="3323"/>
    <cellStyle name="Moeda 3 5 2 3" xfId="2680"/>
    <cellStyle name="Moeda 3 5 3" xfId="803"/>
    <cellStyle name="Moeda 3 5 3 2" xfId="3092"/>
    <cellStyle name="Moeda 3 5 4" xfId="1975"/>
    <cellStyle name="Moeda 3 5 5" xfId="2449"/>
    <cellStyle name="Moeda 3 6" xfId="343"/>
    <cellStyle name="Moeda 3 6 2" xfId="986"/>
    <cellStyle name="Moeda 3 6 2 2" xfId="3275"/>
    <cellStyle name="Moeda 3 6 3" xfId="2632"/>
    <cellStyle name="Moeda 3 7" xfId="109"/>
    <cellStyle name="Moeda 3 7 2" xfId="2399"/>
    <cellStyle name="Moeda 3 8" xfId="574"/>
    <cellStyle name="Moeda 3 8 2" xfId="2863"/>
    <cellStyle name="Moeda 3 9" xfId="755"/>
    <cellStyle name="Moeda 3 9 2" xfId="3044"/>
    <cellStyle name="Moeda 4" xfId="7"/>
    <cellStyle name="Moeda 4 10" xfId="1929"/>
    <cellStyle name="Moeda 4 11" xfId="2331"/>
    <cellStyle name="Moeda 4 2" xfId="56"/>
    <cellStyle name="Moeda 4 2 2" xfId="310"/>
    <cellStyle name="Moeda 4 2 2 2" xfId="541"/>
    <cellStyle name="Moeda 4 2 2 2 2" xfId="1184"/>
    <cellStyle name="Moeda 4 2 2 2 2 2" xfId="3473"/>
    <cellStyle name="Moeda 4 2 2 2 3" xfId="2830"/>
    <cellStyle name="Moeda 4 2 2 3" xfId="723"/>
    <cellStyle name="Moeda 4 2 2 3 2" xfId="3012"/>
    <cellStyle name="Moeda 4 2 2 4" xfId="953"/>
    <cellStyle name="Moeda 4 2 2 4 2" xfId="3242"/>
    <cellStyle name="Moeda 4 2 2 5" xfId="2125"/>
    <cellStyle name="Moeda 4 2 2 6" xfId="2599"/>
    <cellStyle name="Moeda 4 2 3" xfId="205"/>
    <cellStyle name="Moeda 4 2 3 2" xfId="437"/>
    <cellStyle name="Moeda 4 2 3 2 2" xfId="1080"/>
    <cellStyle name="Moeda 4 2 3 2 2 2" xfId="3369"/>
    <cellStyle name="Moeda 4 2 3 2 3" xfId="2726"/>
    <cellStyle name="Moeda 4 2 3 3" xfId="849"/>
    <cellStyle name="Moeda 4 2 3 3 2" xfId="3138"/>
    <cellStyle name="Moeda 4 2 3 4" xfId="2021"/>
    <cellStyle name="Moeda 4 2 3 5" xfId="2495"/>
    <cellStyle name="Moeda 4 2 4" xfId="369"/>
    <cellStyle name="Moeda 4 2 4 2" xfId="1012"/>
    <cellStyle name="Moeda 4 2 4 2 2" xfId="3301"/>
    <cellStyle name="Moeda 4 2 4 3" xfId="2658"/>
    <cellStyle name="Moeda 4 2 5" xfId="135"/>
    <cellStyle name="Moeda 4 2 5 2" xfId="2425"/>
    <cellStyle name="Moeda 4 2 6" xfId="620"/>
    <cellStyle name="Moeda 4 2 6 2" xfId="2909"/>
    <cellStyle name="Moeda 4 2 7" xfId="781"/>
    <cellStyle name="Moeda 4 2 7 2" xfId="3070"/>
    <cellStyle name="Moeda 4 2 8" xfId="1953"/>
    <cellStyle name="Moeda 4 2 9" xfId="2356"/>
    <cellStyle name="Moeda 4 3" xfId="180"/>
    <cellStyle name="Moeda 4 3 2" xfId="412"/>
    <cellStyle name="Moeda 4 3 2 2" xfId="1055"/>
    <cellStyle name="Moeda 4 3 2 2 2" xfId="3344"/>
    <cellStyle name="Moeda 4 3 2 3" xfId="2701"/>
    <cellStyle name="Moeda 4 3 3" xfId="595"/>
    <cellStyle name="Moeda 4 3 3 2" xfId="2884"/>
    <cellStyle name="Moeda 4 3 4" xfId="824"/>
    <cellStyle name="Moeda 4 3 4 2" xfId="3113"/>
    <cellStyle name="Moeda 4 3 5" xfId="1996"/>
    <cellStyle name="Moeda 4 3 6" xfId="2470"/>
    <cellStyle name="Moeda 4 4" xfId="277"/>
    <cellStyle name="Moeda 4 4 2" xfId="508"/>
    <cellStyle name="Moeda 4 4 2 2" xfId="1151"/>
    <cellStyle name="Moeda 4 4 2 2 2" xfId="3440"/>
    <cellStyle name="Moeda 4 4 2 3" xfId="2797"/>
    <cellStyle name="Moeda 4 4 3" xfId="690"/>
    <cellStyle name="Moeda 4 4 3 2" xfId="2979"/>
    <cellStyle name="Moeda 4 4 4" xfId="920"/>
    <cellStyle name="Moeda 4 4 4 2" xfId="3209"/>
    <cellStyle name="Moeda 4 4 5" xfId="2092"/>
    <cellStyle name="Moeda 4 4 6" xfId="2566"/>
    <cellStyle name="Moeda 4 5" xfId="161"/>
    <cellStyle name="Moeda 4 5 2" xfId="393"/>
    <cellStyle name="Moeda 4 5 2 2" xfId="1036"/>
    <cellStyle name="Moeda 4 5 2 2 2" xfId="3325"/>
    <cellStyle name="Moeda 4 5 2 3" xfId="2682"/>
    <cellStyle name="Moeda 4 5 3" xfId="805"/>
    <cellStyle name="Moeda 4 5 3 2" xfId="3094"/>
    <cellStyle name="Moeda 4 5 4" xfId="1977"/>
    <cellStyle name="Moeda 4 5 5" xfId="2451"/>
    <cellStyle name="Moeda 4 6" xfId="345"/>
    <cellStyle name="Moeda 4 6 2" xfId="988"/>
    <cellStyle name="Moeda 4 6 2 2" xfId="3277"/>
    <cellStyle name="Moeda 4 6 3" xfId="2634"/>
    <cellStyle name="Moeda 4 7" xfId="111"/>
    <cellStyle name="Moeda 4 7 2" xfId="2401"/>
    <cellStyle name="Moeda 4 8" xfId="576"/>
    <cellStyle name="Moeda 4 8 2" xfId="2865"/>
    <cellStyle name="Moeda 4 9" xfId="757"/>
    <cellStyle name="Moeda 4 9 2" xfId="3046"/>
    <cellStyle name="Moeda 5" xfId="13"/>
    <cellStyle name="Moeda 5 10" xfId="1935"/>
    <cellStyle name="Moeda 5 11" xfId="2337"/>
    <cellStyle name="Moeda 5 2" xfId="57"/>
    <cellStyle name="Moeda 5 2 2" xfId="325"/>
    <cellStyle name="Moeda 5 2 2 2" xfId="556"/>
    <cellStyle name="Moeda 5 2 2 2 2" xfId="1199"/>
    <cellStyle name="Moeda 5 2 2 2 2 2" xfId="3488"/>
    <cellStyle name="Moeda 5 2 2 2 3" xfId="2845"/>
    <cellStyle name="Moeda 5 2 2 3" xfId="738"/>
    <cellStyle name="Moeda 5 2 2 3 2" xfId="3027"/>
    <cellStyle name="Moeda 5 2 2 4" xfId="968"/>
    <cellStyle name="Moeda 5 2 2 4 2" xfId="3257"/>
    <cellStyle name="Moeda 5 2 2 5" xfId="2140"/>
    <cellStyle name="Moeda 5 2 2 6" xfId="2614"/>
    <cellStyle name="Moeda 5 2 3" xfId="211"/>
    <cellStyle name="Moeda 5 2 3 2" xfId="443"/>
    <cellStyle name="Moeda 5 2 3 2 2" xfId="1086"/>
    <cellStyle name="Moeda 5 2 3 2 2 2" xfId="3375"/>
    <cellStyle name="Moeda 5 2 3 2 3" xfId="2732"/>
    <cellStyle name="Moeda 5 2 3 3" xfId="855"/>
    <cellStyle name="Moeda 5 2 3 3 2" xfId="3144"/>
    <cellStyle name="Moeda 5 2 3 4" xfId="2027"/>
    <cellStyle name="Moeda 5 2 3 5" xfId="2501"/>
    <cellStyle name="Moeda 5 2 4" xfId="375"/>
    <cellStyle name="Moeda 5 2 4 2" xfId="1018"/>
    <cellStyle name="Moeda 5 2 4 2 2" xfId="3307"/>
    <cellStyle name="Moeda 5 2 4 3" xfId="2664"/>
    <cellStyle name="Moeda 5 2 5" xfId="141"/>
    <cellStyle name="Moeda 5 2 5 2" xfId="2431"/>
    <cellStyle name="Moeda 5 2 6" xfId="626"/>
    <cellStyle name="Moeda 5 2 6 2" xfId="2915"/>
    <cellStyle name="Moeda 5 2 7" xfId="787"/>
    <cellStyle name="Moeda 5 2 7 2" xfId="3076"/>
    <cellStyle name="Moeda 5 2 8" xfId="1959"/>
    <cellStyle name="Moeda 5 2 9" xfId="2357"/>
    <cellStyle name="Moeda 5 3" xfId="186"/>
    <cellStyle name="Moeda 5 3 2" xfId="418"/>
    <cellStyle name="Moeda 5 3 2 2" xfId="1061"/>
    <cellStyle name="Moeda 5 3 2 2 2" xfId="3350"/>
    <cellStyle name="Moeda 5 3 2 3" xfId="2707"/>
    <cellStyle name="Moeda 5 3 3" xfId="601"/>
    <cellStyle name="Moeda 5 3 3 2" xfId="2890"/>
    <cellStyle name="Moeda 5 3 4" xfId="830"/>
    <cellStyle name="Moeda 5 3 4 2" xfId="3119"/>
    <cellStyle name="Moeda 5 3 5" xfId="2002"/>
    <cellStyle name="Moeda 5 3 6" xfId="2476"/>
    <cellStyle name="Moeda 5 4" xfId="292"/>
    <cellStyle name="Moeda 5 4 2" xfId="523"/>
    <cellStyle name="Moeda 5 4 2 2" xfId="1166"/>
    <cellStyle name="Moeda 5 4 2 2 2" xfId="3455"/>
    <cellStyle name="Moeda 5 4 2 3" xfId="2812"/>
    <cellStyle name="Moeda 5 4 3" xfId="705"/>
    <cellStyle name="Moeda 5 4 3 2" xfId="2994"/>
    <cellStyle name="Moeda 5 4 4" xfId="935"/>
    <cellStyle name="Moeda 5 4 4 2" xfId="3224"/>
    <cellStyle name="Moeda 5 4 5" xfId="2107"/>
    <cellStyle name="Moeda 5 4 6" xfId="2581"/>
    <cellStyle name="Moeda 5 5" xfId="167"/>
    <cellStyle name="Moeda 5 5 2" xfId="399"/>
    <cellStyle name="Moeda 5 5 2 2" xfId="1042"/>
    <cellStyle name="Moeda 5 5 2 2 2" xfId="3331"/>
    <cellStyle name="Moeda 5 5 2 3" xfId="2688"/>
    <cellStyle name="Moeda 5 5 3" xfId="811"/>
    <cellStyle name="Moeda 5 5 3 2" xfId="3100"/>
    <cellStyle name="Moeda 5 5 4" xfId="1983"/>
    <cellStyle name="Moeda 5 5 5" xfId="2457"/>
    <cellStyle name="Moeda 5 6" xfId="351"/>
    <cellStyle name="Moeda 5 6 2" xfId="994"/>
    <cellStyle name="Moeda 5 6 2 2" xfId="3283"/>
    <cellStyle name="Moeda 5 6 3" xfId="2640"/>
    <cellStyle name="Moeda 5 7" xfId="117"/>
    <cellStyle name="Moeda 5 7 2" xfId="2407"/>
    <cellStyle name="Moeda 5 8" xfId="582"/>
    <cellStyle name="Moeda 5 8 2" xfId="2871"/>
    <cellStyle name="Moeda 5 9" xfId="763"/>
    <cellStyle name="Moeda 5 9 2" xfId="3052"/>
    <cellStyle name="Moeda 6" xfId="17"/>
    <cellStyle name="Moeda 6 10" xfId="1939"/>
    <cellStyle name="Moeda 6 11" xfId="2341"/>
    <cellStyle name="Moeda 6 2" xfId="145"/>
    <cellStyle name="Moeda 6 2 2" xfId="215"/>
    <cellStyle name="Moeda 6 2 2 2" xfId="447"/>
    <cellStyle name="Moeda 6 2 2 2 2" xfId="1090"/>
    <cellStyle name="Moeda 6 2 2 2 2 2" xfId="3379"/>
    <cellStyle name="Moeda 6 2 2 2 3" xfId="2736"/>
    <cellStyle name="Moeda 6 2 2 3" xfId="859"/>
    <cellStyle name="Moeda 6 2 2 3 2" xfId="3148"/>
    <cellStyle name="Moeda 6 2 2 4" xfId="2031"/>
    <cellStyle name="Moeda 6 2 2 5" xfId="2505"/>
    <cellStyle name="Moeda 6 2 3" xfId="379"/>
    <cellStyle name="Moeda 6 2 3 2" xfId="1022"/>
    <cellStyle name="Moeda 6 2 3 2 2" xfId="3311"/>
    <cellStyle name="Moeda 6 2 3 3" xfId="2668"/>
    <cellStyle name="Moeda 6 2 4" xfId="630"/>
    <cellStyle name="Moeda 6 2 4 2" xfId="2919"/>
    <cellStyle name="Moeda 6 2 5" xfId="791"/>
    <cellStyle name="Moeda 6 2 5 2" xfId="3080"/>
    <cellStyle name="Moeda 6 2 6" xfId="1963"/>
    <cellStyle name="Moeda 6 2 7" xfId="2435"/>
    <cellStyle name="Moeda 6 3" xfId="190"/>
    <cellStyle name="Moeda 6 3 2" xfId="422"/>
    <cellStyle name="Moeda 6 3 2 2" xfId="1065"/>
    <cellStyle name="Moeda 6 3 2 2 2" xfId="3354"/>
    <cellStyle name="Moeda 6 3 2 3" xfId="2711"/>
    <cellStyle name="Moeda 6 3 3" xfId="605"/>
    <cellStyle name="Moeda 6 3 3 2" xfId="2894"/>
    <cellStyle name="Moeda 6 3 4" xfId="834"/>
    <cellStyle name="Moeda 6 3 4 2" xfId="3123"/>
    <cellStyle name="Moeda 6 3 5" xfId="2006"/>
    <cellStyle name="Moeda 6 3 6" xfId="2480"/>
    <cellStyle name="Moeda 6 4" xfId="272"/>
    <cellStyle name="Moeda 6 4 2" xfId="503"/>
    <cellStyle name="Moeda 6 4 2 2" xfId="1146"/>
    <cellStyle name="Moeda 6 4 2 2 2" xfId="3435"/>
    <cellStyle name="Moeda 6 4 2 3" xfId="2792"/>
    <cellStyle name="Moeda 6 4 3" xfId="685"/>
    <cellStyle name="Moeda 6 4 3 2" xfId="2974"/>
    <cellStyle name="Moeda 6 4 4" xfId="915"/>
    <cellStyle name="Moeda 6 4 4 2" xfId="3204"/>
    <cellStyle name="Moeda 6 4 5" xfId="2087"/>
    <cellStyle name="Moeda 6 4 6" xfId="2561"/>
    <cellStyle name="Moeda 6 5" xfId="171"/>
    <cellStyle name="Moeda 6 5 2" xfId="403"/>
    <cellStyle name="Moeda 6 5 2 2" xfId="1046"/>
    <cellStyle name="Moeda 6 5 2 2 2" xfId="3335"/>
    <cellStyle name="Moeda 6 5 2 3" xfId="2692"/>
    <cellStyle name="Moeda 6 5 3" xfId="815"/>
    <cellStyle name="Moeda 6 5 3 2" xfId="3104"/>
    <cellStyle name="Moeda 6 5 4" xfId="1987"/>
    <cellStyle name="Moeda 6 5 5" xfId="2461"/>
    <cellStyle name="Moeda 6 6" xfId="355"/>
    <cellStyle name="Moeda 6 6 2" xfId="998"/>
    <cellStyle name="Moeda 6 6 2 2" xfId="3287"/>
    <cellStyle name="Moeda 6 6 3" xfId="2644"/>
    <cellStyle name="Moeda 6 7" xfId="121"/>
    <cellStyle name="Moeda 6 7 2" xfId="2411"/>
    <cellStyle name="Moeda 6 8" xfId="586"/>
    <cellStyle name="Moeda 6 8 2" xfId="2875"/>
    <cellStyle name="Moeda 6 9" xfId="767"/>
    <cellStyle name="Moeda 6 9 2" xfId="3056"/>
    <cellStyle name="Moeda 7" xfId="19"/>
    <cellStyle name="Moeda 7 10" xfId="2343"/>
    <cellStyle name="Moeda 7 2" xfId="194"/>
    <cellStyle name="Moeda 7 2 2" xfId="426"/>
    <cellStyle name="Moeda 7 2 2 2" xfId="1069"/>
    <cellStyle name="Moeda 7 2 2 2 2" xfId="3358"/>
    <cellStyle name="Moeda 7 2 2 3" xfId="2715"/>
    <cellStyle name="Moeda 7 2 3" xfId="609"/>
    <cellStyle name="Moeda 7 2 3 2" xfId="2898"/>
    <cellStyle name="Moeda 7 2 4" xfId="838"/>
    <cellStyle name="Moeda 7 2 4 2" xfId="3127"/>
    <cellStyle name="Moeda 7 2 5" xfId="2010"/>
    <cellStyle name="Moeda 7 2 6" xfId="2484"/>
    <cellStyle name="Moeda 7 3" xfId="305"/>
    <cellStyle name="Moeda 7 3 2" xfId="536"/>
    <cellStyle name="Moeda 7 3 2 2" xfId="1179"/>
    <cellStyle name="Moeda 7 3 2 2 2" xfId="3468"/>
    <cellStyle name="Moeda 7 3 2 3" xfId="2825"/>
    <cellStyle name="Moeda 7 3 3" xfId="718"/>
    <cellStyle name="Moeda 7 3 3 2" xfId="3007"/>
    <cellStyle name="Moeda 7 3 4" xfId="948"/>
    <cellStyle name="Moeda 7 3 4 2" xfId="3237"/>
    <cellStyle name="Moeda 7 3 5" xfId="2120"/>
    <cellStyle name="Moeda 7 3 6" xfId="2594"/>
    <cellStyle name="Moeda 7 4" xfId="173"/>
    <cellStyle name="Moeda 7 4 2" xfId="405"/>
    <cellStyle name="Moeda 7 4 2 2" xfId="1048"/>
    <cellStyle name="Moeda 7 4 2 2 2" xfId="3337"/>
    <cellStyle name="Moeda 7 4 2 3" xfId="2694"/>
    <cellStyle name="Moeda 7 4 3" xfId="817"/>
    <cellStyle name="Moeda 7 4 3 2" xfId="3106"/>
    <cellStyle name="Moeda 7 4 4" xfId="1989"/>
    <cellStyle name="Moeda 7 4 5" xfId="2463"/>
    <cellStyle name="Moeda 7 5" xfId="358"/>
    <cellStyle name="Moeda 7 5 2" xfId="1001"/>
    <cellStyle name="Moeda 7 5 2 2" xfId="3290"/>
    <cellStyle name="Moeda 7 5 3" xfId="2647"/>
    <cellStyle name="Moeda 7 6" xfId="124"/>
    <cellStyle name="Moeda 7 6 2" xfId="2414"/>
    <cellStyle name="Moeda 7 7" xfId="588"/>
    <cellStyle name="Moeda 7 7 2" xfId="2877"/>
    <cellStyle name="Moeda 7 8" xfId="770"/>
    <cellStyle name="Moeda 7 8 2" xfId="3059"/>
    <cellStyle name="Moeda 7 9" xfId="1942"/>
    <cellStyle name="Moeda 8" xfId="129"/>
    <cellStyle name="Moeda 8 2" xfId="199"/>
    <cellStyle name="Moeda 8 2 2" xfId="431"/>
    <cellStyle name="Moeda 8 2 2 2" xfId="1074"/>
    <cellStyle name="Moeda 8 2 2 2 2" xfId="3363"/>
    <cellStyle name="Moeda 8 2 2 3" xfId="2720"/>
    <cellStyle name="Moeda 8 2 3" xfId="843"/>
    <cellStyle name="Moeda 8 2 3 2" xfId="3132"/>
    <cellStyle name="Moeda 8 2 4" xfId="2015"/>
    <cellStyle name="Moeda 8 2 5" xfId="2489"/>
    <cellStyle name="Moeda 8 3" xfId="363"/>
    <cellStyle name="Moeda 8 3 2" xfId="1006"/>
    <cellStyle name="Moeda 8 3 2 2" xfId="3295"/>
    <cellStyle name="Moeda 8 3 3" xfId="2652"/>
    <cellStyle name="Moeda 8 4" xfId="614"/>
    <cellStyle name="Moeda 8 4 2" xfId="2903"/>
    <cellStyle name="Moeda 8 5" xfId="775"/>
    <cellStyle name="Moeda 8 5 2" xfId="3064"/>
    <cellStyle name="Moeda 8 6" xfId="1947"/>
    <cellStyle name="Moeda 8 7" xfId="2419"/>
    <cellStyle name="Moeda 9" xfId="233"/>
    <cellStyle name="Moeda 9 2" xfId="465"/>
    <cellStyle name="Moeda 9 2 2" xfId="1108"/>
    <cellStyle name="Moeda 9 2 2 2" xfId="3397"/>
    <cellStyle name="Moeda 9 2 3" xfId="2754"/>
    <cellStyle name="Moeda 9 3" xfId="648"/>
    <cellStyle name="Moeda 9 3 2" xfId="2937"/>
    <cellStyle name="Moeda 9 4" xfId="877"/>
    <cellStyle name="Moeda 9 4 2" xfId="3166"/>
    <cellStyle name="Moeda 9 5" xfId="2049"/>
    <cellStyle name="Moeda 9 6" xfId="2523"/>
    <cellStyle name="Normal" xfId="0" builtinId="0"/>
    <cellStyle name="Normal 2" xfId="31"/>
    <cellStyle name="Normal 2 2" xfId="3503"/>
    <cellStyle name="Normal 2 2 2" xfId="32"/>
    <cellStyle name="Normal 2_SIGEO Ver_2013A" xfId="98"/>
    <cellStyle name="Normal 3" xfId="33"/>
    <cellStyle name="Normal 4" xfId="20"/>
    <cellStyle name="Normal 4 2" xfId="95"/>
    <cellStyle name="Normal 4 2_SIGEO Ver_2013A" xfId="102"/>
    <cellStyle name="Normal 5" xfId="97"/>
    <cellStyle name="Normal 6" xfId="34"/>
    <cellStyle name="Normal 6 2" xfId="1215"/>
    <cellStyle name="Normal 7" xfId="35"/>
    <cellStyle name="Normal_Cálculo BDI conforme TCU" xfId="100"/>
    <cellStyle name="Normal_Cálculo BDI conforme TCU_SIGEO Ver_2013A" xfId="96"/>
    <cellStyle name="Normal_Plan1" xfId="50"/>
    <cellStyle name="Porcentagem" xfId="1214" builtinId="5"/>
    <cellStyle name="Porcentagem 2" xfId="36"/>
    <cellStyle name="Porcentagem 3" xfId="37"/>
    <cellStyle name="Porcentagem 4" xfId="38"/>
    <cellStyle name="Porcentagem 4 2" xfId="39"/>
    <cellStyle name="Porcentagem 5" xfId="101"/>
    <cellStyle name="Result" xfId="40"/>
    <cellStyle name="Result2" xfId="41"/>
    <cellStyle name="Separador de milhares 2" xfId="42"/>
    <cellStyle name="Separador de milhares 2 10" xfId="632"/>
    <cellStyle name="Separador de milhares 2 10 2" xfId="2921"/>
    <cellStyle name="Separador de milhares 2 10 3" xfId="1821"/>
    <cellStyle name="Separador de milhares 2 11" xfId="793"/>
    <cellStyle name="Separador de milhares 2 11 2" xfId="3082"/>
    <cellStyle name="Separador de milhares 2 11 3" xfId="1397"/>
    <cellStyle name="Separador de milhares 2 12" xfId="1965"/>
    <cellStyle name="Separador de milhares 2 13" xfId="2344"/>
    <cellStyle name="Separador de milhares 2 14" xfId="1240"/>
    <cellStyle name="Separador de milhares 2 2" xfId="58"/>
    <cellStyle name="Separador de milhares 2 2 10" xfId="1290"/>
    <cellStyle name="Separador de milhares 2 2 2" xfId="59"/>
    <cellStyle name="Separador de milhares 2 2 2 2" xfId="559"/>
    <cellStyle name="Separador de milhares 2 2 2 2 2" xfId="1202"/>
    <cellStyle name="Separador de milhares 2 2 2 2 2 2" xfId="3491"/>
    <cellStyle name="Separador de milhares 2 2 2 2 2 3" xfId="2313"/>
    <cellStyle name="Separador de milhares 2 2 2 2 3" xfId="2848"/>
    <cellStyle name="Separador de milhares 2 2 2 2 4" xfId="1773"/>
    <cellStyle name="Separador de milhares 2 2 2 3" xfId="328"/>
    <cellStyle name="Separador de milhares 2 2 2 3 2" xfId="2617"/>
    <cellStyle name="Separador de milhares 2 2 2 3 3" xfId="1603"/>
    <cellStyle name="Separador de milhares 2 2 2 4" xfId="741"/>
    <cellStyle name="Separador de milhares 2 2 2 4 2" xfId="3030"/>
    <cellStyle name="Separador de milhares 2 2 2 4 3" xfId="1911"/>
    <cellStyle name="Separador de milhares 2 2 2 5" xfId="971"/>
    <cellStyle name="Separador de milhares 2 2 2 5 2" xfId="3260"/>
    <cellStyle name="Separador de milhares 2 2 2 5 3" xfId="1406"/>
    <cellStyle name="Separador de milhares 2 2 2 6" xfId="2143"/>
    <cellStyle name="Separador de milhares 2 2 2 7" xfId="2359"/>
    <cellStyle name="Separador de milhares 2 2 2 8" xfId="1374"/>
    <cellStyle name="Separador de milhares 2 2 3" xfId="295"/>
    <cellStyle name="Separador de milhares 2 2 3 2" xfId="526"/>
    <cellStyle name="Separador de milhares 2 2 3 2 2" xfId="1169"/>
    <cellStyle name="Separador de milhares 2 2 3 2 2 2" xfId="3458"/>
    <cellStyle name="Separador de milhares 2 2 3 2 2 3" xfId="2287"/>
    <cellStyle name="Separador de milhares 2 2 3 2 3" xfId="2815"/>
    <cellStyle name="Separador de milhares 2 2 3 2 4" xfId="1747"/>
    <cellStyle name="Separador de milhares 2 2 3 3" xfId="708"/>
    <cellStyle name="Separador de milhares 2 2 3 3 2" xfId="2997"/>
    <cellStyle name="Separador de milhares 2 2 3 3 3" xfId="1885"/>
    <cellStyle name="Separador de milhares 2 2 3 4" xfId="938"/>
    <cellStyle name="Separador de milhares 2 2 3 4 2" xfId="3227"/>
    <cellStyle name="Separador de milhares 2 2 3 4 3" xfId="1577"/>
    <cellStyle name="Separador de milhares 2 2 3 5" xfId="2110"/>
    <cellStyle name="Separador de milhares 2 2 3 6" xfId="2584"/>
    <cellStyle name="Separador de milhares 2 2 3 7" xfId="1348"/>
    <cellStyle name="Separador de milhares 2 2 4" xfId="457"/>
    <cellStyle name="Separador de milhares 2 2 4 2" xfId="1100"/>
    <cellStyle name="Separador de milhares 2 2 4 2 2" xfId="3389"/>
    <cellStyle name="Separador de milhares 2 2 4 2 3" xfId="2229"/>
    <cellStyle name="Separador de milhares 2 2 4 3" xfId="2746"/>
    <cellStyle name="Separador de milhares 2 2 4 4" xfId="1689"/>
    <cellStyle name="Separador de milhares 2 2 5" xfId="225"/>
    <cellStyle name="Separador de milhares 2 2 5 2" xfId="2515"/>
    <cellStyle name="Separador de milhares 2 2 5 3" xfId="1519"/>
    <cellStyle name="Separador de milhares 2 2 6" xfId="640"/>
    <cellStyle name="Separador de milhares 2 2 6 2" xfId="2929"/>
    <cellStyle name="Separador de milhares 2 2 6 3" xfId="1828"/>
    <cellStyle name="Separador de milhares 2 2 7" xfId="869"/>
    <cellStyle name="Separador de milhares 2 2 7 2" xfId="3158"/>
    <cellStyle name="Separador de milhares 2 2 7 3" xfId="1405"/>
    <cellStyle name="Separador de milhares 2 2 8" xfId="2041"/>
    <cellStyle name="Separador de milhares 2 2 9" xfId="2358"/>
    <cellStyle name="Separador de milhares 2 3" xfId="60"/>
    <cellStyle name="Separador de milhares 2 3 2" xfId="315"/>
    <cellStyle name="Separador de milhares 2 3 2 2" xfId="546"/>
    <cellStyle name="Separador de milhares 2 3 2 2 2" xfId="1189"/>
    <cellStyle name="Separador de milhares 2 3 2 2 2 2" xfId="3478"/>
    <cellStyle name="Separador de milhares 2 3 2 2 2 3" xfId="2302"/>
    <cellStyle name="Separador de milhares 2 3 2 2 3" xfId="2835"/>
    <cellStyle name="Separador de milhares 2 3 2 2 4" xfId="1762"/>
    <cellStyle name="Separador de milhares 2 3 2 3" xfId="728"/>
    <cellStyle name="Separador de milhares 2 3 2 3 2" xfId="3017"/>
    <cellStyle name="Separador de milhares 2 3 2 3 3" xfId="1900"/>
    <cellStyle name="Separador de milhares 2 3 2 4" xfId="958"/>
    <cellStyle name="Separador de milhares 2 3 2 4 2" xfId="3247"/>
    <cellStyle name="Separador de milhares 2 3 2 4 3" xfId="1592"/>
    <cellStyle name="Separador de milhares 2 3 2 5" xfId="2130"/>
    <cellStyle name="Separador de milhares 2 3 2 6" xfId="2604"/>
    <cellStyle name="Separador de milhares 2 3 2 7" xfId="1363"/>
    <cellStyle name="Separador de milhares 2 3 3" xfId="468"/>
    <cellStyle name="Separador de milhares 2 3 3 2" xfId="1111"/>
    <cellStyle name="Separador de milhares 2 3 3 2 2" xfId="3400"/>
    <cellStyle name="Separador de milhares 2 3 3 2 3" xfId="2239"/>
    <cellStyle name="Separador de milhares 2 3 3 3" xfId="2757"/>
    <cellStyle name="Separador de milhares 2 3 3 4" xfId="1699"/>
    <cellStyle name="Separador de milhares 2 3 4" xfId="236"/>
    <cellStyle name="Separador de milhares 2 3 4 2" xfId="2526"/>
    <cellStyle name="Separador de milhares 2 3 4 3" xfId="1529"/>
    <cellStyle name="Separador de milhares 2 3 5" xfId="651"/>
    <cellStyle name="Separador de milhares 2 3 5 2" xfId="2940"/>
    <cellStyle name="Separador de milhares 2 3 5 3" xfId="1838"/>
    <cellStyle name="Separador de milhares 2 3 6" xfId="880"/>
    <cellStyle name="Separador de milhares 2 3 6 2" xfId="3169"/>
    <cellStyle name="Separador de milhares 2 3 6 3" xfId="1407"/>
    <cellStyle name="Separador de milhares 2 3 7" xfId="2052"/>
    <cellStyle name="Separador de milhares 2 3 8" xfId="2360"/>
    <cellStyle name="Separador de milhares 2 3 9" xfId="1300"/>
    <cellStyle name="Separador de milhares 2 4" xfId="246"/>
    <cellStyle name="Separador de milhares 2 4 2" xfId="477"/>
    <cellStyle name="Separador de milhares 2 4 2 2" xfId="1120"/>
    <cellStyle name="Separador de milhares 2 4 2 2 2" xfId="3409"/>
    <cellStyle name="Separador de milhares 2 4 2 2 3" xfId="2247"/>
    <cellStyle name="Separador de milhares 2 4 2 3" xfId="2766"/>
    <cellStyle name="Separador de milhares 2 4 2 4" xfId="1707"/>
    <cellStyle name="Separador de milhares 2 4 3" xfId="660"/>
    <cellStyle name="Separador de milhares 2 4 3 2" xfId="2949"/>
    <cellStyle name="Separador de milhares 2 4 3 3" xfId="1846"/>
    <cellStyle name="Separador de milhares 2 4 4" xfId="889"/>
    <cellStyle name="Separador de milhares 2 4 4 2" xfId="3178"/>
    <cellStyle name="Separador de milhares 2 4 4 3" xfId="1537"/>
    <cellStyle name="Separador de milhares 2 4 5" xfId="2061"/>
    <cellStyle name="Separador de milhares 2 4 6" xfId="2535"/>
    <cellStyle name="Separador de milhares 2 4 7" xfId="1308"/>
    <cellStyle name="Separador de milhares 2 5" xfId="258"/>
    <cellStyle name="Separador de milhares 2 5 2" xfId="489"/>
    <cellStyle name="Separador de milhares 2 5 2 2" xfId="1132"/>
    <cellStyle name="Separador de milhares 2 5 2 2 2" xfId="3421"/>
    <cellStyle name="Separador de milhares 2 5 2 2 3" xfId="2257"/>
    <cellStyle name="Separador de milhares 2 5 2 3" xfId="2778"/>
    <cellStyle name="Separador de milhares 2 5 2 4" xfId="1717"/>
    <cellStyle name="Separador de milhares 2 5 3" xfId="672"/>
    <cellStyle name="Separador de milhares 2 5 3 2" xfId="2961"/>
    <cellStyle name="Separador de milhares 2 5 3 3" xfId="1856"/>
    <cellStyle name="Separador de milhares 2 5 4" xfId="901"/>
    <cellStyle name="Separador de milhares 2 5 4 2" xfId="3190"/>
    <cellStyle name="Separador de milhares 2 5 4 3" xfId="1547"/>
    <cellStyle name="Separador de milhares 2 5 5" xfId="2073"/>
    <cellStyle name="Separador de milhares 2 5 6" xfId="2547"/>
    <cellStyle name="Separador de milhares 2 5 7" xfId="1318"/>
    <cellStyle name="Separador de milhares 2 6" xfId="282"/>
    <cellStyle name="Separador de milhares 2 6 2" xfId="513"/>
    <cellStyle name="Separador de milhares 2 6 2 2" xfId="1156"/>
    <cellStyle name="Separador de milhares 2 6 2 2 2" xfId="3445"/>
    <cellStyle name="Separador de milhares 2 6 2 2 3" xfId="2276"/>
    <cellStyle name="Separador de milhares 2 6 2 3" xfId="2802"/>
    <cellStyle name="Separador de milhares 2 6 2 4" xfId="1736"/>
    <cellStyle name="Separador de milhares 2 6 3" xfId="695"/>
    <cellStyle name="Separador de milhares 2 6 3 2" xfId="2984"/>
    <cellStyle name="Separador de milhares 2 6 3 3" xfId="1874"/>
    <cellStyle name="Separador de milhares 2 6 4" xfId="925"/>
    <cellStyle name="Separador de milhares 2 6 4 2" xfId="3214"/>
    <cellStyle name="Separador de milhares 2 6 4 3" xfId="1566"/>
    <cellStyle name="Separador de milhares 2 6 5" xfId="2097"/>
    <cellStyle name="Separador de milhares 2 6 6" xfId="2571"/>
    <cellStyle name="Separador de milhares 2 6 7" xfId="1337"/>
    <cellStyle name="Separador de milhares 2 7" xfId="217"/>
    <cellStyle name="Separador de milhares 2 7 2" xfId="449"/>
    <cellStyle name="Separador de milhares 2 7 2 2" xfId="1092"/>
    <cellStyle name="Separador de milhares 2 7 2 2 2" xfId="3381"/>
    <cellStyle name="Separador de milhares 2 7 2 2 3" xfId="2222"/>
    <cellStyle name="Separador de milhares 2 7 2 3" xfId="2738"/>
    <cellStyle name="Separador de milhares 2 7 2 4" xfId="1682"/>
    <cellStyle name="Separador de milhares 2 7 3" xfId="861"/>
    <cellStyle name="Separador de milhares 2 7 3 2" xfId="3150"/>
    <cellStyle name="Separador de milhares 2 7 3 3" xfId="1512"/>
    <cellStyle name="Separador de milhares 2 7 4" xfId="2033"/>
    <cellStyle name="Separador de milhares 2 7 5" xfId="2507"/>
    <cellStyle name="Separador de milhares 2 7 6" xfId="1283"/>
    <cellStyle name="Separador de milhares 2 8" xfId="381"/>
    <cellStyle name="Separador de milhares 2 8 2" xfId="1024"/>
    <cellStyle name="Separador de milhares 2 8 2 2" xfId="3313"/>
    <cellStyle name="Separador de milhares 2 8 2 3" xfId="2179"/>
    <cellStyle name="Separador de milhares 2 8 3" xfId="2670"/>
    <cellStyle name="Separador de milhares 2 8 4" xfId="1639"/>
    <cellStyle name="Separador de milhares 2 9" xfId="147"/>
    <cellStyle name="Separador de milhares 2 9 2" xfId="2437"/>
    <cellStyle name="Separador de milhares 2 9 3" xfId="1467"/>
    <cellStyle name="Separador de milhares 4" xfId="43"/>
    <cellStyle name="Vírgula" xfId="1" builtinId="3"/>
    <cellStyle name="Vírgula 10" xfId="61"/>
    <cellStyle name="Vírgula 10 2" xfId="538"/>
    <cellStyle name="Vírgula 10 2 2" xfId="1181"/>
    <cellStyle name="Vírgula 10 2 2 2" xfId="3470"/>
    <cellStyle name="Vírgula 10 2 2 3" xfId="2297"/>
    <cellStyle name="Vírgula 10 2 3" xfId="2827"/>
    <cellStyle name="Vírgula 10 2 4" xfId="1757"/>
    <cellStyle name="Vírgula 10 3" xfId="307"/>
    <cellStyle name="Vírgula 10 3 2" xfId="2596"/>
    <cellStyle name="Vírgula 10 3 3" xfId="1587"/>
    <cellStyle name="Vírgula 10 4" xfId="720"/>
    <cellStyle name="Vírgula 10 4 2" xfId="3009"/>
    <cellStyle name="Vírgula 10 4 3" xfId="1895"/>
    <cellStyle name="Vírgula 10 5" xfId="950"/>
    <cellStyle name="Vírgula 10 5 2" xfId="3239"/>
    <cellStyle name="Vírgula 10 5 3" xfId="1408"/>
    <cellStyle name="Vírgula 10 6" xfId="2122"/>
    <cellStyle name="Vírgula 10 7" xfId="2361"/>
    <cellStyle name="Vírgula 10 8" xfId="1358"/>
    <cellStyle name="Vírgula 11" xfId="338"/>
    <cellStyle name="Vírgula 11 2" xfId="569"/>
    <cellStyle name="Vírgula 11 2 2" xfId="1212"/>
    <cellStyle name="Vírgula 11 2 2 2" xfId="3501"/>
    <cellStyle name="Vírgula 11 2 2 3" xfId="2323"/>
    <cellStyle name="Vírgula 11 2 3" xfId="2858"/>
    <cellStyle name="Vírgula 11 2 4" xfId="1783"/>
    <cellStyle name="Vírgula 11 3" xfId="981"/>
    <cellStyle name="Vírgula 11 3 2" xfId="3270"/>
    <cellStyle name="Vírgula 11 3 3" xfId="1613"/>
    <cellStyle name="Vírgula 11 4" xfId="2153"/>
    <cellStyle name="Vírgula 11 5" xfId="2627"/>
    <cellStyle name="Vírgula 11 6" xfId="1384"/>
    <cellStyle name="Vírgula 12" xfId="387"/>
    <cellStyle name="Vírgula 12 2" xfId="1030"/>
    <cellStyle name="Vírgula 12 2 2" xfId="3319"/>
    <cellStyle name="Vírgula 12 2 3" xfId="2185"/>
    <cellStyle name="Vírgula 12 3" xfId="2676"/>
    <cellStyle name="Vírgula 12 4" xfId="1645"/>
    <cellStyle name="Vírgula 13" xfId="154"/>
    <cellStyle name="Vírgula 13 2" xfId="2444"/>
    <cellStyle name="Vírgula 13 3" xfId="1474"/>
    <cellStyle name="Vírgula 14" xfId="751"/>
    <cellStyle name="Vírgula 14 2" xfId="3040"/>
    <cellStyle name="Vírgula 14 3" xfId="1921"/>
    <cellStyle name="Vírgula 15" xfId="799"/>
    <cellStyle name="Vírgula 15 2" xfId="3088"/>
    <cellStyle name="Vírgula 15 3" xfId="1386"/>
    <cellStyle name="Vírgula 16" xfId="1923"/>
    <cellStyle name="Vírgula 17" xfId="1971"/>
    <cellStyle name="Vírgula 18" xfId="2325"/>
    <cellStyle name="Vírgula 19" xfId="1246"/>
    <cellStyle name="Vírgula 2" xfId="3"/>
    <cellStyle name="Vírgula 2 10" xfId="157"/>
    <cellStyle name="Vírgula 2 10 2" xfId="389"/>
    <cellStyle name="Vírgula 2 10 2 2" xfId="1032"/>
    <cellStyle name="Vírgula 2 10 2 2 2" xfId="3321"/>
    <cellStyle name="Vírgula 2 10 2 2 3" xfId="2186"/>
    <cellStyle name="Vírgula 2 10 2 3" xfId="2678"/>
    <cellStyle name="Vírgula 2 10 2 4" xfId="1646"/>
    <cellStyle name="Vírgula 2 10 3" xfId="801"/>
    <cellStyle name="Vírgula 2 10 3 2" xfId="3090"/>
    <cellStyle name="Vírgula 2 10 3 3" xfId="1476"/>
    <cellStyle name="Vírgula 2 10 4" xfId="1973"/>
    <cellStyle name="Vírgula 2 10 5" xfId="2447"/>
    <cellStyle name="Vírgula 2 10 6" xfId="1247"/>
    <cellStyle name="Vírgula 2 11" xfId="341"/>
    <cellStyle name="Vírgula 2 11 2" xfId="984"/>
    <cellStyle name="Vírgula 2 11 2 2" xfId="3273"/>
    <cellStyle name="Vírgula 2 11 2 3" xfId="2155"/>
    <cellStyle name="Vírgula 2 11 3" xfId="2630"/>
    <cellStyle name="Vírgula 2 11 4" xfId="1615"/>
    <cellStyle name="Vírgula 2 12" xfId="107"/>
    <cellStyle name="Vírgula 2 12 2" xfId="2397"/>
    <cellStyle name="Vírgula 2 12 3" xfId="1443"/>
    <cellStyle name="Vírgula 2 13" xfId="572"/>
    <cellStyle name="Vírgula 2 13 2" xfId="2861"/>
    <cellStyle name="Vírgula 2 13 3" xfId="1785"/>
    <cellStyle name="Vírgula 2 14" xfId="753"/>
    <cellStyle name="Vírgula 2 14 2" xfId="3042"/>
    <cellStyle name="Vírgula 2 14 3" xfId="1387"/>
    <cellStyle name="Vírgula 2 15" xfId="1925"/>
    <cellStyle name="Vírgula 2 16" xfId="2327"/>
    <cellStyle name="Vírgula 2 17" xfId="1216"/>
    <cellStyle name="Vírgula 2 2" xfId="11"/>
    <cellStyle name="Vírgula 2 2 10" xfId="580"/>
    <cellStyle name="Vírgula 2 2 10 2" xfId="2869"/>
    <cellStyle name="Vírgula 2 2 10 3" xfId="1790"/>
    <cellStyle name="Vírgula 2 2 11" xfId="761"/>
    <cellStyle name="Vírgula 2 2 11 2" xfId="3050"/>
    <cellStyle name="Vírgula 2 2 11 3" xfId="1392"/>
    <cellStyle name="Vírgula 2 2 12" xfId="1933"/>
    <cellStyle name="Vírgula 2 2 13" xfId="2335"/>
    <cellStyle name="Vírgula 2 2 14" xfId="1221"/>
    <cellStyle name="Vírgula 2 2 2" xfId="62"/>
    <cellStyle name="Vírgula 2 2 2 10" xfId="2362"/>
    <cellStyle name="Vírgula 2 2 2 11" xfId="1235"/>
    <cellStyle name="Vírgula 2 2 2 2" xfId="63"/>
    <cellStyle name="Vírgula 2 2 2 2 2" xfId="337"/>
    <cellStyle name="Vírgula 2 2 2 2 2 2" xfId="568"/>
    <cellStyle name="Vírgula 2 2 2 2 2 2 2" xfId="1211"/>
    <cellStyle name="Vírgula 2 2 2 2 2 2 2 2" xfId="3500"/>
    <cellStyle name="Vírgula 2 2 2 2 2 2 2 3" xfId="2322"/>
    <cellStyle name="Vírgula 2 2 2 2 2 2 3" xfId="2857"/>
    <cellStyle name="Vírgula 2 2 2 2 2 2 4" xfId="1782"/>
    <cellStyle name="Vírgula 2 2 2 2 2 3" xfId="750"/>
    <cellStyle name="Vírgula 2 2 2 2 2 3 2" xfId="3039"/>
    <cellStyle name="Vírgula 2 2 2 2 2 3 3" xfId="1920"/>
    <cellStyle name="Vírgula 2 2 2 2 2 4" xfId="980"/>
    <cellStyle name="Vírgula 2 2 2 2 2 4 2" xfId="3269"/>
    <cellStyle name="Vírgula 2 2 2 2 2 4 3" xfId="1612"/>
    <cellStyle name="Vírgula 2 2 2 2 2 5" xfId="2152"/>
    <cellStyle name="Vírgula 2 2 2 2 2 6" xfId="2626"/>
    <cellStyle name="Vírgula 2 2 2 2 2 7" xfId="1383"/>
    <cellStyle name="Vírgula 2 2 2 2 3" xfId="475"/>
    <cellStyle name="Vírgula 2 2 2 2 3 2" xfId="1118"/>
    <cellStyle name="Vírgula 2 2 2 2 3 2 2" xfId="3407"/>
    <cellStyle name="Vírgula 2 2 2 2 3 2 3" xfId="2246"/>
    <cellStyle name="Vírgula 2 2 2 2 3 3" xfId="2764"/>
    <cellStyle name="Vírgula 2 2 2 2 3 4" xfId="1706"/>
    <cellStyle name="Vírgula 2 2 2 2 4" xfId="243"/>
    <cellStyle name="Vírgula 2 2 2 2 4 2" xfId="2533"/>
    <cellStyle name="Vírgula 2 2 2 2 4 3" xfId="1536"/>
    <cellStyle name="Vírgula 2 2 2 2 5" xfId="658"/>
    <cellStyle name="Vírgula 2 2 2 2 5 2" xfId="2947"/>
    <cellStyle name="Vírgula 2 2 2 2 5 3" xfId="1845"/>
    <cellStyle name="Vírgula 2 2 2 2 6" xfId="887"/>
    <cellStyle name="Vírgula 2 2 2 2 6 2" xfId="3176"/>
    <cellStyle name="Vírgula 2 2 2 2 6 3" xfId="1410"/>
    <cellStyle name="Vírgula 2 2 2 2 7" xfId="2059"/>
    <cellStyle name="Vírgula 2 2 2 2 8" xfId="2363"/>
    <cellStyle name="Vírgula 2 2 2 2 9" xfId="1307"/>
    <cellStyle name="Vírgula 2 2 2 3" xfId="304"/>
    <cellStyle name="Vírgula 2 2 2 3 2" xfId="535"/>
    <cellStyle name="Vírgula 2 2 2 3 2 2" xfId="1178"/>
    <cellStyle name="Vírgula 2 2 2 3 2 2 2" xfId="3467"/>
    <cellStyle name="Vírgula 2 2 2 3 2 2 3" xfId="2296"/>
    <cellStyle name="Vírgula 2 2 2 3 2 3" xfId="2824"/>
    <cellStyle name="Vírgula 2 2 2 3 2 4" xfId="1756"/>
    <cellStyle name="Vírgula 2 2 2 3 3" xfId="717"/>
    <cellStyle name="Vírgula 2 2 2 3 3 2" xfId="3006"/>
    <cellStyle name="Vírgula 2 2 2 3 3 3" xfId="1894"/>
    <cellStyle name="Vírgula 2 2 2 3 4" xfId="947"/>
    <cellStyle name="Vírgula 2 2 2 3 4 2" xfId="3236"/>
    <cellStyle name="Vírgula 2 2 2 3 4 3" xfId="1586"/>
    <cellStyle name="Vírgula 2 2 2 3 5" xfId="2119"/>
    <cellStyle name="Vírgula 2 2 2 3 6" xfId="2593"/>
    <cellStyle name="Vírgula 2 2 2 3 7" xfId="1357"/>
    <cellStyle name="Vírgula 2 2 2 4" xfId="209"/>
    <cellStyle name="Vírgula 2 2 2 4 2" xfId="441"/>
    <cellStyle name="Vírgula 2 2 2 4 2 2" xfId="1084"/>
    <cellStyle name="Vírgula 2 2 2 4 2 2 2" xfId="3373"/>
    <cellStyle name="Vírgula 2 2 2 4 2 2 3" xfId="2217"/>
    <cellStyle name="Vírgula 2 2 2 4 2 3" xfId="2730"/>
    <cellStyle name="Vírgula 2 2 2 4 2 4" xfId="1677"/>
    <cellStyle name="Vírgula 2 2 2 4 3" xfId="853"/>
    <cellStyle name="Vírgula 2 2 2 4 3 2" xfId="3142"/>
    <cellStyle name="Vírgula 2 2 2 4 3 3" xfId="1507"/>
    <cellStyle name="Vírgula 2 2 2 4 4" xfId="2025"/>
    <cellStyle name="Vírgula 2 2 2 4 5" xfId="2499"/>
    <cellStyle name="Vírgula 2 2 2 4 6" xfId="1278"/>
    <cellStyle name="Vírgula 2 2 2 5" xfId="373"/>
    <cellStyle name="Vírgula 2 2 2 5 2" xfId="1016"/>
    <cellStyle name="Vírgula 2 2 2 5 2 2" xfId="3305"/>
    <cellStyle name="Vírgula 2 2 2 5 2 3" xfId="2174"/>
    <cellStyle name="Vírgula 2 2 2 5 3" xfId="2662"/>
    <cellStyle name="Vírgula 2 2 2 5 4" xfId="1634"/>
    <cellStyle name="Vírgula 2 2 2 6" xfId="139"/>
    <cellStyle name="Vírgula 2 2 2 6 2" xfId="2429"/>
    <cellStyle name="Vírgula 2 2 2 6 3" xfId="1462"/>
    <cellStyle name="Vírgula 2 2 2 7" xfId="624"/>
    <cellStyle name="Vírgula 2 2 2 7 2" xfId="2913"/>
    <cellStyle name="Vírgula 2 2 2 7 3" xfId="1816"/>
    <cellStyle name="Vírgula 2 2 2 8" xfId="785"/>
    <cellStyle name="Vírgula 2 2 2 8 2" xfId="3074"/>
    <cellStyle name="Vírgula 2 2 2 8 3" xfId="1409"/>
    <cellStyle name="Vírgula 2 2 2 9" xfId="1957"/>
    <cellStyle name="Vírgula 2 2 3" xfId="64"/>
    <cellStyle name="Vírgula 2 2 3 10" xfId="1263"/>
    <cellStyle name="Vírgula 2 2 3 2" xfId="240"/>
    <cellStyle name="Vírgula 2 2 3 2 2" xfId="472"/>
    <cellStyle name="Vírgula 2 2 3 2 2 2" xfId="1115"/>
    <cellStyle name="Vírgula 2 2 3 2 2 2 2" xfId="3404"/>
    <cellStyle name="Vírgula 2 2 3 2 2 2 3" xfId="2243"/>
    <cellStyle name="Vírgula 2 2 3 2 2 3" xfId="2761"/>
    <cellStyle name="Vírgula 2 2 3 2 2 4" xfId="1703"/>
    <cellStyle name="Vírgula 2 2 3 2 3" xfId="655"/>
    <cellStyle name="Vírgula 2 2 3 2 3 2" xfId="2944"/>
    <cellStyle name="Vírgula 2 2 3 2 3 3" xfId="1842"/>
    <cellStyle name="Vírgula 2 2 3 2 4" xfId="884"/>
    <cellStyle name="Vírgula 2 2 3 2 4 2" xfId="3173"/>
    <cellStyle name="Vírgula 2 2 3 2 4 3" xfId="1533"/>
    <cellStyle name="Vírgula 2 2 3 2 5" xfId="2056"/>
    <cellStyle name="Vírgula 2 2 3 2 6" xfId="2530"/>
    <cellStyle name="Vírgula 2 2 3 2 7" xfId="1304"/>
    <cellStyle name="Vírgula 2 2 3 3" xfId="324"/>
    <cellStyle name="Vírgula 2 2 3 3 2" xfId="555"/>
    <cellStyle name="Vírgula 2 2 3 3 2 2" xfId="1198"/>
    <cellStyle name="Vírgula 2 2 3 3 2 2 2" xfId="3487"/>
    <cellStyle name="Vírgula 2 2 3 3 2 2 3" xfId="2311"/>
    <cellStyle name="Vírgula 2 2 3 3 2 3" xfId="2844"/>
    <cellStyle name="Vírgula 2 2 3 3 2 4" xfId="1771"/>
    <cellStyle name="Vírgula 2 2 3 3 3" xfId="737"/>
    <cellStyle name="Vírgula 2 2 3 3 3 2" xfId="3026"/>
    <cellStyle name="Vírgula 2 2 3 3 3 3" xfId="1909"/>
    <cellStyle name="Vírgula 2 2 3 3 4" xfId="967"/>
    <cellStyle name="Vírgula 2 2 3 3 4 2" xfId="3256"/>
    <cellStyle name="Vírgula 2 2 3 3 4 3" xfId="1601"/>
    <cellStyle name="Vírgula 2 2 3 3 5" xfId="2139"/>
    <cellStyle name="Vírgula 2 2 3 3 6" xfId="2613"/>
    <cellStyle name="Vírgula 2 2 3 3 7" xfId="1372"/>
    <cellStyle name="Vírgula 2 2 3 4" xfId="416"/>
    <cellStyle name="Vírgula 2 2 3 4 2" xfId="1059"/>
    <cellStyle name="Vírgula 2 2 3 4 2 2" xfId="3348"/>
    <cellStyle name="Vírgula 2 2 3 4 2 3" xfId="2202"/>
    <cellStyle name="Vírgula 2 2 3 4 3" xfId="2705"/>
    <cellStyle name="Vírgula 2 2 3 4 4" xfId="1662"/>
    <cellStyle name="Vírgula 2 2 3 5" xfId="184"/>
    <cellStyle name="Vírgula 2 2 3 5 2" xfId="2474"/>
    <cellStyle name="Vírgula 2 2 3 5 3" xfId="1492"/>
    <cellStyle name="Vírgula 2 2 3 6" xfId="599"/>
    <cellStyle name="Vírgula 2 2 3 6 2" xfId="2888"/>
    <cellStyle name="Vírgula 2 2 3 6 3" xfId="1801"/>
    <cellStyle name="Vírgula 2 2 3 7" xfId="828"/>
    <cellStyle name="Vírgula 2 2 3 7 2" xfId="3117"/>
    <cellStyle name="Vírgula 2 2 3 7 3" xfId="1411"/>
    <cellStyle name="Vírgula 2 2 3 8" xfId="2000"/>
    <cellStyle name="Vírgula 2 2 3 9" xfId="2364"/>
    <cellStyle name="Vírgula 2 2 4" xfId="99"/>
    <cellStyle name="Vírgula 2 2 4 2" xfId="104"/>
    <cellStyle name="Vírgula 2 2 4 2 2" xfId="268"/>
    <cellStyle name="Vírgula 2 2 4 2 2 2" xfId="499"/>
    <cellStyle name="Vírgula 2 2 4 2 2 2 2" xfId="1142"/>
    <cellStyle name="Vírgula 2 2 4 2 2 2 2 2" xfId="3431"/>
    <cellStyle name="Vírgula 2 2 4 2 2 2 2 3" xfId="2267"/>
    <cellStyle name="Vírgula 2 2 4 2 2 2 3" xfId="2788"/>
    <cellStyle name="Vírgula 2 2 4 2 2 2 4" xfId="1727"/>
    <cellStyle name="Vírgula 2 2 4 2 2 3" xfId="911"/>
    <cellStyle name="Vírgula 2 2 4 2 2 3 2" xfId="3200"/>
    <cellStyle name="Vírgula 2 2 4 2 2 3 3" xfId="1557"/>
    <cellStyle name="Vírgula 2 2 4 2 2 4" xfId="2083"/>
    <cellStyle name="Vírgula 2 2 4 2 2 5" xfId="2557"/>
    <cellStyle name="Vírgula 2 2 4 2 2 6" xfId="1328"/>
    <cellStyle name="Vírgula 2 2 4 2 3" xfId="152"/>
    <cellStyle name="Vírgula 2 2 4 2 3 2" xfId="2442"/>
    <cellStyle name="Vírgula 2 2 4 2 3 3" xfId="1472"/>
    <cellStyle name="Vírgula 2 2 4 3" xfId="484"/>
    <cellStyle name="Vírgula 2 2 4 3 2" xfId="1127"/>
    <cellStyle name="Vírgula 2 2 4 3 2 2" xfId="3416"/>
    <cellStyle name="Vírgula 2 2 4 3 2 3" xfId="2254"/>
    <cellStyle name="Vírgula 2 2 4 3 3" xfId="2773"/>
    <cellStyle name="Vírgula 2 2 4 3 4" xfId="1714"/>
    <cellStyle name="Vírgula 2 2 4 4" xfId="253"/>
    <cellStyle name="Vírgula 2 2 4 4 2" xfId="2542"/>
    <cellStyle name="Vírgula 2 2 4 4 3" xfId="1544"/>
    <cellStyle name="Vírgula 2 2 4 5" xfId="667"/>
    <cellStyle name="Vírgula 2 2 4 5 2" xfId="2956"/>
    <cellStyle name="Vírgula 2 2 4 5 3" xfId="1853"/>
    <cellStyle name="Vírgula 2 2 4 6" xfId="896"/>
    <cellStyle name="Vírgula 2 2 4 6 2" xfId="3185"/>
    <cellStyle name="Vírgula 2 2 4 6 3" xfId="2068"/>
    <cellStyle name="Vírgula 2 2 4 7" xfId="1315"/>
    <cellStyle name="Vírgula 2 2 5" xfId="267"/>
    <cellStyle name="Vírgula 2 2 5 2" xfId="498"/>
    <cellStyle name="Vírgula 2 2 5 2 2" xfId="1141"/>
    <cellStyle name="Vírgula 2 2 5 2 2 2" xfId="3430"/>
    <cellStyle name="Vírgula 2 2 5 2 2 3" xfId="2266"/>
    <cellStyle name="Vírgula 2 2 5 2 3" xfId="2787"/>
    <cellStyle name="Vírgula 2 2 5 2 4" xfId="1726"/>
    <cellStyle name="Vírgula 2 2 5 3" xfId="681"/>
    <cellStyle name="Vírgula 2 2 5 3 2" xfId="2970"/>
    <cellStyle name="Vírgula 2 2 5 3 3" xfId="1865"/>
    <cellStyle name="Vírgula 2 2 5 4" xfId="910"/>
    <cellStyle name="Vírgula 2 2 5 4 2" xfId="3199"/>
    <cellStyle name="Vírgula 2 2 5 4 3" xfId="1556"/>
    <cellStyle name="Vírgula 2 2 5 5" xfId="2082"/>
    <cellStyle name="Vírgula 2 2 5 6" xfId="2556"/>
    <cellStyle name="Vírgula 2 2 5 7" xfId="1327"/>
    <cellStyle name="Vírgula 2 2 6" xfId="291"/>
    <cellStyle name="Vírgula 2 2 6 2" xfId="522"/>
    <cellStyle name="Vírgula 2 2 6 2 2" xfId="1165"/>
    <cellStyle name="Vírgula 2 2 6 2 2 2" xfId="3454"/>
    <cellStyle name="Vírgula 2 2 6 2 2 3" xfId="2285"/>
    <cellStyle name="Vírgula 2 2 6 2 3" xfId="2811"/>
    <cellStyle name="Vírgula 2 2 6 2 4" xfId="1745"/>
    <cellStyle name="Vírgula 2 2 6 3" xfId="704"/>
    <cellStyle name="Vírgula 2 2 6 3 2" xfId="2993"/>
    <cellStyle name="Vírgula 2 2 6 3 3" xfId="1883"/>
    <cellStyle name="Vírgula 2 2 6 4" xfId="934"/>
    <cellStyle name="Vírgula 2 2 6 4 2" xfId="3223"/>
    <cellStyle name="Vírgula 2 2 6 4 3" xfId="1575"/>
    <cellStyle name="Vírgula 2 2 6 5" xfId="2106"/>
    <cellStyle name="Vírgula 2 2 6 6" xfId="2580"/>
    <cellStyle name="Vírgula 2 2 6 7" xfId="1346"/>
    <cellStyle name="Vírgula 2 2 7" xfId="165"/>
    <cellStyle name="Vírgula 2 2 7 2" xfId="397"/>
    <cellStyle name="Vírgula 2 2 7 2 2" xfId="1040"/>
    <cellStyle name="Vírgula 2 2 7 2 2 2" xfId="3329"/>
    <cellStyle name="Vírgula 2 2 7 2 2 3" xfId="2191"/>
    <cellStyle name="Vírgula 2 2 7 2 3" xfId="2686"/>
    <cellStyle name="Vírgula 2 2 7 2 4" xfId="1651"/>
    <cellStyle name="Vírgula 2 2 7 3" xfId="809"/>
    <cellStyle name="Vírgula 2 2 7 3 2" xfId="3098"/>
    <cellStyle name="Vírgula 2 2 7 3 3" xfId="1481"/>
    <cellStyle name="Vírgula 2 2 7 4" xfId="1981"/>
    <cellStyle name="Vírgula 2 2 7 5" xfId="2455"/>
    <cellStyle name="Vírgula 2 2 7 6" xfId="1252"/>
    <cellStyle name="Vírgula 2 2 8" xfId="349"/>
    <cellStyle name="Vírgula 2 2 8 2" xfId="992"/>
    <cellStyle name="Vírgula 2 2 8 2 2" xfId="3281"/>
    <cellStyle name="Vírgula 2 2 8 2 3" xfId="2160"/>
    <cellStyle name="Vírgula 2 2 8 3" xfId="2638"/>
    <cellStyle name="Vírgula 2 2 8 4" xfId="1620"/>
    <cellStyle name="Vírgula 2 2 9" xfId="115"/>
    <cellStyle name="Vírgula 2 2 9 2" xfId="2405"/>
    <cellStyle name="Vírgula 2 2 9 3" xfId="1448"/>
    <cellStyle name="Vírgula 2 3" xfId="44"/>
    <cellStyle name="Vírgula 2 3 10" xfId="1944"/>
    <cellStyle name="Vírgula 2 3 11" xfId="2345"/>
    <cellStyle name="Vírgula 2 3 12" xfId="1228"/>
    <cellStyle name="Vírgula 2 3 2" xfId="65"/>
    <cellStyle name="Vírgula 2 3 2 2" xfId="329"/>
    <cellStyle name="Vírgula 2 3 2 2 2" xfId="560"/>
    <cellStyle name="Vírgula 2 3 2 2 2 2" xfId="1203"/>
    <cellStyle name="Vírgula 2 3 2 2 2 2 2" xfId="3492"/>
    <cellStyle name="Vírgula 2 3 2 2 2 2 3" xfId="2314"/>
    <cellStyle name="Vírgula 2 3 2 2 2 3" xfId="2849"/>
    <cellStyle name="Vírgula 2 3 2 2 2 4" xfId="1774"/>
    <cellStyle name="Vírgula 2 3 2 2 3" xfId="742"/>
    <cellStyle name="Vírgula 2 3 2 2 3 2" xfId="3031"/>
    <cellStyle name="Vírgula 2 3 2 2 3 3" xfId="1912"/>
    <cellStyle name="Vírgula 2 3 2 2 4" xfId="972"/>
    <cellStyle name="Vírgula 2 3 2 2 4 2" xfId="3261"/>
    <cellStyle name="Vírgula 2 3 2 2 4 3" xfId="1604"/>
    <cellStyle name="Vírgula 2 3 2 2 5" xfId="2144"/>
    <cellStyle name="Vírgula 2 3 2 2 6" xfId="2618"/>
    <cellStyle name="Vírgula 2 3 2 2 7" xfId="1375"/>
    <cellStyle name="Vírgula 2 3 2 3" xfId="467"/>
    <cellStyle name="Vírgula 2 3 2 3 2" xfId="1110"/>
    <cellStyle name="Vírgula 2 3 2 3 2 2" xfId="3399"/>
    <cellStyle name="Vírgula 2 3 2 3 2 3" xfId="2238"/>
    <cellStyle name="Vírgula 2 3 2 3 3" xfId="2756"/>
    <cellStyle name="Vírgula 2 3 2 3 4" xfId="1698"/>
    <cellStyle name="Vírgula 2 3 2 4" xfId="235"/>
    <cellStyle name="Vírgula 2 3 2 4 2" xfId="2525"/>
    <cellStyle name="Vírgula 2 3 2 4 3" xfId="1528"/>
    <cellStyle name="Vírgula 2 3 2 5" xfId="650"/>
    <cellStyle name="Vírgula 2 3 2 5 2" xfId="2939"/>
    <cellStyle name="Vírgula 2 3 2 5 3" xfId="1837"/>
    <cellStyle name="Vírgula 2 3 2 6" xfId="879"/>
    <cellStyle name="Vírgula 2 3 2 6 2" xfId="3168"/>
    <cellStyle name="Vírgula 2 3 2 6 3" xfId="1412"/>
    <cellStyle name="Vírgula 2 3 2 7" xfId="2051"/>
    <cellStyle name="Vírgula 2 3 2 8" xfId="2365"/>
    <cellStyle name="Vírgula 2 3 2 9" xfId="1299"/>
    <cellStyle name="Vírgula 2 3 3" xfId="238"/>
    <cellStyle name="Vírgula 2 3 3 2" xfId="470"/>
    <cellStyle name="Vírgula 2 3 3 2 2" xfId="1113"/>
    <cellStyle name="Vírgula 2 3 3 2 2 2" xfId="3402"/>
    <cellStyle name="Vírgula 2 3 3 2 2 3" xfId="2241"/>
    <cellStyle name="Vírgula 2 3 3 2 3" xfId="2759"/>
    <cellStyle name="Vírgula 2 3 3 2 4" xfId="1701"/>
    <cellStyle name="Vírgula 2 3 3 3" xfId="653"/>
    <cellStyle name="Vírgula 2 3 3 3 2" xfId="2942"/>
    <cellStyle name="Vírgula 2 3 3 3 3" xfId="1840"/>
    <cellStyle name="Vírgula 2 3 3 4" xfId="882"/>
    <cellStyle name="Vírgula 2 3 3 4 2" xfId="3171"/>
    <cellStyle name="Vírgula 2 3 3 4 3" xfId="1531"/>
    <cellStyle name="Vírgula 2 3 3 5" xfId="2054"/>
    <cellStyle name="Vírgula 2 3 3 6" xfId="2528"/>
    <cellStyle name="Vírgula 2 3 3 7" xfId="1302"/>
    <cellStyle name="Vírgula 2 3 4" xfId="296"/>
    <cellStyle name="Vírgula 2 3 4 2" xfId="527"/>
    <cellStyle name="Vírgula 2 3 4 2 2" xfId="1170"/>
    <cellStyle name="Vírgula 2 3 4 2 2 2" xfId="3459"/>
    <cellStyle name="Vírgula 2 3 4 2 2 3" xfId="2288"/>
    <cellStyle name="Vírgula 2 3 4 2 3" xfId="2816"/>
    <cellStyle name="Vírgula 2 3 4 2 4" xfId="1748"/>
    <cellStyle name="Vírgula 2 3 4 3" xfId="709"/>
    <cellStyle name="Vírgula 2 3 4 3 2" xfId="2998"/>
    <cellStyle name="Vírgula 2 3 4 3 3" xfId="1886"/>
    <cellStyle name="Vírgula 2 3 4 4" xfId="939"/>
    <cellStyle name="Vírgula 2 3 4 4 2" xfId="3228"/>
    <cellStyle name="Vírgula 2 3 4 4 3" xfId="1578"/>
    <cellStyle name="Vírgula 2 3 4 5" xfId="2111"/>
    <cellStyle name="Vírgula 2 3 4 6" xfId="2585"/>
    <cellStyle name="Vírgula 2 3 4 7" xfId="1349"/>
    <cellStyle name="Vírgula 2 3 5" xfId="196"/>
    <cellStyle name="Vírgula 2 3 5 2" xfId="428"/>
    <cellStyle name="Vírgula 2 3 5 2 2" xfId="1071"/>
    <cellStyle name="Vírgula 2 3 5 2 2 2" xfId="3360"/>
    <cellStyle name="Vírgula 2 3 5 2 2 3" xfId="2210"/>
    <cellStyle name="Vírgula 2 3 5 2 3" xfId="2717"/>
    <cellStyle name="Vírgula 2 3 5 2 4" xfId="1670"/>
    <cellStyle name="Vírgula 2 3 5 3" xfId="840"/>
    <cellStyle name="Vírgula 2 3 5 3 2" xfId="3129"/>
    <cellStyle name="Vírgula 2 3 5 3 3" xfId="1500"/>
    <cellStyle name="Vírgula 2 3 5 4" xfId="2012"/>
    <cellStyle name="Vírgula 2 3 5 5" xfId="2486"/>
    <cellStyle name="Vírgula 2 3 5 6" xfId="1271"/>
    <cellStyle name="Vírgula 2 3 6" xfId="360"/>
    <cellStyle name="Vírgula 2 3 6 2" xfId="1003"/>
    <cellStyle name="Vírgula 2 3 6 2 2" xfId="3292"/>
    <cellStyle name="Vírgula 2 3 6 2 3" xfId="2167"/>
    <cellStyle name="Vírgula 2 3 6 3" xfId="2649"/>
    <cellStyle name="Vírgula 2 3 6 4" xfId="1627"/>
    <cellStyle name="Vírgula 2 3 7" xfId="126"/>
    <cellStyle name="Vírgula 2 3 7 2" xfId="2416"/>
    <cellStyle name="Vírgula 2 3 7 3" xfId="1455"/>
    <cellStyle name="Vírgula 2 3 8" xfId="611"/>
    <cellStyle name="Vírgula 2 3 8 2" xfId="2900"/>
    <cellStyle name="Vírgula 2 3 8 3" xfId="1809"/>
    <cellStyle name="Vírgula 2 3 9" xfId="772"/>
    <cellStyle name="Vírgula 2 3 9 2" xfId="3061"/>
    <cellStyle name="Vírgula 2 3 9 3" xfId="1398"/>
    <cellStyle name="Vírgula 2 4" xfId="66"/>
    <cellStyle name="Vírgula 2 4 10" xfId="2366"/>
    <cellStyle name="Vírgula 2 4 11" xfId="1230"/>
    <cellStyle name="Vírgula 2 4 2" xfId="237"/>
    <cellStyle name="Vírgula 2 4 2 2" xfId="469"/>
    <cellStyle name="Vírgula 2 4 2 2 2" xfId="1112"/>
    <cellStyle name="Vírgula 2 4 2 2 2 2" xfId="3401"/>
    <cellStyle name="Vírgula 2 4 2 2 2 3" xfId="2240"/>
    <cellStyle name="Vírgula 2 4 2 2 3" xfId="2758"/>
    <cellStyle name="Vírgula 2 4 2 2 4" xfId="1700"/>
    <cellStyle name="Vírgula 2 4 2 3" xfId="652"/>
    <cellStyle name="Vírgula 2 4 2 3 2" xfId="2941"/>
    <cellStyle name="Vírgula 2 4 2 3 3" xfId="1839"/>
    <cellStyle name="Vírgula 2 4 2 4" xfId="881"/>
    <cellStyle name="Vírgula 2 4 2 4 2" xfId="3170"/>
    <cellStyle name="Vírgula 2 4 2 4 3" xfId="1530"/>
    <cellStyle name="Vírgula 2 4 2 5" xfId="2053"/>
    <cellStyle name="Vírgula 2 4 2 6" xfId="2527"/>
    <cellStyle name="Vírgula 2 4 2 7" xfId="1301"/>
    <cellStyle name="Vírgula 2 4 3" xfId="316"/>
    <cellStyle name="Vírgula 2 4 3 2" xfId="547"/>
    <cellStyle name="Vírgula 2 4 3 2 2" xfId="1190"/>
    <cellStyle name="Vírgula 2 4 3 2 2 2" xfId="3479"/>
    <cellStyle name="Vírgula 2 4 3 2 2 3" xfId="2303"/>
    <cellStyle name="Vírgula 2 4 3 2 3" xfId="2836"/>
    <cellStyle name="Vírgula 2 4 3 2 4" xfId="1763"/>
    <cellStyle name="Vírgula 2 4 3 3" xfId="729"/>
    <cellStyle name="Vírgula 2 4 3 3 2" xfId="3018"/>
    <cellStyle name="Vírgula 2 4 3 3 3" xfId="1901"/>
    <cellStyle name="Vírgula 2 4 3 4" xfId="959"/>
    <cellStyle name="Vírgula 2 4 3 4 2" xfId="3248"/>
    <cellStyle name="Vírgula 2 4 3 4 3" xfId="1593"/>
    <cellStyle name="Vírgula 2 4 3 5" xfId="2131"/>
    <cellStyle name="Vírgula 2 4 3 6" xfId="2605"/>
    <cellStyle name="Vírgula 2 4 3 7" xfId="1364"/>
    <cellStyle name="Vírgula 2 4 4" xfId="201"/>
    <cellStyle name="Vírgula 2 4 4 2" xfId="433"/>
    <cellStyle name="Vírgula 2 4 4 2 2" xfId="1076"/>
    <cellStyle name="Vírgula 2 4 4 2 2 2" xfId="3365"/>
    <cellStyle name="Vírgula 2 4 4 2 2 3" xfId="2212"/>
    <cellStyle name="Vírgula 2 4 4 2 3" xfId="2722"/>
    <cellStyle name="Vírgula 2 4 4 2 4" xfId="1672"/>
    <cellStyle name="Vírgula 2 4 4 3" xfId="845"/>
    <cellStyle name="Vírgula 2 4 4 3 2" xfId="3134"/>
    <cellStyle name="Vírgula 2 4 4 3 3" xfId="1502"/>
    <cellStyle name="Vírgula 2 4 4 4" xfId="2017"/>
    <cellStyle name="Vírgula 2 4 4 5" xfId="2491"/>
    <cellStyle name="Vírgula 2 4 4 6" xfId="1273"/>
    <cellStyle name="Vírgula 2 4 5" xfId="365"/>
    <cellStyle name="Vírgula 2 4 5 2" xfId="1008"/>
    <cellStyle name="Vírgula 2 4 5 2 2" xfId="3297"/>
    <cellStyle name="Vírgula 2 4 5 2 3" xfId="2169"/>
    <cellStyle name="Vírgula 2 4 5 3" xfId="2654"/>
    <cellStyle name="Vírgula 2 4 5 4" xfId="1629"/>
    <cellStyle name="Vírgula 2 4 6" xfId="131"/>
    <cellStyle name="Vírgula 2 4 6 2" xfId="2421"/>
    <cellStyle name="Vírgula 2 4 6 3" xfId="1457"/>
    <cellStyle name="Vírgula 2 4 7" xfId="616"/>
    <cellStyle name="Vírgula 2 4 7 2" xfId="2905"/>
    <cellStyle name="Vírgula 2 4 7 3" xfId="1811"/>
    <cellStyle name="Vírgula 2 4 8" xfId="777"/>
    <cellStyle name="Vírgula 2 4 8 2" xfId="3066"/>
    <cellStyle name="Vírgula 2 4 8 3" xfId="1413"/>
    <cellStyle name="Vírgula 2 4 9" xfId="1949"/>
    <cellStyle name="Vírgula 2 5" xfId="148"/>
    <cellStyle name="Vírgula 2 5 2" xfId="231"/>
    <cellStyle name="Vírgula 2 5 2 2" xfId="463"/>
    <cellStyle name="Vírgula 2 5 2 2 2" xfId="1106"/>
    <cellStyle name="Vírgula 2 5 2 2 2 2" xfId="3395"/>
    <cellStyle name="Vírgula 2 5 2 2 2 3" xfId="2235"/>
    <cellStyle name="Vírgula 2 5 2 2 3" xfId="2752"/>
    <cellStyle name="Vírgula 2 5 2 2 4" xfId="1695"/>
    <cellStyle name="Vírgula 2 5 2 3" xfId="646"/>
    <cellStyle name="Vírgula 2 5 2 3 2" xfId="2935"/>
    <cellStyle name="Vírgula 2 5 2 3 3" xfId="1834"/>
    <cellStyle name="Vírgula 2 5 2 4" xfId="875"/>
    <cellStyle name="Vírgula 2 5 2 4 2" xfId="3164"/>
    <cellStyle name="Vírgula 2 5 2 4 3" xfId="1525"/>
    <cellStyle name="Vírgula 2 5 2 5" xfId="2047"/>
    <cellStyle name="Vírgula 2 5 2 6" xfId="2521"/>
    <cellStyle name="Vírgula 2 5 2 7" xfId="1296"/>
    <cellStyle name="Vírgula 2 5 3" xfId="218"/>
    <cellStyle name="Vírgula 2 5 3 2" xfId="450"/>
    <cellStyle name="Vírgula 2 5 3 2 2" xfId="1093"/>
    <cellStyle name="Vírgula 2 5 3 2 2 2" xfId="3382"/>
    <cellStyle name="Vírgula 2 5 3 2 2 3" xfId="2223"/>
    <cellStyle name="Vírgula 2 5 3 2 3" xfId="2739"/>
    <cellStyle name="Vírgula 2 5 3 2 4" xfId="1683"/>
    <cellStyle name="Vírgula 2 5 3 3" xfId="862"/>
    <cellStyle name="Vírgula 2 5 3 3 2" xfId="3151"/>
    <cellStyle name="Vírgula 2 5 3 3 3" xfId="1513"/>
    <cellStyle name="Vírgula 2 5 3 4" xfId="2034"/>
    <cellStyle name="Vírgula 2 5 3 5" xfId="2508"/>
    <cellStyle name="Vírgula 2 5 3 6" xfId="1284"/>
    <cellStyle name="Vírgula 2 5 4" xfId="382"/>
    <cellStyle name="Vírgula 2 5 4 2" xfId="1025"/>
    <cellStyle name="Vírgula 2 5 4 2 2" xfId="3314"/>
    <cellStyle name="Vírgula 2 5 4 2 3" xfId="2180"/>
    <cellStyle name="Vírgula 2 5 4 3" xfId="2671"/>
    <cellStyle name="Vírgula 2 5 4 4" xfId="1640"/>
    <cellStyle name="Vírgula 2 5 5" xfId="633"/>
    <cellStyle name="Vírgula 2 5 5 2" xfId="2922"/>
    <cellStyle name="Vírgula 2 5 5 3" xfId="1822"/>
    <cellStyle name="Vírgula 2 5 6" xfId="794"/>
    <cellStyle name="Vírgula 2 5 6 2" xfId="3083"/>
    <cellStyle name="Vírgula 2 5 6 3" xfId="1468"/>
    <cellStyle name="Vírgula 2 5 7" xfId="1966"/>
    <cellStyle name="Vírgula 2 5 8" xfId="2438"/>
    <cellStyle name="Vírgula 2 5 9" xfId="1241"/>
    <cellStyle name="Vírgula 2 6" xfId="176"/>
    <cellStyle name="Vírgula 2 6 2" xfId="244"/>
    <cellStyle name="Vírgula 2 6 3" xfId="408"/>
    <cellStyle name="Vírgula 2 6 3 2" xfId="1051"/>
    <cellStyle name="Vírgula 2 6 3 2 2" xfId="3340"/>
    <cellStyle name="Vírgula 2 6 3 2 3" xfId="2197"/>
    <cellStyle name="Vírgula 2 6 3 3" xfId="2697"/>
    <cellStyle name="Vírgula 2 6 3 4" xfId="1657"/>
    <cellStyle name="Vírgula 2 6 4" xfId="591"/>
    <cellStyle name="Vírgula 2 6 4 2" xfId="2880"/>
    <cellStyle name="Vírgula 2 6 4 3" xfId="1796"/>
    <cellStyle name="Vírgula 2 6 5" xfId="820"/>
    <cellStyle name="Vírgula 2 6 5 2" xfId="3109"/>
    <cellStyle name="Vírgula 2 6 5 3" xfId="1487"/>
    <cellStyle name="Vírgula 2 6 6" xfId="1992"/>
    <cellStyle name="Vírgula 2 6 7" xfId="2466"/>
    <cellStyle name="Vírgula 2 6 8" xfId="1258"/>
    <cellStyle name="Vírgula 2 7" xfId="247"/>
    <cellStyle name="Vírgula 2 7 2" xfId="478"/>
    <cellStyle name="Vírgula 2 7 2 2" xfId="1121"/>
    <cellStyle name="Vírgula 2 7 2 2 2" xfId="3410"/>
    <cellStyle name="Vírgula 2 7 2 2 3" xfId="2248"/>
    <cellStyle name="Vírgula 2 7 2 3" xfId="2767"/>
    <cellStyle name="Vírgula 2 7 2 4" xfId="1708"/>
    <cellStyle name="Vírgula 2 7 3" xfId="661"/>
    <cellStyle name="Vírgula 2 7 3 2" xfId="2950"/>
    <cellStyle name="Vírgula 2 7 3 3" xfId="1847"/>
    <cellStyle name="Vírgula 2 7 4" xfId="890"/>
    <cellStyle name="Vírgula 2 7 4 2" xfId="3179"/>
    <cellStyle name="Vírgula 2 7 4 3" xfId="1538"/>
    <cellStyle name="Vírgula 2 7 5" xfId="2062"/>
    <cellStyle name="Vírgula 2 7 6" xfId="2536"/>
    <cellStyle name="Vírgula 2 7 7" xfId="1309"/>
    <cellStyle name="Vírgula 2 8" xfId="259"/>
    <cellStyle name="Vírgula 2 8 2" xfId="490"/>
    <cellStyle name="Vírgula 2 8 2 2" xfId="1133"/>
    <cellStyle name="Vírgula 2 8 2 2 2" xfId="3422"/>
    <cellStyle name="Vírgula 2 8 2 2 3" xfId="2258"/>
    <cellStyle name="Vírgula 2 8 2 3" xfId="2779"/>
    <cellStyle name="Vírgula 2 8 2 4" xfId="1718"/>
    <cellStyle name="Vírgula 2 8 3" xfId="673"/>
    <cellStyle name="Vírgula 2 8 3 2" xfId="2962"/>
    <cellStyle name="Vírgula 2 8 3 3" xfId="1857"/>
    <cellStyle name="Vírgula 2 8 4" xfId="902"/>
    <cellStyle name="Vírgula 2 8 4 2" xfId="3191"/>
    <cellStyle name="Vírgula 2 8 4 3" xfId="1548"/>
    <cellStyle name="Vírgula 2 8 5" xfId="2074"/>
    <cellStyle name="Vírgula 2 8 6" xfId="2548"/>
    <cellStyle name="Vírgula 2 8 7" xfId="1319"/>
    <cellStyle name="Vírgula 2 9" xfId="283"/>
    <cellStyle name="Vírgula 2 9 2" xfId="514"/>
    <cellStyle name="Vírgula 2 9 2 2" xfId="1157"/>
    <cellStyle name="Vírgula 2 9 2 2 2" xfId="3446"/>
    <cellStyle name="Vírgula 2 9 2 2 3" xfId="2277"/>
    <cellStyle name="Vírgula 2 9 2 3" xfId="2803"/>
    <cellStyle name="Vírgula 2 9 2 4" xfId="1737"/>
    <cellStyle name="Vírgula 2 9 3" xfId="696"/>
    <cellStyle name="Vírgula 2 9 3 2" xfId="2985"/>
    <cellStyle name="Vírgula 2 9 3 3" xfId="1875"/>
    <cellStyle name="Vírgula 2 9 4" xfId="926"/>
    <cellStyle name="Vírgula 2 9 4 2" xfId="3215"/>
    <cellStyle name="Vírgula 2 9 4 3" xfId="1567"/>
    <cellStyle name="Vírgula 2 9 5" xfId="2098"/>
    <cellStyle name="Vírgula 2 9 6" xfId="2572"/>
    <cellStyle name="Vírgula 2 9 7" xfId="1338"/>
    <cellStyle name="Vírgula 3" xfId="4"/>
    <cellStyle name="Vírgula 3 10" xfId="108"/>
    <cellStyle name="Vírgula 3 10 2" xfId="2398"/>
    <cellStyle name="Vírgula 3 10 3" xfId="1444"/>
    <cellStyle name="Vírgula 3 11" xfId="573"/>
    <cellStyle name="Vírgula 3 11 2" xfId="2862"/>
    <cellStyle name="Vírgula 3 11 3" xfId="1786"/>
    <cellStyle name="Vírgula 3 12" xfId="754"/>
    <cellStyle name="Vírgula 3 12 2" xfId="3043"/>
    <cellStyle name="Vírgula 3 12 3" xfId="1388"/>
    <cellStyle name="Vírgula 3 13" xfId="1926"/>
    <cellStyle name="Vírgula 3 14" xfId="2328"/>
    <cellStyle name="Vírgula 3 15" xfId="1217"/>
    <cellStyle name="Vírgula 3 2" xfId="6"/>
    <cellStyle name="Vírgula 3 2 10" xfId="160"/>
    <cellStyle name="Vírgula 3 2 10 2" xfId="392"/>
    <cellStyle name="Vírgula 3 2 10 2 2" xfId="1035"/>
    <cellStyle name="Vírgula 3 2 10 2 2 2" xfId="3324"/>
    <cellStyle name="Vírgula 3 2 10 2 2 3" xfId="2188"/>
    <cellStyle name="Vírgula 3 2 10 2 3" xfId="2681"/>
    <cellStyle name="Vírgula 3 2 10 2 4" xfId="1648"/>
    <cellStyle name="Vírgula 3 2 10 3" xfId="804"/>
    <cellStyle name="Vírgula 3 2 10 3 2" xfId="3093"/>
    <cellStyle name="Vírgula 3 2 10 3 3" xfId="1478"/>
    <cellStyle name="Vírgula 3 2 10 4" xfId="1976"/>
    <cellStyle name="Vírgula 3 2 10 5" xfId="2450"/>
    <cellStyle name="Vírgula 3 2 10 6" xfId="1249"/>
    <cellStyle name="Vírgula 3 2 11" xfId="344"/>
    <cellStyle name="Vírgula 3 2 11 2" xfId="987"/>
    <cellStyle name="Vírgula 3 2 11 2 2" xfId="3276"/>
    <cellStyle name="Vírgula 3 2 11 2 3" xfId="2157"/>
    <cellStyle name="Vírgula 3 2 11 3" xfId="2633"/>
    <cellStyle name="Vírgula 3 2 11 4" xfId="1617"/>
    <cellStyle name="Vírgula 3 2 12" xfId="110"/>
    <cellStyle name="Vírgula 3 2 12 2" xfId="2400"/>
    <cellStyle name="Vírgula 3 2 12 3" xfId="1445"/>
    <cellStyle name="Vírgula 3 2 13" xfId="575"/>
    <cellStyle name="Vírgula 3 2 13 2" xfId="2864"/>
    <cellStyle name="Vírgula 3 2 13 3" xfId="1787"/>
    <cellStyle name="Vírgula 3 2 14" xfId="756"/>
    <cellStyle name="Vírgula 3 2 14 2" xfId="3045"/>
    <cellStyle name="Vírgula 3 2 14 3" xfId="1389"/>
    <cellStyle name="Vírgula 3 2 15" xfId="1928"/>
    <cellStyle name="Vírgula 3 2 16" xfId="2330"/>
    <cellStyle name="Vírgula 3 2 17" xfId="1218"/>
    <cellStyle name="Vírgula 3 2 2" xfId="12"/>
    <cellStyle name="Vírgula 3 2 2 10" xfId="116"/>
    <cellStyle name="Vírgula 3 2 2 10 2" xfId="2406"/>
    <cellStyle name="Vírgula 3 2 2 10 3" xfId="1449"/>
    <cellStyle name="Vírgula 3 2 2 11" xfId="581"/>
    <cellStyle name="Vírgula 3 2 2 11 2" xfId="2870"/>
    <cellStyle name="Vírgula 3 2 2 11 3" xfId="1791"/>
    <cellStyle name="Vírgula 3 2 2 12" xfId="762"/>
    <cellStyle name="Vírgula 3 2 2 12 2" xfId="3051"/>
    <cellStyle name="Vírgula 3 2 2 12 3" xfId="1393"/>
    <cellStyle name="Vírgula 3 2 2 13" xfId="1934"/>
    <cellStyle name="Vírgula 3 2 2 14" xfId="2336"/>
    <cellStyle name="Vírgula 3 2 2 15" xfId="1222"/>
    <cellStyle name="Vírgula 3 2 2 2" xfId="67"/>
    <cellStyle name="Vírgula 3 2 2 2 10" xfId="2367"/>
    <cellStyle name="Vírgula 3 2 2 2 11" xfId="1229"/>
    <cellStyle name="Vírgula 3 2 2 2 2" xfId="68"/>
    <cellStyle name="Vírgula 3 2 2 2 2 2" xfId="549"/>
    <cellStyle name="Vírgula 3 2 2 2 2 2 2" xfId="1192"/>
    <cellStyle name="Vírgula 3 2 2 2 2 2 2 2" xfId="3481"/>
    <cellStyle name="Vírgula 3 2 2 2 2 2 2 3" xfId="2305"/>
    <cellStyle name="Vírgula 3 2 2 2 2 2 3" xfId="2838"/>
    <cellStyle name="Vírgula 3 2 2 2 2 2 4" xfId="1765"/>
    <cellStyle name="Vírgula 3 2 2 2 2 3" xfId="318"/>
    <cellStyle name="Vírgula 3 2 2 2 2 3 2" xfId="2607"/>
    <cellStyle name="Vírgula 3 2 2 2 2 3 3" xfId="1595"/>
    <cellStyle name="Vírgula 3 2 2 2 2 4" xfId="731"/>
    <cellStyle name="Vírgula 3 2 2 2 2 4 2" xfId="3020"/>
    <cellStyle name="Vírgula 3 2 2 2 2 4 3" xfId="1903"/>
    <cellStyle name="Vírgula 3 2 2 2 2 5" xfId="961"/>
    <cellStyle name="Vírgula 3 2 2 2 2 5 2" xfId="3250"/>
    <cellStyle name="Vírgula 3 2 2 2 2 5 3" xfId="1415"/>
    <cellStyle name="Vírgula 3 2 2 2 2 6" xfId="2133"/>
    <cellStyle name="Vírgula 3 2 2 2 2 7" xfId="2368"/>
    <cellStyle name="Vírgula 3 2 2 2 2 8" xfId="1366"/>
    <cellStyle name="Vírgula 3 2 2 2 3" xfId="285"/>
    <cellStyle name="Vírgula 3 2 2 2 3 2" xfId="516"/>
    <cellStyle name="Vírgula 3 2 2 2 3 2 2" xfId="1159"/>
    <cellStyle name="Vírgula 3 2 2 2 3 2 2 2" xfId="3448"/>
    <cellStyle name="Vírgula 3 2 2 2 3 2 2 3" xfId="2279"/>
    <cellStyle name="Vírgula 3 2 2 2 3 2 3" xfId="2805"/>
    <cellStyle name="Vírgula 3 2 2 2 3 2 4" xfId="1739"/>
    <cellStyle name="Vírgula 3 2 2 2 3 3" xfId="698"/>
    <cellStyle name="Vírgula 3 2 2 2 3 3 2" xfId="2987"/>
    <cellStyle name="Vírgula 3 2 2 2 3 3 3" xfId="1877"/>
    <cellStyle name="Vírgula 3 2 2 2 3 4" xfId="928"/>
    <cellStyle name="Vírgula 3 2 2 2 3 4 2" xfId="3217"/>
    <cellStyle name="Vírgula 3 2 2 2 3 4 3" xfId="1569"/>
    <cellStyle name="Vírgula 3 2 2 2 3 5" xfId="2100"/>
    <cellStyle name="Vírgula 3 2 2 2 3 6" xfId="2574"/>
    <cellStyle name="Vírgula 3 2 2 2 3 7" xfId="1340"/>
    <cellStyle name="Vírgula 3 2 2 2 4" xfId="198"/>
    <cellStyle name="Vírgula 3 2 2 2 4 2" xfId="430"/>
    <cellStyle name="Vírgula 3 2 2 2 4 2 2" xfId="1073"/>
    <cellStyle name="Vírgula 3 2 2 2 4 2 2 2" xfId="3362"/>
    <cellStyle name="Vírgula 3 2 2 2 4 2 2 3" xfId="2211"/>
    <cellStyle name="Vírgula 3 2 2 2 4 2 3" xfId="2719"/>
    <cellStyle name="Vírgula 3 2 2 2 4 2 4" xfId="1671"/>
    <cellStyle name="Vírgula 3 2 2 2 4 3" xfId="842"/>
    <cellStyle name="Vírgula 3 2 2 2 4 3 2" xfId="3131"/>
    <cellStyle name="Vírgula 3 2 2 2 4 3 3" xfId="1501"/>
    <cellStyle name="Vírgula 3 2 2 2 4 4" xfId="2014"/>
    <cellStyle name="Vírgula 3 2 2 2 4 5" xfId="2488"/>
    <cellStyle name="Vírgula 3 2 2 2 4 6" xfId="1272"/>
    <cellStyle name="Vírgula 3 2 2 2 5" xfId="362"/>
    <cellStyle name="Vírgula 3 2 2 2 5 2" xfId="1005"/>
    <cellStyle name="Vírgula 3 2 2 2 5 2 2" xfId="3294"/>
    <cellStyle name="Vírgula 3 2 2 2 5 2 3" xfId="2168"/>
    <cellStyle name="Vírgula 3 2 2 2 5 3" xfId="2651"/>
    <cellStyle name="Vírgula 3 2 2 2 5 4" xfId="1628"/>
    <cellStyle name="Vírgula 3 2 2 2 6" xfId="128"/>
    <cellStyle name="Vírgula 3 2 2 2 6 2" xfId="2418"/>
    <cellStyle name="Vírgula 3 2 2 2 6 3" xfId="1456"/>
    <cellStyle name="Vírgula 3 2 2 2 7" xfId="613"/>
    <cellStyle name="Vírgula 3 2 2 2 7 2" xfId="2902"/>
    <cellStyle name="Vírgula 3 2 2 2 7 3" xfId="1810"/>
    <cellStyle name="Vírgula 3 2 2 2 8" xfId="774"/>
    <cellStyle name="Vírgula 3 2 2 2 8 2" xfId="3063"/>
    <cellStyle name="Vírgula 3 2 2 2 8 3" xfId="1414"/>
    <cellStyle name="Vírgula 3 2 2 2 9" xfId="1946"/>
    <cellStyle name="Vírgula 3 2 2 3" xfId="69"/>
    <cellStyle name="Vírgula 3 2 2 3 10" xfId="2369"/>
    <cellStyle name="Vírgula 3 2 2 3 11" xfId="1236"/>
    <cellStyle name="Vírgula 3 2 2 3 2" xfId="70"/>
    <cellStyle name="Vírgula 3 2 2 3 2 2" xfId="331"/>
    <cellStyle name="Vírgula 3 2 2 3 2 2 2" xfId="562"/>
    <cellStyle name="Vírgula 3 2 2 3 2 2 2 2" xfId="1205"/>
    <cellStyle name="Vírgula 3 2 2 3 2 2 2 2 2" xfId="3494"/>
    <cellStyle name="Vírgula 3 2 2 3 2 2 2 2 3" xfId="2316"/>
    <cellStyle name="Vírgula 3 2 2 3 2 2 2 3" xfId="2851"/>
    <cellStyle name="Vírgula 3 2 2 3 2 2 2 4" xfId="1776"/>
    <cellStyle name="Vírgula 3 2 2 3 2 2 3" xfId="744"/>
    <cellStyle name="Vírgula 3 2 2 3 2 2 3 2" xfId="3033"/>
    <cellStyle name="Vírgula 3 2 2 3 2 2 3 3" xfId="1914"/>
    <cellStyle name="Vírgula 3 2 2 3 2 2 4" xfId="974"/>
    <cellStyle name="Vírgula 3 2 2 3 2 2 4 2" xfId="3263"/>
    <cellStyle name="Vírgula 3 2 2 3 2 2 4 3" xfId="1606"/>
    <cellStyle name="Vírgula 3 2 2 3 2 2 5" xfId="2146"/>
    <cellStyle name="Vírgula 3 2 2 3 2 2 6" xfId="2620"/>
    <cellStyle name="Vírgula 3 2 2 3 2 2 7" xfId="1377"/>
    <cellStyle name="Vírgula 3 2 2 3 2 3" xfId="456"/>
    <cellStyle name="Vírgula 3 2 2 3 2 3 2" xfId="1099"/>
    <cellStyle name="Vírgula 3 2 2 3 2 3 2 2" xfId="3388"/>
    <cellStyle name="Vírgula 3 2 2 3 2 3 2 3" xfId="2228"/>
    <cellStyle name="Vírgula 3 2 2 3 2 3 3" xfId="2745"/>
    <cellStyle name="Vírgula 3 2 2 3 2 3 4" xfId="1688"/>
    <cellStyle name="Vírgula 3 2 2 3 2 4" xfId="224"/>
    <cellStyle name="Vírgula 3 2 2 3 2 4 2" xfId="2514"/>
    <cellStyle name="Vírgula 3 2 2 3 2 4 3" xfId="1518"/>
    <cellStyle name="Vírgula 3 2 2 3 2 5" xfId="639"/>
    <cellStyle name="Vírgula 3 2 2 3 2 5 2" xfId="2928"/>
    <cellStyle name="Vírgula 3 2 2 3 2 5 3" xfId="1827"/>
    <cellStyle name="Vírgula 3 2 2 3 2 6" xfId="868"/>
    <cellStyle name="Vírgula 3 2 2 3 2 6 2" xfId="3157"/>
    <cellStyle name="Vírgula 3 2 2 3 2 6 3" xfId="1417"/>
    <cellStyle name="Vírgula 3 2 2 3 2 7" xfId="2040"/>
    <cellStyle name="Vírgula 3 2 2 3 2 8" xfId="2370"/>
    <cellStyle name="Vírgula 3 2 2 3 2 9" xfId="1289"/>
    <cellStyle name="Vírgula 3 2 2 3 3" xfId="298"/>
    <cellStyle name="Vírgula 3 2 2 3 3 2" xfId="529"/>
    <cellStyle name="Vírgula 3 2 2 3 3 2 2" xfId="1172"/>
    <cellStyle name="Vírgula 3 2 2 3 3 2 2 2" xfId="3461"/>
    <cellStyle name="Vírgula 3 2 2 3 3 2 2 3" xfId="2290"/>
    <cellStyle name="Vírgula 3 2 2 3 3 2 3" xfId="2818"/>
    <cellStyle name="Vírgula 3 2 2 3 3 2 4" xfId="1750"/>
    <cellStyle name="Vírgula 3 2 2 3 3 3" xfId="711"/>
    <cellStyle name="Vírgula 3 2 2 3 3 3 2" xfId="3000"/>
    <cellStyle name="Vírgula 3 2 2 3 3 3 3" xfId="1888"/>
    <cellStyle name="Vírgula 3 2 2 3 3 4" xfId="941"/>
    <cellStyle name="Vírgula 3 2 2 3 3 4 2" xfId="3230"/>
    <cellStyle name="Vírgula 3 2 2 3 3 4 3" xfId="1580"/>
    <cellStyle name="Vírgula 3 2 2 3 3 5" xfId="2113"/>
    <cellStyle name="Vírgula 3 2 2 3 3 6" xfId="2587"/>
    <cellStyle name="Vírgula 3 2 2 3 3 7" xfId="1351"/>
    <cellStyle name="Vírgula 3 2 2 3 4" xfId="210"/>
    <cellStyle name="Vírgula 3 2 2 3 4 2" xfId="442"/>
    <cellStyle name="Vírgula 3 2 2 3 4 2 2" xfId="1085"/>
    <cellStyle name="Vírgula 3 2 2 3 4 2 2 2" xfId="3374"/>
    <cellStyle name="Vírgula 3 2 2 3 4 2 2 3" xfId="2218"/>
    <cellStyle name="Vírgula 3 2 2 3 4 2 3" xfId="2731"/>
    <cellStyle name="Vírgula 3 2 2 3 4 2 4" xfId="1678"/>
    <cellStyle name="Vírgula 3 2 2 3 4 3" xfId="854"/>
    <cellStyle name="Vírgula 3 2 2 3 4 3 2" xfId="3143"/>
    <cellStyle name="Vírgula 3 2 2 3 4 3 3" xfId="1508"/>
    <cellStyle name="Vírgula 3 2 2 3 4 4" xfId="2026"/>
    <cellStyle name="Vírgula 3 2 2 3 4 5" xfId="2500"/>
    <cellStyle name="Vírgula 3 2 2 3 4 6" xfId="1279"/>
    <cellStyle name="Vírgula 3 2 2 3 5" xfId="374"/>
    <cellStyle name="Vírgula 3 2 2 3 5 2" xfId="1017"/>
    <cellStyle name="Vírgula 3 2 2 3 5 2 2" xfId="3306"/>
    <cellStyle name="Vírgula 3 2 2 3 5 2 3" xfId="2175"/>
    <cellStyle name="Vírgula 3 2 2 3 5 3" xfId="2663"/>
    <cellStyle name="Vírgula 3 2 2 3 5 4" xfId="1635"/>
    <cellStyle name="Vírgula 3 2 2 3 6" xfId="140"/>
    <cellStyle name="Vírgula 3 2 2 3 6 2" xfId="2430"/>
    <cellStyle name="Vírgula 3 2 2 3 6 3" xfId="1463"/>
    <cellStyle name="Vírgula 3 2 2 3 7" xfId="625"/>
    <cellStyle name="Vírgula 3 2 2 3 7 2" xfId="2914"/>
    <cellStyle name="Vírgula 3 2 2 3 7 3" xfId="1817"/>
    <cellStyle name="Vírgula 3 2 2 3 8" xfId="786"/>
    <cellStyle name="Vírgula 3 2 2 3 8 2" xfId="3075"/>
    <cellStyle name="Vírgula 3 2 2 3 8 3" xfId="1416"/>
    <cellStyle name="Vírgula 3 2 2 3 9" xfId="1958"/>
    <cellStyle name="Vírgula 3 2 2 4" xfId="71"/>
    <cellStyle name="Vírgula 3 2 2 4 2" xfId="275"/>
    <cellStyle name="Vírgula 3 2 2 4 2 2" xfId="506"/>
    <cellStyle name="Vírgula 3 2 2 4 2 2 2" xfId="1149"/>
    <cellStyle name="Vírgula 3 2 2 4 2 2 2 2" xfId="3438"/>
    <cellStyle name="Vírgula 3 2 2 4 2 2 2 3" xfId="2272"/>
    <cellStyle name="Vírgula 3 2 2 4 2 2 3" xfId="2795"/>
    <cellStyle name="Vírgula 3 2 2 4 2 2 4" xfId="1732"/>
    <cellStyle name="Vírgula 3 2 2 4 2 3" xfId="688"/>
    <cellStyle name="Vírgula 3 2 2 4 2 3 2" xfId="2977"/>
    <cellStyle name="Vírgula 3 2 2 4 2 3 3" xfId="1870"/>
    <cellStyle name="Vírgula 3 2 2 4 2 4" xfId="918"/>
    <cellStyle name="Vírgula 3 2 2 4 2 4 2" xfId="3207"/>
    <cellStyle name="Vírgula 3 2 2 4 2 4 3" xfId="1562"/>
    <cellStyle name="Vírgula 3 2 2 4 2 5" xfId="2090"/>
    <cellStyle name="Vírgula 3 2 2 4 2 6" xfId="2564"/>
    <cellStyle name="Vírgula 3 2 2 4 2 7" xfId="1333"/>
    <cellStyle name="Vírgula 3 2 2 4 3" xfId="417"/>
    <cellStyle name="Vírgula 3 2 2 4 3 2" xfId="1060"/>
    <cellStyle name="Vírgula 3 2 2 4 3 2 2" xfId="3349"/>
    <cellStyle name="Vírgula 3 2 2 4 3 2 3" xfId="2203"/>
    <cellStyle name="Vírgula 3 2 2 4 3 3" xfId="2706"/>
    <cellStyle name="Vírgula 3 2 2 4 3 4" xfId="1663"/>
    <cellStyle name="Vírgula 3 2 2 4 4" xfId="185"/>
    <cellStyle name="Vírgula 3 2 2 4 4 2" xfId="2475"/>
    <cellStyle name="Vírgula 3 2 2 4 4 3" xfId="1493"/>
    <cellStyle name="Vírgula 3 2 2 4 5" xfId="600"/>
    <cellStyle name="Vírgula 3 2 2 4 5 2" xfId="2889"/>
    <cellStyle name="Vírgula 3 2 2 4 5 3" xfId="1802"/>
    <cellStyle name="Vírgula 3 2 2 4 6" xfId="829"/>
    <cellStyle name="Vírgula 3 2 2 4 6 2" xfId="3118"/>
    <cellStyle name="Vírgula 3 2 2 4 6 3" xfId="1418"/>
    <cellStyle name="Vírgula 3 2 2 4 7" xfId="2001"/>
    <cellStyle name="Vírgula 3 2 2 4 8" xfId="2371"/>
    <cellStyle name="Vírgula 3 2 2 4 9" xfId="1264"/>
    <cellStyle name="Vírgula 3 2 2 5" xfId="51"/>
    <cellStyle name="Vírgula 3 2 2 5 10" xfId="1245"/>
    <cellStyle name="Vírgula 3 2 2 5 2" xfId="271"/>
    <cellStyle name="Vírgula 3 2 2 5 2 2" xfId="502"/>
    <cellStyle name="Vírgula 3 2 2 5 2 2 2" xfId="1145"/>
    <cellStyle name="Vírgula 3 2 2 5 2 2 2 2" xfId="3434"/>
    <cellStyle name="Vírgula 3 2 2 5 2 2 2 3" xfId="2270"/>
    <cellStyle name="Vírgula 3 2 2 5 2 2 3" xfId="2791"/>
    <cellStyle name="Vírgula 3 2 2 5 2 2 4" xfId="1730"/>
    <cellStyle name="Vírgula 3 2 2 5 2 3" xfId="684"/>
    <cellStyle name="Vírgula 3 2 2 5 2 3 2" xfId="2973"/>
    <cellStyle name="Vírgula 3 2 2 5 2 3 3" xfId="1868"/>
    <cellStyle name="Vírgula 3 2 2 5 2 4" xfId="914"/>
    <cellStyle name="Vírgula 3 2 2 5 2 4 2" xfId="3203"/>
    <cellStyle name="Vírgula 3 2 2 5 2 4 3" xfId="1560"/>
    <cellStyle name="Vírgula 3 2 2 5 2 5" xfId="2086"/>
    <cellStyle name="Vírgula 3 2 2 5 2 6" xfId="2560"/>
    <cellStyle name="Vírgula 3 2 2 5 2 7" xfId="1331"/>
    <cellStyle name="Vírgula 3 2 2 5 3" xfId="261"/>
    <cellStyle name="Vírgula 3 2 2 5 3 2" xfId="492"/>
    <cellStyle name="Vírgula 3 2 2 5 3 2 2" xfId="1135"/>
    <cellStyle name="Vírgula 3 2 2 5 3 2 2 2" xfId="3424"/>
    <cellStyle name="Vírgula 3 2 2 5 3 2 2 3" xfId="2260"/>
    <cellStyle name="Vírgula 3 2 2 5 3 2 3" xfId="2781"/>
    <cellStyle name="Vírgula 3 2 2 5 3 2 4" xfId="1720"/>
    <cellStyle name="Vírgula 3 2 2 5 3 3" xfId="904"/>
    <cellStyle name="Vírgula 3 2 2 5 3 3 2" xfId="3193"/>
    <cellStyle name="Vírgula 3 2 2 5 3 3 3" xfId="1550"/>
    <cellStyle name="Vírgula 3 2 2 5 3 4" xfId="2076"/>
    <cellStyle name="Vírgula 3 2 2 5 3 5" xfId="2550"/>
    <cellStyle name="Vírgula 3 2 2 5 3 6" xfId="1321"/>
    <cellStyle name="Vírgula 3 2 2 5 4" xfId="386"/>
    <cellStyle name="Vírgula 3 2 2 5 4 2" xfId="1029"/>
    <cellStyle name="Vírgula 3 2 2 5 4 2 2" xfId="3318"/>
    <cellStyle name="Vírgula 3 2 2 5 4 2 3" xfId="2184"/>
    <cellStyle name="Vírgula 3 2 2 5 4 3" xfId="2675"/>
    <cellStyle name="Vírgula 3 2 2 5 4 4" xfId="1644"/>
    <cellStyle name="Vírgula 3 2 2 5 5" xfId="153"/>
    <cellStyle name="Vírgula 3 2 2 5 5 2" xfId="2443"/>
    <cellStyle name="Vírgula 3 2 2 5 5 3" xfId="1473"/>
    <cellStyle name="Vírgula 3 2 2 5 6" xfId="675"/>
    <cellStyle name="Vírgula 3 2 2 5 6 2" xfId="2964"/>
    <cellStyle name="Vírgula 3 2 2 5 6 3" xfId="1859"/>
    <cellStyle name="Vírgula 3 2 2 5 7" xfId="798"/>
    <cellStyle name="Vírgula 3 2 2 5 7 2" xfId="3087"/>
    <cellStyle name="Vírgula 3 2 2 5 7 3" xfId="1404"/>
    <cellStyle name="Vírgula 3 2 2 5 8" xfId="1970"/>
    <cellStyle name="Vírgula 3 2 2 5 9" xfId="2351"/>
    <cellStyle name="Vírgula 3 2 2 6" xfId="72"/>
    <cellStyle name="Vírgula 3 2 2 6 2" xfId="539"/>
    <cellStyle name="Vírgula 3 2 2 6 2 2" xfId="1182"/>
    <cellStyle name="Vírgula 3 2 2 6 2 2 2" xfId="3471"/>
    <cellStyle name="Vírgula 3 2 2 6 2 2 3" xfId="2298"/>
    <cellStyle name="Vírgula 3 2 2 6 2 3" xfId="2828"/>
    <cellStyle name="Vírgula 3 2 2 6 2 4" xfId="1758"/>
    <cellStyle name="Vírgula 3 2 2 6 3" xfId="308"/>
    <cellStyle name="Vírgula 3 2 2 6 3 2" xfId="2597"/>
    <cellStyle name="Vírgula 3 2 2 6 3 3" xfId="1588"/>
    <cellStyle name="Vírgula 3 2 2 6 4" xfId="721"/>
    <cellStyle name="Vírgula 3 2 2 6 4 2" xfId="3010"/>
    <cellStyle name="Vírgula 3 2 2 6 4 3" xfId="1896"/>
    <cellStyle name="Vírgula 3 2 2 6 5" xfId="951"/>
    <cellStyle name="Vírgula 3 2 2 6 5 2" xfId="3240"/>
    <cellStyle name="Vírgula 3 2 2 6 5 3" xfId="1419"/>
    <cellStyle name="Vírgula 3 2 2 6 6" xfId="2123"/>
    <cellStyle name="Vírgula 3 2 2 6 7" xfId="2372"/>
    <cellStyle name="Vírgula 3 2 2 6 8" xfId="1359"/>
    <cellStyle name="Vírgula 3 2 2 7" xfId="270"/>
    <cellStyle name="Vírgula 3 2 2 7 2" xfId="501"/>
    <cellStyle name="Vírgula 3 2 2 7 2 2" xfId="1144"/>
    <cellStyle name="Vírgula 3 2 2 7 2 2 2" xfId="3433"/>
    <cellStyle name="Vírgula 3 2 2 7 2 2 3" xfId="2269"/>
    <cellStyle name="Vírgula 3 2 2 7 2 3" xfId="2790"/>
    <cellStyle name="Vírgula 3 2 2 7 2 4" xfId="1729"/>
    <cellStyle name="Vírgula 3 2 2 7 3" xfId="683"/>
    <cellStyle name="Vírgula 3 2 2 7 3 2" xfId="2972"/>
    <cellStyle name="Vírgula 3 2 2 7 3 3" xfId="1867"/>
    <cellStyle name="Vírgula 3 2 2 7 4" xfId="913"/>
    <cellStyle name="Vírgula 3 2 2 7 4 2" xfId="3202"/>
    <cellStyle name="Vírgula 3 2 2 7 4 3" xfId="1559"/>
    <cellStyle name="Vírgula 3 2 2 7 5" xfId="2085"/>
    <cellStyle name="Vírgula 3 2 2 7 6" xfId="2559"/>
    <cellStyle name="Vírgula 3 2 2 7 7" xfId="1330"/>
    <cellStyle name="Vírgula 3 2 2 8" xfId="166"/>
    <cellStyle name="Vírgula 3 2 2 8 2" xfId="398"/>
    <cellStyle name="Vírgula 3 2 2 8 2 2" xfId="1041"/>
    <cellStyle name="Vírgula 3 2 2 8 2 2 2" xfId="3330"/>
    <cellStyle name="Vírgula 3 2 2 8 2 2 3" xfId="2192"/>
    <cellStyle name="Vírgula 3 2 2 8 2 3" xfId="2687"/>
    <cellStyle name="Vírgula 3 2 2 8 2 4" xfId="1652"/>
    <cellStyle name="Vírgula 3 2 2 8 3" xfId="810"/>
    <cellStyle name="Vírgula 3 2 2 8 3 2" xfId="3099"/>
    <cellStyle name="Vírgula 3 2 2 8 3 3" xfId="1482"/>
    <cellStyle name="Vírgula 3 2 2 8 4" xfId="1982"/>
    <cellStyle name="Vírgula 3 2 2 8 5" xfId="2456"/>
    <cellStyle name="Vírgula 3 2 2 8 6" xfId="1253"/>
    <cellStyle name="Vírgula 3 2 2 9" xfId="350"/>
    <cellStyle name="Vírgula 3 2 2 9 2" xfId="993"/>
    <cellStyle name="Vírgula 3 2 2 9 2 2" xfId="3282"/>
    <cellStyle name="Vírgula 3 2 2 9 2 3" xfId="2161"/>
    <cellStyle name="Vírgula 3 2 2 9 3" xfId="2639"/>
    <cellStyle name="Vírgula 3 2 2 9 4" xfId="1621"/>
    <cellStyle name="Vírgula 3 2 3" xfId="10"/>
    <cellStyle name="Vírgula 3 2 3 10" xfId="1932"/>
    <cellStyle name="Vírgula 3 2 3 11" xfId="2334"/>
    <cellStyle name="Vírgula 3 2 3 12" xfId="1220"/>
    <cellStyle name="Vírgula 3 2 3 2" xfId="73"/>
    <cellStyle name="Vírgula 3 2 3 2 10" xfId="1234"/>
    <cellStyle name="Vírgula 3 2 3 2 2" xfId="313"/>
    <cellStyle name="Vírgula 3 2 3 2 2 2" xfId="544"/>
    <cellStyle name="Vírgula 3 2 3 2 2 2 2" xfId="1187"/>
    <cellStyle name="Vírgula 3 2 3 2 2 2 2 2" xfId="3476"/>
    <cellStyle name="Vírgula 3 2 3 2 2 2 2 3" xfId="2301"/>
    <cellStyle name="Vírgula 3 2 3 2 2 2 3" xfId="2833"/>
    <cellStyle name="Vírgula 3 2 3 2 2 2 4" xfId="1761"/>
    <cellStyle name="Vírgula 3 2 3 2 2 3" xfId="726"/>
    <cellStyle name="Vírgula 3 2 3 2 2 3 2" xfId="3015"/>
    <cellStyle name="Vírgula 3 2 3 2 2 3 3" xfId="1899"/>
    <cellStyle name="Vírgula 3 2 3 2 2 4" xfId="956"/>
    <cellStyle name="Vírgula 3 2 3 2 2 4 2" xfId="3245"/>
    <cellStyle name="Vírgula 3 2 3 2 2 4 3" xfId="1591"/>
    <cellStyle name="Vírgula 3 2 3 2 2 5" xfId="2128"/>
    <cellStyle name="Vírgula 3 2 3 2 2 6" xfId="2602"/>
    <cellStyle name="Vírgula 3 2 3 2 2 7" xfId="1362"/>
    <cellStyle name="Vírgula 3 2 3 2 3" xfId="208"/>
    <cellStyle name="Vírgula 3 2 3 2 3 2" xfId="440"/>
    <cellStyle name="Vírgula 3 2 3 2 3 2 2" xfId="1083"/>
    <cellStyle name="Vírgula 3 2 3 2 3 2 2 2" xfId="3372"/>
    <cellStyle name="Vírgula 3 2 3 2 3 2 2 3" xfId="2216"/>
    <cellStyle name="Vírgula 3 2 3 2 3 2 3" xfId="2729"/>
    <cellStyle name="Vírgula 3 2 3 2 3 2 4" xfId="1676"/>
    <cellStyle name="Vírgula 3 2 3 2 3 3" xfId="852"/>
    <cellStyle name="Vírgula 3 2 3 2 3 3 2" xfId="3141"/>
    <cellStyle name="Vírgula 3 2 3 2 3 3 3" xfId="1506"/>
    <cellStyle name="Vírgula 3 2 3 2 3 4" xfId="2024"/>
    <cellStyle name="Vírgula 3 2 3 2 3 5" xfId="2498"/>
    <cellStyle name="Vírgula 3 2 3 2 3 6" xfId="1277"/>
    <cellStyle name="Vírgula 3 2 3 2 4" xfId="372"/>
    <cellStyle name="Vírgula 3 2 3 2 4 2" xfId="1015"/>
    <cellStyle name="Vírgula 3 2 3 2 4 2 2" xfId="3304"/>
    <cellStyle name="Vírgula 3 2 3 2 4 2 3" xfId="2173"/>
    <cellStyle name="Vírgula 3 2 3 2 4 3" xfId="2661"/>
    <cellStyle name="Vírgula 3 2 3 2 4 4" xfId="1633"/>
    <cellStyle name="Vírgula 3 2 3 2 5" xfId="138"/>
    <cellStyle name="Vírgula 3 2 3 2 5 2" xfId="2428"/>
    <cellStyle name="Vírgula 3 2 3 2 5 3" xfId="1461"/>
    <cellStyle name="Vírgula 3 2 3 2 6" xfId="623"/>
    <cellStyle name="Vírgula 3 2 3 2 6 2" xfId="2912"/>
    <cellStyle name="Vírgula 3 2 3 2 6 3" xfId="1815"/>
    <cellStyle name="Vírgula 3 2 3 2 7" xfId="784"/>
    <cellStyle name="Vírgula 3 2 3 2 7 2" xfId="3073"/>
    <cellStyle name="Vírgula 3 2 3 2 7 3" xfId="1420"/>
    <cellStyle name="Vírgula 3 2 3 2 8" xfId="1956"/>
    <cellStyle name="Vírgula 3 2 3 2 9" xfId="2373"/>
    <cellStyle name="Vírgula 3 2 3 3" xfId="183"/>
    <cellStyle name="Vírgula 3 2 3 3 2" xfId="415"/>
    <cellStyle name="Vírgula 3 2 3 3 2 2" xfId="1058"/>
    <cellStyle name="Vírgula 3 2 3 3 2 2 2" xfId="3347"/>
    <cellStyle name="Vírgula 3 2 3 3 2 2 3" xfId="2201"/>
    <cellStyle name="Vírgula 3 2 3 3 2 3" xfId="2704"/>
    <cellStyle name="Vírgula 3 2 3 3 2 4" xfId="1661"/>
    <cellStyle name="Vírgula 3 2 3 3 3" xfId="598"/>
    <cellStyle name="Vírgula 3 2 3 3 3 2" xfId="2887"/>
    <cellStyle name="Vírgula 3 2 3 3 3 3" xfId="1800"/>
    <cellStyle name="Vírgula 3 2 3 3 4" xfId="827"/>
    <cellStyle name="Vírgula 3 2 3 3 4 2" xfId="3116"/>
    <cellStyle name="Vírgula 3 2 3 3 4 3" xfId="1491"/>
    <cellStyle name="Vírgula 3 2 3 3 5" xfId="1999"/>
    <cellStyle name="Vírgula 3 2 3 3 6" xfId="2473"/>
    <cellStyle name="Vírgula 3 2 3 3 7" xfId="1262"/>
    <cellStyle name="Vírgula 3 2 3 4" xfId="280"/>
    <cellStyle name="Vírgula 3 2 3 4 2" xfId="511"/>
    <cellStyle name="Vírgula 3 2 3 4 2 2" xfId="1154"/>
    <cellStyle name="Vírgula 3 2 3 4 2 2 2" xfId="3443"/>
    <cellStyle name="Vírgula 3 2 3 4 2 2 3" xfId="2275"/>
    <cellStyle name="Vírgula 3 2 3 4 2 3" xfId="2800"/>
    <cellStyle name="Vírgula 3 2 3 4 2 4" xfId="1735"/>
    <cellStyle name="Vírgula 3 2 3 4 3" xfId="693"/>
    <cellStyle name="Vírgula 3 2 3 4 3 2" xfId="2982"/>
    <cellStyle name="Vírgula 3 2 3 4 3 3" xfId="1873"/>
    <cellStyle name="Vírgula 3 2 3 4 4" xfId="923"/>
    <cellStyle name="Vírgula 3 2 3 4 4 2" xfId="3212"/>
    <cellStyle name="Vírgula 3 2 3 4 4 3" xfId="1565"/>
    <cellStyle name="Vírgula 3 2 3 4 5" xfId="2095"/>
    <cellStyle name="Vírgula 3 2 3 4 6" xfId="2569"/>
    <cellStyle name="Vírgula 3 2 3 4 7" xfId="1336"/>
    <cellStyle name="Vírgula 3 2 3 5" xfId="164"/>
    <cellStyle name="Vírgula 3 2 3 5 2" xfId="396"/>
    <cellStyle name="Vírgula 3 2 3 5 2 2" xfId="1039"/>
    <cellStyle name="Vírgula 3 2 3 5 2 2 2" xfId="3328"/>
    <cellStyle name="Vírgula 3 2 3 5 2 2 3" xfId="2190"/>
    <cellStyle name="Vírgula 3 2 3 5 2 3" xfId="2685"/>
    <cellStyle name="Vírgula 3 2 3 5 2 4" xfId="1650"/>
    <cellStyle name="Vírgula 3 2 3 5 3" xfId="808"/>
    <cellStyle name="Vírgula 3 2 3 5 3 2" xfId="3097"/>
    <cellStyle name="Vírgula 3 2 3 5 3 3" xfId="1480"/>
    <cellStyle name="Vírgula 3 2 3 5 4" xfId="1980"/>
    <cellStyle name="Vírgula 3 2 3 5 5" xfId="2454"/>
    <cellStyle name="Vírgula 3 2 3 5 6" xfId="1251"/>
    <cellStyle name="Vírgula 3 2 3 6" xfId="348"/>
    <cellStyle name="Vírgula 3 2 3 6 2" xfId="991"/>
    <cellStyle name="Vírgula 3 2 3 6 2 2" xfId="3280"/>
    <cellStyle name="Vírgula 3 2 3 6 2 3" xfId="2159"/>
    <cellStyle name="Vírgula 3 2 3 6 3" xfId="2637"/>
    <cellStyle name="Vírgula 3 2 3 6 4" xfId="1619"/>
    <cellStyle name="Vírgula 3 2 3 7" xfId="114"/>
    <cellStyle name="Vírgula 3 2 3 7 2" xfId="2404"/>
    <cellStyle name="Vírgula 3 2 3 7 3" xfId="1447"/>
    <cellStyle name="Vírgula 3 2 3 8" xfId="579"/>
    <cellStyle name="Vírgula 3 2 3 8 2" xfId="2868"/>
    <cellStyle name="Vírgula 3 2 3 8 3" xfId="1789"/>
    <cellStyle name="Vírgula 3 2 3 9" xfId="760"/>
    <cellStyle name="Vírgula 3 2 3 9 2" xfId="3049"/>
    <cellStyle name="Vírgula 3 2 3 9 3" xfId="1391"/>
    <cellStyle name="Vírgula 3 2 4" xfId="18"/>
    <cellStyle name="Vírgula 3 2 4 10" xfId="1940"/>
    <cellStyle name="Vírgula 3 2 4 11" xfId="2342"/>
    <cellStyle name="Vírgula 3 2 4 12" xfId="1225"/>
    <cellStyle name="Vírgula 3 2 4 2" xfId="74"/>
    <cellStyle name="Vírgula 3 2 4 2 10" xfId="1239"/>
    <cellStyle name="Vírgula 3 2 4 2 2" xfId="326"/>
    <cellStyle name="Vírgula 3 2 4 2 2 2" xfId="557"/>
    <cellStyle name="Vírgula 3 2 4 2 2 2 2" xfId="1200"/>
    <cellStyle name="Vírgula 3 2 4 2 2 2 2 2" xfId="3489"/>
    <cellStyle name="Vírgula 3 2 4 2 2 2 2 3" xfId="2312"/>
    <cellStyle name="Vírgula 3 2 4 2 2 2 3" xfId="2846"/>
    <cellStyle name="Vírgula 3 2 4 2 2 2 4" xfId="1772"/>
    <cellStyle name="Vírgula 3 2 4 2 2 3" xfId="739"/>
    <cellStyle name="Vírgula 3 2 4 2 2 3 2" xfId="3028"/>
    <cellStyle name="Vírgula 3 2 4 2 2 3 3" xfId="1910"/>
    <cellStyle name="Vírgula 3 2 4 2 2 4" xfId="969"/>
    <cellStyle name="Vírgula 3 2 4 2 2 4 2" xfId="3258"/>
    <cellStyle name="Vírgula 3 2 4 2 2 4 3" xfId="1602"/>
    <cellStyle name="Vírgula 3 2 4 2 2 5" xfId="2141"/>
    <cellStyle name="Vírgula 3 2 4 2 2 6" xfId="2615"/>
    <cellStyle name="Vírgula 3 2 4 2 2 7" xfId="1373"/>
    <cellStyle name="Vírgula 3 2 4 2 3" xfId="216"/>
    <cellStyle name="Vírgula 3 2 4 2 3 2" xfId="448"/>
    <cellStyle name="Vírgula 3 2 4 2 3 2 2" xfId="1091"/>
    <cellStyle name="Vírgula 3 2 4 2 3 2 2 2" xfId="3380"/>
    <cellStyle name="Vírgula 3 2 4 2 3 2 2 3" xfId="2221"/>
    <cellStyle name="Vírgula 3 2 4 2 3 2 3" xfId="2737"/>
    <cellStyle name="Vírgula 3 2 4 2 3 2 4" xfId="1681"/>
    <cellStyle name="Vírgula 3 2 4 2 3 3" xfId="860"/>
    <cellStyle name="Vírgula 3 2 4 2 3 3 2" xfId="3149"/>
    <cellStyle name="Vírgula 3 2 4 2 3 3 3" xfId="1511"/>
    <cellStyle name="Vírgula 3 2 4 2 3 4" xfId="2032"/>
    <cellStyle name="Vírgula 3 2 4 2 3 5" xfId="2506"/>
    <cellStyle name="Vírgula 3 2 4 2 3 6" xfId="1282"/>
    <cellStyle name="Vírgula 3 2 4 2 4" xfId="380"/>
    <cellStyle name="Vírgula 3 2 4 2 4 2" xfId="1023"/>
    <cellStyle name="Vírgula 3 2 4 2 4 2 2" xfId="3312"/>
    <cellStyle name="Vírgula 3 2 4 2 4 2 3" xfId="2178"/>
    <cellStyle name="Vírgula 3 2 4 2 4 3" xfId="2669"/>
    <cellStyle name="Vírgula 3 2 4 2 4 4" xfId="1638"/>
    <cellStyle name="Vírgula 3 2 4 2 5" xfId="146"/>
    <cellStyle name="Vírgula 3 2 4 2 5 2" xfId="2436"/>
    <cellStyle name="Vírgula 3 2 4 2 5 3" xfId="1466"/>
    <cellStyle name="Vírgula 3 2 4 2 6" xfId="631"/>
    <cellStyle name="Vírgula 3 2 4 2 6 2" xfId="2920"/>
    <cellStyle name="Vírgula 3 2 4 2 6 3" xfId="1820"/>
    <cellStyle name="Vírgula 3 2 4 2 7" xfId="792"/>
    <cellStyle name="Vírgula 3 2 4 2 7 2" xfId="3081"/>
    <cellStyle name="Vírgula 3 2 4 2 7 3" xfId="1421"/>
    <cellStyle name="Vírgula 3 2 4 2 8" xfId="1964"/>
    <cellStyle name="Vírgula 3 2 4 2 9" xfId="2374"/>
    <cellStyle name="Vírgula 3 2 4 3" xfId="191"/>
    <cellStyle name="Vírgula 3 2 4 3 2" xfId="423"/>
    <cellStyle name="Vírgula 3 2 4 3 2 2" xfId="1066"/>
    <cellStyle name="Vírgula 3 2 4 3 2 2 2" xfId="3355"/>
    <cellStyle name="Vírgula 3 2 4 3 2 2 3" xfId="2206"/>
    <cellStyle name="Vírgula 3 2 4 3 2 3" xfId="2712"/>
    <cellStyle name="Vírgula 3 2 4 3 2 4" xfId="1666"/>
    <cellStyle name="Vírgula 3 2 4 3 3" xfId="606"/>
    <cellStyle name="Vírgula 3 2 4 3 3 2" xfId="2895"/>
    <cellStyle name="Vírgula 3 2 4 3 3 3" xfId="1805"/>
    <cellStyle name="Vírgula 3 2 4 3 4" xfId="835"/>
    <cellStyle name="Vírgula 3 2 4 3 4 2" xfId="3124"/>
    <cellStyle name="Vírgula 3 2 4 3 4 3" xfId="1496"/>
    <cellStyle name="Vírgula 3 2 4 3 5" xfId="2007"/>
    <cellStyle name="Vírgula 3 2 4 3 6" xfId="2481"/>
    <cellStyle name="Vírgula 3 2 4 3 7" xfId="1267"/>
    <cellStyle name="Vírgula 3 2 4 4" xfId="293"/>
    <cellStyle name="Vírgula 3 2 4 4 2" xfId="524"/>
    <cellStyle name="Vírgula 3 2 4 4 2 2" xfId="1167"/>
    <cellStyle name="Vírgula 3 2 4 4 2 2 2" xfId="3456"/>
    <cellStyle name="Vírgula 3 2 4 4 2 2 3" xfId="2286"/>
    <cellStyle name="Vírgula 3 2 4 4 2 3" xfId="2813"/>
    <cellStyle name="Vírgula 3 2 4 4 2 4" xfId="1746"/>
    <cellStyle name="Vírgula 3 2 4 4 3" xfId="706"/>
    <cellStyle name="Vírgula 3 2 4 4 3 2" xfId="2995"/>
    <cellStyle name="Vírgula 3 2 4 4 3 3" xfId="1884"/>
    <cellStyle name="Vírgula 3 2 4 4 4" xfId="936"/>
    <cellStyle name="Vírgula 3 2 4 4 4 2" xfId="3225"/>
    <cellStyle name="Vírgula 3 2 4 4 4 3" xfId="1576"/>
    <cellStyle name="Vírgula 3 2 4 4 5" xfId="2108"/>
    <cellStyle name="Vírgula 3 2 4 4 6" xfId="2582"/>
    <cellStyle name="Vírgula 3 2 4 4 7" xfId="1347"/>
    <cellStyle name="Vírgula 3 2 4 5" xfId="172"/>
    <cellStyle name="Vírgula 3 2 4 5 2" xfId="404"/>
    <cellStyle name="Vírgula 3 2 4 5 2 2" xfId="1047"/>
    <cellStyle name="Vírgula 3 2 4 5 2 2 2" xfId="3336"/>
    <cellStyle name="Vírgula 3 2 4 5 2 2 3" xfId="2195"/>
    <cellStyle name="Vírgula 3 2 4 5 2 3" xfId="2693"/>
    <cellStyle name="Vírgula 3 2 4 5 2 4" xfId="1655"/>
    <cellStyle name="Vírgula 3 2 4 5 3" xfId="816"/>
    <cellStyle name="Vírgula 3 2 4 5 3 2" xfId="3105"/>
    <cellStyle name="Vírgula 3 2 4 5 3 3" xfId="1485"/>
    <cellStyle name="Vírgula 3 2 4 5 4" xfId="1988"/>
    <cellStyle name="Vírgula 3 2 4 5 5" xfId="2462"/>
    <cellStyle name="Vírgula 3 2 4 5 6" xfId="1256"/>
    <cellStyle name="Vírgula 3 2 4 6" xfId="356"/>
    <cellStyle name="Vírgula 3 2 4 6 2" xfId="999"/>
    <cellStyle name="Vírgula 3 2 4 6 2 2" xfId="3288"/>
    <cellStyle name="Vírgula 3 2 4 6 2 3" xfId="2164"/>
    <cellStyle name="Vírgula 3 2 4 6 3" xfId="2645"/>
    <cellStyle name="Vírgula 3 2 4 6 4" xfId="1624"/>
    <cellStyle name="Vírgula 3 2 4 7" xfId="122"/>
    <cellStyle name="Vírgula 3 2 4 7 2" xfId="2412"/>
    <cellStyle name="Vírgula 3 2 4 7 3" xfId="1452"/>
    <cellStyle name="Vírgula 3 2 4 8" xfId="587"/>
    <cellStyle name="Vírgula 3 2 4 8 2" xfId="2876"/>
    <cellStyle name="Vírgula 3 2 4 8 3" xfId="1794"/>
    <cellStyle name="Vírgula 3 2 4 9" xfId="768"/>
    <cellStyle name="Vírgula 3 2 4 9 2" xfId="3057"/>
    <cellStyle name="Vírgula 3 2 4 9 3" xfId="1396"/>
    <cellStyle name="Vírgula 3 2 5" xfId="46"/>
    <cellStyle name="Vírgula 3 2 5 10" xfId="1227"/>
    <cellStyle name="Vírgula 3 2 5 2" xfId="278"/>
    <cellStyle name="Vírgula 3 2 5 2 2" xfId="509"/>
    <cellStyle name="Vírgula 3 2 5 2 2 2" xfId="1152"/>
    <cellStyle name="Vírgula 3 2 5 2 2 2 2" xfId="3441"/>
    <cellStyle name="Vírgula 3 2 5 2 2 2 3" xfId="2274"/>
    <cellStyle name="Vírgula 3 2 5 2 2 3" xfId="2798"/>
    <cellStyle name="Vírgula 3 2 5 2 2 4" xfId="1734"/>
    <cellStyle name="Vírgula 3 2 5 2 3" xfId="691"/>
    <cellStyle name="Vírgula 3 2 5 2 3 2" xfId="2980"/>
    <cellStyle name="Vírgula 3 2 5 2 3 3" xfId="1872"/>
    <cellStyle name="Vírgula 3 2 5 2 4" xfId="921"/>
    <cellStyle name="Vírgula 3 2 5 2 4 2" xfId="3210"/>
    <cellStyle name="Vírgula 3 2 5 2 4 3" xfId="1564"/>
    <cellStyle name="Vírgula 3 2 5 2 5" xfId="2093"/>
    <cellStyle name="Vírgula 3 2 5 2 6" xfId="2567"/>
    <cellStyle name="Vírgula 3 2 5 2 7" xfId="1335"/>
    <cellStyle name="Vírgula 3 2 5 3" xfId="195"/>
    <cellStyle name="Vírgula 3 2 5 3 2" xfId="427"/>
    <cellStyle name="Vírgula 3 2 5 3 2 2" xfId="1070"/>
    <cellStyle name="Vírgula 3 2 5 3 2 2 2" xfId="3359"/>
    <cellStyle name="Vírgula 3 2 5 3 2 2 3" xfId="2209"/>
    <cellStyle name="Vírgula 3 2 5 3 2 3" xfId="2716"/>
    <cellStyle name="Vírgula 3 2 5 3 2 4" xfId="1669"/>
    <cellStyle name="Vírgula 3 2 5 3 3" xfId="839"/>
    <cellStyle name="Vírgula 3 2 5 3 3 2" xfId="3128"/>
    <cellStyle name="Vírgula 3 2 5 3 3 3" xfId="1499"/>
    <cellStyle name="Vírgula 3 2 5 3 4" xfId="2011"/>
    <cellStyle name="Vírgula 3 2 5 3 5" xfId="2485"/>
    <cellStyle name="Vírgula 3 2 5 3 6" xfId="1270"/>
    <cellStyle name="Vírgula 3 2 5 4" xfId="359"/>
    <cellStyle name="Vírgula 3 2 5 4 2" xfId="1002"/>
    <cellStyle name="Vírgula 3 2 5 4 2 2" xfId="3291"/>
    <cellStyle name="Vírgula 3 2 5 4 2 3" xfId="2166"/>
    <cellStyle name="Vírgula 3 2 5 4 3" xfId="2648"/>
    <cellStyle name="Vírgula 3 2 5 4 4" xfId="1626"/>
    <cellStyle name="Vírgula 3 2 5 5" xfId="125"/>
    <cellStyle name="Vírgula 3 2 5 5 2" xfId="2415"/>
    <cellStyle name="Vírgula 3 2 5 5 3" xfId="1454"/>
    <cellStyle name="Vírgula 3 2 5 6" xfId="610"/>
    <cellStyle name="Vírgula 3 2 5 6 2" xfId="2899"/>
    <cellStyle name="Vírgula 3 2 5 6 3" xfId="1808"/>
    <cellStyle name="Vírgula 3 2 5 7" xfId="771"/>
    <cellStyle name="Vírgula 3 2 5 7 2" xfId="3060"/>
    <cellStyle name="Vírgula 3 2 5 7 3" xfId="1400"/>
    <cellStyle name="Vírgula 3 2 5 8" xfId="1943"/>
    <cellStyle name="Vírgula 3 2 5 9" xfId="2347"/>
    <cellStyle name="Vírgula 3 2 6" xfId="75"/>
    <cellStyle name="Vírgula 3 2 6 10" xfId="1232"/>
    <cellStyle name="Vírgula 3 2 6 2" xfId="311"/>
    <cellStyle name="Vírgula 3 2 6 2 2" xfId="542"/>
    <cellStyle name="Vírgula 3 2 6 2 2 2" xfId="1185"/>
    <cellStyle name="Vírgula 3 2 6 2 2 2 2" xfId="3474"/>
    <cellStyle name="Vírgula 3 2 6 2 2 2 3" xfId="2300"/>
    <cellStyle name="Vírgula 3 2 6 2 2 3" xfId="2831"/>
    <cellStyle name="Vírgula 3 2 6 2 2 4" xfId="1760"/>
    <cellStyle name="Vírgula 3 2 6 2 3" xfId="724"/>
    <cellStyle name="Vírgula 3 2 6 2 3 2" xfId="3013"/>
    <cellStyle name="Vírgula 3 2 6 2 3 3" xfId="1898"/>
    <cellStyle name="Vírgula 3 2 6 2 4" xfId="954"/>
    <cellStyle name="Vírgula 3 2 6 2 4 2" xfId="3243"/>
    <cellStyle name="Vírgula 3 2 6 2 4 3" xfId="1590"/>
    <cellStyle name="Vírgula 3 2 6 2 5" xfId="2126"/>
    <cellStyle name="Vírgula 3 2 6 2 6" xfId="2600"/>
    <cellStyle name="Vírgula 3 2 6 2 7" xfId="1361"/>
    <cellStyle name="Vírgula 3 2 6 3" xfId="204"/>
    <cellStyle name="Vírgula 3 2 6 3 2" xfId="436"/>
    <cellStyle name="Vírgula 3 2 6 3 2 2" xfId="1079"/>
    <cellStyle name="Vírgula 3 2 6 3 2 2 2" xfId="3368"/>
    <cellStyle name="Vírgula 3 2 6 3 2 2 3" xfId="2214"/>
    <cellStyle name="Vírgula 3 2 6 3 2 3" xfId="2725"/>
    <cellStyle name="Vírgula 3 2 6 3 2 4" xfId="1674"/>
    <cellStyle name="Vírgula 3 2 6 3 3" xfId="848"/>
    <cellStyle name="Vírgula 3 2 6 3 3 2" xfId="3137"/>
    <cellStyle name="Vírgula 3 2 6 3 3 3" xfId="1504"/>
    <cellStyle name="Vírgula 3 2 6 3 4" xfId="2020"/>
    <cellStyle name="Vírgula 3 2 6 3 5" xfId="2494"/>
    <cellStyle name="Vírgula 3 2 6 3 6" xfId="1275"/>
    <cellStyle name="Vírgula 3 2 6 4" xfId="368"/>
    <cellStyle name="Vírgula 3 2 6 4 2" xfId="1011"/>
    <cellStyle name="Vírgula 3 2 6 4 2 2" xfId="3300"/>
    <cellStyle name="Vírgula 3 2 6 4 2 3" xfId="2171"/>
    <cellStyle name="Vírgula 3 2 6 4 3" xfId="2657"/>
    <cellStyle name="Vírgula 3 2 6 4 4" xfId="1631"/>
    <cellStyle name="Vírgula 3 2 6 5" xfId="134"/>
    <cellStyle name="Vírgula 3 2 6 5 2" xfId="2424"/>
    <cellStyle name="Vírgula 3 2 6 5 3" xfId="1459"/>
    <cellStyle name="Vírgula 3 2 6 6" xfId="619"/>
    <cellStyle name="Vírgula 3 2 6 6 2" xfId="2908"/>
    <cellStyle name="Vírgula 3 2 6 6 3" xfId="1813"/>
    <cellStyle name="Vírgula 3 2 6 7" xfId="780"/>
    <cellStyle name="Vírgula 3 2 6 7 2" xfId="3069"/>
    <cellStyle name="Vírgula 3 2 6 7 3" xfId="1422"/>
    <cellStyle name="Vírgula 3 2 6 8" xfId="1952"/>
    <cellStyle name="Vírgula 3 2 6 9" xfId="2375"/>
    <cellStyle name="Vírgula 3 2 7" xfId="179"/>
    <cellStyle name="Vírgula 3 2 7 2" xfId="411"/>
    <cellStyle name="Vírgula 3 2 7 2 2" xfId="1054"/>
    <cellStyle name="Vírgula 3 2 7 2 2 2" xfId="3343"/>
    <cellStyle name="Vírgula 3 2 7 2 2 3" xfId="2199"/>
    <cellStyle name="Vírgula 3 2 7 2 3" xfId="2700"/>
    <cellStyle name="Vírgula 3 2 7 2 4" xfId="1659"/>
    <cellStyle name="Vírgula 3 2 7 3" xfId="594"/>
    <cellStyle name="Vírgula 3 2 7 3 2" xfId="2883"/>
    <cellStyle name="Vírgula 3 2 7 3 3" xfId="1798"/>
    <cellStyle name="Vírgula 3 2 7 4" xfId="823"/>
    <cellStyle name="Vírgula 3 2 7 4 2" xfId="3112"/>
    <cellStyle name="Vírgula 3 2 7 4 3" xfId="1489"/>
    <cellStyle name="Vírgula 3 2 7 5" xfId="1995"/>
    <cellStyle name="Vírgula 3 2 7 6" xfId="2469"/>
    <cellStyle name="Vírgula 3 2 7 7" xfId="1260"/>
    <cellStyle name="Vírgula 3 2 8" xfId="256"/>
    <cellStyle name="Vírgula 3 2 8 2" xfId="487"/>
    <cellStyle name="Vírgula 3 2 8 2 2" xfId="1130"/>
    <cellStyle name="Vírgula 3 2 8 2 2 2" xfId="3419"/>
    <cellStyle name="Vírgula 3 2 8 2 2 3" xfId="2256"/>
    <cellStyle name="Vírgula 3 2 8 2 3" xfId="2776"/>
    <cellStyle name="Vírgula 3 2 8 2 4" xfId="1716"/>
    <cellStyle name="Vírgula 3 2 8 3" xfId="670"/>
    <cellStyle name="Vírgula 3 2 8 3 2" xfId="2959"/>
    <cellStyle name="Vírgula 3 2 8 3 3" xfId="1855"/>
    <cellStyle name="Vírgula 3 2 8 4" xfId="899"/>
    <cellStyle name="Vírgula 3 2 8 4 2" xfId="3188"/>
    <cellStyle name="Vírgula 3 2 8 4 3" xfId="1546"/>
    <cellStyle name="Vírgula 3 2 8 5" xfId="2071"/>
    <cellStyle name="Vírgula 3 2 8 6" xfId="2545"/>
    <cellStyle name="Vírgula 3 2 8 7" xfId="1317"/>
    <cellStyle name="Vírgula 3 2 9" xfId="269"/>
    <cellStyle name="Vírgula 3 2 9 2" xfId="500"/>
    <cellStyle name="Vírgula 3 2 9 2 2" xfId="1143"/>
    <cellStyle name="Vírgula 3 2 9 2 2 2" xfId="3432"/>
    <cellStyle name="Vírgula 3 2 9 2 2 3" xfId="2268"/>
    <cellStyle name="Vírgula 3 2 9 2 3" xfId="2789"/>
    <cellStyle name="Vírgula 3 2 9 2 4" xfId="1728"/>
    <cellStyle name="Vírgula 3 2 9 3" xfId="682"/>
    <cellStyle name="Vírgula 3 2 9 3 2" xfId="2971"/>
    <cellStyle name="Vírgula 3 2 9 3 3" xfId="1866"/>
    <cellStyle name="Vírgula 3 2 9 4" xfId="912"/>
    <cellStyle name="Vírgula 3 2 9 4 2" xfId="3201"/>
    <cellStyle name="Vírgula 3 2 9 4 3" xfId="1558"/>
    <cellStyle name="Vírgula 3 2 9 5" xfId="2084"/>
    <cellStyle name="Vírgula 3 2 9 6" xfId="2558"/>
    <cellStyle name="Vírgula 3 2 9 7" xfId="1329"/>
    <cellStyle name="Vírgula 3 3" xfId="45"/>
    <cellStyle name="Vírgula 3 3 10" xfId="1950"/>
    <cellStyle name="Vírgula 3 3 11" xfId="2346"/>
    <cellStyle name="Vírgula 3 3 12" xfId="1231"/>
    <cellStyle name="Vírgula 3 3 2" xfId="76"/>
    <cellStyle name="Vírgula 3 3 2 2" xfId="330"/>
    <cellStyle name="Vírgula 3 3 2 2 2" xfId="561"/>
    <cellStyle name="Vírgula 3 3 2 2 2 2" xfId="1204"/>
    <cellStyle name="Vírgula 3 3 2 2 2 2 2" xfId="3493"/>
    <cellStyle name="Vírgula 3 3 2 2 2 2 3" xfId="2315"/>
    <cellStyle name="Vírgula 3 3 2 2 2 3" xfId="2850"/>
    <cellStyle name="Vírgula 3 3 2 2 2 4" xfId="1775"/>
    <cellStyle name="Vírgula 3 3 2 2 3" xfId="743"/>
    <cellStyle name="Vírgula 3 3 2 2 3 2" xfId="3032"/>
    <cellStyle name="Vírgula 3 3 2 2 3 3" xfId="1913"/>
    <cellStyle name="Vírgula 3 3 2 2 4" xfId="973"/>
    <cellStyle name="Vírgula 3 3 2 2 4 2" xfId="3262"/>
    <cellStyle name="Vírgula 3 3 2 2 4 3" xfId="1605"/>
    <cellStyle name="Vírgula 3 3 2 2 5" xfId="2145"/>
    <cellStyle name="Vírgula 3 3 2 2 6" xfId="2619"/>
    <cellStyle name="Vírgula 3 3 2 2 7" xfId="1376"/>
    <cellStyle name="Vírgula 3 3 2 3" xfId="462"/>
    <cellStyle name="Vírgula 3 3 2 3 2" xfId="1105"/>
    <cellStyle name="Vírgula 3 3 2 3 2 2" xfId="3394"/>
    <cellStyle name="Vírgula 3 3 2 3 2 3" xfId="2234"/>
    <cellStyle name="Vírgula 3 3 2 3 3" xfId="2751"/>
    <cellStyle name="Vírgula 3 3 2 3 4" xfId="1694"/>
    <cellStyle name="Vírgula 3 3 2 4" xfId="230"/>
    <cellStyle name="Vírgula 3 3 2 4 2" xfId="2520"/>
    <cellStyle name="Vírgula 3 3 2 4 3" xfId="1524"/>
    <cellStyle name="Vírgula 3 3 2 5" xfId="645"/>
    <cellStyle name="Vírgula 3 3 2 5 2" xfId="2934"/>
    <cellStyle name="Vírgula 3 3 2 5 3" xfId="1833"/>
    <cellStyle name="Vírgula 3 3 2 6" xfId="874"/>
    <cellStyle name="Vírgula 3 3 2 6 2" xfId="3163"/>
    <cellStyle name="Vírgula 3 3 2 6 3" xfId="1423"/>
    <cellStyle name="Vírgula 3 3 2 7" xfId="2046"/>
    <cellStyle name="Vírgula 3 3 2 8" xfId="2376"/>
    <cellStyle name="Vírgula 3 3 2 9" xfId="1295"/>
    <cellStyle name="Vírgula 3 3 3" xfId="232"/>
    <cellStyle name="Vírgula 3 3 3 2" xfId="464"/>
    <cellStyle name="Vírgula 3 3 3 2 2" xfId="1107"/>
    <cellStyle name="Vírgula 3 3 3 2 2 2" xfId="3396"/>
    <cellStyle name="Vírgula 3 3 3 2 2 3" xfId="2236"/>
    <cellStyle name="Vírgula 3 3 3 2 3" xfId="2753"/>
    <cellStyle name="Vírgula 3 3 3 2 4" xfId="1696"/>
    <cellStyle name="Vírgula 3 3 3 3" xfId="647"/>
    <cellStyle name="Vírgula 3 3 3 3 2" xfId="2936"/>
    <cellStyle name="Vírgula 3 3 3 3 3" xfId="1835"/>
    <cellStyle name="Vírgula 3 3 3 4" xfId="876"/>
    <cellStyle name="Vírgula 3 3 3 4 2" xfId="3165"/>
    <cellStyle name="Vírgula 3 3 3 4 3" xfId="1526"/>
    <cellStyle name="Vírgula 3 3 3 5" xfId="2048"/>
    <cellStyle name="Vírgula 3 3 3 6" xfId="2522"/>
    <cellStyle name="Vírgula 3 3 3 7" xfId="1297"/>
    <cellStyle name="Vírgula 3 3 4" xfId="297"/>
    <cellStyle name="Vírgula 3 3 4 2" xfId="528"/>
    <cellStyle name="Vírgula 3 3 4 2 2" xfId="1171"/>
    <cellStyle name="Vírgula 3 3 4 2 2 2" xfId="3460"/>
    <cellStyle name="Vírgula 3 3 4 2 2 3" xfId="2289"/>
    <cellStyle name="Vírgula 3 3 4 2 3" xfId="2817"/>
    <cellStyle name="Vírgula 3 3 4 2 4" xfId="1749"/>
    <cellStyle name="Vírgula 3 3 4 3" xfId="710"/>
    <cellStyle name="Vírgula 3 3 4 3 2" xfId="2999"/>
    <cellStyle name="Vírgula 3 3 4 3 3" xfId="1887"/>
    <cellStyle name="Vírgula 3 3 4 4" xfId="940"/>
    <cellStyle name="Vírgula 3 3 4 4 2" xfId="3229"/>
    <cellStyle name="Vírgula 3 3 4 4 3" xfId="1579"/>
    <cellStyle name="Vírgula 3 3 4 5" xfId="2112"/>
    <cellStyle name="Vírgula 3 3 4 6" xfId="2586"/>
    <cellStyle name="Vírgula 3 3 4 7" xfId="1350"/>
    <cellStyle name="Vírgula 3 3 5" xfId="202"/>
    <cellStyle name="Vírgula 3 3 5 2" xfId="434"/>
    <cellStyle name="Vírgula 3 3 5 2 2" xfId="1077"/>
    <cellStyle name="Vírgula 3 3 5 2 2 2" xfId="3366"/>
    <cellStyle name="Vírgula 3 3 5 2 2 3" xfId="2213"/>
    <cellStyle name="Vírgula 3 3 5 2 3" xfId="2723"/>
    <cellStyle name="Vírgula 3 3 5 2 4" xfId="1673"/>
    <cellStyle name="Vírgula 3 3 5 3" xfId="846"/>
    <cellStyle name="Vírgula 3 3 5 3 2" xfId="3135"/>
    <cellStyle name="Vírgula 3 3 5 3 3" xfId="1503"/>
    <cellStyle name="Vírgula 3 3 5 4" xfId="2018"/>
    <cellStyle name="Vírgula 3 3 5 5" xfId="2492"/>
    <cellStyle name="Vírgula 3 3 5 6" xfId="1274"/>
    <cellStyle name="Vírgula 3 3 6" xfId="366"/>
    <cellStyle name="Vírgula 3 3 6 2" xfId="1009"/>
    <cellStyle name="Vírgula 3 3 6 2 2" xfId="3298"/>
    <cellStyle name="Vírgula 3 3 6 2 3" xfId="2170"/>
    <cellStyle name="Vírgula 3 3 6 3" xfId="2655"/>
    <cellStyle name="Vírgula 3 3 6 4" xfId="1630"/>
    <cellStyle name="Vírgula 3 3 7" xfId="132"/>
    <cellStyle name="Vírgula 3 3 7 2" xfId="2422"/>
    <cellStyle name="Vírgula 3 3 7 3" xfId="1458"/>
    <cellStyle name="Vírgula 3 3 8" xfId="617"/>
    <cellStyle name="Vírgula 3 3 8 2" xfId="2906"/>
    <cellStyle name="Vírgula 3 3 8 3" xfId="1812"/>
    <cellStyle name="Vírgula 3 3 9" xfId="778"/>
    <cellStyle name="Vírgula 3 3 9 2" xfId="3067"/>
    <cellStyle name="Vírgula 3 3 9 3" xfId="1399"/>
    <cellStyle name="Vírgula 3 4" xfId="77"/>
    <cellStyle name="Vírgula 3 4 10" xfId="1259"/>
    <cellStyle name="Vírgula 3 4 2" xfId="226"/>
    <cellStyle name="Vírgula 3 4 2 2" xfId="458"/>
    <cellStyle name="Vírgula 3 4 2 2 2" xfId="1101"/>
    <cellStyle name="Vírgula 3 4 2 2 2 2" xfId="3390"/>
    <cellStyle name="Vírgula 3 4 2 2 2 3" xfId="2230"/>
    <cellStyle name="Vírgula 3 4 2 2 3" xfId="2747"/>
    <cellStyle name="Vírgula 3 4 2 2 4" xfId="1690"/>
    <cellStyle name="Vírgula 3 4 2 3" xfId="641"/>
    <cellStyle name="Vírgula 3 4 2 3 2" xfId="2930"/>
    <cellStyle name="Vírgula 3 4 2 3 3" xfId="1829"/>
    <cellStyle name="Vírgula 3 4 2 4" xfId="870"/>
    <cellStyle name="Vírgula 3 4 2 4 2" xfId="3159"/>
    <cellStyle name="Vírgula 3 4 2 4 3" xfId="1520"/>
    <cellStyle name="Vírgula 3 4 2 5" xfId="2042"/>
    <cellStyle name="Vírgula 3 4 2 6" xfId="2516"/>
    <cellStyle name="Vírgula 3 4 2 7" xfId="1291"/>
    <cellStyle name="Vírgula 3 4 3" xfId="317"/>
    <cellStyle name="Vírgula 3 4 3 2" xfId="548"/>
    <cellStyle name="Vírgula 3 4 3 2 2" xfId="1191"/>
    <cellStyle name="Vírgula 3 4 3 2 2 2" xfId="3480"/>
    <cellStyle name="Vírgula 3 4 3 2 2 3" xfId="2304"/>
    <cellStyle name="Vírgula 3 4 3 2 3" xfId="2837"/>
    <cellStyle name="Vírgula 3 4 3 2 4" xfId="1764"/>
    <cellStyle name="Vírgula 3 4 3 3" xfId="730"/>
    <cellStyle name="Vírgula 3 4 3 3 2" xfId="3019"/>
    <cellStyle name="Vírgula 3 4 3 3 3" xfId="1902"/>
    <cellStyle name="Vírgula 3 4 3 4" xfId="960"/>
    <cellStyle name="Vírgula 3 4 3 4 2" xfId="3249"/>
    <cellStyle name="Vírgula 3 4 3 4 3" xfId="1594"/>
    <cellStyle name="Vírgula 3 4 3 5" xfId="2132"/>
    <cellStyle name="Vírgula 3 4 3 6" xfId="2606"/>
    <cellStyle name="Vírgula 3 4 3 7" xfId="1365"/>
    <cellStyle name="Vírgula 3 4 4" xfId="409"/>
    <cellStyle name="Vírgula 3 4 4 2" xfId="1052"/>
    <cellStyle name="Vírgula 3 4 4 2 2" xfId="3341"/>
    <cellStyle name="Vírgula 3 4 4 2 3" xfId="2198"/>
    <cellStyle name="Vírgula 3 4 4 3" xfId="2698"/>
    <cellStyle name="Vírgula 3 4 4 4" xfId="1658"/>
    <cellStyle name="Vírgula 3 4 5" xfId="177"/>
    <cellStyle name="Vírgula 3 4 5 2" xfId="2467"/>
    <cellStyle name="Vírgula 3 4 5 3" xfId="1488"/>
    <cellStyle name="Vírgula 3 4 6" xfId="592"/>
    <cellStyle name="Vírgula 3 4 6 2" xfId="2881"/>
    <cellStyle name="Vírgula 3 4 6 3" xfId="1797"/>
    <cellStyle name="Vírgula 3 4 7" xfId="821"/>
    <cellStyle name="Vírgula 3 4 7 2" xfId="3110"/>
    <cellStyle name="Vírgula 3 4 7 3" xfId="1424"/>
    <cellStyle name="Vírgula 3 4 8" xfId="1993"/>
    <cellStyle name="Vírgula 3 4 9" xfId="2377"/>
    <cellStyle name="Vírgula 3 5" xfId="248"/>
    <cellStyle name="Vírgula 3 5 2" xfId="479"/>
    <cellStyle name="Vírgula 3 5 2 2" xfId="1122"/>
    <cellStyle name="Vírgula 3 5 2 2 2" xfId="3411"/>
    <cellStyle name="Vírgula 3 5 2 2 3" xfId="2249"/>
    <cellStyle name="Vírgula 3 5 2 3" xfId="2768"/>
    <cellStyle name="Vírgula 3 5 2 4" xfId="1709"/>
    <cellStyle name="Vírgula 3 5 3" xfId="662"/>
    <cellStyle name="Vírgula 3 5 3 2" xfId="2951"/>
    <cellStyle name="Vírgula 3 5 3 3" xfId="1848"/>
    <cellStyle name="Vírgula 3 5 4" xfId="891"/>
    <cellStyle name="Vírgula 3 5 4 2" xfId="3180"/>
    <cellStyle name="Vírgula 3 5 4 3" xfId="1539"/>
    <cellStyle name="Vírgula 3 5 5" xfId="2063"/>
    <cellStyle name="Vírgula 3 5 6" xfId="2537"/>
    <cellStyle name="Vírgula 3 5 7" xfId="1310"/>
    <cellStyle name="Vírgula 3 6" xfId="260"/>
    <cellStyle name="Vírgula 3 6 2" xfId="491"/>
    <cellStyle name="Vírgula 3 6 2 2" xfId="1134"/>
    <cellStyle name="Vírgula 3 6 2 2 2" xfId="3423"/>
    <cellStyle name="Vírgula 3 6 2 2 3" xfId="2259"/>
    <cellStyle name="Vírgula 3 6 2 3" xfId="2780"/>
    <cellStyle name="Vírgula 3 6 2 4" xfId="1719"/>
    <cellStyle name="Vírgula 3 6 3" xfId="674"/>
    <cellStyle name="Vírgula 3 6 3 2" xfId="2963"/>
    <cellStyle name="Vírgula 3 6 3 3" xfId="1858"/>
    <cellStyle name="Vírgula 3 6 4" xfId="903"/>
    <cellStyle name="Vírgula 3 6 4 2" xfId="3192"/>
    <cellStyle name="Vírgula 3 6 4 3" xfId="1549"/>
    <cellStyle name="Vírgula 3 6 5" xfId="2075"/>
    <cellStyle name="Vírgula 3 6 6" xfId="2549"/>
    <cellStyle name="Vírgula 3 6 7" xfId="1320"/>
    <cellStyle name="Vírgula 3 7" xfId="284"/>
    <cellStyle name="Vírgula 3 7 2" xfId="515"/>
    <cellStyle name="Vírgula 3 7 2 2" xfId="1158"/>
    <cellStyle name="Vírgula 3 7 2 2 2" xfId="3447"/>
    <cellStyle name="Vírgula 3 7 2 2 3" xfId="2278"/>
    <cellStyle name="Vírgula 3 7 2 3" xfId="2804"/>
    <cellStyle name="Vírgula 3 7 2 4" xfId="1738"/>
    <cellStyle name="Vírgula 3 7 3" xfId="697"/>
    <cellStyle name="Vírgula 3 7 3 2" xfId="2986"/>
    <cellStyle name="Vírgula 3 7 3 3" xfId="1876"/>
    <cellStyle name="Vírgula 3 7 4" xfId="927"/>
    <cellStyle name="Vírgula 3 7 4 2" xfId="3216"/>
    <cellStyle name="Vírgula 3 7 4 3" xfId="1568"/>
    <cellStyle name="Vírgula 3 7 5" xfId="2099"/>
    <cellStyle name="Vírgula 3 7 6" xfId="2573"/>
    <cellStyle name="Vírgula 3 7 7" xfId="1339"/>
    <cellStyle name="Vírgula 3 8" xfId="158"/>
    <cellStyle name="Vírgula 3 8 2" xfId="390"/>
    <cellStyle name="Vírgula 3 8 2 2" xfId="1033"/>
    <cellStyle name="Vírgula 3 8 2 2 2" xfId="3322"/>
    <cellStyle name="Vírgula 3 8 2 2 3" xfId="2187"/>
    <cellStyle name="Vírgula 3 8 2 3" xfId="2679"/>
    <cellStyle name="Vírgula 3 8 2 4" xfId="1647"/>
    <cellStyle name="Vírgula 3 8 3" xfId="802"/>
    <cellStyle name="Vírgula 3 8 3 2" xfId="3091"/>
    <cellStyle name="Vírgula 3 8 3 3" xfId="1477"/>
    <cellStyle name="Vírgula 3 8 4" xfId="1974"/>
    <cellStyle name="Vírgula 3 8 5" xfId="2448"/>
    <cellStyle name="Vírgula 3 8 6" xfId="1248"/>
    <cellStyle name="Vírgula 3 9" xfId="342"/>
    <cellStyle name="Vírgula 3 9 2" xfId="985"/>
    <cellStyle name="Vírgula 3 9 2 2" xfId="3274"/>
    <cellStyle name="Vírgula 3 9 2 3" xfId="2156"/>
    <cellStyle name="Vírgula 3 9 3" xfId="2631"/>
    <cellStyle name="Vírgula 3 9 4" xfId="1616"/>
    <cellStyle name="Vírgula 4" xfId="9"/>
    <cellStyle name="Vírgula 4 10" xfId="578"/>
    <cellStyle name="Vírgula 4 10 2" xfId="2867"/>
    <cellStyle name="Vírgula 4 10 3" xfId="1788"/>
    <cellStyle name="Vírgula 4 11" xfId="759"/>
    <cellStyle name="Vírgula 4 11 2" xfId="3048"/>
    <cellStyle name="Vírgula 4 11 3" xfId="1390"/>
    <cellStyle name="Vírgula 4 12" xfId="1931"/>
    <cellStyle name="Vírgula 4 13" xfId="2333"/>
    <cellStyle name="Vírgula 4 14" xfId="1219"/>
    <cellStyle name="Vírgula 4 2" xfId="47"/>
    <cellStyle name="Vírgula 4 2 10" xfId="1955"/>
    <cellStyle name="Vírgula 4 2 11" xfId="2348"/>
    <cellStyle name="Vírgula 4 2 12" xfId="1233"/>
    <cellStyle name="Vírgula 4 2 2" xfId="78"/>
    <cellStyle name="Vírgula 4 2 2 2" xfId="332"/>
    <cellStyle name="Vírgula 4 2 2 2 2" xfId="563"/>
    <cellStyle name="Vírgula 4 2 2 2 2 2" xfId="1206"/>
    <cellStyle name="Vírgula 4 2 2 2 2 2 2" xfId="3495"/>
    <cellStyle name="Vírgula 4 2 2 2 2 2 3" xfId="2317"/>
    <cellStyle name="Vírgula 4 2 2 2 2 3" xfId="2852"/>
    <cellStyle name="Vírgula 4 2 2 2 2 4" xfId="1777"/>
    <cellStyle name="Vírgula 4 2 2 2 3" xfId="745"/>
    <cellStyle name="Vírgula 4 2 2 2 3 2" xfId="3034"/>
    <cellStyle name="Vírgula 4 2 2 2 3 3" xfId="1915"/>
    <cellStyle name="Vírgula 4 2 2 2 4" xfId="975"/>
    <cellStyle name="Vírgula 4 2 2 2 4 2" xfId="3264"/>
    <cellStyle name="Vírgula 4 2 2 2 4 3" xfId="1607"/>
    <cellStyle name="Vírgula 4 2 2 2 5" xfId="2147"/>
    <cellStyle name="Vírgula 4 2 2 2 6" xfId="2621"/>
    <cellStyle name="Vírgula 4 2 2 2 7" xfId="1378"/>
    <cellStyle name="Vírgula 4 2 2 3" xfId="454"/>
    <cellStyle name="Vírgula 4 2 2 3 2" xfId="1097"/>
    <cellStyle name="Vírgula 4 2 2 3 2 2" xfId="3386"/>
    <cellStyle name="Vírgula 4 2 2 3 2 3" xfId="2227"/>
    <cellStyle name="Vírgula 4 2 2 3 3" xfId="2743"/>
    <cellStyle name="Vírgula 4 2 2 3 4" xfId="1687"/>
    <cellStyle name="Vírgula 4 2 2 4" xfId="222"/>
    <cellStyle name="Vírgula 4 2 2 4 2" xfId="2512"/>
    <cellStyle name="Vírgula 4 2 2 4 3" xfId="1517"/>
    <cellStyle name="Vírgula 4 2 2 5" xfId="637"/>
    <cellStyle name="Vírgula 4 2 2 5 2" xfId="2926"/>
    <cellStyle name="Vírgula 4 2 2 5 3" xfId="1826"/>
    <cellStyle name="Vírgula 4 2 2 6" xfId="866"/>
    <cellStyle name="Vírgula 4 2 2 6 2" xfId="3155"/>
    <cellStyle name="Vírgula 4 2 2 6 3" xfId="1425"/>
    <cellStyle name="Vírgula 4 2 2 7" xfId="2038"/>
    <cellStyle name="Vírgula 4 2 2 8" xfId="2378"/>
    <cellStyle name="Vírgula 4 2 2 9" xfId="1288"/>
    <cellStyle name="Vírgula 4 2 3" xfId="228"/>
    <cellStyle name="Vírgula 4 2 3 2" xfId="460"/>
    <cellStyle name="Vírgula 4 2 3 2 2" xfId="1103"/>
    <cellStyle name="Vírgula 4 2 3 2 2 2" xfId="3392"/>
    <cellStyle name="Vírgula 4 2 3 2 2 3" xfId="2232"/>
    <cellStyle name="Vírgula 4 2 3 2 3" xfId="2749"/>
    <cellStyle name="Vírgula 4 2 3 2 4" xfId="1692"/>
    <cellStyle name="Vírgula 4 2 3 3" xfId="643"/>
    <cellStyle name="Vírgula 4 2 3 3 2" xfId="2932"/>
    <cellStyle name="Vírgula 4 2 3 3 3" xfId="1831"/>
    <cellStyle name="Vírgula 4 2 3 4" xfId="872"/>
    <cellStyle name="Vírgula 4 2 3 4 2" xfId="3161"/>
    <cellStyle name="Vírgula 4 2 3 4 3" xfId="1522"/>
    <cellStyle name="Vírgula 4 2 3 5" xfId="2044"/>
    <cellStyle name="Vírgula 4 2 3 6" xfId="2518"/>
    <cellStyle name="Vírgula 4 2 3 7" xfId="1293"/>
    <cellStyle name="Vírgula 4 2 4" xfId="299"/>
    <cellStyle name="Vírgula 4 2 4 2" xfId="530"/>
    <cellStyle name="Vírgula 4 2 4 2 2" xfId="1173"/>
    <cellStyle name="Vírgula 4 2 4 2 2 2" xfId="3462"/>
    <cellStyle name="Vírgula 4 2 4 2 2 3" xfId="2291"/>
    <cellStyle name="Vírgula 4 2 4 2 3" xfId="2819"/>
    <cellStyle name="Vírgula 4 2 4 2 4" xfId="1751"/>
    <cellStyle name="Vírgula 4 2 4 3" xfId="712"/>
    <cellStyle name="Vírgula 4 2 4 3 2" xfId="3001"/>
    <cellStyle name="Vírgula 4 2 4 3 3" xfId="1889"/>
    <cellStyle name="Vírgula 4 2 4 4" xfId="942"/>
    <cellStyle name="Vírgula 4 2 4 4 2" xfId="3231"/>
    <cellStyle name="Vírgula 4 2 4 4 3" xfId="1581"/>
    <cellStyle name="Vírgula 4 2 4 5" xfId="2114"/>
    <cellStyle name="Vírgula 4 2 4 6" xfId="2588"/>
    <cellStyle name="Vírgula 4 2 4 7" xfId="1352"/>
    <cellStyle name="Vírgula 4 2 5" xfId="207"/>
    <cellStyle name="Vírgula 4 2 5 2" xfId="439"/>
    <cellStyle name="Vírgula 4 2 5 2 2" xfId="1082"/>
    <cellStyle name="Vírgula 4 2 5 2 2 2" xfId="3371"/>
    <cellStyle name="Vírgula 4 2 5 2 2 3" xfId="2215"/>
    <cellStyle name="Vírgula 4 2 5 2 3" xfId="2728"/>
    <cellStyle name="Vírgula 4 2 5 2 4" xfId="1675"/>
    <cellStyle name="Vírgula 4 2 5 3" xfId="851"/>
    <cellStyle name="Vírgula 4 2 5 3 2" xfId="3140"/>
    <cellStyle name="Vírgula 4 2 5 3 3" xfId="1505"/>
    <cellStyle name="Vírgula 4 2 5 4" xfId="2023"/>
    <cellStyle name="Vírgula 4 2 5 5" xfId="2497"/>
    <cellStyle name="Vírgula 4 2 5 6" xfId="1276"/>
    <cellStyle name="Vírgula 4 2 6" xfId="371"/>
    <cellStyle name="Vírgula 4 2 6 2" xfId="1014"/>
    <cellStyle name="Vírgula 4 2 6 2 2" xfId="3303"/>
    <cellStyle name="Vírgula 4 2 6 2 3" xfId="2172"/>
    <cellStyle name="Vírgula 4 2 6 3" xfId="2660"/>
    <cellStyle name="Vírgula 4 2 6 4" xfId="1632"/>
    <cellStyle name="Vírgula 4 2 7" xfId="137"/>
    <cellStyle name="Vírgula 4 2 7 2" xfId="2427"/>
    <cellStyle name="Vírgula 4 2 7 3" xfId="1460"/>
    <cellStyle name="Vírgula 4 2 8" xfId="622"/>
    <cellStyle name="Vírgula 4 2 8 2" xfId="2911"/>
    <cellStyle name="Vírgula 4 2 8 3" xfId="1814"/>
    <cellStyle name="Vírgula 4 2 9" xfId="783"/>
    <cellStyle name="Vírgula 4 2 9 2" xfId="3072"/>
    <cellStyle name="Vírgula 4 2 9 3" xfId="1401"/>
    <cellStyle name="Vírgula 4 3" xfId="79"/>
    <cellStyle name="Vírgula 4 3 10" xfId="1242"/>
    <cellStyle name="Vírgula 4 3 2" xfId="319"/>
    <cellStyle name="Vírgula 4 3 2 2" xfId="550"/>
    <cellStyle name="Vírgula 4 3 2 2 2" xfId="1193"/>
    <cellStyle name="Vírgula 4 3 2 2 2 2" xfId="3482"/>
    <cellStyle name="Vírgula 4 3 2 2 2 3" xfId="2306"/>
    <cellStyle name="Vírgula 4 3 2 2 3" xfId="2839"/>
    <cellStyle name="Vírgula 4 3 2 2 4" xfId="1766"/>
    <cellStyle name="Vírgula 4 3 2 3" xfId="732"/>
    <cellStyle name="Vírgula 4 3 2 3 2" xfId="3021"/>
    <cellStyle name="Vírgula 4 3 2 3 3" xfId="1904"/>
    <cellStyle name="Vírgula 4 3 2 4" xfId="962"/>
    <cellStyle name="Vírgula 4 3 2 4 2" xfId="3251"/>
    <cellStyle name="Vírgula 4 3 2 4 3" xfId="1596"/>
    <cellStyle name="Vírgula 4 3 2 5" xfId="2134"/>
    <cellStyle name="Vírgula 4 3 2 6" xfId="2608"/>
    <cellStyle name="Vírgula 4 3 2 7" xfId="1367"/>
    <cellStyle name="Vírgula 4 3 3" xfId="219"/>
    <cellStyle name="Vírgula 4 3 3 2" xfId="451"/>
    <cellStyle name="Vírgula 4 3 3 2 2" xfId="1094"/>
    <cellStyle name="Vírgula 4 3 3 2 2 2" xfId="3383"/>
    <cellStyle name="Vírgula 4 3 3 2 2 3" xfId="2224"/>
    <cellStyle name="Vírgula 4 3 3 2 3" xfId="2740"/>
    <cellStyle name="Vírgula 4 3 3 2 4" xfId="1684"/>
    <cellStyle name="Vírgula 4 3 3 3" xfId="863"/>
    <cellStyle name="Vírgula 4 3 3 3 2" xfId="3152"/>
    <cellStyle name="Vírgula 4 3 3 3 3" xfId="1514"/>
    <cellStyle name="Vírgula 4 3 3 4" xfId="2035"/>
    <cellStyle name="Vírgula 4 3 3 5" xfId="2509"/>
    <cellStyle name="Vírgula 4 3 3 6" xfId="1285"/>
    <cellStyle name="Vírgula 4 3 4" xfId="383"/>
    <cellStyle name="Vírgula 4 3 4 2" xfId="1026"/>
    <cellStyle name="Vírgula 4 3 4 2 2" xfId="3315"/>
    <cellStyle name="Vírgula 4 3 4 2 3" xfId="2181"/>
    <cellStyle name="Vírgula 4 3 4 3" xfId="2672"/>
    <cellStyle name="Vírgula 4 3 4 4" xfId="1641"/>
    <cellStyle name="Vírgula 4 3 5" xfId="149"/>
    <cellStyle name="Vírgula 4 3 5 2" xfId="2439"/>
    <cellStyle name="Vírgula 4 3 5 3" xfId="1469"/>
    <cellStyle name="Vírgula 4 3 6" xfId="634"/>
    <cellStyle name="Vírgula 4 3 6 2" xfId="2923"/>
    <cellStyle name="Vírgula 4 3 6 3" xfId="1823"/>
    <cellStyle name="Vírgula 4 3 7" xfId="795"/>
    <cellStyle name="Vírgula 4 3 7 2" xfId="3084"/>
    <cellStyle name="Vírgula 4 3 7 3" xfId="1426"/>
    <cellStyle name="Vírgula 4 3 8" xfId="1967"/>
    <cellStyle name="Vírgula 4 3 9" xfId="2379"/>
    <cellStyle name="Vírgula 4 4" xfId="182"/>
    <cellStyle name="Vírgula 4 4 2" xfId="249"/>
    <cellStyle name="Vírgula 4 4 2 2" xfId="480"/>
    <cellStyle name="Vírgula 4 4 2 2 2" xfId="1123"/>
    <cellStyle name="Vírgula 4 4 2 2 2 2" xfId="3412"/>
    <cellStyle name="Vírgula 4 4 2 2 2 3" xfId="2250"/>
    <cellStyle name="Vírgula 4 4 2 2 3" xfId="2769"/>
    <cellStyle name="Vírgula 4 4 2 2 4" xfId="1710"/>
    <cellStyle name="Vírgula 4 4 2 3" xfId="663"/>
    <cellStyle name="Vírgula 4 4 2 3 2" xfId="2952"/>
    <cellStyle name="Vírgula 4 4 2 3 3" xfId="1849"/>
    <cellStyle name="Vírgula 4 4 2 4" xfId="892"/>
    <cellStyle name="Vírgula 4 4 2 4 2" xfId="3181"/>
    <cellStyle name="Vírgula 4 4 2 4 3" xfId="1540"/>
    <cellStyle name="Vírgula 4 4 2 5" xfId="2064"/>
    <cellStyle name="Vírgula 4 4 2 6" xfId="2538"/>
    <cellStyle name="Vírgula 4 4 2 7" xfId="1311"/>
    <cellStyle name="Vírgula 4 4 3" xfId="414"/>
    <cellStyle name="Vírgula 4 4 3 2" xfId="1057"/>
    <cellStyle name="Vírgula 4 4 3 2 2" xfId="3346"/>
    <cellStyle name="Vírgula 4 4 3 2 3" xfId="2200"/>
    <cellStyle name="Vírgula 4 4 3 3" xfId="2703"/>
    <cellStyle name="Vírgula 4 4 3 4" xfId="1660"/>
    <cellStyle name="Vírgula 4 4 4" xfId="597"/>
    <cellStyle name="Vírgula 4 4 4 2" xfId="2886"/>
    <cellStyle name="Vírgula 4 4 4 3" xfId="1799"/>
    <cellStyle name="Vírgula 4 4 5" xfId="826"/>
    <cellStyle name="Vírgula 4 4 5 2" xfId="3115"/>
    <cellStyle name="Vírgula 4 4 5 3" xfId="1490"/>
    <cellStyle name="Vírgula 4 4 6" xfId="1998"/>
    <cellStyle name="Vírgula 4 4 7" xfId="2472"/>
    <cellStyle name="Vírgula 4 4 8" xfId="1261"/>
    <cellStyle name="Vírgula 4 5" xfId="262"/>
    <cellStyle name="Vírgula 4 5 2" xfId="493"/>
    <cellStyle name="Vírgula 4 5 2 2" xfId="1136"/>
    <cellStyle name="Vírgula 4 5 2 2 2" xfId="3425"/>
    <cellStyle name="Vírgula 4 5 2 2 3" xfId="2261"/>
    <cellStyle name="Vírgula 4 5 2 3" xfId="2782"/>
    <cellStyle name="Vírgula 4 5 2 4" xfId="1721"/>
    <cellStyle name="Vírgula 4 5 3" xfId="676"/>
    <cellStyle name="Vírgula 4 5 3 2" xfId="2965"/>
    <cellStyle name="Vírgula 4 5 3 3" xfId="1860"/>
    <cellStyle name="Vírgula 4 5 4" xfId="905"/>
    <cellStyle name="Vírgula 4 5 4 2" xfId="3194"/>
    <cellStyle name="Vírgula 4 5 4 3" xfId="1551"/>
    <cellStyle name="Vírgula 4 5 5" xfId="2077"/>
    <cellStyle name="Vírgula 4 5 6" xfId="2551"/>
    <cellStyle name="Vírgula 4 5 7" xfId="1322"/>
    <cellStyle name="Vírgula 4 6" xfId="286"/>
    <cellStyle name="Vírgula 4 6 2" xfId="517"/>
    <cellStyle name="Vírgula 4 6 2 2" xfId="1160"/>
    <cellStyle name="Vírgula 4 6 2 2 2" xfId="3449"/>
    <cellStyle name="Vírgula 4 6 2 2 3" xfId="2280"/>
    <cellStyle name="Vírgula 4 6 2 3" xfId="2806"/>
    <cellStyle name="Vírgula 4 6 2 4" xfId="1740"/>
    <cellStyle name="Vírgula 4 6 3" xfId="699"/>
    <cellStyle name="Vírgula 4 6 3 2" xfId="2988"/>
    <cellStyle name="Vírgula 4 6 3 3" xfId="1878"/>
    <cellStyle name="Vírgula 4 6 4" xfId="929"/>
    <cellStyle name="Vírgula 4 6 4 2" xfId="3218"/>
    <cellStyle name="Vírgula 4 6 4 3" xfId="1570"/>
    <cellStyle name="Vírgula 4 6 5" xfId="2101"/>
    <cellStyle name="Vírgula 4 6 6" xfId="2575"/>
    <cellStyle name="Vírgula 4 6 7" xfId="1341"/>
    <cellStyle name="Vírgula 4 7" xfId="163"/>
    <cellStyle name="Vírgula 4 7 2" xfId="395"/>
    <cellStyle name="Vírgula 4 7 2 2" xfId="1038"/>
    <cellStyle name="Vírgula 4 7 2 2 2" xfId="3327"/>
    <cellStyle name="Vírgula 4 7 2 2 3" xfId="2189"/>
    <cellStyle name="Vírgula 4 7 2 3" xfId="2684"/>
    <cellStyle name="Vírgula 4 7 2 4" xfId="1649"/>
    <cellStyle name="Vírgula 4 7 3" xfId="807"/>
    <cellStyle name="Vírgula 4 7 3 2" xfId="3096"/>
    <cellStyle name="Vírgula 4 7 3 3" xfId="1479"/>
    <cellStyle name="Vírgula 4 7 4" xfId="1979"/>
    <cellStyle name="Vírgula 4 7 5" xfId="2453"/>
    <cellStyle name="Vírgula 4 7 6" xfId="1250"/>
    <cellStyle name="Vírgula 4 8" xfId="347"/>
    <cellStyle name="Vírgula 4 8 2" xfId="990"/>
    <cellStyle name="Vírgula 4 8 2 2" xfId="3279"/>
    <cellStyle name="Vírgula 4 8 2 3" xfId="2158"/>
    <cellStyle name="Vírgula 4 8 3" xfId="2636"/>
    <cellStyle name="Vírgula 4 8 4" xfId="1618"/>
    <cellStyle name="Vírgula 4 9" xfId="113"/>
    <cellStyle name="Vírgula 4 9 2" xfId="2403"/>
    <cellStyle name="Vírgula 4 9 3" xfId="1446"/>
    <cellStyle name="Vírgula 5" xfId="15"/>
    <cellStyle name="Vírgula 5 10" xfId="119"/>
    <cellStyle name="Vírgula 5 10 2" xfId="2409"/>
    <cellStyle name="Vírgula 5 10 3" xfId="1450"/>
    <cellStyle name="Vírgula 5 11" xfId="584"/>
    <cellStyle name="Vírgula 5 11 2" xfId="2873"/>
    <cellStyle name="Vírgula 5 11 3" xfId="1792"/>
    <cellStyle name="Vírgula 5 12" xfId="765"/>
    <cellStyle name="Vírgula 5 12 2" xfId="3054"/>
    <cellStyle name="Vírgula 5 12 3" xfId="1394"/>
    <cellStyle name="Vírgula 5 13" xfId="1937"/>
    <cellStyle name="Vírgula 5 14" xfId="2339"/>
    <cellStyle name="Vírgula 5 15" xfId="1223"/>
    <cellStyle name="Vírgula 5 2" xfId="49"/>
    <cellStyle name="Vírgula 5 2 10" xfId="628"/>
    <cellStyle name="Vírgula 5 2 10 2" xfId="2917"/>
    <cellStyle name="Vírgula 5 2 10 3" xfId="1818"/>
    <cellStyle name="Vírgula 5 2 11" xfId="789"/>
    <cellStyle name="Vírgula 5 2 11 2" xfId="3078"/>
    <cellStyle name="Vírgula 5 2 11 3" xfId="1403"/>
    <cellStyle name="Vírgula 5 2 12" xfId="1961"/>
    <cellStyle name="Vírgula 5 2 13" xfId="2350"/>
    <cellStyle name="Vírgula 5 2 14" xfId="1237"/>
    <cellStyle name="Vírgula 5 2 2" xfId="80"/>
    <cellStyle name="Vírgula 5 2 2 10" xfId="2380"/>
    <cellStyle name="Vírgula 5 2 2 11" xfId="1244"/>
    <cellStyle name="Vírgula 5 2 2 2" xfId="81"/>
    <cellStyle name="Vírgula 5 2 2 2 2" xfId="565"/>
    <cellStyle name="Vírgula 5 2 2 2 2 2" xfId="1208"/>
    <cellStyle name="Vírgula 5 2 2 2 2 2 2" xfId="3497"/>
    <cellStyle name="Vírgula 5 2 2 2 2 2 3" xfId="2319"/>
    <cellStyle name="Vírgula 5 2 2 2 2 3" xfId="2854"/>
    <cellStyle name="Vírgula 5 2 2 2 2 4" xfId="1779"/>
    <cellStyle name="Vírgula 5 2 2 2 3" xfId="334"/>
    <cellStyle name="Vírgula 5 2 2 2 3 2" xfId="2623"/>
    <cellStyle name="Vírgula 5 2 2 2 3 3" xfId="1609"/>
    <cellStyle name="Vírgula 5 2 2 2 4" xfId="747"/>
    <cellStyle name="Vírgula 5 2 2 2 4 2" xfId="3036"/>
    <cellStyle name="Vírgula 5 2 2 2 4 3" xfId="1917"/>
    <cellStyle name="Vírgula 5 2 2 2 5" xfId="977"/>
    <cellStyle name="Vírgula 5 2 2 2 5 2" xfId="3266"/>
    <cellStyle name="Vírgula 5 2 2 2 5 3" xfId="1428"/>
    <cellStyle name="Vírgula 5 2 2 2 6" xfId="2149"/>
    <cellStyle name="Vírgula 5 2 2 2 7" xfId="2381"/>
    <cellStyle name="Vírgula 5 2 2 2 8" xfId="1380"/>
    <cellStyle name="Vírgula 5 2 2 3" xfId="301"/>
    <cellStyle name="Vírgula 5 2 2 3 2" xfId="532"/>
    <cellStyle name="Vírgula 5 2 2 3 2 2" xfId="1175"/>
    <cellStyle name="Vírgula 5 2 2 3 2 2 2" xfId="3464"/>
    <cellStyle name="Vírgula 5 2 2 3 2 2 3" xfId="2293"/>
    <cellStyle name="Vírgula 5 2 2 3 2 3" xfId="2821"/>
    <cellStyle name="Vírgula 5 2 2 3 2 4" xfId="1753"/>
    <cellStyle name="Vírgula 5 2 2 3 3" xfId="714"/>
    <cellStyle name="Vírgula 5 2 2 3 3 2" xfId="3003"/>
    <cellStyle name="Vírgula 5 2 2 3 3 3" xfId="1891"/>
    <cellStyle name="Vírgula 5 2 2 3 4" xfId="944"/>
    <cellStyle name="Vírgula 5 2 2 3 4 2" xfId="3233"/>
    <cellStyle name="Vírgula 5 2 2 3 4 3" xfId="1583"/>
    <cellStyle name="Vírgula 5 2 2 3 5" xfId="2116"/>
    <cellStyle name="Vírgula 5 2 2 3 6" xfId="2590"/>
    <cellStyle name="Vírgula 5 2 2 3 7" xfId="1354"/>
    <cellStyle name="Vírgula 5 2 2 4" xfId="221"/>
    <cellStyle name="Vírgula 5 2 2 4 2" xfId="453"/>
    <cellStyle name="Vírgula 5 2 2 4 2 2" xfId="1096"/>
    <cellStyle name="Vírgula 5 2 2 4 2 2 2" xfId="3385"/>
    <cellStyle name="Vírgula 5 2 2 4 2 2 3" xfId="2226"/>
    <cellStyle name="Vírgula 5 2 2 4 2 3" xfId="2742"/>
    <cellStyle name="Vírgula 5 2 2 4 2 4" xfId="1686"/>
    <cellStyle name="Vírgula 5 2 2 4 3" xfId="865"/>
    <cellStyle name="Vírgula 5 2 2 4 3 2" xfId="3154"/>
    <cellStyle name="Vírgula 5 2 2 4 3 3" xfId="1516"/>
    <cellStyle name="Vírgula 5 2 2 4 4" xfId="2037"/>
    <cellStyle name="Vírgula 5 2 2 4 5" xfId="2511"/>
    <cellStyle name="Vírgula 5 2 2 4 6" xfId="1287"/>
    <cellStyle name="Vírgula 5 2 2 5" xfId="385"/>
    <cellStyle name="Vírgula 5 2 2 5 2" xfId="1028"/>
    <cellStyle name="Vírgula 5 2 2 5 2 2" xfId="3317"/>
    <cellStyle name="Vírgula 5 2 2 5 2 3" xfId="2183"/>
    <cellStyle name="Vírgula 5 2 2 5 3" xfId="2674"/>
    <cellStyle name="Vírgula 5 2 2 5 4" xfId="1643"/>
    <cellStyle name="Vírgula 5 2 2 6" xfId="151"/>
    <cellStyle name="Vírgula 5 2 2 6 2" xfId="2441"/>
    <cellStyle name="Vírgula 5 2 2 6 3" xfId="1471"/>
    <cellStyle name="Vírgula 5 2 2 7" xfId="636"/>
    <cellStyle name="Vírgula 5 2 2 7 2" xfId="2925"/>
    <cellStyle name="Vírgula 5 2 2 7 3" xfId="1825"/>
    <cellStyle name="Vírgula 5 2 2 8" xfId="797"/>
    <cellStyle name="Vírgula 5 2 2 8 2" xfId="3086"/>
    <cellStyle name="Vírgula 5 2 2 8 3" xfId="1427"/>
    <cellStyle name="Vírgula 5 2 2 9" xfId="1969"/>
    <cellStyle name="Vírgula 5 2 3" xfId="82"/>
    <cellStyle name="Vírgula 5 2 3 2" xfId="321"/>
    <cellStyle name="Vírgula 5 2 3 2 2" xfId="552"/>
    <cellStyle name="Vírgula 5 2 3 2 2 2" xfId="1195"/>
    <cellStyle name="Vírgula 5 2 3 2 2 2 2" xfId="3484"/>
    <cellStyle name="Vírgula 5 2 3 2 2 2 3" xfId="2308"/>
    <cellStyle name="Vírgula 5 2 3 2 2 3" xfId="2841"/>
    <cellStyle name="Vírgula 5 2 3 2 2 4" xfId="1768"/>
    <cellStyle name="Vírgula 5 2 3 2 3" xfId="734"/>
    <cellStyle name="Vírgula 5 2 3 2 3 2" xfId="3023"/>
    <cellStyle name="Vírgula 5 2 3 2 3 3" xfId="1906"/>
    <cellStyle name="Vírgula 5 2 3 2 4" xfId="964"/>
    <cellStyle name="Vírgula 5 2 3 2 4 2" xfId="3253"/>
    <cellStyle name="Vírgula 5 2 3 2 4 3" xfId="1598"/>
    <cellStyle name="Vírgula 5 2 3 2 5" xfId="2136"/>
    <cellStyle name="Vírgula 5 2 3 2 6" xfId="2610"/>
    <cellStyle name="Vírgula 5 2 3 2 7" xfId="1369"/>
    <cellStyle name="Vírgula 5 2 3 3" xfId="474"/>
    <cellStyle name="Vírgula 5 2 3 3 2" xfId="1117"/>
    <cellStyle name="Vírgula 5 2 3 3 2 2" xfId="3406"/>
    <cellStyle name="Vírgula 5 2 3 3 2 3" xfId="2245"/>
    <cellStyle name="Vírgula 5 2 3 3 3" xfId="2763"/>
    <cellStyle name="Vírgula 5 2 3 3 4" xfId="1705"/>
    <cellStyle name="Vírgula 5 2 3 4" xfId="242"/>
    <cellStyle name="Vírgula 5 2 3 4 2" xfId="2532"/>
    <cellStyle name="Vírgula 5 2 3 4 3" xfId="1535"/>
    <cellStyle name="Vírgula 5 2 3 5" xfId="657"/>
    <cellStyle name="Vírgula 5 2 3 5 2" xfId="2946"/>
    <cellStyle name="Vírgula 5 2 3 5 3" xfId="1844"/>
    <cellStyle name="Vírgula 5 2 3 6" xfId="886"/>
    <cellStyle name="Vírgula 5 2 3 6 2" xfId="3175"/>
    <cellStyle name="Vírgula 5 2 3 6 3" xfId="1429"/>
    <cellStyle name="Vírgula 5 2 3 7" xfId="2058"/>
    <cellStyle name="Vírgula 5 2 3 8" xfId="2382"/>
    <cellStyle name="Vírgula 5 2 3 9" xfId="1306"/>
    <cellStyle name="Vírgula 5 2 4" xfId="251"/>
    <cellStyle name="Vírgula 5 2 4 2" xfId="482"/>
    <cellStyle name="Vírgula 5 2 4 2 2" xfId="1125"/>
    <cellStyle name="Vírgula 5 2 4 2 2 2" xfId="3414"/>
    <cellStyle name="Vírgula 5 2 4 2 2 3" xfId="2252"/>
    <cellStyle name="Vírgula 5 2 4 2 3" xfId="2771"/>
    <cellStyle name="Vírgula 5 2 4 2 4" xfId="1712"/>
    <cellStyle name="Vírgula 5 2 4 3" xfId="665"/>
    <cellStyle name="Vírgula 5 2 4 3 2" xfId="2954"/>
    <cellStyle name="Vírgula 5 2 4 3 3" xfId="1851"/>
    <cellStyle name="Vírgula 5 2 4 4" xfId="894"/>
    <cellStyle name="Vírgula 5 2 4 4 2" xfId="3183"/>
    <cellStyle name="Vírgula 5 2 4 4 3" xfId="1542"/>
    <cellStyle name="Vírgula 5 2 4 5" xfId="2066"/>
    <cellStyle name="Vírgula 5 2 4 6" xfId="2540"/>
    <cellStyle name="Vírgula 5 2 4 7" xfId="1313"/>
    <cellStyle name="Vírgula 5 2 5" xfId="264"/>
    <cellStyle name="Vírgula 5 2 5 2" xfId="495"/>
    <cellStyle name="Vírgula 5 2 5 2 2" xfId="1138"/>
    <cellStyle name="Vírgula 5 2 5 2 2 2" xfId="3427"/>
    <cellStyle name="Vírgula 5 2 5 2 2 3" xfId="2263"/>
    <cellStyle name="Vírgula 5 2 5 2 3" xfId="2784"/>
    <cellStyle name="Vírgula 5 2 5 2 4" xfId="1723"/>
    <cellStyle name="Vírgula 5 2 5 3" xfId="678"/>
    <cellStyle name="Vírgula 5 2 5 3 2" xfId="2967"/>
    <cellStyle name="Vírgula 5 2 5 3 3" xfId="1862"/>
    <cellStyle name="Vírgula 5 2 5 4" xfId="907"/>
    <cellStyle name="Vírgula 5 2 5 4 2" xfId="3196"/>
    <cellStyle name="Vírgula 5 2 5 4 3" xfId="1553"/>
    <cellStyle name="Vírgula 5 2 5 5" xfId="2079"/>
    <cellStyle name="Vírgula 5 2 5 6" xfId="2553"/>
    <cellStyle name="Vírgula 5 2 5 7" xfId="1324"/>
    <cellStyle name="Vírgula 5 2 6" xfId="288"/>
    <cellStyle name="Vírgula 5 2 6 2" xfId="519"/>
    <cellStyle name="Vírgula 5 2 6 2 2" xfId="1162"/>
    <cellStyle name="Vírgula 5 2 6 2 2 2" xfId="3451"/>
    <cellStyle name="Vírgula 5 2 6 2 2 3" xfId="2282"/>
    <cellStyle name="Vírgula 5 2 6 2 3" xfId="2808"/>
    <cellStyle name="Vírgula 5 2 6 2 4" xfId="1742"/>
    <cellStyle name="Vírgula 5 2 6 3" xfId="701"/>
    <cellStyle name="Vírgula 5 2 6 3 2" xfId="2990"/>
    <cellStyle name="Vírgula 5 2 6 3 3" xfId="1880"/>
    <cellStyle name="Vírgula 5 2 6 4" xfId="931"/>
    <cellStyle name="Vírgula 5 2 6 4 2" xfId="3220"/>
    <cellStyle name="Vírgula 5 2 6 4 3" xfId="1572"/>
    <cellStyle name="Vírgula 5 2 6 5" xfId="2103"/>
    <cellStyle name="Vírgula 5 2 6 6" xfId="2577"/>
    <cellStyle name="Vírgula 5 2 6 7" xfId="1343"/>
    <cellStyle name="Vírgula 5 2 7" xfId="213"/>
    <cellStyle name="Vírgula 5 2 7 2" xfId="445"/>
    <cellStyle name="Vírgula 5 2 7 2 2" xfId="1088"/>
    <cellStyle name="Vírgula 5 2 7 2 2 2" xfId="3377"/>
    <cellStyle name="Vírgula 5 2 7 2 2 3" xfId="2219"/>
    <cellStyle name="Vírgula 5 2 7 2 3" xfId="2734"/>
    <cellStyle name="Vírgula 5 2 7 2 4" xfId="1679"/>
    <cellStyle name="Vírgula 5 2 7 3" xfId="857"/>
    <cellStyle name="Vírgula 5 2 7 3 2" xfId="3146"/>
    <cellStyle name="Vírgula 5 2 7 3 3" xfId="1509"/>
    <cellStyle name="Vírgula 5 2 7 4" xfId="2029"/>
    <cellStyle name="Vírgula 5 2 7 5" xfId="2503"/>
    <cellStyle name="Vírgula 5 2 7 6" xfId="1280"/>
    <cellStyle name="Vírgula 5 2 8" xfId="377"/>
    <cellStyle name="Vírgula 5 2 8 2" xfId="1020"/>
    <cellStyle name="Vírgula 5 2 8 2 2" xfId="3309"/>
    <cellStyle name="Vírgula 5 2 8 2 3" xfId="2176"/>
    <cellStyle name="Vírgula 5 2 8 3" xfId="2666"/>
    <cellStyle name="Vírgula 5 2 8 4" xfId="1636"/>
    <cellStyle name="Vírgula 5 2 9" xfId="143"/>
    <cellStyle name="Vírgula 5 2 9 2" xfId="2433"/>
    <cellStyle name="Vírgula 5 2 9 3" xfId="1464"/>
    <cellStyle name="Vírgula 5 3" xfId="48"/>
    <cellStyle name="Vírgula 5 3 10" xfId="2349"/>
    <cellStyle name="Vírgula 5 3 11" xfId="1243"/>
    <cellStyle name="Vírgula 5 3 2" xfId="83"/>
    <cellStyle name="Vírgula 5 3 2 2" xfId="333"/>
    <cellStyle name="Vírgula 5 3 2 2 2" xfId="564"/>
    <cellStyle name="Vírgula 5 3 2 2 2 2" xfId="1207"/>
    <cellStyle name="Vírgula 5 3 2 2 2 2 2" xfId="3496"/>
    <cellStyle name="Vírgula 5 3 2 2 2 2 3" xfId="2318"/>
    <cellStyle name="Vírgula 5 3 2 2 2 3" xfId="2853"/>
    <cellStyle name="Vírgula 5 3 2 2 2 4" xfId="1778"/>
    <cellStyle name="Vírgula 5 3 2 2 3" xfId="746"/>
    <cellStyle name="Vírgula 5 3 2 2 3 2" xfId="3035"/>
    <cellStyle name="Vírgula 5 3 2 2 3 3" xfId="1916"/>
    <cellStyle name="Vírgula 5 3 2 2 4" xfId="976"/>
    <cellStyle name="Vírgula 5 3 2 2 4 2" xfId="3265"/>
    <cellStyle name="Vírgula 5 3 2 2 4 3" xfId="1608"/>
    <cellStyle name="Vírgula 5 3 2 2 5" xfId="2148"/>
    <cellStyle name="Vírgula 5 3 2 2 6" xfId="2622"/>
    <cellStyle name="Vírgula 5 3 2 2 7" xfId="1379"/>
    <cellStyle name="Vírgula 5 3 2 3" xfId="459"/>
    <cellStyle name="Vírgula 5 3 2 3 2" xfId="1102"/>
    <cellStyle name="Vírgula 5 3 2 3 2 2" xfId="3391"/>
    <cellStyle name="Vírgula 5 3 2 3 2 3" xfId="2231"/>
    <cellStyle name="Vírgula 5 3 2 3 3" xfId="2748"/>
    <cellStyle name="Vírgula 5 3 2 3 4" xfId="1691"/>
    <cellStyle name="Vírgula 5 3 2 4" xfId="227"/>
    <cellStyle name="Vírgula 5 3 2 4 2" xfId="2517"/>
    <cellStyle name="Vírgula 5 3 2 4 3" xfId="1521"/>
    <cellStyle name="Vírgula 5 3 2 5" xfId="642"/>
    <cellStyle name="Vírgula 5 3 2 5 2" xfId="2931"/>
    <cellStyle name="Vírgula 5 3 2 5 3" xfId="1830"/>
    <cellStyle name="Vírgula 5 3 2 6" xfId="871"/>
    <cellStyle name="Vírgula 5 3 2 6 2" xfId="3160"/>
    <cellStyle name="Vírgula 5 3 2 6 3" xfId="1430"/>
    <cellStyle name="Vírgula 5 3 2 7" xfId="2043"/>
    <cellStyle name="Vírgula 5 3 2 8" xfId="2383"/>
    <cellStyle name="Vírgula 5 3 2 9" xfId="1292"/>
    <cellStyle name="Vírgula 5 3 3" xfId="300"/>
    <cellStyle name="Vírgula 5 3 3 2" xfId="531"/>
    <cellStyle name="Vírgula 5 3 3 2 2" xfId="1174"/>
    <cellStyle name="Vírgula 5 3 3 2 2 2" xfId="3463"/>
    <cellStyle name="Vírgula 5 3 3 2 2 3" xfId="2292"/>
    <cellStyle name="Vírgula 5 3 3 2 3" xfId="2820"/>
    <cellStyle name="Vírgula 5 3 3 2 4" xfId="1752"/>
    <cellStyle name="Vírgula 5 3 3 3" xfId="713"/>
    <cellStyle name="Vírgula 5 3 3 3 2" xfId="3002"/>
    <cellStyle name="Vírgula 5 3 3 3 3" xfId="1890"/>
    <cellStyle name="Vírgula 5 3 3 4" xfId="943"/>
    <cellStyle name="Vírgula 5 3 3 4 2" xfId="3232"/>
    <cellStyle name="Vírgula 5 3 3 4 3" xfId="1582"/>
    <cellStyle name="Vírgula 5 3 3 5" xfId="2115"/>
    <cellStyle name="Vírgula 5 3 3 6" xfId="2589"/>
    <cellStyle name="Vírgula 5 3 3 7" xfId="1353"/>
    <cellStyle name="Vírgula 5 3 4" xfId="220"/>
    <cellStyle name="Vírgula 5 3 4 2" xfId="452"/>
    <cellStyle name="Vírgula 5 3 4 2 2" xfId="1095"/>
    <cellStyle name="Vírgula 5 3 4 2 2 2" xfId="3384"/>
    <cellStyle name="Vírgula 5 3 4 2 2 3" xfId="2225"/>
    <cellStyle name="Vírgula 5 3 4 2 3" xfId="2741"/>
    <cellStyle name="Vírgula 5 3 4 2 4" xfId="1685"/>
    <cellStyle name="Vírgula 5 3 4 3" xfId="864"/>
    <cellStyle name="Vírgula 5 3 4 3 2" xfId="3153"/>
    <cellStyle name="Vírgula 5 3 4 3 3" xfId="1515"/>
    <cellStyle name="Vírgula 5 3 4 4" xfId="2036"/>
    <cellStyle name="Vírgula 5 3 4 5" xfId="2510"/>
    <cellStyle name="Vírgula 5 3 4 6" xfId="1286"/>
    <cellStyle name="Vírgula 5 3 5" xfId="384"/>
    <cellStyle name="Vírgula 5 3 5 2" xfId="1027"/>
    <cellStyle name="Vírgula 5 3 5 2 2" xfId="3316"/>
    <cellStyle name="Vírgula 5 3 5 2 3" xfId="2182"/>
    <cellStyle name="Vírgula 5 3 5 3" xfId="2673"/>
    <cellStyle name="Vírgula 5 3 5 4" xfId="1642"/>
    <cellStyle name="Vírgula 5 3 6" xfId="150"/>
    <cellStyle name="Vírgula 5 3 6 2" xfId="2440"/>
    <cellStyle name="Vírgula 5 3 6 3" xfId="1470"/>
    <cellStyle name="Vírgula 5 3 7" xfId="635"/>
    <cellStyle name="Vírgula 5 3 7 2" xfId="2924"/>
    <cellStyle name="Vírgula 5 3 7 3" xfId="1824"/>
    <cellStyle name="Vírgula 5 3 8" xfId="796"/>
    <cellStyle name="Vírgula 5 3 8 2" xfId="3085"/>
    <cellStyle name="Vírgula 5 3 8 3" xfId="1402"/>
    <cellStyle name="Vírgula 5 3 9" xfId="1968"/>
    <cellStyle name="Vírgula 5 4" xfId="84"/>
    <cellStyle name="Vírgula 5 4 10" xfId="1265"/>
    <cellStyle name="Vírgula 5 4 2" xfId="229"/>
    <cellStyle name="Vírgula 5 4 2 2" xfId="461"/>
    <cellStyle name="Vírgula 5 4 2 2 2" xfId="1104"/>
    <cellStyle name="Vírgula 5 4 2 2 2 2" xfId="3393"/>
    <cellStyle name="Vírgula 5 4 2 2 2 3" xfId="2233"/>
    <cellStyle name="Vírgula 5 4 2 2 3" xfId="2750"/>
    <cellStyle name="Vírgula 5 4 2 2 4" xfId="1693"/>
    <cellStyle name="Vírgula 5 4 2 3" xfId="644"/>
    <cellStyle name="Vírgula 5 4 2 3 2" xfId="2933"/>
    <cellStyle name="Vírgula 5 4 2 3 3" xfId="1832"/>
    <cellStyle name="Vírgula 5 4 2 4" xfId="873"/>
    <cellStyle name="Vírgula 5 4 2 4 2" xfId="3162"/>
    <cellStyle name="Vírgula 5 4 2 4 3" xfId="1523"/>
    <cellStyle name="Vírgula 5 4 2 5" xfId="2045"/>
    <cellStyle name="Vírgula 5 4 2 6" xfId="2519"/>
    <cellStyle name="Vírgula 5 4 2 7" xfId="1294"/>
    <cellStyle name="Vírgula 5 4 3" xfId="320"/>
    <cellStyle name="Vírgula 5 4 3 2" xfId="551"/>
    <cellStyle name="Vírgula 5 4 3 2 2" xfId="1194"/>
    <cellStyle name="Vírgula 5 4 3 2 2 2" xfId="3483"/>
    <cellStyle name="Vírgula 5 4 3 2 2 3" xfId="2307"/>
    <cellStyle name="Vírgula 5 4 3 2 3" xfId="2840"/>
    <cellStyle name="Vírgula 5 4 3 2 4" xfId="1767"/>
    <cellStyle name="Vírgula 5 4 3 3" xfId="733"/>
    <cellStyle name="Vírgula 5 4 3 3 2" xfId="3022"/>
    <cellStyle name="Vírgula 5 4 3 3 3" xfId="1905"/>
    <cellStyle name="Vírgula 5 4 3 4" xfId="963"/>
    <cellStyle name="Vírgula 5 4 3 4 2" xfId="3252"/>
    <cellStyle name="Vírgula 5 4 3 4 3" xfId="1597"/>
    <cellStyle name="Vírgula 5 4 3 5" xfId="2135"/>
    <cellStyle name="Vírgula 5 4 3 6" xfId="2609"/>
    <cellStyle name="Vírgula 5 4 3 7" xfId="1368"/>
    <cellStyle name="Vírgula 5 4 4" xfId="420"/>
    <cellStyle name="Vírgula 5 4 4 2" xfId="1063"/>
    <cellStyle name="Vírgula 5 4 4 2 2" xfId="3352"/>
    <cellStyle name="Vírgula 5 4 4 2 3" xfId="2204"/>
    <cellStyle name="Vírgula 5 4 4 3" xfId="2709"/>
    <cellStyle name="Vírgula 5 4 4 4" xfId="1664"/>
    <cellStyle name="Vírgula 5 4 5" xfId="188"/>
    <cellStyle name="Vírgula 5 4 5 2" xfId="2478"/>
    <cellStyle name="Vírgula 5 4 5 3" xfId="1494"/>
    <cellStyle name="Vírgula 5 4 6" xfId="603"/>
    <cellStyle name="Vírgula 5 4 6 2" xfId="2892"/>
    <cellStyle name="Vírgula 5 4 6 3" xfId="1803"/>
    <cellStyle name="Vírgula 5 4 7" xfId="832"/>
    <cellStyle name="Vírgula 5 4 7 2" xfId="3121"/>
    <cellStyle name="Vírgula 5 4 7 3" xfId="1431"/>
    <cellStyle name="Vírgula 5 4 8" xfId="2004"/>
    <cellStyle name="Vírgula 5 4 9" xfId="2384"/>
    <cellStyle name="Vírgula 5 5" xfId="250"/>
    <cellStyle name="Vírgula 5 5 2" xfId="481"/>
    <cellStyle name="Vírgula 5 5 2 2" xfId="1124"/>
    <cellStyle name="Vírgula 5 5 2 2 2" xfId="3413"/>
    <cellStyle name="Vírgula 5 5 2 2 3" xfId="2251"/>
    <cellStyle name="Vírgula 5 5 2 3" xfId="2770"/>
    <cellStyle name="Vírgula 5 5 2 4" xfId="1711"/>
    <cellStyle name="Vírgula 5 5 3" xfId="664"/>
    <cellStyle name="Vírgula 5 5 3 2" xfId="2953"/>
    <cellStyle name="Vírgula 5 5 3 3" xfId="1850"/>
    <cellStyle name="Vírgula 5 5 4" xfId="893"/>
    <cellStyle name="Vírgula 5 5 4 2" xfId="3182"/>
    <cellStyle name="Vírgula 5 5 4 3" xfId="1541"/>
    <cellStyle name="Vírgula 5 5 5" xfId="2065"/>
    <cellStyle name="Vírgula 5 5 6" xfId="2539"/>
    <cellStyle name="Vírgula 5 5 7" xfId="1312"/>
    <cellStyle name="Vírgula 5 6" xfId="263"/>
    <cellStyle name="Vírgula 5 6 2" xfId="494"/>
    <cellStyle name="Vírgula 5 6 2 2" xfId="1137"/>
    <cellStyle name="Vírgula 5 6 2 2 2" xfId="3426"/>
    <cellStyle name="Vírgula 5 6 2 2 3" xfId="2262"/>
    <cellStyle name="Vírgula 5 6 2 3" xfId="2783"/>
    <cellStyle name="Vírgula 5 6 2 4" xfId="1722"/>
    <cellStyle name="Vírgula 5 6 3" xfId="677"/>
    <cellStyle name="Vírgula 5 6 3 2" xfId="2966"/>
    <cellStyle name="Vírgula 5 6 3 3" xfId="1861"/>
    <cellStyle name="Vírgula 5 6 4" xfId="906"/>
    <cellStyle name="Vírgula 5 6 4 2" xfId="3195"/>
    <cellStyle name="Vírgula 5 6 4 3" xfId="1552"/>
    <cellStyle name="Vírgula 5 6 5" xfId="2078"/>
    <cellStyle name="Vírgula 5 6 6" xfId="2552"/>
    <cellStyle name="Vírgula 5 6 7" xfId="1323"/>
    <cellStyle name="Vírgula 5 7" xfId="287"/>
    <cellStyle name="Vírgula 5 7 2" xfId="518"/>
    <cellStyle name="Vírgula 5 7 2 2" xfId="1161"/>
    <cellStyle name="Vírgula 5 7 2 2 2" xfId="3450"/>
    <cellStyle name="Vírgula 5 7 2 2 3" xfId="2281"/>
    <cellStyle name="Vírgula 5 7 2 3" xfId="2807"/>
    <cellStyle name="Vírgula 5 7 2 4" xfId="1741"/>
    <cellStyle name="Vírgula 5 7 3" xfId="700"/>
    <cellStyle name="Vírgula 5 7 3 2" xfId="2989"/>
    <cellStyle name="Vírgula 5 7 3 3" xfId="1879"/>
    <cellStyle name="Vírgula 5 7 4" xfId="930"/>
    <cellStyle name="Vírgula 5 7 4 2" xfId="3219"/>
    <cellStyle name="Vírgula 5 7 4 3" xfId="1571"/>
    <cellStyle name="Vírgula 5 7 5" xfId="2102"/>
    <cellStyle name="Vírgula 5 7 6" xfId="2576"/>
    <cellStyle name="Vírgula 5 7 7" xfId="1342"/>
    <cellStyle name="Vírgula 5 8" xfId="169"/>
    <cellStyle name="Vírgula 5 8 2" xfId="401"/>
    <cellStyle name="Vírgula 5 8 2 2" xfId="1044"/>
    <cellStyle name="Vírgula 5 8 2 2 2" xfId="3333"/>
    <cellStyle name="Vírgula 5 8 2 2 3" xfId="2193"/>
    <cellStyle name="Vírgula 5 8 2 3" xfId="2690"/>
    <cellStyle name="Vírgula 5 8 2 4" xfId="1653"/>
    <cellStyle name="Vírgula 5 8 3" xfId="813"/>
    <cellStyle name="Vírgula 5 8 3 2" xfId="3102"/>
    <cellStyle name="Vírgula 5 8 3 3" xfId="1483"/>
    <cellStyle name="Vírgula 5 8 4" xfId="1985"/>
    <cellStyle name="Vírgula 5 8 5" xfId="2459"/>
    <cellStyle name="Vírgula 5 8 6" xfId="1254"/>
    <cellStyle name="Vírgula 5 9" xfId="353"/>
    <cellStyle name="Vírgula 5 9 2" xfId="996"/>
    <cellStyle name="Vírgula 5 9 2 2" xfId="3285"/>
    <cellStyle name="Vírgula 5 9 2 3" xfId="2162"/>
    <cellStyle name="Vírgula 5 9 3" xfId="2642"/>
    <cellStyle name="Vírgula 5 9 4" xfId="1622"/>
    <cellStyle name="Vírgula 6" xfId="16"/>
    <cellStyle name="Vírgula 6 10" xfId="585"/>
    <cellStyle name="Vírgula 6 10 2" xfId="2874"/>
    <cellStyle name="Vírgula 6 10 3" xfId="1793"/>
    <cellStyle name="Vírgula 6 11" xfId="766"/>
    <cellStyle name="Vírgula 6 11 2" xfId="3055"/>
    <cellStyle name="Vírgula 6 11 3" xfId="1395"/>
    <cellStyle name="Vírgula 6 12" xfId="1938"/>
    <cellStyle name="Vírgula 6 13" xfId="2340"/>
    <cellStyle name="Vírgula 6 14" xfId="1224"/>
    <cellStyle name="Vírgula 6 2" xfId="85"/>
    <cellStyle name="Vírgula 6 2 10" xfId="2385"/>
    <cellStyle name="Vírgula 6 2 11" xfId="1238"/>
    <cellStyle name="Vírgula 6 2 2" xfId="86"/>
    <cellStyle name="Vírgula 6 2 2 2" xfId="566"/>
    <cellStyle name="Vírgula 6 2 2 2 2" xfId="1209"/>
    <cellStyle name="Vírgula 6 2 2 2 2 2" xfId="3498"/>
    <cellStyle name="Vírgula 6 2 2 2 2 3" xfId="2320"/>
    <cellStyle name="Vírgula 6 2 2 2 3" xfId="2855"/>
    <cellStyle name="Vírgula 6 2 2 2 4" xfId="1780"/>
    <cellStyle name="Vírgula 6 2 2 3" xfId="335"/>
    <cellStyle name="Vírgula 6 2 2 3 2" xfId="2624"/>
    <cellStyle name="Vírgula 6 2 2 3 3" xfId="1610"/>
    <cellStyle name="Vírgula 6 2 2 4" xfId="748"/>
    <cellStyle name="Vírgula 6 2 2 4 2" xfId="3037"/>
    <cellStyle name="Vírgula 6 2 2 4 3" xfId="1918"/>
    <cellStyle name="Vírgula 6 2 2 5" xfId="978"/>
    <cellStyle name="Vírgula 6 2 2 5 2" xfId="3267"/>
    <cellStyle name="Vírgula 6 2 2 5 3" xfId="1433"/>
    <cellStyle name="Vírgula 6 2 2 6" xfId="2150"/>
    <cellStyle name="Vírgula 6 2 2 7" xfId="2386"/>
    <cellStyle name="Vírgula 6 2 2 8" xfId="1381"/>
    <cellStyle name="Vírgula 6 2 3" xfId="302"/>
    <cellStyle name="Vírgula 6 2 3 2" xfId="533"/>
    <cellStyle name="Vírgula 6 2 3 2 2" xfId="1176"/>
    <cellStyle name="Vírgula 6 2 3 2 2 2" xfId="3465"/>
    <cellStyle name="Vírgula 6 2 3 2 2 3" xfId="2294"/>
    <cellStyle name="Vírgula 6 2 3 2 3" xfId="2822"/>
    <cellStyle name="Vírgula 6 2 3 2 4" xfId="1754"/>
    <cellStyle name="Vírgula 6 2 3 3" xfId="715"/>
    <cellStyle name="Vírgula 6 2 3 3 2" xfId="3004"/>
    <cellStyle name="Vírgula 6 2 3 3 3" xfId="1892"/>
    <cellStyle name="Vírgula 6 2 3 4" xfId="945"/>
    <cellStyle name="Vírgula 6 2 3 4 2" xfId="3234"/>
    <cellStyle name="Vírgula 6 2 3 4 3" xfId="1584"/>
    <cellStyle name="Vírgula 6 2 3 5" xfId="2117"/>
    <cellStyle name="Vírgula 6 2 3 6" xfId="2591"/>
    <cellStyle name="Vírgula 6 2 3 7" xfId="1355"/>
    <cellStyle name="Vírgula 6 2 4" xfId="214"/>
    <cellStyle name="Vírgula 6 2 4 2" xfId="446"/>
    <cellStyle name="Vírgula 6 2 4 2 2" xfId="1089"/>
    <cellStyle name="Vírgula 6 2 4 2 2 2" xfId="3378"/>
    <cellStyle name="Vírgula 6 2 4 2 2 3" xfId="2220"/>
    <cellStyle name="Vírgula 6 2 4 2 3" xfId="2735"/>
    <cellStyle name="Vírgula 6 2 4 2 4" xfId="1680"/>
    <cellStyle name="Vírgula 6 2 4 3" xfId="858"/>
    <cellStyle name="Vírgula 6 2 4 3 2" xfId="3147"/>
    <cellStyle name="Vírgula 6 2 4 3 3" xfId="1510"/>
    <cellStyle name="Vírgula 6 2 4 4" xfId="2030"/>
    <cellStyle name="Vírgula 6 2 4 5" xfId="2504"/>
    <cellStyle name="Vírgula 6 2 4 6" xfId="1281"/>
    <cellStyle name="Vírgula 6 2 5" xfId="378"/>
    <cellStyle name="Vírgula 6 2 5 2" xfId="1021"/>
    <cellStyle name="Vírgula 6 2 5 2 2" xfId="3310"/>
    <cellStyle name="Vírgula 6 2 5 2 3" xfId="2177"/>
    <cellStyle name="Vírgula 6 2 5 3" xfId="2667"/>
    <cellStyle name="Vírgula 6 2 5 4" xfId="1637"/>
    <cellStyle name="Vírgula 6 2 6" xfId="144"/>
    <cellStyle name="Vírgula 6 2 6 2" xfId="2434"/>
    <cellStyle name="Vírgula 6 2 6 3" xfId="1465"/>
    <cellStyle name="Vírgula 6 2 7" xfId="629"/>
    <cellStyle name="Vírgula 6 2 7 2" xfId="2918"/>
    <cellStyle name="Vírgula 6 2 7 3" xfId="1819"/>
    <cellStyle name="Vírgula 6 2 8" xfId="790"/>
    <cellStyle name="Vírgula 6 2 8 2" xfId="3079"/>
    <cellStyle name="Vírgula 6 2 8 3" xfId="1432"/>
    <cellStyle name="Vírgula 6 2 9" xfId="1962"/>
    <cellStyle name="Vírgula 6 3" xfId="87"/>
    <cellStyle name="Vírgula 6 3 2" xfId="322"/>
    <cellStyle name="Vírgula 6 3 2 2" xfId="553"/>
    <cellStyle name="Vírgula 6 3 2 2 2" xfId="1196"/>
    <cellStyle name="Vírgula 6 3 2 2 2 2" xfId="3485"/>
    <cellStyle name="Vírgula 6 3 2 2 2 3" xfId="2309"/>
    <cellStyle name="Vírgula 6 3 2 2 3" xfId="2842"/>
    <cellStyle name="Vírgula 6 3 2 2 4" xfId="1769"/>
    <cellStyle name="Vírgula 6 3 2 3" xfId="735"/>
    <cellStyle name="Vírgula 6 3 2 3 2" xfId="3024"/>
    <cellStyle name="Vírgula 6 3 2 3 3" xfId="1907"/>
    <cellStyle name="Vírgula 6 3 2 4" xfId="965"/>
    <cellStyle name="Vírgula 6 3 2 4 2" xfId="3254"/>
    <cellStyle name="Vírgula 6 3 2 4 3" xfId="1599"/>
    <cellStyle name="Vírgula 6 3 2 5" xfId="2137"/>
    <cellStyle name="Vírgula 6 3 2 6" xfId="2611"/>
    <cellStyle name="Vírgula 6 3 2 7" xfId="1370"/>
    <cellStyle name="Vírgula 6 3 3" xfId="421"/>
    <cellStyle name="Vírgula 6 3 3 2" xfId="1064"/>
    <cellStyle name="Vírgula 6 3 3 2 2" xfId="3353"/>
    <cellStyle name="Vírgula 6 3 3 2 3" xfId="2205"/>
    <cellStyle name="Vírgula 6 3 3 3" xfId="2710"/>
    <cellStyle name="Vírgula 6 3 3 4" xfId="1665"/>
    <cellStyle name="Vírgula 6 3 4" xfId="189"/>
    <cellStyle name="Vírgula 6 3 4 2" xfId="2479"/>
    <cellStyle name="Vírgula 6 3 4 3" xfId="1495"/>
    <cellStyle name="Vírgula 6 3 5" xfId="604"/>
    <cellStyle name="Vírgula 6 3 5 2" xfId="2893"/>
    <cellStyle name="Vírgula 6 3 5 3" xfId="1804"/>
    <cellStyle name="Vírgula 6 3 6" xfId="833"/>
    <cellStyle name="Vírgula 6 3 6 2" xfId="3122"/>
    <cellStyle name="Vírgula 6 3 6 3" xfId="1434"/>
    <cellStyle name="Vírgula 6 3 7" xfId="2005"/>
    <cellStyle name="Vírgula 6 3 8" xfId="2387"/>
    <cellStyle name="Vírgula 6 3 9" xfId="1266"/>
    <cellStyle name="Vírgula 6 4" xfId="252"/>
    <cellStyle name="Vírgula 6 4 2" xfId="483"/>
    <cellStyle name="Vírgula 6 4 2 2" xfId="1126"/>
    <cellStyle name="Vírgula 6 4 2 2 2" xfId="3415"/>
    <cellStyle name="Vírgula 6 4 2 2 3" xfId="2253"/>
    <cellStyle name="Vírgula 6 4 2 3" xfId="2772"/>
    <cellStyle name="Vírgula 6 4 2 4" xfId="1713"/>
    <cellStyle name="Vírgula 6 4 3" xfId="666"/>
    <cellStyle name="Vírgula 6 4 3 2" xfId="2955"/>
    <cellStyle name="Vírgula 6 4 3 3" xfId="1852"/>
    <cellStyle name="Vírgula 6 4 4" xfId="895"/>
    <cellStyle name="Vírgula 6 4 4 2" xfId="3184"/>
    <cellStyle name="Vírgula 6 4 4 3" xfId="1543"/>
    <cellStyle name="Vírgula 6 4 5" xfId="2067"/>
    <cellStyle name="Vírgula 6 4 6" xfId="2541"/>
    <cellStyle name="Vírgula 6 4 7" xfId="1314"/>
    <cellStyle name="Vírgula 6 5" xfId="265"/>
    <cellStyle name="Vírgula 6 5 2" xfId="496"/>
    <cellStyle name="Vírgula 6 5 2 2" xfId="1139"/>
    <cellStyle name="Vírgula 6 5 2 2 2" xfId="3428"/>
    <cellStyle name="Vírgula 6 5 2 2 3" xfId="2264"/>
    <cellStyle name="Vírgula 6 5 2 3" xfId="2785"/>
    <cellStyle name="Vírgula 6 5 2 4" xfId="1724"/>
    <cellStyle name="Vírgula 6 5 3" xfId="679"/>
    <cellStyle name="Vírgula 6 5 3 2" xfId="2968"/>
    <cellStyle name="Vírgula 6 5 3 3" xfId="1863"/>
    <cellStyle name="Vírgula 6 5 4" xfId="908"/>
    <cellStyle name="Vírgula 6 5 4 2" xfId="3197"/>
    <cellStyle name="Vírgula 6 5 4 3" xfId="1554"/>
    <cellStyle name="Vírgula 6 5 5" xfId="2080"/>
    <cellStyle name="Vírgula 6 5 6" xfId="2554"/>
    <cellStyle name="Vírgula 6 5 7" xfId="1325"/>
    <cellStyle name="Vírgula 6 6" xfId="289"/>
    <cellStyle name="Vírgula 6 6 2" xfId="520"/>
    <cellStyle name="Vírgula 6 6 2 2" xfId="1163"/>
    <cellStyle name="Vírgula 6 6 2 2 2" xfId="3452"/>
    <cellStyle name="Vírgula 6 6 2 2 3" xfId="2283"/>
    <cellStyle name="Vírgula 6 6 2 3" xfId="2809"/>
    <cellStyle name="Vírgula 6 6 2 4" xfId="1743"/>
    <cellStyle name="Vírgula 6 6 3" xfId="702"/>
    <cellStyle name="Vírgula 6 6 3 2" xfId="2991"/>
    <cellStyle name="Vírgula 6 6 3 3" xfId="1881"/>
    <cellStyle name="Vírgula 6 6 4" xfId="932"/>
    <cellStyle name="Vírgula 6 6 4 2" xfId="3221"/>
    <cellStyle name="Vírgula 6 6 4 3" xfId="1573"/>
    <cellStyle name="Vírgula 6 6 5" xfId="2104"/>
    <cellStyle name="Vírgula 6 6 6" xfId="2578"/>
    <cellStyle name="Vírgula 6 6 7" xfId="1344"/>
    <cellStyle name="Vírgula 6 7" xfId="170"/>
    <cellStyle name="Vírgula 6 7 2" xfId="402"/>
    <cellStyle name="Vírgula 6 7 2 2" xfId="1045"/>
    <cellStyle name="Vírgula 6 7 2 2 2" xfId="3334"/>
    <cellStyle name="Vírgula 6 7 2 2 3" xfId="2194"/>
    <cellStyle name="Vírgula 6 7 2 3" xfId="2691"/>
    <cellStyle name="Vírgula 6 7 2 4" xfId="1654"/>
    <cellStyle name="Vírgula 6 7 3" xfId="814"/>
    <cellStyle name="Vírgula 6 7 3 2" xfId="3103"/>
    <cellStyle name="Vírgula 6 7 3 3" xfId="1484"/>
    <cellStyle name="Vírgula 6 7 4" xfId="1986"/>
    <cellStyle name="Vírgula 6 7 5" xfId="2460"/>
    <cellStyle name="Vírgula 6 7 6" xfId="1255"/>
    <cellStyle name="Vírgula 6 8" xfId="354"/>
    <cellStyle name="Vírgula 6 8 2" xfId="997"/>
    <cellStyle name="Vírgula 6 8 2 2" xfId="3286"/>
    <cellStyle name="Vírgula 6 8 2 3" xfId="2163"/>
    <cellStyle name="Vírgula 6 8 3" xfId="2643"/>
    <cellStyle name="Vírgula 6 8 4" xfId="1623"/>
    <cellStyle name="Vírgula 6 9" xfId="120"/>
    <cellStyle name="Vírgula 6 9 2" xfId="2410"/>
    <cellStyle name="Vírgula 6 9 3" xfId="1451"/>
    <cellStyle name="Vírgula 7" xfId="88"/>
    <cellStyle name="Vírgula 7 10" xfId="589"/>
    <cellStyle name="Vírgula 7 10 2" xfId="2878"/>
    <cellStyle name="Vírgula 7 10 3" xfId="1795"/>
    <cellStyle name="Vírgula 7 11" xfId="769"/>
    <cellStyle name="Vírgula 7 11 2" xfId="3058"/>
    <cellStyle name="Vírgula 7 11 3" xfId="1435"/>
    <cellStyle name="Vírgula 7 12" xfId="1941"/>
    <cellStyle name="Vírgula 7 13" xfId="2388"/>
    <cellStyle name="Vírgula 7 14" xfId="1226"/>
    <cellStyle name="Vírgula 7 2" xfId="89"/>
    <cellStyle name="Vírgula 7 2 10" xfId="1269"/>
    <cellStyle name="Vírgula 7 2 2" xfId="90"/>
    <cellStyle name="Vírgula 7 2 2 2" xfId="336"/>
    <cellStyle name="Vírgula 7 2 2 2 2" xfId="567"/>
    <cellStyle name="Vírgula 7 2 2 2 2 2" xfId="1210"/>
    <cellStyle name="Vírgula 7 2 2 2 2 2 2" xfId="3499"/>
    <cellStyle name="Vírgula 7 2 2 2 2 2 3" xfId="2321"/>
    <cellStyle name="Vírgula 7 2 2 2 2 3" xfId="2856"/>
    <cellStyle name="Vírgula 7 2 2 2 2 4" xfId="1781"/>
    <cellStyle name="Vírgula 7 2 2 2 3" xfId="749"/>
    <cellStyle name="Vírgula 7 2 2 2 3 2" xfId="3038"/>
    <cellStyle name="Vírgula 7 2 2 2 3 3" xfId="1919"/>
    <cellStyle name="Vírgula 7 2 2 2 4" xfId="979"/>
    <cellStyle name="Vírgula 7 2 2 2 4 2" xfId="3268"/>
    <cellStyle name="Vírgula 7 2 2 2 4 3" xfId="1611"/>
    <cellStyle name="Vírgula 7 2 2 2 5" xfId="2151"/>
    <cellStyle name="Vírgula 7 2 2 2 6" xfId="2625"/>
    <cellStyle name="Vírgula 7 2 2 2 7" xfId="1382"/>
    <cellStyle name="Vírgula 7 2 2 3" xfId="466"/>
    <cellStyle name="Vírgula 7 2 2 3 2" xfId="1109"/>
    <cellStyle name="Vírgula 7 2 2 3 2 2" xfId="3398"/>
    <cellStyle name="Vírgula 7 2 2 3 2 3" xfId="2237"/>
    <cellStyle name="Vírgula 7 2 2 3 3" xfId="2755"/>
    <cellStyle name="Vírgula 7 2 2 3 4" xfId="1697"/>
    <cellStyle name="Vírgula 7 2 2 4" xfId="234"/>
    <cellStyle name="Vírgula 7 2 2 4 2" xfId="2524"/>
    <cellStyle name="Vírgula 7 2 2 4 3" xfId="1527"/>
    <cellStyle name="Vírgula 7 2 2 5" xfId="649"/>
    <cellStyle name="Vírgula 7 2 2 5 2" xfId="2938"/>
    <cellStyle name="Vírgula 7 2 2 5 3" xfId="1836"/>
    <cellStyle name="Vírgula 7 2 2 6" xfId="878"/>
    <cellStyle name="Vírgula 7 2 2 6 2" xfId="3167"/>
    <cellStyle name="Vírgula 7 2 2 6 3" xfId="1437"/>
    <cellStyle name="Vírgula 7 2 2 7" xfId="2050"/>
    <cellStyle name="Vírgula 7 2 2 8" xfId="2390"/>
    <cellStyle name="Vírgula 7 2 2 9" xfId="1298"/>
    <cellStyle name="Vírgula 7 2 3" xfId="303"/>
    <cellStyle name="Vírgula 7 2 3 2" xfId="534"/>
    <cellStyle name="Vírgula 7 2 3 2 2" xfId="1177"/>
    <cellStyle name="Vírgula 7 2 3 2 2 2" xfId="3466"/>
    <cellStyle name="Vírgula 7 2 3 2 2 3" xfId="2295"/>
    <cellStyle name="Vírgula 7 2 3 2 3" xfId="2823"/>
    <cellStyle name="Vírgula 7 2 3 2 4" xfId="1755"/>
    <cellStyle name="Vírgula 7 2 3 3" xfId="716"/>
    <cellStyle name="Vírgula 7 2 3 3 2" xfId="3005"/>
    <cellStyle name="Vírgula 7 2 3 3 3" xfId="1893"/>
    <cellStyle name="Vírgula 7 2 3 4" xfId="946"/>
    <cellStyle name="Vírgula 7 2 3 4 2" xfId="3235"/>
    <cellStyle name="Vírgula 7 2 3 4 3" xfId="1585"/>
    <cellStyle name="Vírgula 7 2 3 5" xfId="2118"/>
    <cellStyle name="Vírgula 7 2 3 6" xfId="2592"/>
    <cellStyle name="Vírgula 7 2 3 7" xfId="1356"/>
    <cellStyle name="Vírgula 7 2 4" xfId="425"/>
    <cellStyle name="Vírgula 7 2 4 2" xfId="1068"/>
    <cellStyle name="Vírgula 7 2 4 2 2" xfId="3357"/>
    <cellStyle name="Vírgula 7 2 4 2 3" xfId="2208"/>
    <cellStyle name="Vírgula 7 2 4 3" xfId="2714"/>
    <cellStyle name="Vírgula 7 2 4 4" xfId="1668"/>
    <cellStyle name="Vírgula 7 2 5" xfId="193"/>
    <cellStyle name="Vírgula 7 2 5 2" xfId="2483"/>
    <cellStyle name="Vírgula 7 2 5 3" xfId="1498"/>
    <cellStyle name="Vírgula 7 2 6" xfId="608"/>
    <cellStyle name="Vírgula 7 2 6 2" xfId="2897"/>
    <cellStyle name="Vírgula 7 2 6 3" xfId="1807"/>
    <cellStyle name="Vírgula 7 2 7" xfId="837"/>
    <cellStyle name="Vírgula 7 2 7 2" xfId="3126"/>
    <cellStyle name="Vírgula 7 2 7 3" xfId="1436"/>
    <cellStyle name="Vírgula 7 2 8" xfId="2009"/>
    <cellStyle name="Vírgula 7 2 9" xfId="2389"/>
    <cellStyle name="Vírgula 7 3" xfId="91"/>
    <cellStyle name="Vírgula 7 3 2" xfId="323"/>
    <cellStyle name="Vírgula 7 3 2 2" xfId="554"/>
    <cellStyle name="Vírgula 7 3 2 2 2" xfId="1197"/>
    <cellStyle name="Vírgula 7 3 2 2 2 2" xfId="3486"/>
    <cellStyle name="Vírgula 7 3 2 2 2 3" xfId="2310"/>
    <cellStyle name="Vírgula 7 3 2 2 3" xfId="2843"/>
    <cellStyle name="Vírgula 7 3 2 2 4" xfId="1770"/>
    <cellStyle name="Vírgula 7 3 2 3" xfId="736"/>
    <cellStyle name="Vírgula 7 3 2 3 2" xfId="3025"/>
    <cellStyle name="Vírgula 7 3 2 3 3" xfId="1908"/>
    <cellStyle name="Vírgula 7 3 2 4" xfId="966"/>
    <cellStyle name="Vírgula 7 3 2 4 2" xfId="3255"/>
    <cellStyle name="Vírgula 7 3 2 4 3" xfId="1600"/>
    <cellStyle name="Vírgula 7 3 2 5" xfId="2138"/>
    <cellStyle name="Vírgula 7 3 2 6" xfId="2612"/>
    <cellStyle name="Vírgula 7 3 2 7" xfId="1371"/>
    <cellStyle name="Vírgula 7 3 3" xfId="471"/>
    <cellStyle name="Vírgula 7 3 3 2" xfId="1114"/>
    <cellStyle name="Vírgula 7 3 3 2 2" xfId="3403"/>
    <cellStyle name="Vírgula 7 3 3 2 3" xfId="2242"/>
    <cellStyle name="Vírgula 7 3 3 3" xfId="2760"/>
    <cellStyle name="Vírgula 7 3 3 4" xfId="1702"/>
    <cellStyle name="Vírgula 7 3 4" xfId="239"/>
    <cellStyle name="Vírgula 7 3 4 2" xfId="2529"/>
    <cellStyle name="Vírgula 7 3 4 3" xfId="1532"/>
    <cellStyle name="Vírgula 7 3 5" xfId="654"/>
    <cellStyle name="Vírgula 7 3 5 2" xfId="2943"/>
    <cellStyle name="Vírgula 7 3 5 3" xfId="1841"/>
    <cellStyle name="Vírgula 7 3 6" xfId="883"/>
    <cellStyle name="Vírgula 7 3 6 2" xfId="3172"/>
    <cellStyle name="Vírgula 7 3 6 3" xfId="1438"/>
    <cellStyle name="Vírgula 7 3 7" xfId="2055"/>
    <cellStyle name="Vírgula 7 3 8" xfId="2391"/>
    <cellStyle name="Vírgula 7 3 9" xfId="1303"/>
    <cellStyle name="Vírgula 7 4" xfId="103"/>
    <cellStyle name="Vírgula 7 4 2" xfId="155"/>
    <cellStyle name="Vírgula 7 4 2 2" xfId="339"/>
    <cellStyle name="Vírgula 7 4 2 2 2" xfId="570"/>
    <cellStyle name="Vírgula 7 4 2 2 2 2" xfId="1213"/>
    <cellStyle name="Vírgula 7 4 2 2 2 2 2" xfId="3502"/>
    <cellStyle name="Vírgula 7 4 2 2 2 2 3" xfId="2324"/>
    <cellStyle name="Vírgula 7 4 2 2 2 3" xfId="2859"/>
    <cellStyle name="Vírgula 7 4 2 2 2 4" xfId="1784"/>
    <cellStyle name="Vírgula 7 4 2 2 3" xfId="982"/>
    <cellStyle name="Vírgula 7 4 2 2 3 2" xfId="3271"/>
    <cellStyle name="Vírgula 7 4 2 2 3 3" xfId="1614"/>
    <cellStyle name="Vírgula 7 4 2 2 4" xfId="2154"/>
    <cellStyle name="Vírgula 7 4 2 2 5" xfId="2628"/>
    <cellStyle name="Vírgula 7 4 2 2 6" xfId="1385"/>
    <cellStyle name="Vírgula 7 4 2 3" xfId="1475"/>
    <cellStyle name="Vírgula 7 4 2 4" xfId="2445"/>
    <cellStyle name="Vírgula 7 4 3" xfId="485"/>
    <cellStyle name="Vírgula 7 4 3 2" xfId="1128"/>
    <cellStyle name="Vírgula 7 4 3 2 2" xfId="3417"/>
    <cellStyle name="Vírgula 7 4 3 2 3" xfId="2255"/>
    <cellStyle name="Vírgula 7 4 3 3" xfId="2774"/>
    <cellStyle name="Vírgula 7 4 3 4" xfId="1715"/>
    <cellStyle name="Vírgula 7 4 4" xfId="254"/>
    <cellStyle name="Vírgula 7 4 4 2" xfId="2543"/>
    <cellStyle name="Vírgula 7 4 4 3" xfId="1545"/>
    <cellStyle name="Vírgula 7 4 5" xfId="668"/>
    <cellStyle name="Vírgula 7 4 5 2" xfId="2957"/>
    <cellStyle name="Vírgula 7 4 5 3" xfId="1854"/>
    <cellStyle name="Vírgula 7 4 6" xfId="897"/>
    <cellStyle name="Vírgula 7 4 6 2" xfId="3186"/>
    <cellStyle name="Vírgula 7 4 6 3" xfId="2069"/>
    <cellStyle name="Vírgula 7 4 7" xfId="1316"/>
    <cellStyle name="Vírgula 7 5" xfId="266"/>
    <cellStyle name="Vírgula 7 5 2" xfId="497"/>
    <cellStyle name="Vírgula 7 5 2 2" xfId="1140"/>
    <cellStyle name="Vírgula 7 5 2 2 2" xfId="3429"/>
    <cellStyle name="Vírgula 7 5 2 2 3" xfId="2265"/>
    <cellStyle name="Vírgula 7 5 2 3" xfId="2786"/>
    <cellStyle name="Vírgula 7 5 2 4" xfId="1725"/>
    <cellStyle name="Vírgula 7 5 3" xfId="680"/>
    <cellStyle name="Vírgula 7 5 3 2" xfId="2969"/>
    <cellStyle name="Vírgula 7 5 3 3" xfId="1864"/>
    <cellStyle name="Vírgula 7 5 4" xfId="909"/>
    <cellStyle name="Vírgula 7 5 4 2" xfId="3198"/>
    <cellStyle name="Vírgula 7 5 4 3" xfId="1555"/>
    <cellStyle name="Vírgula 7 5 5" xfId="2081"/>
    <cellStyle name="Vírgula 7 5 6" xfId="2555"/>
    <cellStyle name="Vírgula 7 5 7" xfId="1326"/>
    <cellStyle name="Vírgula 7 6" xfId="290"/>
    <cellStyle name="Vírgula 7 6 2" xfId="521"/>
    <cellStyle name="Vírgula 7 6 2 2" xfId="1164"/>
    <cellStyle name="Vírgula 7 6 2 2 2" xfId="3453"/>
    <cellStyle name="Vírgula 7 6 2 2 3" xfId="2284"/>
    <cellStyle name="Vírgula 7 6 2 3" xfId="2810"/>
    <cellStyle name="Vírgula 7 6 2 4" xfId="1744"/>
    <cellStyle name="Vírgula 7 6 3" xfId="703"/>
    <cellStyle name="Vírgula 7 6 3 2" xfId="2992"/>
    <cellStyle name="Vírgula 7 6 3 3" xfId="1882"/>
    <cellStyle name="Vírgula 7 6 4" xfId="933"/>
    <cellStyle name="Vírgula 7 6 4 2" xfId="3222"/>
    <cellStyle name="Vírgula 7 6 4 3" xfId="1574"/>
    <cellStyle name="Vírgula 7 6 5" xfId="2105"/>
    <cellStyle name="Vírgula 7 6 6" xfId="2579"/>
    <cellStyle name="Vírgula 7 6 7" xfId="1345"/>
    <cellStyle name="Vírgula 7 7" xfId="174"/>
    <cellStyle name="Vírgula 7 7 2" xfId="406"/>
    <cellStyle name="Vírgula 7 7 2 2" xfId="1049"/>
    <cellStyle name="Vírgula 7 7 2 2 2" xfId="3338"/>
    <cellStyle name="Vírgula 7 7 2 2 3" xfId="2196"/>
    <cellStyle name="Vírgula 7 7 2 3" xfId="2695"/>
    <cellStyle name="Vírgula 7 7 2 4" xfId="1656"/>
    <cellStyle name="Vírgula 7 7 3" xfId="818"/>
    <cellStyle name="Vírgula 7 7 3 2" xfId="3107"/>
    <cellStyle name="Vírgula 7 7 3 3" xfId="1486"/>
    <cellStyle name="Vírgula 7 7 4" xfId="1990"/>
    <cellStyle name="Vírgula 7 7 5" xfId="2464"/>
    <cellStyle name="Vírgula 7 7 6" xfId="1257"/>
    <cellStyle name="Vírgula 7 8" xfId="357"/>
    <cellStyle name="Vírgula 7 8 2" xfId="1000"/>
    <cellStyle name="Vírgula 7 8 2 2" xfId="3289"/>
    <cellStyle name="Vírgula 7 8 2 3" xfId="2165"/>
    <cellStyle name="Vírgula 7 8 3" xfId="2646"/>
    <cellStyle name="Vírgula 7 8 4" xfId="1625"/>
    <cellStyle name="Vírgula 7 9" xfId="123"/>
    <cellStyle name="Vírgula 7 9 2" xfId="2413"/>
    <cellStyle name="Vírgula 7 9 3" xfId="1453"/>
    <cellStyle name="Vírgula 8" xfId="92"/>
    <cellStyle name="Vírgula 8 10" xfId="1268"/>
    <cellStyle name="Vírgula 8 2" xfId="93"/>
    <cellStyle name="Vírgula 8 2 2" xfId="540"/>
    <cellStyle name="Vírgula 8 2 2 2" xfId="1183"/>
    <cellStyle name="Vírgula 8 2 2 2 2" xfId="3472"/>
    <cellStyle name="Vírgula 8 2 2 2 3" xfId="2299"/>
    <cellStyle name="Vírgula 8 2 2 3" xfId="2829"/>
    <cellStyle name="Vírgula 8 2 2 4" xfId="1759"/>
    <cellStyle name="Vírgula 8 2 3" xfId="309"/>
    <cellStyle name="Vírgula 8 2 3 2" xfId="2598"/>
    <cellStyle name="Vírgula 8 2 3 3" xfId="1589"/>
    <cellStyle name="Vírgula 8 2 4" xfId="722"/>
    <cellStyle name="Vírgula 8 2 4 2" xfId="3011"/>
    <cellStyle name="Vírgula 8 2 4 3" xfId="1897"/>
    <cellStyle name="Vírgula 8 2 5" xfId="952"/>
    <cellStyle name="Vírgula 8 2 5 2" xfId="3241"/>
    <cellStyle name="Vírgula 8 2 5 3" xfId="1440"/>
    <cellStyle name="Vírgula 8 2 6" xfId="2124"/>
    <cellStyle name="Vírgula 8 2 7" xfId="2393"/>
    <cellStyle name="Vírgula 8 2 8" xfId="1360"/>
    <cellStyle name="Vírgula 8 3" xfId="276"/>
    <cellStyle name="Vírgula 8 3 2" xfId="507"/>
    <cellStyle name="Vírgula 8 3 2 2" xfId="1150"/>
    <cellStyle name="Vírgula 8 3 2 2 2" xfId="3439"/>
    <cellStyle name="Vírgula 8 3 2 2 3" xfId="2273"/>
    <cellStyle name="Vírgula 8 3 2 3" xfId="2796"/>
    <cellStyle name="Vírgula 8 3 2 4" xfId="1733"/>
    <cellStyle name="Vírgula 8 3 3" xfId="689"/>
    <cellStyle name="Vírgula 8 3 3 2" xfId="2978"/>
    <cellStyle name="Vírgula 8 3 3 3" xfId="1871"/>
    <cellStyle name="Vírgula 8 3 4" xfId="919"/>
    <cellStyle name="Vírgula 8 3 4 2" xfId="3208"/>
    <cellStyle name="Vírgula 8 3 4 3" xfId="1563"/>
    <cellStyle name="Vírgula 8 3 5" xfId="2091"/>
    <cellStyle name="Vírgula 8 3 6" xfId="2565"/>
    <cellStyle name="Vírgula 8 3 7" xfId="1334"/>
    <cellStyle name="Vírgula 8 4" xfId="424"/>
    <cellStyle name="Vírgula 8 4 2" xfId="1067"/>
    <cellStyle name="Vírgula 8 4 2 2" xfId="3356"/>
    <cellStyle name="Vírgula 8 4 2 3" xfId="2207"/>
    <cellStyle name="Vírgula 8 4 3" xfId="2713"/>
    <cellStyle name="Vírgula 8 4 4" xfId="1667"/>
    <cellStyle name="Vírgula 8 5" xfId="192"/>
    <cellStyle name="Vírgula 8 5 2" xfId="2482"/>
    <cellStyle name="Vírgula 8 5 3" xfId="1497"/>
    <cellStyle name="Vírgula 8 6" xfId="607"/>
    <cellStyle name="Vírgula 8 6 2" xfId="2896"/>
    <cellStyle name="Vírgula 8 6 3" xfId="1806"/>
    <cellStyle name="Vírgula 8 7" xfId="836"/>
    <cellStyle name="Vírgula 8 7 2" xfId="3125"/>
    <cellStyle name="Vírgula 8 7 3" xfId="1439"/>
    <cellStyle name="Vírgula 8 8" xfId="2008"/>
    <cellStyle name="Vírgula 8 9" xfId="2392"/>
    <cellStyle name="Vírgula 9" xfId="94"/>
    <cellStyle name="Vírgula 9 2" xfId="274"/>
    <cellStyle name="Vírgula 9 2 2" xfId="505"/>
    <cellStyle name="Vírgula 9 2 2 2" xfId="1148"/>
    <cellStyle name="Vírgula 9 2 2 2 2" xfId="3437"/>
    <cellStyle name="Vírgula 9 2 2 2 3" xfId="2271"/>
    <cellStyle name="Vírgula 9 2 2 3" xfId="2794"/>
    <cellStyle name="Vírgula 9 2 2 4" xfId="1731"/>
    <cellStyle name="Vírgula 9 2 3" xfId="687"/>
    <cellStyle name="Vírgula 9 2 3 2" xfId="2976"/>
    <cellStyle name="Vírgula 9 2 3 3" xfId="1869"/>
    <cellStyle name="Vírgula 9 2 4" xfId="917"/>
    <cellStyle name="Vírgula 9 2 4 2" xfId="3206"/>
    <cellStyle name="Vírgula 9 2 4 3" xfId="1561"/>
    <cellStyle name="Vírgula 9 2 5" xfId="2089"/>
    <cellStyle name="Vírgula 9 2 6" xfId="2563"/>
    <cellStyle name="Vírgula 9 2 7" xfId="1332"/>
    <cellStyle name="Vírgula 9 3" xfId="473"/>
    <cellStyle name="Vírgula 9 3 2" xfId="1116"/>
    <cellStyle name="Vírgula 9 3 2 2" xfId="3405"/>
    <cellStyle name="Vírgula 9 3 2 3" xfId="2244"/>
    <cellStyle name="Vírgula 9 3 3" xfId="2762"/>
    <cellStyle name="Vírgula 9 3 4" xfId="1704"/>
    <cellStyle name="Vírgula 9 4" xfId="241"/>
    <cellStyle name="Vírgula 9 4 2" xfId="2531"/>
    <cellStyle name="Vírgula 9 4 3" xfId="1534"/>
    <cellStyle name="Vírgula 9 5" xfId="656"/>
    <cellStyle name="Vírgula 9 5 2" xfId="2945"/>
    <cellStyle name="Vírgula 9 5 3" xfId="1843"/>
    <cellStyle name="Vírgula 9 6" xfId="885"/>
    <cellStyle name="Vírgula 9 6 2" xfId="3174"/>
    <cellStyle name="Vírgula 9 6 3" xfId="1441"/>
    <cellStyle name="Vírgula 9 7" xfId="2057"/>
    <cellStyle name="Vírgula 9 8" xfId="2394"/>
    <cellStyle name="Vírgula 9 9" xfId="1305"/>
  </cellStyles>
  <dxfs count="6">
    <dxf>
      <fill>
        <patternFill>
          <bgColor indexed="43"/>
        </patternFill>
      </fill>
    </dxf>
    <dxf>
      <fill>
        <patternFill>
          <bgColor indexed="43"/>
        </patternFill>
      </fill>
    </dxf>
    <dxf>
      <font>
        <condense val="0"/>
        <extend val="0"/>
        <color indexed="17"/>
      </font>
    </dxf>
    <dxf>
      <font>
        <condense val="0"/>
        <extend val="0"/>
        <color indexed="10"/>
      </font>
    </dxf>
    <dxf>
      <fill>
        <patternFill>
          <bgColor indexed="9"/>
        </patternFill>
      </fill>
    </dxf>
    <dxf>
      <fill>
        <patternFill>
          <bgColor indexed="9"/>
        </patternFill>
      </fill>
    </dxf>
  </dxfs>
  <tableStyles count="0" defaultTableStyle="TableStyleMedium2" defaultPivotStyle="PivotStyleLight16"/>
  <colors>
    <mruColors>
      <color rgb="FFFEC6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Lines="6" dropStyle="combo" dx="22" fmlaLink="$O$10:$O$15" fmlaRange="$N$10:$N$15" noThreeD="1" sel="2" val="0"/>
</file>

<file path=xl/ctrlProps/ctrlProp2.xml><?xml version="1.0" encoding="utf-8"?>
<formControlPr xmlns="http://schemas.microsoft.com/office/spreadsheetml/2009/9/main" objectType="CheckBox" fmlaLink="$N$8"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1685925</xdr:colOff>
      <xdr:row>7</xdr:row>
      <xdr:rowOff>114300</xdr:rowOff>
    </xdr:from>
    <xdr:to>
      <xdr:col>3</xdr:col>
      <xdr:colOff>1685925</xdr:colOff>
      <xdr:row>7</xdr:row>
      <xdr:rowOff>291325</xdr:rowOff>
    </xdr:to>
    <xdr:pic>
      <xdr:nvPicPr>
        <xdr:cNvPr id="2" name="Picture 7">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0" y="1619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1676400</xdr:colOff>
      <xdr:row>6</xdr:row>
      <xdr:rowOff>0</xdr:rowOff>
    </xdr:from>
    <xdr:to>
      <xdr:col>3</xdr:col>
      <xdr:colOff>1676400</xdr:colOff>
      <xdr:row>6</xdr:row>
      <xdr:rowOff>156882</xdr:rowOff>
    </xdr:to>
    <xdr:pic>
      <xdr:nvPicPr>
        <xdr:cNvPr id="3" name="Picture 7">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90975" y="1314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1676400</xdr:colOff>
      <xdr:row>6</xdr:row>
      <xdr:rowOff>0</xdr:rowOff>
    </xdr:from>
    <xdr:to>
      <xdr:col>3</xdr:col>
      <xdr:colOff>1676400</xdr:colOff>
      <xdr:row>6</xdr:row>
      <xdr:rowOff>156882</xdr:rowOff>
    </xdr:to>
    <xdr:pic>
      <xdr:nvPicPr>
        <xdr:cNvPr id="4" name="Picture 7">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90975" y="1314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1676400</xdr:colOff>
      <xdr:row>6</xdr:row>
      <xdr:rowOff>0</xdr:rowOff>
    </xdr:from>
    <xdr:to>
      <xdr:col>3</xdr:col>
      <xdr:colOff>1676400</xdr:colOff>
      <xdr:row>6</xdr:row>
      <xdr:rowOff>156882</xdr:rowOff>
    </xdr:to>
    <xdr:pic>
      <xdr:nvPicPr>
        <xdr:cNvPr id="5" name="Picture 7">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90975" y="1314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1676400</xdr:colOff>
      <xdr:row>6</xdr:row>
      <xdr:rowOff>0</xdr:rowOff>
    </xdr:from>
    <xdr:to>
      <xdr:col>3</xdr:col>
      <xdr:colOff>1676400</xdr:colOff>
      <xdr:row>6</xdr:row>
      <xdr:rowOff>156882</xdr:rowOff>
    </xdr:to>
    <xdr:pic>
      <xdr:nvPicPr>
        <xdr:cNvPr id="6" name="Picture 7">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90975" y="1314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1685925</xdr:colOff>
      <xdr:row>7</xdr:row>
      <xdr:rowOff>114300</xdr:rowOff>
    </xdr:from>
    <xdr:to>
      <xdr:col>3</xdr:col>
      <xdr:colOff>1685925</xdr:colOff>
      <xdr:row>7</xdr:row>
      <xdr:rowOff>291325</xdr:rowOff>
    </xdr:to>
    <xdr:pic>
      <xdr:nvPicPr>
        <xdr:cNvPr id="7" name="Picture 7">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0" y="1619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1676400</xdr:colOff>
      <xdr:row>9</xdr:row>
      <xdr:rowOff>0</xdr:rowOff>
    </xdr:from>
    <xdr:to>
      <xdr:col>3</xdr:col>
      <xdr:colOff>1676400</xdr:colOff>
      <xdr:row>9</xdr:row>
      <xdr:rowOff>156882</xdr:rowOff>
    </xdr:to>
    <xdr:pic>
      <xdr:nvPicPr>
        <xdr:cNvPr id="8" name="Pictur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90975" y="169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1685925</xdr:colOff>
      <xdr:row>5</xdr:row>
      <xdr:rowOff>0</xdr:rowOff>
    </xdr:from>
    <xdr:to>
      <xdr:col>3</xdr:col>
      <xdr:colOff>1685925</xdr:colOff>
      <xdr:row>5</xdr:row>
      <xdr:rowOff>156882</xdr:rowOff>
    </xdr:to>
    <xdr:pic>
      <xdr:nvPicPr>
        <xdr:cNvPr id="10" name="Picture 7">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19800" y="2000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1676400</xdr:colOff>
      <xdr:row>5</xdr:row>
      <xdr:rowOff>0</xdr:rowOff>
    </xdr:from>
    <xdr:to>
      <xdr:col>3</xdr:col>
      <xdr:colOff>1676400</xdr:colOff>
      <xdr:row>5</xdr:row>
      <xdr:rowOff>154161</xdr:rowOff>
    </xdr:to>
    <xdr:pic>
      <xdr:nvPicPr>
        <xdr:cNvPr id="11" name="Picture 7">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10275" y="2000250"/>
          <a:ext cx="0" cy="154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1676400</xdr:colOff>
      <xdr:row>5</xdr:row>
      <xdr:rowOff>0</xdr:rowOff>
    </xdr:from>
    <xdr:to>
      <xdr:col>3</xdr:col>
      <xdr:colOff>1676400</xdr:colOff>
      <xdr:row>5</xdr:row>
      <xdr:rowOff>156882</xdr:rowOff>
    </xdr:to>
    <xdr:pic>
      <xdr:nvPicPr>
        <xdr:cNvPr id="12" name="Picture 7">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10275" y="2000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1676400</xdr:colOff>
      <xdr:row>5</xdr:row>
      <xdr:rowOff>0</xdr:rowOff>
    </xdr:from>
    <xdr:to>
      <xdr:col>3</xdr:col>
      <xdr:colOff>1676400</xdr:colOff>
      <xdr:row>5</xdr:row>
      <xdr:rowOff>156882</xdr:rowOff>
    </xdr:to>
    <xdr:pic>
      <xdr:nvPicPr>
        <xdr:cNvPr id="13" name="Picture 7">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10275" y="2000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1676400</xdr:colOff>
      <xdr:row>5</xdr:row>
      <xdr:rowOff>0</xdr:rowOff>
    </xdr:from>
    <xdr:to>
      <xdr:col>3</xdr:col>
      <xdr:colOff>1676400</xdr:colOff>
      <xdr:row>5</xdr:row>
      <xdr:rowOff>156882</xdr:rowOff>
    </xdr:to>
    <xdr:pic>
      <xdr:nvPicPr>
        <xdr:cNvPr id="14" name="Picture 7">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10275" y="2000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1676400</xdr:colOff>
      <xdr:row>5</xdr:row>
      <xdr:rowOff>0</xdr:rowOff>
    </xdr:from>
    <xdr:to>
      <xdr:col>3</xdr:col>
      <xdr:colOff>1676400</xdr:colOff>
      <xdr:row>5</xdr:row>
      <xdr:rowOff>156882</xdr:rowOff>
    </xdr:to>
    <xdr:pic>
      <xdr:nvPicPr>
        <xdr:cNvPr id="15" name="Picture 7">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10275" y="2000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1676400</xdr:colOff>
      <xdr:row>68</xdr:row>
      <xdr:rowOff>0</xdr:rowOff>
    </xdr:from>
    <xdr:ext cx="0" cy="156882"/>
    <xdr:pic>
      <xdr:nvPicPr>
        <xdr:cNvPr id="2" name="Picture 7">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43053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3" name="Picture 7">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43053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4" name="Picture 7">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43053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5" name="Picture 7">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43053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6" name="Picture 7">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29921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7" name="Picture 7">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29921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8" name="Picture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29921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9" name="Picture 7">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29921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0" name="Picture 7">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33718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1" name="Picture 7">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33718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2" name="Picture 7">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33718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3" name="Picture 7">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33718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4" name="Picture 7">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33909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5" name="Picture 7">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33909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6" name="Picture 7">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33909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7" name="Picture 7">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33909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18" name="Picture 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0134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19" name="Picture 7">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0134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20" name="Picture 7">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0134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21" name="Picture 7">
          <a:extLst>
            <a:ext uri="{FF2B5EF4-FFF2-40B4-BE49-F238E27FC236}">
              <a16:creationId xmlns:a16="http://schemas.microsoft.com/office/drawing/2014/main" id="{00000000-0008-0000-0200-00001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0134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22" name="Picture 7">
          <a:extLst>
            <a:ext uri="{FF2B5EF4-FFF2-40B4-BE49-F238E27FC236}">
              <a16:creationId xmlns:a16="http://schemas.microsoft.com/office/drawing/2014/main" id="{00000000-0008-0000-0200-00001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333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23" name="Picture 7">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333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24" name="Picture 7">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333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25" name="Picture 7">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333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29" name="Picture 7">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1277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30" name="Picture 7">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1277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31" name="Picture 7">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1277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32" name="Picture 7">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1277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33" name="Picture 7">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388143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34" name="Picture 7">
          <a:extLst>
            <a:ext uri="{FF2B5EF4-FFF2-40B4-BE49-F238E27FC236}">
              <a16:creationId xmlns:a16="http://schemas.microsoft.com/office/drawing/2014/main" id="{00000000-0008-0000-0200-00002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388143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35" name="Picture 7">
          <a:extLst>
            <a:ext uri="{FF2B5EF4-FFF2-40B4-BE49-F238E27FC236}">
              <a16:creationId xmlns:a16="http://schemas.microsoft.com/office/drawing/2014/main" id="{00000000-0008-0000-0200-00002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388143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36" name="Picture 7">
          <a:extLst>
            <a:ext uri="{FF2B5EF4-FFF2-40B4-BE49-F238E27FC236}">
              <a16:creationId xmlns:a16="http://schemas.microsoft.com/office/drawing/2014/main" id="{00000000-0008-0000-0200-00002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388143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37" name="Picture 7">
          <a:extLst>
            <a:ext uri="{FF2B5EF4-FFF2-40B4-BE49-F238E27FC236}">
              <a16:creationId xmlns:a16="http://schemas.microsoft.com/office/drawing/2014/main" id="{00000000-0008-0000-0200-00002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1959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38" name="Picture 7">
          <a:extLst>
            <a:ext uri="{FF2B5EF4-FFF2-40B4-BE49-F238E27FC236}">
              <a16:creationId xmlns:a16="http://schemas.microsoft.com/office/drawing/2014/main" id="{00000000-0008-0000-0200-00002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1959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39" name="Picture 7">
          <a:extLst>
            <a:ext uri="{FF2B5EF4-FFF2-40B4-BE49-F238E27FC236}">
              <a16:creationId xmlns:a16="http://schemas.microsoft.com/office/drawing/2014/main" id="{00000000-0008-0000-0200-00002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1959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40" name="Picture 7">
          <a:extLst>
            <a:ext uri="{FF2B5EF4-FFF2-40B4-BE49-F238E27FC236}">
              <a16:creationId xmlns:a16="http://schemas.microsoft.com/office/drawing/2014/main" id="{00000000-0008-0000-0200-00002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1959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41" name="Picture 7">
          <a:extLst>
            <a:ext uri="{FF2B5EF4-FFF2-40B4-BE49-F238E27FC236}">
              <a16:creationId xmlns:a16="http://schemas.microsoft.com/office/drawing/2014/main" id="{00000000-0008-0000-0200-00002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3864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42" name="Picture 7">
          <a:extLst>
            <a:ext uri="{FF2B5EF4-FFF2-40B4-BE49-F238E27FC236}">
              <a16:creationId xmlns:a16="http://schemas.microsoft.com/office/drawing/2014/main" id="{00000000-0008-0000-0200-00002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3864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43" name="Picture 7">
          <a:extLst>
            <a:ext uri="{FF2B5EF4-FFF2-40B4-BE49-F238E27FC236}">
              <a16:creationId xmlns:a16="http://schemas.microsoft.com/office/drawing/2014/main" id="{00000000-0008-0000-0200-00002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3864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44" name="Picture 7">
          <a:extLst>
            <a:ext uri="{FF2B5EF4-FFF2-40B4-BE49-F238E27FC236}">
              <a16:creationId xmlns:a16="http://schemas.microsoft.com/office/drawing/2014/main" id="{00000000-0008-0000-0200-00002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3864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45" name="Picture 7">
          <a:extLst>
            <a:ext uri="{FF2B5EF4-FFF2-40B4-BE49-F238E27FC236}">
              <a16:creationId xmlns:a16="http://schemas.microsoft.com/office/drawing/2014/main" id="{00000000-0008-0000-0200-00002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1959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46" name="Picture 7">
          <a:extLst>
            <a:ext uri="{FF2B5EF4-FFF2-40B4-BE49-F238E27FC236}">
              <a16:creationId xmlns:a16="http://schemas.microsoft.com/office/drawing/2014/main" id="{00000000-0008-0000-0200-00002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1959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47" name="Picture 7">
          <a:extLst>
            <a:ext uri="{FF2B5EF4-FFF2-40B4-BE49-F238E27FC236}">
              <a16:creationId xmlns:a16="http://schemas.microsoft.com/office/drawing/2014/main" id="{00000000-0008-0000-0200-00002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1959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48" name="Picture 7">
          <a:extLst>
            <a:ext uri="{FF2B5EF4-FFF2-40B4-BE49-F238E27FC236}">
              <a16:creationId xmlns:a16="http://schemas.microsoft.com/office/drawing/2014/main" id="{00000000-0008-0000-0200-00003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1959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49" name="Picture 7">
          <a:extLst>
            <a:ext uri="{FF2B5EF4-FFF2-40B4-BE49-F238E27FC236}">
              <a16:creationId xmlns:a16="http://schemas.microsoft.com/office/drawing/2014/main" id="{00000000-0008-0000-0200-00003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3864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50" name="Picture 7">
          <a:extLst>
            <a:ext uri="{FF2B5EF4-FFF2-40B4-BE49-F238E27FC236}">
              <a16:creationId xmlns:a16="http://schemas.microsoft.com/office/drawing/2014/main" id="{00000000-0008-0000-0200-00003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3864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51" name="Picture 7">
          <a:extLst>
            <a:ext uri="{FF2B5EF4-FFF2-40B4-BE49-F238E27FC236}">
              <a16:creationId xmlns:a16="http://schemas.microsoft.com/office/drawing/2014/main" id="{00000000-0008-0000-0200-00003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3864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52" name="Picture 7">
          <a:extLst>
            <a:ext uri="{FF2B5EF4-FFF2-40B4-BE49-F238E27FC236}">
              <a16:creationId xmlns:a16="http://schemas.microsoft.com/office/drawing/2014/main" id="{00000000-0008-0000-0200-00003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93864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53" name="Picture 7">
          <a:extLst>
            <a:ext uri="{FF2B5EF4-FFF2-40B4-BE49-F238E27FC236}">
              <a16:creationId xmlns:a16="http://schemas.microsoft.com/office/drawing/2014/main" id="{00000000-0008-0000-0200-00003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103389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54" name="Picture 7">
          <a:extLst>
            <a:ext uri="{FF2B5EF4-FFF2-40B4-BE49-F238E27FC236}">
              <a16:creationId xmlns:a16="http://schemas.microsoft.com/office/drawing/2014/main" id="{00000000-0008-0000-0200-00003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103389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55" name="Picture 7">
          <a:extLst>
            <a:ext uri="{FF2B5EF4-FFF2-40B4-BE49-F238E27FC236}">
              <a16:creationId xmlns:a16="http://schemas.microsoft.com/office/drawing/2014/main" id="{00000000-0008-0000-0200-00003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103389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56" name="Picture 7">
          <a:extLst>
            <a:ext uri="{FF2B5EF4-FFF2-40B4-BE49-F238E27FC236}">
              <a16:creationId xmlns:a16="http://schemas.microsoft.com/office/drawing/2014/main" id="{00000000-0008-0000-0200-00003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103389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57" name="Picture 7">
          <a:extLst>
            <a:ext uri="{FF2B5EF4-FFF2-40B4-BE49-F238E27FC236}">
              <a16:creationId xmlns:a16="http://schemas.microsoft.com/office/drawing/2014/main" id="{00000000-0008-0000-0200-00003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105294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58" name="Picture 7">
          <a:extLst>
            <a:ext uri="{FF2B5EF4-FFF2-40B4-BE49-F238E27FC236}">
              <a16:creationId xmlns:a16="http://schemas.microsoft.com/office/drawing/2014/main" id="{00000000-0008-0000-0200-00003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105294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59" name="Picture 7">
          <a:extLst>
            <a:ext uri="{FF2B5EF4-FFF2-40B4-BE49-F238E27FC236}">
              <a16:creationId xmlns:a16="http://schemas.microsoft.com/office/drawing/2014/main" id="{00000000-0008-0000-0200-00003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105294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60" name="Picture 7">
          <a:extLst>
            <a:ext uri="{FF2B5EF4-FFF2-40B4-BE49-F238E27FC236}">
              <a16:creationId xmlns:a16="http://schemas.microsoft.com/office/drawing/2014/main" id="{00000000-0008-0000-0200-00003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577" y="1052945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61" name="Picture 7">
          <a:extLst>
            <a:ext uri="{FF2B5EF4-FFF2-40B4-BE49-F238E27FC236}">
              <a16:creationId xmlns:a16="http://schemas.microsoft.com/office/drawing/2014/main" id="{00000000-0008-0000-0200-00003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62" name="Picture 7">
          <a:extLst>
            <a:ext uri="{FF2B5EF4-FFF2-40B4-BE49-F238E27FC236}">
              <a16:creationId xmlns:a16="http://schemas.microsoft.com/office/drawing/2014/main" id="{00000000-0008-0000-0200-00003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63" name="Picture 7">
          <a:extLst>
            <a:ext uri="{FF2B5EF4-FFF2-40B4-BE49-F238E27FC236}">
              <a16:creationId xmlns:a16="http://schemas.microsoft.com/office/drawing/2014/main" id="{00000000-0008-0000-0200-00003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64" name="Picture 7">
          <a:extLst>
            <a:ext uri="{FF2B5EF4-FFF2-40B4-BE49-F238E27FC236}">
              <a16:creationId xmlns:a16="http://schemas.microsoft.com/office/drawing/2014/main" id="{00000000-0008-0000-0200-00004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65" name="Picture 7">
          <a:extLst>
            <a:ext uri="{FF2B5EF4-FFF2-40B4-BE49-F238E27FC236}">
              <a16:creationId xmlns:a16="http://schemas.microsoft.com/office/drawing/2014/main" id="{00000000-0008-0000-0200-00004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66" name="Picture 7">
          <a:extLst>
            <a:ext uri="{FF2B5EF4-FFF2-40B4-BE49-F238E27FC236}">
              <a16:creationId xmlns:a16="http://schemas.microsoft.com/office/drawing/2014/main" id="{00000000-0008-0000-0200-00004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67" name="Picture 7">
          <a:extLst>
            <a:ext uri="{FF2B5EF4-FFF2-40B4-BE49-F238E27FC236}">
              <a16:creationId xmlns:a16="http://schemas.microsoft.com/office/drawing/2014/main" id="{00000000-0008-0000-0200-00004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68" name="Picture 7">
          <a:extLst>
            <a:ext uri="{FF2B5EF4-FFF2-40B4-BE49-F238E27FC236}">
              <a16:creationId xmlns:a16="http://schemas.microsoft.com/office/drawing/2014/main" id="{00000000-0008-0000-0200-00004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69" name="Picture 7">
          <a:extLst>
            <a:ext uri="{FF2B5EF4-FFF2-40B4-BE49-F238E27FC236}">
              <a16:creationId xmlns:a16="http://schemas.microsoft.com/office/drawing/2014/main" id="{00000000-0008-0000-0200-00004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6230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70" name="Picture 7">
          <a:extLst>
            <a:ext uri="{FF2B5EF4-FFF2-40B4-BE49-F238E27FC236}">
              <a16:creationId xmlns:a16="http://schemas.microsoft.com/office/drawing/2014/main" id="{00000000-0008-0000-0200-00004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6230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71" name="Picture 7">
          <a:extLst>
            <a:ext uri="{FF2B5EF4-FFF2-40B4-BE49-F238E27FC236}">
              <a16:creationId xmlns:a16="http://schemas.microsoft.com/office/drawing/2014/main" id="{00000000-0008-0000-0200-00004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6230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72" name="Picture 7">
          <a:extLst>
            <a:ext uri="{FF2B5EF4-FFF2-40B4-BE49-F238E27FC236}">
              <a16:creationId xmlns:a16="http://schemas.microsoft.com/office/drawing/2014/main" id="{00000000-0008-0000-0200-00004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6230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73" name="Picture 7">
          <a:extLst>
            <a:ext uri="{FF2B5EF4-FFF2-40B4-BE49-F238E27FC236}">
              <a16:creationId xmlns:a16="http://schemas.microsoft.com/office/drawing/2014/main" id="{00000000-0008-0000-0200-00004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8516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74" name="Picture 7">
          <a:extLst>
            <a:ext uri="{FF2B5EF4-FFF2-40B4-BE49-F238E27FC236}">
              <a16:creationId xmlns:a16="http://schemas.microsoft.com/office/drawing/2014/main" id="{00000000-0008-0000-0200-00004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8516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75" name="Picture 7">
          <a:extLst>
            <a:ext uri="{FF2B5EF4-FFF2-40B4-BE49-F238E27FC236}">
              <a16:creationId xmlns:a16="http://schemas.microsoft.com/office/drawing/2014/main" id="{00000000-0008-0000-0200-00004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8516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76" name="Picture 7">
          <a:extLst>
            <a:ext uri="{FF2B5EF4-FFF2-40B4-BE49-F238E27FC236}">
              <a16:creationId xmlns:a16="http://schemas.microsoft.com/office/drawing/2014/main" id="{00000000-0008-0000-0200-00004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185166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78" name="Picture 7">
          <a:extLst>
            <a:ext uri="{FF2B5EF4-FFF2-40B4-BE49-F238E27FC236}">
              <a16:creationId xmlns:a16="http://schemas.microsoft.com/office/drawing/2014/main" id="{00000000-0008-0000-0200-00004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90678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79" name="Picture 7">
          <a:extLst>
            <a:ext uri="{FF2B5EF4-FFF2-40B4-BE49-F238E27FC236}">
              <a16:creationId xmlns:a16="http://schemas.microsoft.com/office/drawing/2014/main" id="{00000000-0008-0000-0200-00004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90678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80" name="Picture 7">
          <a:extLst>
            <a:ext uri="{FF2B5EF4-FFF2-40B4-BE49-F238E27FC236}">
              <a16:creationId xmlns:a16="http://schemas.microsoft.com/office/drawing/2014/main" id="{00000000-0008-0000-0200-00005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90678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82" name="Picture 7">
          <a:extLst>
            <a:ext uri="{FF2B5EF4-FFF2-40B4-BE49-F238E27FC236}">
              <a16:creationId xmlns:a16="http://schemas.microsoft.com/office/drawing/2014/main" id="{00000000-0008-0000-0200-00005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3048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83" name="Picture 7">
          <a:extLst>
            <a:ext uri="{FF2B5EF4-FFF2-40B4-BE49-F238E27FC236}">
              <a16:creationId xmlns:a16="http://schemas.microsoft.com/office/drawing/2014/main" id="{00000000-0008-0000-0200-00005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3048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84" name="Picture 7">
          <a:extLst>
            <a:ext uri="{FF2B5EF4-FFF2-40B4-BE49-F238E27FC236}">
              <a16:creationId xmlns:a16="http://schemas.microsoft.com/office/drawing/2014/main" id="{00000000-0008-0000-0200-00005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3048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85" name="Picture 7">
          <a:extLst>
            <a:ext uri="{FF2B5EF4-FFF2-40B4-BE49-F238E27FC236}">
              <a16:creationId xmlns:a16="http://schemas.microsoft.com/office/drawing/2014/main" id="{00000000-0008-0000-0200-00005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3048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86" name="Picture 7">
          <a:extLst>
            <a:ext uri="{FF2B5EF4-FFF2-40B4-BE49-F238E27FC236}">
              <a16:creationId xmlns:a16="http://schemas.microsoft.com/office/drawing/2014/main" id="{00000000-0008-0000-0200-00005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3048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87" name="Picture 7">
          <a:extLst>
            <a:ext uri="{FF2B5EF4-FFF2-40B4-BE49-F238E27FC236}">
              <a16:creationId xmlns:a16="http://schemas.microsoft.com/office/drawing/2014/main" id="{00000000-0008-0000-0200-00005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3048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88" name="Picture 7">
          <a:extLst>
            <a:ext uri="{FF2B5EF4-FFF2-40B4-BE49-F238E27FC236}">
              <a16:creationId xmlns:a16="http://schemas.microsoft.com/office/drawing/2014/main" id="{00000000-0008-0000-0200-00005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3048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89" name="Picture 7">
          <a:extLst>
            <a:ext uri="{FF2B5EF4-FFF2-40B4-BE49-F238E27FC236}">
              <a16:creationId xmlns:a16="http://schemas.microsoft.com/office/drawing/2014/main" id="{00000000-0008-0000-0200-00005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3048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90" name="Picture 7">
          <a:extLst>
            <a:ext uri="{FF2B5EF4-FFF2-40B4-BE49-F238E27FC236}">
              <a16:creationId xmlns:a16="http://schemas.microsoft.com/office/drawing/2014/main" id="{00000000-0008-0000-0200-00005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91" name="Picture 7">
          <a:extLst>
            <a:ext uri="{FF2B5EF4-FFF2-40B4-BE49-F238E27FC236}">
              <a16:creationId xmlns:a16="http://schemas.microsoft.com/office/drawing/2014/main" id="{00000000-0008-0000-0200-00005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92" name="Picture 7">
          <a:extLst>
            <a:ext uri="{FF2B5EF4-FFF2-40B4-BE49-F238E27FC236}">
              <a16:creationId xmlns:a16="http://schemas.microsoft.com/office/drawing/2014/main" id="{00000000-0008-0000-0200-00005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93" name="Picture 7">
          <a:extLst>
            <a:ext uri="{FF2B5EF4-FFF2-40B4-BE49-F238E27FC236}">
              <a16:creationId xmlns:a16="http://schemas.microsoft.com/office/drawing/2014/main" id="{00000000-0008-0000-0200-00005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94" name="Picture 7">
          <a:extLst>
            <a:ext uri="{FF2B5EF4-FFF2-40B4-BE49-F238E27FC236}">
              <a16:creationId xmlns:a16="http://schemas.microsoft.com/office/drawing/2014/main" id="{00000000-0008-0000-0200-00005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95" name="Picture 7">
          <a:extLst>
            <a:ext uri="{FF2B5EF4-FFF2-40B4-BE49-F238E27FC236}">
              <a16:creationId xmlns:a16="http://schemas.microsoft.com/office/drawing/2014/main" id="{00000000-0008-0000-0200-00005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96" name="Picture 7">
          <a:extLst>
            <a:ext uri="{FF2B5EF4-FFF2-40B4-BE49-F238E27FC236}">
              <a16:creationId xmlns:a16="http://schemas.microsoft.com/office/drawing/2014/main" id="{00000000-0008-0000-0200-00006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97" name="Picture 7">
          <a:extLst>
            <a:ext uri="{FF2B5EF4-FFF2-40B4-BE49-F238E27FC236}">
              <a16:creationId xmlns:a16="http://schemas.microsoft.com/office/drawing/2014/main" id="{00000000-0008-0000-0200-00006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98" name="Picture 7">
          <a:extLst>
            <a:ext uri="{FF2B5EF4-FFF2-40B4-BE49-F238E27FC236}">
              <a16:creationId xmlns:a16="http://schemas.microsoft.com/office/drawing/2014/main" id="{00000000-0008-0000-0200-00006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99" name="Picture 7">
          <a:extLst>
            <a:ext uri="{FF2B5EF4-FFF2-40B4-BE49-F238E27FC236}">
              <a16:creationId xmlns:a16="http://schemas.microsoft.com/office/drawing/2014/main" id="{00000000-0008-0000-0200-00006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100" name="Picture 7">
          <a:extLst>
            <a:ext uri="{FF2B5EF4-FFF2-40B4-BE49-F238E27FC236}">
              <a16:creationId xmlns:a16="http://schemas.microsoft.com/office/drawing/2014/main" id="{00000000-0008-0000-0200-00006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101" name="Picture 7">
          <a:extLst>
            <a:ext uri="{FF2B5EF4-FFF2-40B4-BE49-F238E27FC236}">
              <a16:creationId xmlns:a16="http://schemas.microsoft.com/office/drawing/2014/main" id="{00000000-0008-0000-0200-00006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102" name="Picture 7">
          <a:extLst>
            <a:ext uri="{FF2B5EF4-FFF2-40B4-BE49-F238E27FC236}">
              <a16:creationId xmlns:a16="http://schemas.microsoft.com/office/drawing/2014/main" id="{00000000-0008-0000-0200-00006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103" name="Picture 7">
          <a:extLst>
            <a:ext uri="{FF2B5EF4-FFF2-40B4-BE49-F238E27FC236}">
              <a16:creationId xmlns:a16="http://schemas.microsoft.com/office/drawing/2014/main" id="{00000000-0008-0000-0200-00006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104" name="Picture 7">
          <a:extLst>
            <a:ext uri="{FF2B5EF4-FFF2-40B4-BE49-F238E27FC236}">
              <a16:creationId xmlns:a16="http://schemas.microsoft.com/office/drawing/2014/main" id="{00000000-0008-0000-0200-00006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68</xdr:row>
      <xdr:rowOff>0</xdr:rowOff>
    </xdr:from>
    <xdr:ext cx="0" cy="156882"/>
    <xdr:pic>
      <xdr:nvPicPr>
        <xdr:cNvPr id="105" name="Picture 7">
          <a:extLst>
            <a:ext uri="{FF2B5EF4-FFF2-40B4-BE49-F238E27FC236}">
              <a16:creationId xmlns:a16="http://schemas.microsoft.com/office/drawing/2014/main" id="{00000000-0008-0000-0200-00006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06" name="Picture 7">
          <a:extLst>
            <a:ext uri="{FF2B5EF4-FFF2-40B4-BE49-F238E27FC236}">
              <a16:creationId xmlns:a16="http://schemas.microsoft.com/office/drawing/2014/main" id="{00000000-0008-0000-0200-00006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64008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07" name="Picture 7">
          <a:extLst>
            <a:ext uri="{FF2B5EF4-FFF2-40B4-BE49-F238E27FC236}">
              <a16:creationId xmlns:a16="http://schemas.microsoft.com/office/drawing/2014/main" id="{00000000-0008-0000-0200-00006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64008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08" name="Picture 7">
          <a:extLst>
            <a:ext uri="{FF2B5EF4-FFF2-40B4-BE49-F238E27FC236}">
              <a16:creationId xmlns:a16="http://schemas.microsoft.com/office/drawing/2014/main" id="{00000000-0008-0000-0200-00006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64008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09" name="Picture 7">
          <a:extLst>
            <a:ext uri="{FF2B5EF4-FFF2-40B4-BE49-F238E27FC236}">
              <a16:creationId xmlns:a16="http://schemas.microsoft.com/office/drawing/2014/main" id="{00000000-0008-0000-0200-00006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64008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10" name="Picture 7">
          <a:extLst>
            <a:ext uri="{FF2B5EF4-FFF2-40B4-BE49-F238E27FC236}">
              <a16:creationId xmlns:a16="http://schemas.microsoft.com/office/drawing/2014/main" id="{00000000-0008-0000-0200-00006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7915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11" name="Picture 7">
          <a:extLst>
            <a:ext uri="{FF2B5EF4-FFF2-40B4-BE49-F238E27FC236}">
              <a16:creationId xmlns:a16="http://schemas.microsoft.com/office/drawing/2014/main" id="{00000000-0008-0000-0200-00006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7915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12" name="Picture 7">
          <a:extLst>
            <a:ext uri="{FF2B5EF4-FFF2-40B4-BE49-F238E27FC236}">
              <a16:creationId xmlns:a16="http://schemas.microsoft.com/office/drawing/2014/main" id="{00000000-0008-0000-0200-00007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7915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13" name="Picture 7">
          <a:extLst>
            <a:ext uri="{FF2B5EF4-FFF2-40B4-BE49-F238E27FC236}">
              <a16:creationId xmlns:a16="http://schemas.microsoft.com/office/drawing/2014/main" id="{00000000-0008-0000-0200-00007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7915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14" name="Picture 7">
          <a:extLst>
            <a:ext uri="{FF2B5EF4-FFF2-40B4-BE49-F238E27FC236}">
              <a16:creationId xmlns:a16="http://schemas.microsoft.com/office/drawing/2014/main" id="{00000000-0008-0000-0200-00007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15" name="Picture 7">
          <a:extLst>
            <a:ext uri="{FF2B5EF4-FFF2-40B4-BE49-F238E27FC236}">
              <a16:creationId xmlns:a16="http://schemas.microsoft.com/office/drawing/2014/main" id="{00000000-0008-0000-0200-00007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16" name="Picture 7">
          <a:extLst>
            <a:ext uri="{FF2B5EF4-FFF2-40B4-BE49-F238E27FC236}">
              <a16:creationId xmlns:a16="http://schemas.microsoft.com/office/drawing/2014/main" id="{00000000-0008-0000-0200-00007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17" name="Picture 7">
          <a:extLst>
            <a:ext uri="{FF2B5EF4-FFF2-40B4-BE49-F238E27FC236}">
              <a16:creationId xmlns:a16="http://schemas.microsoft.com/office/drawing/2014/main" id="{00000000-0008-0000-0200-00007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18" name="Picture 7">
          <a:extLst>
            <a:ext uri="{FF2B5EF4-FFF2-40B4-BE49-F238E27FC236}">
              <a16:creationId xmlns:a16="http://schemas.microsoft.com/office/drawing/2014/main" id="{00000000-0008-0000-0200-00007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19" name="Picture 7">
          <a:extLst>
            <a:ext uri="{FF2B5EF4-FFF2-40B4-BE49-F238E27FC236}">
              <a16:creationId xmlns:a16="http://schemas.microsoft.com/office/drawing/2014/main" id="{00000000-0008-0000-0200-00007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20" name="Picture 7">
          <a:extLst>
            <a:ext uri="{FF2B5EF4-FFF2-40B4-BE49-F238E27FC236}">
              <a16:creationId xmlns:a16="http://schemas.microsoft.com/office/drawing/2014/main" id="{00000000-0008-0000-0200-00007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21" name="Picture 7">
          <a:extLst>
            <a:ext uri="{FF2B5EF4-FFF2-40B4-BE49-F238E27FC236}">
              <a16:creationId xmlns:a16="http://schemas.microsoft.com/office/drawing/2014/main" id="{00000000-0008-0000-0200-00007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22" name="Picture 7">
          <a:extLst>
            <a:ext uri="{FF2B5EF4-FFF2-40B4-BE49-F238E27FC236}">
              <a16:creationId xmlns:a16="http://schemas.microsoft.com/office/drawing/2014/main" id="{00000000-0008-0000-0200-00007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23" name="Picture 7">
          <a:extLst>
            <a:ext uri="{FF2B5EF4-FFF2-40B4-BE49-F238E27FC236}">
              <a16:creationId xmlns:a16="http://schemas.microsoft.com/office/drawing/2014/main" id="{00000000-0008-0000-0200-00007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24" name="Picture 7">
          <a:extLst>
            <a:ext uri="{FF2B5EF4-FFF2-40B4-BE49-F238E27FC236}">
              <a16:creationId xmlns:a16="http://schemas.microsoft.com/office/drawing/2014/main" id="{00000000-0008-0000-0200-00007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25" name="Picture 7">
          <a:extLst>
            <a:ext uri="{FF2B5EF4-FFF2-40B4-BE49-F238E27FC236}">
              <a16:creationId xmlns:a16="http://schemas.microsoft.com/office/drawing/2014/main" id="{00000000-0008-0000-0200-00007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26" name="Picture 7">
          <a:extLst>
            <a:ext uri="{FF2B5EF4-FFF2-40B4-BE49-F238E27FC236}">
              <a16:creationId xmlns:a16="http://schemas.microsoft.com/office/drawing/2014/main" id="{00000000-0008-0000-0200-00007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27" name="Picture 7">
          <a:extLst>
            <a:ext uri="{FF2B5EF4-FFF2-40B4-BE49-F238E27FC236}">
              <a16:creationId xmlns:a16="http://schemas.microsoft.com/office/drawing/2014/main" id="{00000000-0008-0000-0200-00007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28" name="Picture 7">
          <a:extLst>
            <a:ext uri="{FF2B5EF4-FFF2-40B4-BE49-F238E27FC236}">
              <a16:creationId xmlns:a16="http://schemas.microsoft.com/office/drawing/2014/main" id="{00000000-0008-0000-0200-00008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29" name="Picture 7">
          <a:extLst>
            <a:ext uri="{FF2B5EF4-FFF2-40B4-BE49-F238E27FC236}">
              <a16:creationId xmlns:a16="http://schemas.microsoft.com/office/drawing/2014/main" id="{00000000-0008-0000-0200-00008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30" name="Picture 7">
          <a:extLst>
            <a:ext uri="{FF2B5EF4-FFF2-40B4-BE49-F238E27FC236}">
              <a16:creationId xmlns:a16="http://schemas.microsoft.com/office/drawing/2014/main" id="{00000000-0008-0000-0200-00008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31" name="Picture 7">
          <a:extLst>
            <a:ext uri="{FF2B5EF4-FFF2-40B4-BE49-F238E27FC236}">
              <a16:creationId xmlns:a16="http://schemas.microsoft.com/office/drawing/2014/main" id="{00000000-0008-0000-0200-00008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32" name="Picture 7">
          <a:extLst>
            <a:ext uri="{FF2B5EF4-FFF2-40B4-BE49-F238E27FC236}">
              <a16:creationId xmlns:a16="http://schemas.microsoft.com/office/drawing/2014/main" id="{00000000-0008-0000-0200-00008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33" name="Picture 7">
          <a:extLst>
            <a:ext uri="{FF2B5EF4-FFF2-40B4-BE49-F238E27FC236}">
              <a16:creationId xmlns:a16="http://schemas.microsoft.com/office/drawing/2014/main" id="{00000000-0008-0000-0200-00008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34" name="Picture 7">
          <a:extLst>
            <a:ext uri="{FF2B5EF4-FFF2-40B4-BE49-F238E27FC236}">
              <a16:creationId xmlns:a16="http://schemas.microsoft.com/office/drawing/2014/main" id="{00000000-0008-0000-0200-00008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35" name="Picture 7">
          <a:extLst>
            <a:ext uri="{FF2B5EF4-FFF2-40B4-BE49-F238E27FC236}">
              <a16:creationId xmlns:a16="http://schemas.microsoft.com/office/drawing/2014/main" id="{00000000-0008-0000-0200-00008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36" name="Picture 7">
          <a:extLst>
            <a:ext uri="{FF2B5EF4-FFF2-40B4-BE49-F238E27FC236}">
              <a16:creationId xmlns:a16="http://schemas.microsoft.com/office/drawing/2014/main" id="{00000000-0008-0000-0200-00008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137" name="Picture 7">
          <a:extLst>
            <a:ext uri="{FF2B5EF4-FFF2-40B4-BE49-F238E27FC236}">
              <a16:creationId xmlns:a16="http://schemas.microsoft.com/office/drawing/2014/main" id="{00000000-0008-0000-0200-00008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362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38" name="Picture 7">
          <a:extLst>
            <a:ext uri="{FF2B5EF4-FFF2-40B4-BE49-F238E27FC236}">
              <a16:creationId xmlns:a16="http://schemas.microsoft.com/office/drawing/2014/main" id="{00000000-0008-0000-0200-00008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39" name="Picture 7">
          <a:extLst>
            <a:ext uri="{FF2B5EF4-FFF2-40B4-BE49-F238E27FC236}">
              <a16:creationId xmlns:a16="http://schemas.microsoft.com/office/drawing/2014/main" id="{00000000-0008-0000-0200-00008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40" name="Picture 7">
          <a:extLst>
            <a:ext uri="{FF2B5EF4-FFF2-40B4-BE49-F238E27FC236}">
              <a16:creationId xmlns:a16="http://schemas.microsoft.com/office/drawing/2014/main" id="{00000000-0008-0000-0200-00008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41" name="Picture 7">
          <a:extLst>
            <a:ext uri="{FF2B5EF4-FFF2-40B4-BE49-F238E27FC236}">
              <a16:creationId xmlns:a16="http://schemas.microsoft.com/office/drawing/2014/main" id="{00000000-0008-0000-0200-00008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42" name="Picture 7">
          <a:extLst>
            <a:ext uri="{FF2B5EF4-FFF2-40B4-BE49-F238E27FC236}">
              <a16:creationId xmlns:a16="http://schemas.microsoft.com/office/drawing/2014/main" id="{00000000-0008-0000-0200-00008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43" name="Picture 7">
          <a:extLst>
            <a:ext uri="{FF2B5EF4-FFF2-40B4-BE49-F238E27FC236}">
              <a16:creationId xmlns:a16="http://schemas.microsoft.com/office/drawing/2014/main" id="{00000000-0008-0000-0200-00008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44" name="Picture 7">
          <a:extLst>
            <a:ext uri="{FF2B5EF4-FFF2-40B4-BE49-F238E27FC236}">
              <a16:creationId xmlns:a16="http://schemas.microsoft.com/office/drawing/2014/main" id="{00000000-0008-0000-0200-00009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27</xdr:row>
      <xdr:rowOff>0</xdr:rowOff>
    </xdr:from>
    <xdr:ext cx="0" cy="156882"/>
    <xdr:pic>
      <xdr:nvPicPr>
        <xdr:cNvPr id="145" name="Picture 7">
          <a:extLst>
            <a:ext uri="{FF2B5EF4-FFF2-40B4-BE49-F238E27FC236}">
              <a16:creationId xmlns:a16="http://schemas.microsoft.com/office/drawing/2014/main" id="{00000000-0008-0000-0200-00009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13906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46" name="Picture 7">
          <a:extLst>
            <a:ext uri="{FF2B5EF4-FFF2-40B4-BE49-F238E27FC236}">
              <a16:creationId xmlns:a16="http://schemas.microsoft.com/office/drawing/2014/main" id="{00000000-0008-0000-0200-00009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47" name="Picture 7">
          <a:extLst>
            <a:ext uri="{FF2B5EF4-FFF2-40B4-BE49-F238E27FC236}">
              <a16:creationId xmlns:a16="http://schemas.microsoft.com/office/drawing/2014/main" id="{00000000-0008-0000-0200-00009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48" name="Picture 7">
          <a:extLst>
            <a:ext uri="{FF2B5EF4-FFF2-40B4-BE49-F238E27FC236}">
              <a16:creationId xmlns:a16="http://schemas.microsoft.com/office/drawing/2014/main" id="{00000000-0008-0000-0200-00009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49" name="Picture 7">
          <a:extLst>
            <a:ext uri="{FF2B5EF4-FFF2-40B4-BE49-F238E27FC236}">
              <a16:creationId xmlns:a16="http://schemas.microsoft.com/office/drawing/2014/main" id="{00000000-0008-0000-0200-00009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50" name="Picture 7">
          <a:extLst>
            <a:ext uri="{FF2B5EF4-FFF2-40B4-BE49-F238E27FC236}">
              <a16:creationId xmlns:a16="http://schemas.microsoft.com/office/drawing/2014/main" id="{00000000-0008-0000-0200-00009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51" name="Picture 7">
          <a:extLst>
            <a:ext uri="{FF2B5EF4-FFF2-40B4-BE49-F238E27FC236}">
              <a16:creationId xmlns:a16="http://schemas.microsoft.com/office/drawing/2014/main" id="{00000000-0008-0000-0200-00009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52" name="Picture 7">
          <a:extLst>
            <a:ext uri="{FF2B5EF4-FFF2-40B4-BE49-F238E27FC236}">
              <a16:creationId xmlns:a16="http://schemas.microsoft.com/office/drawing/2014/main" id="{00000000-0008-0000-0200-00009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53" name="Picture 7">
          <a:extLst>
            <a:ext uri="{FF2B5EF4-FFF2-40B4-BE49-F238E27FC236}">
              <a16:creationId xmlns:a16="http://schemas.microsoft.com/office/drawing/2014/main" id="{00000000-0008-0000-0200-00009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54" name="Picture 7">
          <a:extLst>
            <a:ext uri="{FF2B5EF4-FFF2-40B4-BE49-F238E27FC236}">
              <a16:creationId xmlns:a16="http://schemas.microsoft.com/office/drawing/2014/main" id="{00000000-0008-0000-0200-00009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55" name="Picture 7">
          <a:extLst>
            <a:ext uri="{FF2B5EF4-FFF2-40B4-BE49-F238E27FC236}">
              <a16:creationId xmlns:a16="http://schemas.microsoft.com/office/drawing/2014/main" id="{00000000-0008-0000-0200-00009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56" name="Picture 7">
          <a:extLst>
            <a:ext uri="{FF2B5EF4-FFF2-40B4-BE49-F238E27FC236}">
              <a16:creationId xmlns:a16="http://schemas.microsoft.com/office/drawing/2014/main" id="{00000000-0008-0000-0200-00009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57" name="Picture 7">
          <a:extLst>
            <a:ext uri="{FF2B5EF4-FFF2-40B4-BE49-F238E27FC236}">
              <a16:creationId xmlns:a16="http://schemas.microsoft.com/office/drawing/2014/main" id="{00000000-0008-0000-0200-00009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58" name="Picture 7">
          <a:extLst>
            <a:ext uri="{FF2B5EF4-FFF2-40B4-BE49-F238E27FC236}">
              <a16:creationId xmlns:a16="http://schemas.microsoft.com/office/drawing/2014/main" id="{00000000-0008-0000-0200-00009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59" name="Picture 7">
          <a:extLst>
            <a:ext uri="{FF2B5EF4-FFF2-40B4-BE49-F238E27FC236}">
              <a16:creationId xmlns:a16="http://schemas.microsoft.com/office/drawing/2014/main" id="{00000000-0008-0000-0200-00009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60" name="Picture 7">
          <a:extLst>
            <a:ext uri="{FF2B5EF4-FFF2-40B4-BE49-F238E27FC236}">
              <a16:creationId xmlns:a16="http://schemas.microsoft.com/office/drawing/2014/main" id="{00000000-0008-0000-0200-0000A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61" name="Picture 7">
          <a:extLst>
            <a:ext uri="{FF2B5EF4-FFF2-40B4-BE49-F238E27FC236}">
              <a16:creationId xmlns:a16="http://schemas.microsoft.com/office/drawing/2014/main" id="{00000000-0008-0000-0200-0000A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5675" y="446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62" name="Picture 7">
          <a:extLst>
            <a:ext uri="{FF2B5EF4-FFF2-40B4-BE49-F238E27FC236}">
              <a16:creationId xmlns:a16="http://schemas.microsoft.com/office/drawing/2014/main" id="{00000000-0008-0000-0200-0000A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54209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63" name="Picture 7">
          <a:extLst>
            <a:ext uri="{FF2B5EF4-FFF2-40B4-BE49-F238E27FC236}">
              <a16:creationId xmlns:a16="http://schemas.microsoft.com/office/drawing/2014/main" id="{00000000-0008-0000-0200-0000A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54209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64" name="Picture 7">
          <a:extLst>
            <a:ext uri="{FF2B5EF4-FFF2-40B4-BE49-F238E27FC236}">
              <a16:creationId xmlns:a16="http://schemas.microsoft.com/office/drawing/2014/main" id="{00000000-0008-0000-0200-0000A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54209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65" name="Picture 7">
          <a:extLst>
            <a:ext uri="{FF2B5EF4-FFF2-40B4-BE49-F238E27FC236}">
              <a16:creationId xmlns:a16="http://schemas.microsoft.com/office/drawing/2014/main" id="{00000000-0008-0000-0200-0000A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525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66" name="Picture 7">
          <a:extLst>
            <a:ext uri="{FF2B5EF4-FFF2-40B4-BE49-F238E27FC236}">
              <a16:creationId xmlns:a16="http://schemas.microsoft.com/office/drawing/2014/main" id="{00000000-0008-0000-0200-0000A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525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67" name="Picture 7">
          <a:extLst>
            <a:ext uri="{FF2B5EF4-FFF2-40B4-BE49-F238E27FC236}">
              <a16:creationId xmlns:a16="http://schemas.microsoft.com/office/drawing/2014/main" id="{00000000-0008-0000-0200-0000A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525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68" name="Picture 7">
          <a:extLst>
            <a:ext uri="{FF2B5EF4-FFF2-40B4-BE49-F238E27FC236}">
              <a16:creationId xmlns:a16="http://schemas.microsoft.com/office/drawing/2014/main" id="{00000000-0008-0000-0200-0000A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525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69" name="Picture 7">
          <a:extLst>
            <a:ext uri="{FF2B5EF4-FFF2-40B4-BE49-F238E27FC236}">
              <a16:creationId xmlns:a16="http://schemas.microsoft.com/office/drawing/2014/main" id="{00000000-0008-0000-0200-0000A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525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70" name="Picture 7">
          <a:extLst>
            <a:ext uri="{FF2B5EF4-FFF2-40B4-BE49-F238E27FC236}">
              <a16:creationId xmlns:a16="http://schemas.microsoft.com/office/drawing/2014/main" id="{00000000-0008-0000-0200-0000A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525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71" name="Picture 7">
          <a:extLst>
            <a:ext uri="{FF2B5EF4-FFF2-40B4-BE49-F238E27FC236}">
              <a16:creationId xmlns:a16="http://schemas.microsoft.com/office/drawing/2014/main" id="{00000000-0008-0000-0200-0000A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525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72" name="Picture 7">
          <a:extLst>
            <a:ext uri="{FF2B5EF4-FFF2-40B4-BE49-F238E27FC236}">
              <a16:creationId xmlns:a16="http://schemas.microsoft.com/office/drawing/2014/main" id="{00000000-0008-0000-0200-0000A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5255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3" name="Picture 7">
          <a:extLst>
            <a:ext uri="{FF2B5EF4-FFF2-40B4-BE49-F238E27FC236}">
              <a16:creationId xmlns:a16="http://schemas.microsoft.com/office/drawing/2014/main" id="{00000000-0008-0000-0200-0000A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716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4" name="Picture 7">
          <a:extLst>
            <a:ext uri="{FF2B5EF4-FFF2-40B4-BE49-F238E27FC236}">
              <a16:creationId xmlns:a16="http://schemas.microsoft.com/office/drawing/2014/main" id="{00000000-0008-0000-0200-0000A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716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5" name="Picture 7">
          <a:extLst>
            <a:ext uri="{FF2B5EF4-FFF2-40B4-BE49-F238E27FC236}">
              <a16:creationId xmlns:a16="http://schemas.microsoft.com/office/drawing/2014/main" id="{00000000-0008-0000-0200-0000A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716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6" name="Picture 7">
          <a:extLst>
            <a:ext uri="{FF2B5EF4-FFF2-40B4-BE49-F238E27FC236}">
              <a16:creationId xmlns:a16="http://schemas.microsoft.com/office/drawing/2014/main" id="{00000000-0008-0000-0200-0000B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716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7" name="Picture 7">
          <a:extLst>
            <a:ext uri="{FF2B5EF4-FFF2-40B4-BE49-F238E27FC236}">
              <a16:creationId xmlns:a16="http://schemas.microsoft.com/office/drawing/2014/main" id="{00000000-0008-0000-0200-0000B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716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8" name="Picture 7">
          <a:extLst>
            <a:ext uri="{FF2B5EF4-FFF2-40B4-BE49-F238E27FC236}">
              <a16:creationId xmlns:a16="http://schemas.microsoft.com/office/drawing/2014/main" id="{00000000-0008-0000-0200-0000B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716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9" name="Picture 7">
          <a:extLst>
            <a:ext uri="{FF2B5EF4-FFF2-40B4-BE49-F238E27FC236}">
              <a16:creationId xmlns:a16="http://schemas.microsoft.com/office/drawing/2014/main" id="{00000000-0008-0000-0200-0000B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716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80" name="Picture 7">
          <a:extLst>
            <a:ext uri="{FF2B5EF4-FFF2-40B4-BE49-F238E27FC236}">
              <a16:creationId xmlns:a16="http://schemas.microsoft.com/office/drawing/2014/main" id="{00000000-0008-0000-0200-0000B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5" y="13716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81" name="Picture 7">
          <a:extLst>
            <a:ext uri="{FF2B5EF4-FFF2-40B4-BE49-F238E27FC236}">
              <a16:creationId xmlns:a16="http://schemas.microsoft.com/office/drawing/2014/main" id="{00000000-0008-0000-0200-0000B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43910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82" name="Picture 7">
          <a:extLst>
            <a:ext uri="{FF2B5EF4-FFF2-40B4-BE49-F238E27FC236}">
              <a16:creationId xmlns:a16="http://schemas.microsoft.com/office/drawing/2014/main" id="{00000000-0008-0000-0200-0000B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43910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83" name="Picture 7">
          <a:extLst>
            <a:ext uri="{FF2B5EF4-FFF2-40B4-BE49-F238E27FC236}">
              <a16:creationId xmlns:a16="http://schemas.microsoft.com/office/drawing/2014/main" id="{00000000-0008-0000-0200-0000B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43910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84" name="Picture 7">
          <a:extLst>
            <a:ext uri="{FF2B5EF4-FFF2-40B4-BE49-F238E27FC236}">
              <a16:creationId xmlns:a16="http://schemas.microsoft.com/office/drawing/2014/main" id="{00000000-0008-0000-0200-0000B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43910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85" name="Picture 7">
          <a:extLst>
            <a:ext uri="{FF2B5EF4-FFF2-40B4-BE49-F238E27FC236}">
              <a16:creationId xmlns:a16="http://schemas.microsoft.com/office/drawing/2014/main" id="{00000000-0008-0000-0200-0000B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43910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86" name="Picture 7">
          <a:extLst>
            <a:ext uri="{FF2B5EF4-FFF2-40B4-BE49-F238E27FC236}">
              <a16:creationId xmlns:a16="http://schemas.microsoft.com/office/drawing/2014/main" id="{00000000-0008-0000-0200-0000B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43910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87" name="Picture 7">
          <a:extLst>
            <a:ext uri="{FF2B5EF4-FFF2-40B4-BE49-F238E27FC236}">
              <a16:creationId xmlns:a16="http://schemas.microsoft.com/office/drawing/2014/main" id="{00000000-0008-0000-0200-0000B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43910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118</xdr:row>
      <xdr:rowOff>0</xdr:rowOff>
    </xdr:from>
    <xdr:ext cx="0" cy="156882"/>
    <xdr:pic>
      <xdr:nvPicPr>
        <xdr:cNvPr id="188" name="Picture 7">
          <a:extLst>
            <a:ext uri="{FF2B5EF4-FFF2-40B4-BE49-F238E27FC236}">
              <a16:creationId xmlns:a16="http://schemas.microsoft.com/office/drawing/2014/main" id="{00000000-0008-0000-0200-0000B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439102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89" name="Picture 7">
          <a:extLst>
            <a:ext uri="{FF2B5EF4-FFF2-40B4-BE49-F238E27FC236}">
              <a16:creationId xmlns:a16="http://schemas.microsoft.com/office/drawing/2014/main" id="{00000000-0008-0000-0200-0000B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90" name="Picture 7">
          <a:extLst>
            <a:ext uri="{FF2B5EF4-FFF2-40B4-BE49-F238E27FC236}">
              <a16:creationId xmlns:a16="http://schemas.microsoft.com/office/drawing/2014/main" id="{00000000-0008-0000-0200-0000B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91" name="Picture 7">
          <a:extLst>
            <a:ext uri="{FF2B5EF4-FFF2-40B4-BE49-F238E27FC236}">
              <a16:creationId xmlns:a16="http://schemas.microsoft.com/office/drawing/2014/main" id="{00000000-0008-0000-0200-0000B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92" name="Picture 7">
          <a:extLst>
            <a:ext uri="{FF2B5EF4-FFF2-40B4-BE49-F238E27FC236}">
              <a16:creationId xmlns:a16="http://schemas.microsoft.com/office/drawing/2014/main" id="{00000000-0008-0000-0200-0000C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93" name="Picture 7">
          <a:extLst>
            <a:ext uri="{FF2B5EF4-FFF2-40B4-BE49-F238E27FC236}">
              <a16:creationId xmlns:a16="http://schemas.microsoft.com/office/drawing/2014/main" id="{00000000-0008-0000-0200-0000C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94" name="Picture 7">
          <a:extLst>
            <a:ext uri="{FF2B5EF4-FFF2-40B4-BE49-F238E27FC236}">
              <a16:creationId xmlns:a16="http://schemas.microsoft.com/office/drawing/2014/main" id="{00000000-0008-0000-0200-0000C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95" name="Picture 7">
          <a:extLst>
            <a:ext uri="{FF2B5EF4-FFF2-40B4-BE49-F238E27FC236}">
              <a16:creationId xmlns:a16="http://schemas.microsoft.com/office/drawing/2014/main" id="{00000000-0008-0000-0200-0000C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96" name="Picture 7">
          <a:extLst>
            <a:ext uri="{FF2B5EF4-FFF2-40B4-BE49-F238E27FC236}">
              <a16:creationId xmlns:a16="http://schemas.microsoft.com/office/drawing/2014/main" id="{00000000-0008-0000-0200-0000C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97" name="Picture 7">
          <a:extLst>
            <a:ext uri="{FF2B5EF4-FFF2-40B4-BE49-F238E27FC236}">
              <a16:creationId xmlns:a16="http://schemas.microsoft.com/office/drawing/2014/main" id="{00000000-0008-0000-0200-0000C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98" name="Picture 7">
          <a:extLst>
            <a:ext uri="{FF2B5EF4-FFF2-40B4-BE49-F238E27FC236}">
              <a16:creationId xmlns:a16="http://schemas.microsoft.com/office/drawing/2014/main" id="{00000000-0008-0000-0200-0000C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99" name="Picture 7">
          <a:extLst>
            <a:ext uri="{FF2B5EF4-FFF2-40B4-BE49-F238E27FC236}">
              <a16:creationId xmlns:a16="http://schemas.microsoft.com/office/drawing/2014/main" id="{00000000-0008-0000-0200-0000C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00" name="Picture 7">
          <a:extLst>
            <a:ext uri="{FF2B5EF4-FFF2-40B4-BE49-F238E27FC236}">
              <a16:creationId xmlns:a16="http://schemas.microsoft.com/office/drawing/2014/main" id="{00000000-0008-0000-0200-0000C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01" name="Picture 7">
          <a:extLst>
            <a:ext uri="{FF2B5EF4-FFF2-40B4-BE49-F238E27FC236}">
              <a16:creationId xmlns:a16="http://schemas.microsoft.com/office/drawing/2014/main" id="{00000000-0008-0000-0200-0000C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02" name="Picture 7">
          <a:extLst>
            <a:ext uri="{FF2B5EF4-FFF2-40B4-BE49-F238E27FC236}">
              <a16:creationId xmlns:a16="http://schemas.microsoft.com/office/drawing/2014/main" id="{00000000-0008-0000-0200-0000C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03" name="Picture 7">
          <a:extLst>
            <a:ext uri="{FF2B5EF4-FFF2-40B4-BE49-F238E27FC236}">
              <a16:creationId xmlns:a16="http://schemas.microsoft.com/office/drawing/2014/main" id="{00000000-0008-0000-0200-0000C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04" name="Picture 7">
          <a:extLst>
            <a:ext uri="{FF2B5EF4-FFF2-40B4-BE49-F238E27FC236}">
              <a16:creationId xmlns:a16="http://schemas.microsoft.com/office/drawing/2014/main" id="{00000000-0008-0000-0200-0000C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05" name="Picture 7">
          <a:extLst>
            <a:ext uri="{FF2B5EF4-FFF2-40B4-BE49-F238E27FC236}">
              <a16:creationId xmlns:a16="http://schemas.microsoft.com/office/drawing/2014/main" id="{00000000-0008-0000-0200-0000C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06" name="Picture 7">
          <a:extLst>
            <a:ext uri="{FF2B5EF4-FFF2-40B4-BE49-F238E27FC236}">
              <a16:creationId xmlns:a16="http://schemas.microsoft.com/office/drawing/2014/main" id="{00000000-0008-0000-0200-0000C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07" name="Picture 7">
          <a:extLst>
            <a:ext uri="{FF2B5EF4-FFF2-40B4-BE49-F238E27FC236}">
              <a16:creationId xmlns:a16="http://schemas.microsoft.com/office/drawing/2014/main" id="{00000000-0008-0000-0200-0000C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08" name="Picture 7">
          <a:extLst>
            <a:ext uri="{FF2B5EF4-FFF2-40B4-BE49-F238E27FC236}">
              <a16:creationId xmlns:a16="http://schemas.microsoft.com/office/drawing/2014/main" id="{00000000-0008-0000-0200-0000D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09" name="Picture 7">
          <a:extLst>
            <a:ext uri="{FF2B5EF4-FFF2-40B4-BE49-F238E27FC236}">
              <a16:creationId xmlns:a16="http://schemas.microsoft.com/office/drawing/2014/main" id="{00000000-0008-0000-0200-0000D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10" name="Picture 7">
          <a:extLst>
            <a:ext uri="{FF2B5EF4-FFF2-40B4-BE49-F238E27FC236}">
              <a16:creationId xmlns:a16="http://schemas.microsoft.com/office/drawing/2014/main" id="{00000000-0008-0000-0200-0000D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11" name="Picture 7">
          <a:extLst>
            <a:ext uri="{FF2B5EF4-FFF2-40B4-BE49-F238E27FC236}">
              <a16:creationId xmlns:a16="http://schemas.microsoft.com/office/drawing/2014/main" id="{00000000-0008-0000-0200-0000D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12" name="Picture 7">
          <a:extLst>
            <a:ext uri="{FF2B5EF4-FFF2-40B4-BE49-F238E27FC236}">
              <a16:creationId xmlns:a16="http://schemas.microsoft.com/office/drawing/2014/main" id="{00000000-0008-0000-0200-0000D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13" name="Picture 7">
          <a:extLst>
            <a:ext uri="{FF2B5EF4-FFF2-40B4-BE49-F238E27FC236}">
              <a16:creationId xmlns:a16="http://schemas.microsoft.com/office/drawing/2014/main" id="{00000000-0008-0000-0200-0000D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14" name="Picture 7">
          <a:extLst>
            <a:ext uri="{FF2B5EF4-FFF2-40B4-BE49-F238E27FC236}">
              <a16:creationId xmlns:a16="http://schemas.microsoft.com/office/drawing/2014/main" id="{00000000-0008-0000-0200-0000D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15" name="Picture 7">
          <a:extLst>
            <a:ext uri="{FF2B5EF4-FFF2-40B4-BE49-F238E27FC236}">
              <a16:creationId xmlns:a16="http://schemas.microsoft.com/office/drawing/2014/main" id="{00000000-0008-0000-0200-0000D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16" name="Picture 7">
          <a:extLst>
            <a:ext uri="{FF2B5EF4-FFF2-40B4-BE49-F238E27FC236}">
              <a16:creationId xmlns:a16="http://schemas.microsoft.com/office/drawing/2014/main" id="{00000000-0008-0000-0200-0000D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17" name="Picture 7">
          <a:extLst>
            <a:ext uri="{FF2B5EF4-FFF2-40B4-BE49-F238E27FC236}">
              <a16:creationId xmlns:a16="http://schemas.microsoft.com/office/drawing/2014/main" id="{00000000-0008-0000-0200-0000D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18" name="Picture 7">
          <a:extLst>
            <a:ext uri="{FF2B5EF4-FFF2-40B4-BE49-F238E27FC236}">
              <a16:creationId xmlns:a16="http://schemas.microsoft.com/office/drawing/2014/main" id="{00000000-0008-0000-0200-0000D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19" name="Picture 7">
          <a:extLst>
            <a:ext uri="{FF2B5EF4-FFF2-40B4-BE49-F238E27FC236}">
              <a16:creationId xmlns:a16="http://schemas.microsoft.com/office/drawing/2014/main" id="{00000000-0008-0000-0200-0000D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20" name="Picture 7">
          <a:extLst>
            <a:ext uri="{FF2B5EF4-FFF2-40B4-BE49-F238E27FC236}">
              <a16:creationId xmlns:a16="http://schemas.microsoft.com/office/drawing/2014/main" id="{00000000-0008-0000-0200-0000D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21" name="Picture 7">
          <a:extLst>
            <a:ext uri="{FF2B5EF4-FFF2-40B4-BE49-F238E27FC236}">
              <a16:creationId xmlns:a16="http://schemas.microsoft.com/office/drawing/2014/main" id="{00000000-0008-0000-0200-0000D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22" name="Picture 7">
          <a:extLst>
            <a:ext uri="{FF2B5EF4-FFF2-40B4-BE49-F238E27FC236}">
              <a16:creationId xmlns:a16="http://schemas.microsoft.com/office/drawing/2014/main" id="{00000000-0008-0000-0200-0000D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23" name="Picture 7">
          <a:extLst>
            <a:ext uri="{FF2B5EF4-FFF2-40B4-BE49-F238E27FC236}">
              <a16:creationId xmlns:a16="http://schemas.microsoft.com/office/drawing/2014/main" id="{00000000-0008-0000-0200-0000D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24" name="Picture 7">
          <a:extLst>
            <a:ext uri="{FF2B5EF4-FFF2-40B4-BE49-F238E27FC236}">
              <a16:creationId xmlns:a16="http://schemas.microsoft.com/office/drawing/2014/main" id="{00000000-0008-0000-0200-0000E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25" name="Picture 7">
          <a:extLst>
            <a:ext uri="{FF2B5EF4-FFF2-40B4-BE49-F238E27FC236}">
              <a16:creationId xmlns:a16="http://schemas.microsoft.com/office/drawing/2014/main" id="{00000000-0008-0000-0200-0000E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26" name="Picture 7">
          <a:extLst>
            <a:ext uri="{FF2B5EF4-FFF2-40B4-BE49-F238E27FC236}">
              <a16:creationId xmlns:a16="http://schemas.microsoft.com/office/drawing/2014/main" id="{00000000-0008-0000-0200-0000E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27" name="Picture 7">
          <a:extLst>
            <a:ext uri="{FF2B5EF4-FFF2-40B4-BE49-F238E27FC236}">
              <a16:creationId xmlns:a16="http://schemas.microsoft.com/office/drawing/2014/main" id="{00000000-0008-0000-0200-0000E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28" name="Picture 7">
          <a:extLst>
            <a:ext uri="{FF2B5EF4-FFF2-40B4-BE49-F238E27FC236}">
              <a16:creationId xmlns:a16="http://schemas.microsoft.com/office/drawing/2014/main" id="{00000000-0008-0000-0200-0000E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29" name="Picture 7">
          <a:extLst>
            <a:ext uri="{FF2B5EF4-FFF2-40B4-BE49-F238E27FC236}">
              <a16:creationId xmlns:a16="http://schemas.microsoft.com/office/drawing/2014/main" id="{00000000-0008-0000-0200-0000E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30" name="Picture 7">
          <a:extLst>
            <a:ext uri="{FF2B5EF4-FFF2-40B4-BE49-F238E27FC236}">
              <a16:creationId xmlns:a16="http://schemas.microsoft.com/office/drawing/2014/main" id="{00000000-0008-0000-0200-0000E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31" name="Picture 7">
          <a:extLst>
            <a:ext uri="{FF2B5EF4-FFF2-40B4-BE49-F238E27FC236}">
              <a16:creationId xmlns:a16="http://schemas.microsoft.com/office/drawing/2014/main" id="{00000000-0008-0000-0200-0000E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32" name="Picture 7">
          <a:extLst>
            <a:ext uri="{FF2B5EF4-FFF2-40B4-BE49-F238E27FC236}">
              <a16:creationId xmlns:a16="http://schemas.microsoft.com/office/drawing/2014/main" id="{00000000-0008-0000-0200-0000E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33" name="Picture 7">
          <a:extLst>
            <a:ext uri="{FF2B5EF4-FFF2-40B4-BE49-F238E27FC236}">
              <a16:creationId xmlns:a16="http://schemas.microsoft.com/office/drawing/2014/main" id="{00000000-0008-0000-0200-0000E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34" name="Picture 7">
          <a:extLst>
            <a:ext uri="{FF2B5EF4-FFF2-40B4-BE49-F238E27FC236}">
              <a16:creationId xmlns:a16="http://schemas.microsoft.com/office/drawing/2014/main" id="{00000000-0008-0000-0200-0000E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35" name="Picture 7">
          <a:extLst>
            <a:ext uri="{FF2B5EF4-FFF2-40B4-BE49-F238E27FC236}">
              <a16:creationId xmlns:a16="http://schemas.microsoft.com/office/drawing/2014/main" id="{00000000-0008-0000-0200-0000E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36" name="Picture 7">
          <a:extLst>
            <a:ext uri="{FF2B5EF4-FFF2-40B4-BE49-F238E27FC236}">
              <a16:creationId xmlns:a16="http://schemas.microsoft.com/office/drawing/2014/main" id="{00000000-0008-0000-0200-0000E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37" name="Picture 7">
          <a:extLst>
            <a:ext uri="{FF2B5EF4-FFF2-40B4-BE49-F238E27FC236}">
              <a16:creationId xmlns:a16="http://schemas.microsoft.com/office/drawing/2014/main" id="{00000000-0008-0000-0200-0000E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38" name="Picture 7">
          <a:extLst>
            <a:ext uri="{FF2B5EF4-FFF2-40B4-BE49-F238E27FC236}">
              <a16:creationId xmlns:a16="http://schemas.microsoft.com/office/drawing/2014/main" id="{00000000-0008-0000-0200-0000E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39" name="Picture 7">
          <a:extLst>
            <a:ext uri="{FF2B5EF4-FFF2-40B4-BE49-F238E27FC236}">
              <a16:creationId xmlns:a16="http://schemas.microsoft.com/office/drawing/2014/main" id="{00000000-0008-0000-0200-0000E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40" name="Picture 7">
          <a:extLst>
            <a:ext uri="{FF2B5EF4-FFF2-40B4-BE49-F238E27FC236}">
              <a16:creationId xmlns:a16="http://schemas.microsoft.com/office/drawing/2014/main" id="{00000000-0008-0000-0200-0000F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41" name="Picture 7">
          <a:extLst>
            <a:ext uri="{FF2B5EF4-FFF2-40B4-BE49-F238E27FC236}">
              <a16:creationId xmlns:a16="http://schemas.microsoft.com/office/drawing/2014/main" id="{00000000-0008-0000-0200-0000F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42" name="Picture 7">
          <a:extLst>
            <a:ext uri="{FF2B5EF4-FFF2-40B4-BE49-F238E27FC236}">
              <a16:creationId xmlns:a16="http://schemas.microsoft.com/office/drawing/2014/main" id="{00000000-0008-0000-0200-0000F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43" name="Picture 7">
          <a:extLst>
            <a:ext uri="{FF2B5EF4-FFF2-40B4-BE49-F238E27FC236}">
              <a16:creationId xmlns:a16="http://schemas.microsoft.com/office/drawing/2014/main" id="{00000000-0008-0000-0200-0000F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44" name="Picture 7">
          <a:extLst>
            <a:ext uri="{FF2B5EF4-FFF2-40B4-BE49-F238E27FC236}">
              <a16:creationId xmlns:a16="http://schemas.microsoft.com/office/drawing/2014/main" id="{00000000-0008-0000-0200-0000F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45" name="Picture 7">
          <a:extLst>
            <a:ext uri="{FF2B5EF4-FFF2-40B4-BE49-F238E27FC236}">
              <a16:creationId xmlns:a16="http://schemas.microsoft.com/office/drawing/2014/main" id="{00000000-0008-0000-0200-0000F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46" name="Picture 7">
          <a:extLst>
            <a:ext uri="{FF2B5EF4-FFF2-40B4-BE49-F238E27FC236}">
              <a16:creationId xmlns:a16="http://schemas.microsoft.com/office/drawing/2014/main" id="{00000000-0008-0000-0200-0000F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47" name="Picture 7">
          <a:extLst>
            <a:ext uri="{FF2B5EF4-FFF2-40B4-BE49-F238E27FC236}">
              <a16:creationId xmlns:a16="http://schemas.microsoft.com/office/drawing/2014/main" id="{00000000-0008-0000-0200-0000F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48" name="Picture 7">
          <a:extLst>
            <a:ext uri="{FF2B5EF4-FFF2-40B4-BE49-F238E27FC236}">
              <a16:creationId xmlns:a16="http://schemas.microsoft.com/office/drawing/2014/main" id="{00000000-0008-0000-0200-0000F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49" name="Picture 7">
          <a:extLst>
            <a:ext uri="{FF2B5EF4-FFF2-40B4-BE49-F238E27FC236}">
              <a16:creationId xmlns:a16="http://schemas.microsoft.com/office/drawing/2014/main" id="{00000000-0008-0000-0200-0000F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50" name="Picture 7">
          <a:extLst>
            <a:ext uri="{FF2B5EF4-FFF2-40B4-BE49-F238E27FC236}">
              <a16:creationId xmlns:a16="http://schemas.microsoft.com/office/drawing/2014/main" id="{00000000-0008-0000-0200-0000F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51" name="Picture 7">
          <a:extLst>
            <a:ext uri="{FF2B5EF4-FFF2-40B4-BE49-F238E27FC236}">
              <a16:creationId xmlns:a16="http://schemas.microsoft.com/office/drawing/2014/main" id="{00000000-0008-0000-0200-0000F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52" name="Picture 7">
          <a:extLst>
            <a:ext uri="{FF2B5EF4-FFF2-40B4-BE49-F238E27FC236}">
              <a16:creationId xmlns:a16="http://schemas.microsoft.com/office/drawing/2014/main" id="{00000000-0008-0000-0200-0000F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53" name="Picture 7">
          <a:extLst>
            <a:ext uri="{FF2B5EF4-FFF2-40B4-BE49-F238E27FC236}">
              <a16:creationId xmlns:a16="http://schemas.microsoft.com/office/drawing/2014/main" id="{00000000-0008-0000-0200-0000F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54" name="Picture 7">
          <a:extLst>
            <a:ext uri="{FF2B5EF4-FFF2-40B4-BE49-F238E27FC236}">
              <a16:creationId xmlns:a16="http://schemas.microsoft.com/office/drawing/2014/main" id="{00000000-0008-0000-0200-0000F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55" name="Picture 7">
          <a:extLst>
            <a:ext uri="{FF2B5EF4-FFF2-40B4-BE49-F238E27FC236}">
              <a16:creationId xmlns:a16="http://schemas.microsoft.com/office/drawing/2014/main" id="{00000000-0008-0000-0200-0000F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56" name="Picture 7">
          <a:extLst>
            <a:ext uri="{FF2B5EF4-FFF2-40B4-BE49-F238E27FC236}">
              <a16:creationId xmlns:a16="http://schemas.microsoft.com/office/drawing/2014/main" id="{00000000-0008-0000-0200-00000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57" name="Picture 7">
          <a:extLst>
            <a:ext uri="{FF2B5EF4-FFF2-40B4-BE49-F238E27FC236}">
              <a16:creationId xmlns:a16="http://schemas.microsoft.com/office/drawing/2014/main" id="{00000000-0008-0000-0200-00000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58" name="Picture 7">
          <a:extLst>
            <a:ext uri="{FF2B5EF4-FFF2-40B4-BE49-F238E27FC236}">
              <a16:creationId xmlns:a16="http://schemas.microsoft.com/office/drawing/2014/main" id="{00000000-0008-0000-0200-00000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59" name="Picture 7">
          <a:extLst>
            <a:ext uri="{FF2B5EF4-FFF2-40B4-BE49-F238E27FC236}">
              <a16:creationId xmlns:a16="http://schemas.microsoft.com/office/drawing/2014/main" id="{00000000-0008-0000-0200-00000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60" name="Picture 7">
          <a:extLst>
            <a:ext uri="{FF2B5EF4-FFF2-40B4-BE49-F238E27FC236}">
              <a16:creationId xmlns:a16="http://schemas.microsoft.com/office/drawing/2014/main" id="{00000000-0008-0000-0200-00000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61" name="Picture 7">
          <a:extLst>
            <a:ext uri="{FF2B5EF4-FFF2-40B4-BE49-F238E27FC236}">
              <a16:creationId xmlns:a16="http://schemas.microsoft.com/office/drawing/2014/main" id="{00000000-0008-0000-0200-00000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62" name="Picture 7">
          <a:extLst>
            <a:ext uri="{FF2B5EF4-FFF2-40B4-BE49-F238E27FC236}">
              <a16:creationId xmlns:a16="http://schemas.microsoft.com/office/drawing/2014/main" id="{00000000-0008-0000-0200-00000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63" name="Picture 7">
          <a:extLst>
            <a:ext uri="{FF2B5EF4-FFF2-40B4-BE49-F238E27FC236}">
              <a16:creationId xmlns:a16="http://schemas.microsoft.com/office/drawing/2014/main" id="{00000000-0008-0000-0200-00000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64" name="Picture 7">
          <a:extLst>
            <a:ext uri="{FF2B5EF4-FFF2-40B4-BE49-F238E27FC236}">
              <a16:creationId xmlns:a16="http://schemas.microsoft.com/office/drawing/2014/main" id="{00000000-0008-0000-0200-00000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65" name="Picture 7">
          <a:extLst>
            <a:ext uri="{FF2B5EF4-FFF2-40B4-BE49-F238E27FC236}">
              <a16:creationId xmlns:a16="http://schemas.microsoft.com/office/drawing/2014/main" id="{00000000-0008-0000-0200-00000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66" name="Picture 7">
          <a:extLst>
            <a:ext uri="{FF2B5EF4-FFF2-40B4-BE49-F238E27FC236}">
              <a16:creationId xmlns:a16="http://schemas.microsoft.com/office/drawing/2014/main" id="{00000000-0008-0000-0200-00000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67" name="Picture 7">
          <a:extLst>
            <a:ext uri="{FF2B5EF4-FFF2-40B4-BE49-F238E27FC236}">
              <a16:creationId xmlns:a16="http://schemas.microsoft.com/office/drawing/2014/main" id="{00000000-0008-0000-0200-00000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68" name="Picture 7">
          <a:extLst>
            <a:ext uri="{FF2B5EF4-FFF2-40B4-BE49-F238E27FC236}">
              <a16:creationId xmlns:a16="http://schemas.microsoft.com/office/drawing/2014/main" id="{00000000-0008-0000-0200-00000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69" name="Picture 7">
          <a:extLst>
            <a:ext uri="{FF2B5EF4-FFF2-40B4-BE49-F238E27FC236}">
              <a16:creationId xmlns:a16="http://schemas.microsoft.com/office/drawing/2014/main" id="{00000000-0008-0000-0200-00000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70" name="Picture 7">
          <a:extLst>
            <a:ext uri="{FF2B5EF4-FFF2-40B4-BE49-F238E27FC236}">
              <a16:creationId xmlns:a16="http://schemas.microsoft.com/office/drawing/2014/main" id="{00000000-0008-0000-0200-00000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71" name="Picture 7">
          <a:extLst>
            <a:ext uri="{FF2B5EF4-FFF2-40B4-BE49-F238E27FC236}">
              <a16:creationId xmlns:a16="http://schemas.microsoft.com/office/drawing/2014/main" id="{00000000-0008-0000-0200-00000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72" name="Picture 7">
          <a:extLst>
            <a:ext uri="{FF2B5EF4-FFF2-40B4-BE49-F238E27FC236}">
              <a16:creationId xmlns:a16="http://schemas.microsoft.com/office/drawing/2014/main" id="{00000000-0008-0000-0200-00001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73" name="Picture 7">
          <a:extLst>
            <a:ext uri="{FF2B5EF4-FFF2-40B4-BE49-F238E27FC236}">
              <a16:creationId xmlns:a16="http://schemas.microsoft.com/office/drawing/2014/main" id="{00000000-0008-0000-0200-00001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74" name="Picture 7">
          <a:extLst>
            <a:ext uri="{FF2B5EF4-FFF2-40B4-BE49-F238E27FC236}">
              <a16:creationId xmlns:a16="http://schemas.microsoft.com/office/drawing/2014/main" id="{00000000-0008-0000-0200-00001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75" name="Picture 7">
          <a:extLst>
            <a:ext uri="{FF2B5EF4-FFF2-40B4-BE49-F238E27FC236}">
              <a16:creationId xmlns:a16="http://schemas.microsoft.com/office/drawing/2014/main" id="{00000000-0008-0000-0200-00001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76" name="Picture 7">
          <a:extLst>
            <a:ext uri="{FF2B5EF4-FFF2-40B4-BE49-F238E27FC236}">
              <a16:creationId xmlns:a16="http://schemas.microsoft.com/office/drawing/2014/main" id="{00000000-0008-0000-0200-00001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77" name="Picture 7">
          <a:extLst>
            <a:ext uri="{FF2B5EF4-FFF2-40B4-BE49-F238E27FC236}">
              <a16:creationId xmlns:a16="http://schemas.microsoft.com/office/drawing/2014/main" id="{00000000-0008-0000-0200-00001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78" name="Picture 7">
          <a:extLst>
            <a:ext uri="{FF2B5EF4-FFF2-40B4-BE49-F238E27FC236}">
              <a16:creationId xmlns:a16="http://schemas.microsoft.com/office/drawing/2014/main" id="{00000000-0008-0000-0200-00001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79" name="Picture 7">
          <a:extLst>
            <a:ext uri="{FF2B5EF4-FFF2-40B4-BE49-F238E27FC236}">
              <a16:creationId xmlns:a16="http://schemas.microsoft.com/office/drawing/2014/main" id="{00000000-0008-0000-0200-00001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80" name="Picture 7">
          <a:extLst>
            <a:ext uri="{FF2B5EF4-FFF2-40B4-BE49-F238E27FC236}">
              <a16:creationId xmlns:a16="http://schemas.microsoft.com/office/drawing/2014/main" id="{00000000-0008-0000-0200-00001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81" name="Picture 7">
          <a:extLst>
            <a:ext uri="{FF2B5EF4-FFF2-40B4-BE49-F238E27FC236}">
              <a16:creationId xmlns:a16="http://schemas.microsoft.com/office/drawing/2014/main" id="{00000000-0008-0000-0200-00001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82" name="Picture 7">
          <a:extLst>
            <a:ext uri="{FF2B5EF4-FFF2-40B4-BE49-F238E27FC236}">
              <a16:creationId xmlns:a16="http://schemas.microsoft.com/office/drawing/2014/main" id="{00000000-0008-0000-0200-00001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83" name="Picture 7">
          <a:extLst>
            <a:ext uri="{FF2B5EF4-FFF2-40B4-BE49-F238E27FC236}">
              <a16:creationId xmlns:a16="http://schemas.microsoft.com/office/drawing/2014/main" id="{00000000-0008-0000-0200-00001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84" name="Picture 7">
          <a:extLst>
            <a:ext uri="{FF2B5EF4-FFF2-40B4-BE49-F238E27FC236}">
              <a16:creationId xmlns:a16="http://schemas.microsoft.com/office/drawing/2014/main" id="{00000000-0008-0000-0200-00001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85" name="Picture 7">
          <a:extLst>
            <a:ext uri="{FF2B5EF4-FFF2-40B4-BE49-F238E27FC236}">
              <a16:creationId xmlns:a16="http://schemas.microsoft.com/office/drawing/2014/main" id="{00000000-0008-0000-0200-00001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86" name="Picture 7">
          <a:extLst>
            <a:ext uri="{FF2B5EF4-FFF2-40B4-BE49-F238E27FC236}">
              <a16:creationId xmlns:a16="http://schemas.microsoft.com/office/drawing/2014/main" id="{00000000-0008-0000-0200-00001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87" name="Picture 7">
          <a:extLst>
            <a:ext uri="{FF2B5EF4-FFF2-40B4-BE49-F238E27FC236}">
              <a16:creationId xmlns:a16="http://schemas.microsoft.com/office/drawing/2014/main" id="{00000000-0008-0000-0200-00001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88" name="Picture 7">
          <a:extLst>
            <a:ext uri="{FF2B5EF4-FFF2-40B4-BE49-F238E27FC236}">
              <a16:creationId xmlns:a16="http://schemas.microsoft.com/office/drawing/2014/main" id="{00000000-0008-0000-0200-00002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89" name="Picture 7">
          <a:extLst>
            <a:ext uri="{FF2B5EF4-FFF2-40B4-BE49-F238E27FC236}">
              <a16:creationId xmlns:a16="http://schemas.microsoft.com/office/drawing/2014/main" id="{00000000-0008-0000-0200-00002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90" name="Picture 7">
          <a:extLst>
            <a:ext uri="{FF2B5EF4-FFF2-40B4-BE49-F238E27FC236}">
              <a16:creationId xmlns:a16="http://schemas.microsoft.com/office/drawing/2014/main" id="{00000000-0008-0000-0200-00002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91" name="Picture 7">
          <a:extLst>
            <a:ext uri="{FF2B5EF4-FFF2-40B4-BE49-F238E27FC236}">
              <a16:creationId xmlns:a16="http://schemas.microsoft.com/office/drawing/2014/main" id="{00000000-0008-0000-0200-00002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92" name="Picture 7">
          <a:extLst>
            <a:ext uri="{FF2B5EF4-FFF2-40B4-BE49-F238E27FC236}">
              <a16:creationId xmlns:a16="http://schemas.microsoft.com/office/drawing/2014/main" id="{00000000-0008-0000-0200-00002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93" name="Picture 7">
          <a:extLst>
            <a:ext uri="{FF2B5EF4-FFF2-40B4-BE49-F238E27FC236}">
              <a16:creationId xmlns:a16="http://schemas.microsoft.com/office/drawing/2014/main" id="{00000000-0008-0000-0200-00002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94" name="Picture 7">
          <a:extLst>
            <a:ext uri="{FF2B5EF4-FFF2-40B4-BE49-F238E27FC236}">
              <a16:creationId xmlns:a16="http://schemas.microsoft.com/office/drawing/2014/main" id="{00000000-0008-0000-0200-00002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95" name="Picture 7">
          <a:extLst>
            <a:ext uri="{FF2B5EF4-FFF2-40B4-BE49-F238E27FC236}">
              <a16:creationId xmlns:a16="http://schemas.microsoft.com/office/drawing/2014/main" id="{00000000-0008-0000-0200-00002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96" name="Picture 7">
          <a:extLst>
            <a:ext uri="{FF2B5EF4-FFF2-40B4-BE49-F238E27FC236}">
              <a16:creationId xmlns:a16="http://schemas.microsoft.com/office/drawing/2014/main" id="{00000000-0008-0000-0200-00002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97" name="Picture 7">
          <a:extLst>
            <a:ext uri="{FF2B5EF4-FFF2-40B4-BE49-F238E27FC236}">
              <a16:creationId xmlns:a16="http://schemas.microsoft.com/office/drawing/2014/main" id="{00000000-0008-0000-0200-00002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98" name="Picture 7">
          <a:extLst>
            <a:ext uri="{FF2B5EF4-FFF2-40B4-BE49-F238E27FC236}">
              <a16:creationId xmlns:a16="http://schemas.microsoft.com/office/drawing/2014/main" id="{00000000-0008-0000-0200-00002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299" name="Picture 7">
          <a:extLst>
            <a:ext uri="{FF2B5EF4-FFF2-40B4-BE49-F238E27FC236}">
              <a16:creationId xmlns:a16="http://schemas.microsoft.com/office/drawing/2014/main" id="{00000000-0008-0000-0200-00002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00" name="Picture 7">
          <a:extLst>
            <a:ext uri="{FF2B5EF4-FFF2-40B4-BE49-F238E27FC236}">
              <a16:creationId xmlns:a16="http://schemas.microsoft.com/office/drawing/2014/main" id="{00000000-0008-0000-0200-00002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01" name="Picture 7">
          <a:extLst>
            <a:ext uri="{FF2B5EF4-FFF2-40B4-BE49-F238E27FC236}">
              <a16:creationId xmlns:a16="http://schemas.microsoft.com/office/drawing/2014/main" id="{00000000-0008-0000-0200-00002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02" name="Picture 7">
          <a:extLst>
            <a:ext uri="{FF2B5EF4-FFF2-40B4-BE49-F238E27FC236}">
              <a16:creationId xmlns:a16="http://schemas.microsoft.com/office/drawing/2014/main" id="{00000000-0008-0000-0200-00002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03" name="Picture 7">
          <a:extLst>
            <a:ext uri="{FF2B5EF4-FFF2-40B4-BE49-F238E27FC236}">
              <a16:creationId xmlns:a16="http://schemas.microsoft.com/office/drawing/2014/main" id="{00000000-0008-0000-0200-00002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04" name="Picture 7">
          <a:extLst>
            <a:ext uri="{FF2B5EF4-FFF2-40B4-BE49-F238E27FC236}">
              <a16:creationId xmlns:a16="http://schemas.microsoft.com/office/drawing/2014/main" id="{00000000-0008-0000-0200-00003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05" name="Picture 7">
          <a:extLst>
            <a:ext uri="{FF2B5EF4-FFF2-40B4-BE49-F238E27FC236}">
              <a16:creationId xmlns:a16="http://schemas.microsoft.com/office/drawing/2014/main" id="{00000000-0008-0000-0200-00003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06" name="Picture 7">
          <a:extLst>
            <a:ext uri="{FF2B5EF4-FFF2-40B4-BE49-F238E27FC236}">
              <a16:creationId xmlns:a16="http://schemas.microsoft.com/office/drawing/2014/main" id="{00000000-0008-0000-0200-00003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07" name="Picture 7">
          <a:extLst>
            <a:ext uri="{FF2B5EF4-FFF2-40B4-BE49-F238E27FC236}">
              <a16:creationId xmlns:a16="http://schemas.microsoft.com/office/drawing/2014/main" id="{00000000-0008-0000-0200-00003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08" name="Picture 7">
          <a:extLst>
            <a:ext uri="{FF2B5EF4-FFF2-40B4-BE49-F238E27FC236}">
              <a16:creationId xmlns:a16="http://schemas.microsoft.com/office/drawing/2014/main" id="{00000000-0008-0000-0200-00003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09" name="Picture 7">
          <a:extLst>
            <a:ext uri="{FF2B5EF4-FFF2-40B4-BE49-F238E27FC236}">
              <a16:creationId xmlns:a16="http://schemas.microsoft.com/office/drawing/2014/main" id="{00000000-0008-0000-0200-00003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10" name="Picture 7">
          <a:extLst>
            <a:ext uri="{FF2B5EF4-FFF2-40B4-BE49-F238E27FC236}">
              <a16:creationId xmlns:a16="http://schemas.microsoft.com/office/drawing/2014/main" id="{00000000-0008-0000-0200-00003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11" name="Picture 7">
          <a:extLst>
            <a:ext uri="{FF2B5EF4-FFF2-40B4-BE49-F238E27FC236}">
              <a16:creationId xmlns:a16="http://schemas.microsoft.com/office/drawing/2014/main" id="{00000000-0008-0000-0200-00003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12" name="Picture 7">
          <a:extLst>
            <a:ext uri="{FF2B5EF4-FFF2-40B4-BE49-F238E27FC236}">
              <a16:creationId xmlns:a16="http://schemas.microsoft.com/office/drawing/2014/main" id="{00000000-0008-0000-0200-00003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13" name="Picture 7">
          <a:extLst>
            <a:ext uri="{FF2B5EF4-FFF2-40B4-BE49-F238E27FC236}">
              <a16:creationId xmlns:a16="http://schemas.microsoft.com/office/drawing/2014/main" id="{00000000-0008-0000-0200-00003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14" name="Picture 7">
          <a:extLst>
            <a:ext uri="{FF2B5EF4-FFF2-40B4-BE49-F238E27FC236}">
              <a16:creationId xmlns:a16="http://schemas.microsoft.com/office/drawing/2014/main" id="{00000000-0008-0000-0200-00003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15" name="Picture 7">
          <a:extLst>
            <a:ext uri="{FF2B5EF4-FFF2-40B4-BE49-F238E27FC236}">
              <a16:creationId xmlns:a16="http://schemas.microsoft.com/office/drawing/2014/main" id="{00000000-0008-0000-0200-00003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16" name="Picture 7">
          <a:extLst>
            <a:ext uri="{FF2B5EF4-FFF2-40B4-BE49-F238E27FC236}">
              <a16:creationId xmlns:a16="http://schemas.microsoft.com/office/drawing/2014/main" id="{00000000-0008-0000-0200-00003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17" name="Picture 7">
          <a:extLst>
            <a:ext uri="{FF2B5EF4-FFF2-40B4-BE49-F238E27FC236}">
              <a16:creationId xmlns:a16="http://schemas.microsoft.com/office/drawing/2014/main" id="{00000000-0008-0000-0200-00003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18" name="Picture 7">
          <a:extLst>
            <a:ext uri="{FF2B5EF4-FFF2-40B4-BE49-F238E27FC236}">
              <a16:creationId xmlns:a16="http://schemas.microsoft.com/office/drawing/2014/main" id="{00000000-0008-0000-0200-00003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19" name="Picture 7">
          <a:extLst>
            <a:ext uri="{FF2B5EF4-FFF2-40B4-BE49-F238E27FC236}">
              <a16:creationId xmlns:a16="http://schemas.microsoft.com/office/drawing/2014/main" id="{00000000-0008-0000-0200-00003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20" name="Picture 7">
          <a:extLst>
            <a:ext uri="{FF2B5EF4-FFF2-40B4-BE49-F238E27FC236}">
              <a16:creationId xmlns:a16="http://schemas.microsoft.com/office/drawing/2014/main" id="{00000000-0008-0000-0200-00004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21" name="Picture 7">
          <a:extLst>
            <a:ext uri="{FF2B5EF4-FFF2-40B4-BE49-F238E27FC236}">
              <a16:creationId xmlns:a16="http://schemas.microsoft.com/office/drawing/2014/main" id="{00000000-0008-0000-0200-00004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22" name="Picture 7">
          <a:extLst>
            <a:ext uri="{FF2B5EF4-FFF2-40B4-BE49-F238E27FC236}">
              <a16:creationId xmlns:a16="http://schemas.microsoft.com/office/drawing/2014/main" id="{00000000-0008-0000-0200-00004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23" name="Picture 7">
          <a:extLst>
            <a:ext uri="{FF2B5EF4-FFF2-40B4-BE49-F238E27FC236}">
              <a16:creationId xmlns:a16="http://schemas.microsoft.com/office/drawing/2014/main" id="{00000000-0008-0000-0200-00004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24" name="Picture 7">
          <a:extLst>
            <a:ext uri="{FF2B5EF4-FFF2-40B4-BE49-F238E27FC236}">
              <a16:creationId xmlns:a16="http://schemas.microsoft.com/office/drawing/2014/main" id="{00000000-0008-0000-0200-00004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25" name="Picture 7">
          <a:extLst>
            <a:ext uri="{FF2B5EF4-FFF2-40B4-BE49-F238E27FC236}">
              <a16:creationId xmlns:a16="http://schemas.microsoft.com/office/drawing/2014/main" id="{00000000-0008-0000-0200-00004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26" name="Picture 7">
          <a:extLst>
            <a:ext uri="{FF2B5EF4-FFF2-40B4-BE49-F238E27FC236}">
              <a16:creationId xmlns:a16="http://schemas.microsoft.com/office/drawing/2014/main" id="{00000000-0008-0000-0200-00004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27" name="Picture 7">
          <a:extLst>
            <a:ext uri="{FF2B5EF4-FFF2-40B4-BE49-F238E27FC236}">
              <a16:creationId xmlns:a16="http://schemas.microsoft.com/office/drawing/2014/main" id="{00000000-0008-0000-0200-00004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28" name="Picture 7">
          <a:extLst>
            <a:ext uri="{FF2B5EF4-FFF2-40B4-BE49-F238E27FC236}">
              <a16:creationId xmlns:a16="http://schemas.microsoft.com/office/drawing/2014/main" id="{00000000-0008-0000-0200-00004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29" name="Picture 7">
          <a:extLst>
            <a:ext uri="{FF2B5EF4-FFF2-40B4-BE49-F238E27FC236}">
              <a16:creationId xmlns:a16="http://schemas.microsoft.com/office/drawing/2014/main" id="{00000000-0008-0000-0200-00004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30" name="Picture 7">
          <a:extLst>
            <a:ext uri="{FF2B5EF4-FFF2-40B4-BE49-F238E27FC236}">
              <a16:creationId xmlns:a16="http://schemas.microsoft.com/office/drawing/2014/main" id="{00000000-0008-0000-0200-00004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31" name="Picture 7">
          <a:extLst>
            <a:ext uri="{FF2B5EF4-FFF2-40B4-BE49-F238E27FC236}">
              <a16:creationId xmlns:a16="http://schemas.microsoft.com/office/drawing/2014/main" id="{00000000-0008-0000-0200-00004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32" name="Picture 7">
          <a:extLst>
            <a:ext uri="{FF2B5EF4-FFF2-40B4-BE49-F238E27FC236}">
              <a16:creationId xmlns:a16="http://schemas.microsoft.com/office/drawing/2014/main" id="{00000000-0008-0000-0200-00004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33" name="Picture 7">
          <a:extLst>
            <a:ext uri="{FF2B5EF4-FFF2-40B4-BE49-F238E27FC236}">
              <a16:creationId xmlns:a16="http://schemas.microsoft.com/office/drawing/2014/main" id="{00000000-0008-0000-0200-00004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34" name="Picture 7">
          <a:extLst>
            <a:ext uri="{FF2B5EF4-FFF2-40B4-BE49-F238E27FC236}">
              <a16:creationId xmlns:a16="http://schemas.microsoft.com/office/drawing/2014/main" id="{00000000-0008-0000-0200-00004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35" name="Picture 7">
          <a:extLst>
            <a:ext uri="{FF2B5EF4-FFF2-40B4-BE49-F238E27FC236}">
              <a16:creationId xmlns:a16="http://schemas.microsoft.com/office/drawing/2014/main" id="{00000000-0008-0000-0200-00004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36" name="Picture 7">
          <a:extLst>
            <a:ext uri="{FF2B5EF4-FFF2-40B4-BE49-F238E27FC236}">
              <a16:creationId xmlns:a16="http://schemas.microsoft.com/office/drawing/2014/main" id="{00000000-0008-0000-0200-00005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37" name="Picture 7">
          <a:extLst>
            <a:ext uri="{FF2B5EF4-FFF2-40B4-BE49-F238E27FC236}">
              <a16:creationId xmlns:a16="http://schemas.microsoft.com/office/drawing/2014/main" id="{00000000-0008-0000-0200-00005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38" name="Picture 7">
          <a:extLst>
            <a:ext uri="{FF2B5EF4-FFF2-40B4-BE49-F238E27FC236}">
              <a16:creationId xmlns:a16="http://schemas.microsoft.com/office/drawing/2014/main" id="{00000000-0008-0000-0200-00005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39" name="Picture 7">
          <a:extLst>
            <a:ext uri="{FF2B5EF4-FFF2-40B4-BE49-F238E27FC236}">
              <a16:creationId xmlns:a16="http://schemas.microsoft.com/office/drawing/2014/main" id="{00000000-0008-0000-0200-00005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40" name="Picture 7">
          <a:extLst>
            <a:ext uri="{FF2B5EF4-FFF2-40B4-BE49-F238E27FC236}">
              <a16:creationId xmlns:a16="http://schemas.microsoft.com/office/drawing/2014/main" id="{00000000-0008-0000-0200-00005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41" name="Picture 7">
          <a:extLst>
            <a:ext uri="{FF2B5EF4-FFF2-40B4-BE49-F238E27FC236}">
              <a16:creationId xmlns:a16="http://schemas.microsoft.com/office/drawing/2014/main" id="{00000000-0008-0000-0200-00005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42" name="Picture 7">
          <a:extLst>
            <a:ext uri="{FF2B5EF4-FFF2-40B4-BE49-F238E27FC236}">
              <a16:creationId xmlns:a16="http://schemas.microsoft.com/office/drawing/2014/main" id="{00000000-0008-0000-0200-00005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43" name="Picture 7">
          <a:extLst>
            <a:ext uri="{FF2B5EF4-FFF2-40B4-BE49-F238E27FC236}">
              <a16:creationId xmlns:a16="http://schemas.microsoft.com/office/drawing/2014/main" id="{00000000-0008-0000-0200-00005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44" name="Picture 7">
          <a:extLst>
            <a:ext uri="{FF2B5EF4-FFF2-40B4-BE49-F238E27FC236}">
              <a16:creationId xmlns:a16="http://schemas.microsoft.com/office/drawing/2014/main" id="{00000000-0008-0000-0200-00005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45" name="Picture 7">
          <a:extLst>
            <a:ext uri="{FF2B5EF4-FFF2-40B4-BE49-F238E27FC236}">
              <a16:creationId xmlns:a16="http://schemas.microsoft.com/office/drawing/2014/main" id="{00000000-0008-0000-0200-00005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46" name="Picture 7">
          <a:extLst>
            <a:ext uri="{FF2B5EF4-FFF2-40B4-BE49-F238E27FC236}">
              <a16:creationId xmlns:a16="http://schemas.microsoft.com/office/drawing/2014/main" id="{00000000-0008-0000-0200-00005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47" name="Picture 7">
          <a:extLst>
            <a:ext uri="{FF2B5EF4-FFF2-40B4-BE49-F238E27FC236}">
              <a16:creationId xmlns:a16="http://schemas.microsoft.com/office/drawing/2014/main" id="{00000000-0008-0000-0200-00005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48" name="Picture 7">
          <a:extLst>
            <a:ext uri="{FF2B5EF4-FFF2-40B4-BE49-F238E27FC236}">
              <a16:creationId xmlns:a16="http://schemas.microsoft.com/office/drawing/2014/main" id="{00000000-0008-0000-0200-00005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49" name="Picture 7">
          <a:extLst>
            <a:ext uri="{FF2B5EF4-FFF2-40B4-BE49-F238E27FC236}">
              <a16:creationId xmlns:a16="http://schemas.microsoft.com/office/drawing/2014/main" id="{00000000-0008-0000-0200-00005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50" name="Picture 7">
          <a:extLst>
            <a:ext uri="{FF2B5EF4-FFF2-40B4-BE49-F238E27FC236}">
              <a16:creationId xmlns:a16="http://schemas.microsoft.com/office/drawing/2014/main" id="{00000000-0008-0000-0200-00005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51" name="Picture 7">
          <a:extLst>
            <a:ext uri="{FF2B5EF4-FFF2-40B4-BE49-F238E27FC236}">
              <a16:creationId xmlns:a16="http://schemas.microsoft.com/office/drawing/2014/main" id="{00000000-0008-0000-0200-00005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52" name="Picture 7">
          <a:extLst>
            <a:ext uri="{FF2B5EF4-FFF2-40B4-BE49-F238E27FC236}">
              <a16:creationId xmlns:a16="http://schemas.microsoft.com/office/drawing/2014/main" id="{00000000-0008-0000-0200-00006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53" name="Picture 7">
          <a:extLst>
            <a:ext uri="{FF2B5EF4-FFF2-40B4-BE49-F238E27FC236}">
              <a16:creationId xmlns:a16="http://schemas.microsoft.com/office/drawing/2014/main" id="{00000000-0008-0000-0200-00006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54" name="Picture 7">
          <a:extLst>
            <a:ext uri="{FF2B5EF4-FFF2-40B4-BE49-F238E27FC236}">
              <a16:creationId xmlns:a16="http://schemas.microsoft.com/office/drawing/2014/main" id="{00000000-0008-0000-0200-00006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55" name="Picture 7">
          <a:extLst>
            <a:ext uri="{FF2B5EF4-FFF2-40B4-BE49-F238E27FC236}">
              <a16:creationId xmlns:a16="http://schemas.microsoft.com/office/drawing/2014/main" id="{00000000-0008-0000-0200-00006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56" name="Picture 7">
          <a:extLst>
            <a:ext uri="{FF2B5EF4-FFF2-40B4-BE49-F238E27FC236}">
              <a16:creationId xmlns:a16="http://schemas.microsoft.com/office/drawing/2014/main" id="{00000000-0008-0000-0200-00006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57" name="Picture 7">
          <a:extLst>
            <a:ext uri="{FF2B5EF4-FFF2-40B4-BE49-F238E27FC236}">
              <a16:creationId xmlns:a16="http://schemas.microsoft.com/office/drawing/2014/main" id="{00000000-0008-0000-0200-00006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58" name="Picture 7">
          <a:extLst>
            <a:ext uri="{FF2B5EF4-FFF2-40B4-BE49-F238E27FC236}">
              <a16:creationId xmlns:a16="http://schemas.microsoft.com/office/drawing/2014/main" id="{00000000-0008-0000-0200-00006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59" name="Picture 7">
          <a:extLst>
            <a:ext uri="{FF2B5EF4-FFF2-40B4-BE49-F238E27FC236}">
              <a16:creationId xmlns:a16="http://schemas.microsoft.com/office/drawing/2014/main" id="{00000000-0008-0000-0200-00006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60" name="Picture 7">
          <a:extLst>
            <a:ext uri="{FF2B5EF4-FFF2-40B4-BE49-F238E27FC236}">
              <a16:creationId xmlns:a16="http://schemas.microsoft.com/office/drawing/2014/main" id="{00000000-0008-0000-0200-00006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61" name="Picture 7">
          <a:extLst>
            <a:ext uri="{FF2B5EF4-FFF2-40B4-BE49-F238E27FC236}">
              <a16:creationId xmlns:a16="http://schemas.microsoft.com/office/drawing/2014/main" id="{00000000-0008-0000-0200-00006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62" name="Picture 7">
          <a:extLst>
            <a:ext uri="{FF2B5EF4-FFF2-40B4-BE49-F238E27FC236}">
              <a16:creationId xmlns:a16="http://schemas.microsoft.com/office/drawing/2014/main" id="{00000000-0008-0000-0200-00006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63" name="Picture 7">
          <a:extLst>
            <a:ext uri="{FF2B5EF4-FFF2-40B4-BE49-F238E27FC236}">
              <a16:creationId xmlns:a16="http://schemas.microsoft.com/office/drawing/2014/main" id="{00000000-0008-0000-0200-00006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64" name="Picture 7">
          <a:extLst>
            <a:ext uri="{FF2B5EF4-FFF2-40B4-BE49-F238E27FC236}">
              <a16:creationId xmlns:a16="http://schemas.microsoft.com/office/drawing/2014/main" id="{00000000-0008-0000-0200-00006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65" name="Picture 7">
          <a:extLst>
            <a:ext uri="{FF2B5EF4-FFF2-40B4-BE49-F238E27FC236}">
              <a16:creationId xmlns:a16="http://schemas.microsoft.com/office/drawing/2014/main" id="{00000000-0008-0000-0200-00006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66" name="Picture 7">
          <a:extLst>
            <a:ext uri="{FF2B5EF4-FFF2-40B4-BE49-F238E27FC236}">
              <a16:creationId xmlns:a16="http://schemas.microsoft.com/office/drawing/2014/main" id="{00000000-0008-0000-0200-00006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67" name="Picture 7">
          <a:extLst>
            <a:ext uri="{FF2B5EF4-FFF2-40B4-BE49-F238E27FC236}">
              <a16:creationId xmlns:a16="http://schemas.microsoft.com/office/drawing/2014/main" id="{00000000-0008-0000-0200-00006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68" name="Picture 7">
          <a:extLst>
            <a:ext uri="{FF2B5EF4-FFF2-40B4-BE49-F238E27FC236}">
              <a16:creationId xmlns:a16="http://schemas.microsoft.com/office/drawing/2014/main" id="{00000000-0008-0000-0200-00007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69" name="Picture 7">
          <a:extLst>
            <a:ext uri="{FF2B5EF4-FFF2-40B4-BE49-F238E27FC236}">
              <a16:creationId xmlns:a16="http://schemas.microsoft.com/office/drawing/2014/main" id="{00000000-0008-0000-0200-00007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70" name="Picture 7">
          <a:extLst>
            <a:ext uri="{FF2B5EF4-FFF2-40B4-BE49-F238E27FC236}">
              <a16:creationId xmlns:a16="http://schemas.microsoft.com/office/drawing/2014/main" id="{00000000-0008-0000-0200-00007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71" name="Picture 7">
          <a:extLst>
            <a:ext uri="{FF2B5EF4-FFF2-40B4-BE49-F238E27FC236}">
              <a16:creationId xmlns:a16="http://schemas.microsoft.com/office/drawing/2014/main" id="{00000000-0008-0000-0200-00007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72" name="Picture 7">
          <a:extLst>
            <a:ext uri="{FF2B5EF4-FFF2-40B4-BE49-F238E27FC236}">
              <a16:creationId xmlns:a16="http://schemas.microsoft.com/office/drawing/2014/main" id="{00000000-0008-0000-0200-00007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73" name="Picture 7">
          <a:extLst>
            <a:ext uri="{FF2B5EF4-FFF2-40B4-BE49-F238E27FC236}">
              <a16:creationId xmlns:a16="http://schemas.microsoft.com/office/drawing/2014/main" id="{00000000-0008-0000-0200-00007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74" name="Picture 7">
          <a:extLst>
            <a:ext uri="{FF2B5EF4-FFF2-40B4-BE49-F238E27FC236}">
              <a16:creationId xmlns:a16="http://schemas.microsoft.com/office/drawing/2014/main" id="{00000000-0008-0000-0200-00007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75" name="Picture 7">
          <a:extLst>
            <a:ext uri="{FF2B5EF4-FFF2-40B4-BE49-F238E27FC236}">
              <a16:creationId xmlns:a16="http://schemas.microsoft.com/office/drawing/2014/main" id="{00000000-0008-0000-0200-00007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76" name="Picture 7">
          <a:extLst>
            <a:ext uri="{FF2B5EF4-FFF2-40B4-BE49-F238E27FC236}">
              <a16:creationId xmlns:a16="http://schemas.microsoft.com/office/drawing/2014/main" id="{00000000-0008-0000-0200-00007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77" name="Picture 7">
          <a:extLst>
            <a:ext uri="{FF2B5EF4-FFF2-40B4-BE49-F238E27FC236}">
              <a16:creationId xmlns:a16="http://schemas.microsoft.com/office/drawing/2014/main" id="{00000000-0008-0000-0200-00007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78" name="Picture 7">
          <a:extLst>
            <a:ext uri="{FF2B5EF4-FFF2-40B4-BE49-F238E27FC236}">
              <a16:creationId xmlns:a16="http://schemas.microsoft.com/office/drawing/2014/main" id="{00000000-0008-0000-0200-00007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79" name="Picture 7">
          <a:extLst>
            <a:ext uri="{FF2B5EF4-FFF2-40B4-BE49-F238E27FC236}">
              <a16:creationId xmlns:a16="http://schemas.microsoft.com/office/drawing/2014/main" id="{00000000-0008-0000-0200-00007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80" name="Picture 7">
          <a:extLst>
            <a:ext uri="{FF2B5EF4-FFF2-40B4-BE49-F238E27FC236}">
              <a16:creationId xmlns:a16="http://schemas.microsoft.com/office/drawing/2014/main" id="{00000000-0008-0000-0200-00007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81" name="Picture 7">
          <a:extLst>
            <a:ext uri="{FF2B5EF4-FFF2-40B4-BE49-F238E27FC236}">
              <a16:creationId xmlns:a16="http://schemas.microsoft.com/office/drawing/2014/main" id="{00000000-0008-0000-0200-00007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82" name="Picture 7">
          <a:extLst>
            <a:ext uri="{FF2B5EF4-FFF2-40B4-BE49-F238E27FC236}">
              <a16:creationId xmlns:a16="http://schemas.microsoft.com/office/drawing/2014/main" id="{00000000-0008-0000-0200-00007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83" name="Picture 7">
          <a:extLst>
            <a:ext uri="{FF2B5EF4-FFF2-40B4-BE49-F238E27FC236}">
              <a16:creationId xmlns:a16="http://schemas.microsoft.com/office/drawing/2014/main" id="{00000000-0008-0000-0200-00007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84" name="Picture 7">
          <a:extLst>
            <a:ext uri="{FF2B5EF4-FFF2-40B4-BE49-F238E27FC236}">
              <a16:creationId xmlns:a16="http://schemas.microsoft.com/office/drawing/2014/main" id="{00000000-0008-0000-0200-00008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85" name="Picture 7">
          <a:extLst>
            <a:ext uri="{FF2B5EF4-FFF2-40B4-BE49-F238E27FC236}">
              <a16:creationId xmlns:a16="http://schemas.microsoft.com/office/drawing/2014/main" id="{00000000-0008-0000-0200-00008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86" name="Picture 7">
          <a:extLst>
            <a:ext uri="{FF2B5EF4-FFF2-40B4-BE49-F238E27FC236}">
              <a16:creationId xmlns:a16="http://schemas.microsoft.com/office/drawing/2014/main" id="{00000000-0008-0000-0200-00008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87" name="Picture 7">
          <a:extLst>
            <a:ext uri="{FF2B5EF4-FFF2-40B4-BE49-F238E27FC236}">
              <a16:creationId xmlns:a16="http://schemas.microsoft.com/office/drawing/2014/main" id="{00000000-0008-0000-0200-00008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88" name="Picture 7">
          <a:extLst>
            <a:ext uri="{FF2B5EF4-FFF2-40B4-BE49-F238E27FC236}">
              <a16:creationId xmlns:a16="http://schemas.microsoft.com/office/drawing/2014/main" id="{00000000-0008-0000-0200-00008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89" name="Picture 7">
          <a:extLst>
            <a:ext uri="{FF2B5EF4-FFF2-40B4-BE49-F238E27FC236}">
              <a16:creationId xmlns:a16="http://schemas.microsoft.com/office/drawing/2014/main" id="{00000000-0008-0000-0200-00008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90" name="Picture 7">
          <a:extLst>
            <a:ext uri="{FF2B5EF4-FFF2-40B4-BE49-F238E27FC236}">
              <a16:creationId xmlns:a16="http://schemas.microsoft.com/office/drawing/2014/main" id="{00000000-0008-0000-0200-00008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91" name="Picture 7">
          <a:extLst>
            <a:ext uri="{FF2B5EF4-FFF2-40B4-BE49-F238E27FC236}">
              <a16:creationId xmlns:a16="http://schemas.microsoft.com/office/drawing/2014/main" id="{00000000-0008-0000-0200-00008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92" name="Picture 7">
          <a:extLst>
            <a:ext uri="{FF2B5EF4-FFF2-40B4-BE49-F238E27FC236}">
              <a16:creationId xmlns:a16="http://schemas.microsoft.com/office/drawing/2014/main" id="{00000000-0008-0000-0200-00008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93" name="Picture 7">
          <a:extLst>
            <a:ext uri="{FF2B5EF4-FFF2-40B4-BE49-F238E27FC236}">
              <a16:creationId xmlns:a16="http://schemas.microsoft.com/office/drawing/2014/main" id="{00000000-0008-0000-0200-00008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94" name="Picture 7">
          <a:extLst>
            <a:ext uri="{FF2B5EF4-FFF2-40B4-BE49-F238E27FC236}">
              <a16:creationId xmlns:a16="http://schemas.microsoft.com/office/drawing/2014/main" id="{00000000-0008-0000-0200-00008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95" name="Picture 7">
          <a:extLst>
            <a:ext uri="{FF2B5EF4-FFF2-40B4-BE49-F238E27FC236}">
              <a16:creationId xmlns:a16="http://schemas.microsoft.com/office/drawing/2014/main" id="{00000000-0008-0000-0200-00008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96" name="Picture 7">
          <a:extLst>
            <a:ext uri="{FF2B5EF4-FFF2-40B4-BE49-F238E27FC236}">
              <a16:creationId xmlns:a16="http://schemas.microsoft.com/office/drawing/2014/main" id="{00000000-0008-0000-0200-00008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97" name="Picture 7">
          <a:extLst>
            <a:ext uri="{FF2B5EF4-FFF2-40B4-BE49-F238E27FC236}">
              <a16:creationId xmlns:a16="http://schemas.microsoft.com/office/drawing/2014/main" id="{00000000-0008-0000-0200-00008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98" name="Picture 7">
          <a:extLst>
            <a:ext uri="{FF2B5EF4-FFF2-40B4-BE49-F238E27FC236}">
              <a16:creationId xmlns:a16="http://schemas.microsoft.com/office/drawing/2014/main" id="{00000000-0008-0000-0200-00008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399" name="Picture 7">
          <a:extLst>
            <a:ext uri="{FF2B5EF4-FFF2-40B4-BE49-F238E27FC236}">
              <a16:creationId xmlns:a16="http://schemas.microsoft.com/office/drawing/2014/main" id="{00000000-0008-0000-0200-00008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00" name="Picture 7">
          <a:extLst>
            <a:ext uri="{FF2B5EF4-FFF2-40B4-BE49-F238E27FC236}">
              <a16:creationId xmlns:a16="http://schemas.microsoft.com/office/drawing/2014/main" id="{00000000-0008-0000-0200-00009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01" name="Picture 7">
          <a:extLst>
            <a:ext uri="{FF2B5EF4-FFF2-40B4-BE49-F238E27FC236}">
              <a16:creationId xmlns:a16="http://schemas.microsoft.com/office/drawing/2014/main" id="{00000000-0008-0000-0200-00009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02" name="Picture 7">
          <a:extLst>
            <a:ext uri="{FF2B5EF4-FFF2-40B4-BE49-F238E27FC236}">
              <a16:creationId xmlns:a16="http://schemas.microsoft.com/office/drawing/2014/main" id="{00000000-0008-0000-0200-00009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03" name="Picture 7">
          <a:extLst>
            <a:ext uri="{FF2B5EF4-FFF2-40B4-BE49-F238E27FC236}">
              <a16:creationId xmlns:a16="http://schemas.microsoft.com/office/drawing/2014/main" id="{00000000-0008-0000-0200-00009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04" name="Picture 7">
          <a:extLst>
            <a:ext uri="{FF2B5EF4-FFF2-40B4-BE49-F238E27FC236}">
              <a16:creationId xmlns:a16="http://schemas.microsoft.com/office/drawing/2014/main" id="{00000000-0008-0000-0200-00009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05" name="Picture 7">
          <a:extLst>
            <a:ext uri="{FF2B5EF4-FFF2-40B4-BE49-F238E27FC236}">
              <a16:creationId xmlns:a16="http://schemas.microsoft.com/office/drawing/2014/main" id="{00000000-0008-0000-0200-00009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06" name="Picture 7">
          <a:extLst>
            <a:ext uri="{FF2B5EF4-FFF2-40B4-BE49-F238E27FC236}">
              <a16:creationId xmlns:a16="http://schemas.microsoft.com/office/drawing/2014/main" id="{00000000-0008-0000-0200-00009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07" name="Picture 7">
          <a:extLst>
            <a:ext uri="{FF2B5EF4-FFF2-40B4-BE49-F238E27FC236}">
              <a16:creationId xmlns:a16="http://schemas.microsoft.com/office/drawing/2014/main" id="{00000000-0008-0000-0200-00009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08" name="Picture 7">
          <a:extLst>
            <a:ext uri="{FF2B5EF4-FFF2-40B4-BE49-F238E27FC236}">
              <a16:creationId xmlns:a16="http://schemas.microsoft.com/office/drawing/2014/main" id="{00000000-0008-0000-0200-00009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09" name="Picture 7">
          <a:extLst>
            <a:ext uri="{FF2B5EF4-FFF2-40B4-BE49-F238E27FC236}">
              <a16:creationId xmlns:a16="http://schemas.microsoft.com/office/drawing/2014/main" id="{00000000-0008-0000-0200-00009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10" name="Picture 7">
          <a:extLst>
            <a:ext uri="{FF2B5EF4-FFF2-40B4-BE49-F238E27FC236}">
              <a16:creationId xmlns:a16="http://schemas.microsoft.com/office/drawing/2014/main" id="{00000000-0008-0000-0200-00009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11" name="Picture 7">
          <a:extLst>
            <a:ext uri="{FF2B5EF4-FFF2-40B4-BE49-F238E27FC236}">
              <a16:creationId xmlns:a16="http://schemas.microsoft.com/office/drawing/2014/main" id="{00000000-0008-0000-0200-00009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12" name="Picture 7">
          <a:extLst>
            <a:ext uri="{FF2B5EF4-FFF2-40B4-BE49-F238E27FC236}">
              <a16:creationId xmlns:a16="http://schemas.microsoft.com/office/drawing/2014/main" id="{00000000-0008-0000-0200-00009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13" name="Picture 7">
          <a:extLst>
            <a:ext uri="{FF2B5EF4-FFF2-40B4-BE49-F238E27FC236}">
              <a16:creationId xmlns:a16="http://schemas.microsoft.com/office/drawing/2014/main" id="{00000000-0008-0000-0200-00009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14" name="Picture 7">
          <a:extLst>
            <a:ext uri="{FF2B5EF4-FFF2-40B4-BE49-F238E27FC236}">
              <a16:creationId xmlns:a16="http://schemas.microsoft.com/office/drawing/2014/main" id="{00000000-0008-0000-0200-00009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15" name="Picture 7">
          <a:extLst>
            <a:ext uri="{FF2B5EF4-FFF2-40B4-BE49-F238E27FC236}">
              <a16:creationId xmlns:a16="http://schemas.microsoft.com/office/drawing/2014/main" id="{00000000-0008-0000-0200-00009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16" name="Picture 7">
          <a:extLst>
            <a:ext uri="{FF2B5EF4-FFF2-40B4-BE49-F238E27FC236}">
              <a16:creationId xmlns:a16="http://schemas.microsoft.com/office/drawing/2014/main" id="{00000000-0008-0000-0200-0000A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17" name="Picture 7">
          <a:extLst>
            <a:ext uri="{FF2B5EF4-FFF2-40B4-BE49-F238E27FC236}">
              <a16:creationId xmlns:a16="http://schemas.microsoft.com/office/drawing/2014/main" id="{00000000-0008-0000-0200-0000A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18" name="Picture 7">
          <a:extLst>
            <a:ext uri="{FF2B5EF4-FFF2-40B4-BE49-F238E27FC236}">
              <a16:creationId xmlns:a16="http://schemas.microsoft.com/office/drawing/2014/main" id="{00000000-0008-0000-0200-0000A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19" name="Picture 7">
          <a:extLst>
            <a:ext uri="{FF2B5EF4-FFF2-40B4-BE49-F238E27FC236}">
              <a16:creationId xmlns:a16="http://schemas.microsoft.com/office/drawing/2014/main" id="{00000000-0008-0000-0200-0000A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20" name="Picture 7">
          <a:extLst>
            <a:ext uri="{FF2B5EF4-FFF2-40B4-BE49-F238E27FC236}">
              <a16:creationId xmlns:a16="http://schemas.microsoft.com/office/drawing/2014/main" id="{00000000-0008-0000-0200-0000A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21" name="Picture 7">
          <a:extLst>
            <a:ext uri="{FF2B5EF4-FFF2-40B4-BE49-F238E27FC236}">
              <a16:creationId xmlns:a16="http://schemas.microsoft.com/office/drawing/2014/main" id="{00000000-0008-0000-0200-0000A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22" name="Picture 7">
          <a:extLst>
            <a:ext uri="{FF2B5EF4-FFF2-40B4-BE49-F238E27FC236}">
              <a16:creationId xmlns:a16="http://schemas.microsoft.com/office/drawing/2014/main" id="{00000000-0008-0000-0200-0000A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23" name="Picture 7">
          <a:extLst>
            <a:ext uri="{FF2B5EF4-FFF2-40B4-BE49-F238E27FC236}">
              <a16:creationId xmlns:a16="http://schemas.microsoft.com/office/drawing/2014/main" id="{00000000-0008-0000-0200-0000A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24" name="Picture 7">
          <a:extLst>
            <a:ext uri="{FF2B5EF4-FFF2-40B4-BE49-F238E27FC236}">
              <a16:creationId xmlns:a16="http://schemas.microsoft.com/office/drawing/2014/main" id="{00000000-0008-0000-0200-0000A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25" name="Picture 7">
          <a:extLst>
            <a:ext uri="{FF2B5EF4-FFF2-40B4-BE49-F238E27FC236}">
              <a16:creationId xmlns:a16="http://schemas.microsoft.com/office/drawing/2014/main" id="{00000000-0008-0000-0200-0000A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26" name="Picture 7">
          <a:extLst>
            <a:ext uri="{FF2B5EF4-FFF2-40B4-BE49-F238E27FC236}">
              <a16:creationId xmlns:a16="http://schemas.microsoft.com/office/drawing/2014/main" id="{00000000-0008-0000-0200-0000A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27" name="Picture 7">
          <a:extLst>
            <a:ext uri="{FF2B5EF4-FFF2-40B4-BE49-F238E27FC236}">
              <a16:creationId xmlns:a16="http://schemas.microsoft.com/office/drawing/2014/main" id="{00000000-0008-0000-0200-0000A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28" name="Picture 7">
          <a:extLst>
            <a:ext uri="{FF2B5EF4-FFF2-40B4-BE49-F238E27FC236}">
              <a16:creationId xmlns:a16="http://schemas.microsoft.com/office/drawing/2014/main" id="{00000000-0008-0000-0200-0000A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29" name="Picture 7">
          <a:extLst>
            <a:ext uri="{FF2B5EF4-FFF2-40B4-BE49-F238E27FC236}">
              <a16:creationId xmlns:a16="http://schemas.microsoft.com/office/drawing/2014/main" id="{00000000-0008-0000-0200-0000A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30" name="Picture 7">
          <a:extLst>
            <a:ext uri="{FF2B5EF4-FFF2-40B4-BE49-F238E27FC236}">
              <a16:creationId xmlns:a16="http://schemas.microsoft.com/office/drawing/2014/main" id="{00000000-0008-0000-0200-0000A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31" name="Picture 7">
          <a:extLst>
            <a:ext uri="{FF2B5EF4-FFF2-40B4-BE49-F238E27FC236}">
              <a16:creationId xmlns:a16="http://schemas.microsoft.com/office/drawing/2014/main" id="{00000000-0008-0000-0200-0000A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32" name="Picture 7">
          <a:extLst>
            <a:ext uri="{FF2B5EF4-FFF2-40B4-BE49-F238E27FC236}">
              <a16:creationId xmlns:a16="http://schemas.microsoft.com/office/drawing/2014/main" id="{00000000-0008-0000-0200-0000B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33" name="Picture 7">
          <a:extLst>
            <a:ext uri="{FF2B5EF4-FFF2-40B4-BE49-F238E27FC236}">
              <a16:creationId xmlns:a16="http://schemas.microsoft.com/office/drawing/2014/main" id="{00000000-0008-0000-0200-0000B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34" name="Picture 7">
          <a:extLst>
            <a:ext uri="{FF2B5EF4-FFF2-40B4-BE49-F238E27FC236}">
              <a16:creationId xmlns:a16="http://schemas.microsoft.com/office/drawing/2014/main" id="{00000000-0008-0000-0200-0000B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35" name="Picture 7">
          <a:extLst>
            <a:ext uri="{FF2B5EF4-FFF2-40B4-BE49-F238E27FC236}">
              <a16:creationId xmlns:a16="http://schemas.microsoft.com/office/drawing/2014/main" id="{00000000-0008-0000-0200-0000B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36" name="Picture 7">
          <a:extLst>
            <a:ext uri="{FF2B5EF4-FFF2-40B4-BE49-F238E27FC236}">
              <a16:creationId xmlns:a16="http://schemas.microsoft.com/office/drawing/2014/main" id="{00000000-0008-0000-0200-0000B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37" name="Picture 7">
          <a:extLst>
            <a:ext uri="{FF2B5EF4-FFF2-40B4-BE49-F238E27FC236}">
              <a16:creationId xmlns:a16="http://schemas.microsoft.com/office/drawing/2014/main" id="{00000000-0008-0000-0200-0000B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38" name="Picture 7">
          <a:extLst>
            <a:ext uri="{FF2B5EF4-FFF2-40B4-BE49-F238E27FC236}">
              <a16:creationId xmlns:a16="http://schemas.microsoft.com/office/drawing/2014/main" id="{00000000-0008-0000-0200-0000B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39" name="Picture 7">
          <a:extLst>
            <a:ext uri="{FF2B5EF4-FFF2-40B4-BE49-F238E27FC236}">
              <a16:creationId xmlns:a16="http://schemas.microsoft.com/office/drawing/2014/main" id="{00000000-0008-0000-0200-0000B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40" name="Picture 7">
          <a:extLst>
            <a:ext uri="{FF2B5EF4-FFF2-40B4-BE49-F238E27FC236}">
              <a16:creationId xmlns:a16="http://schemas.microsoft.com/office/drawing/2014/main" id="{00000000-0008-0000-0200-0000B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41" name="Picture 7">
          <a:extLst>
            <a:ext uri="{FF2B5EF4-FFF2-40B4-BE49-F238E27FC236}">
              <a16:creationId xmlns:a16="http://schemas.microsoft.com/office/drawing/2014/main" id="{00000000-0008-0000-0200-0000B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42" name="Picture 7">
          <a:extLst>
            <a:ext uri="{FF2B5EF4-FFF2-40B4-BE49-F238E27FC236}">
              <a16:creationId xmlns:a16="http://schemas.microsoft.com/office/drawing/2014/main" id="{00000000-0008-0000-0200-0000B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43" name="Picture 7">
          <a:extLst>
            <a:ext uri="{FF2B5EF4-FFF2-40B4-BE49-F238E27FC236}">
              <a16:creationId xmlns:a16="http://schemas.microsoft.com/office/drawing/2014/main" id="{00000000-0008-0000-0200-0000B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44" name="Picture 7">
          <a:extLst>
            <a:ext uri="{FF2B5EF4-FFF2-40B4-BE49-F238E27FC236}">
              <a16:creationId xmlns:a16="http://schemas.microsoft.com/office/drawing/2014/main" id="{00000000-0008-0000-0200-0000B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45" name="Picture 7">
          <a:extLst>
            <a:ext uri="{FF2B5EF4-FFF2-40B4-BE49-F238E27FC236}">
              <a16:creationId xmlns:a16="http://schemas.microsoft.com/office/drawing/2014/main" id="{00000000-0008-0000-0200-0000B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46" name="Picture 7">
          <a:extLst>
            <a:ext uri="{FF2B5EF4-FFF2-40B4-BE49-F238E27FC236}">
              <a16:creationId xmlns:a16="http://schemas.microsoft.com/office/drawing/2014/main" id="{00000000-0008-0000-0200-0000B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47" name="Picture 7">
          <a:extLst>
            <a:ext uri="{FF2B5EF4-FFF2-40B4-BE49-F238E27FC236}">
              <a16:creationId xmlns:a16="http://schemas.microsoft.com/office/drawing/2014/main" id="{00000000-0008-0000-0200-0000B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48" name="Picture 7">
          <a:extLst>
            <a:ext uri="{FF2B5EF4-FFF2-40B4-BE49-F238E27FC236}">
              <a16:creationId xmlns:a16="http://schemas.microsoft.com/office/drawing/2014/main" id="{00000000-0008-0000-0200-0000C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49" name="Picture 7">
          <a:extLst>
            <a:ext uri="{FF2B5EF4-FFF2-40B4-BE49-F238E27FC236}">
              <a16:creationId xmlns:a16="http://schemas.microsoft.com/office/drawing/2014/main" id="{00000000-0008-0000-0200-0000C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50" name="Picture 7">
          <a:extLst>
            <a:ext uri="{FF2B5EF4-FFF2-40B4-BE49-F238E27FC236}">
              <a16:creationId xmlns:a16="http://schemas.microsoft.com/office/drawing/2014/main" id="{00000000-0008-0000-0200-0000C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51" name="Picture 7">
          <a:extLst>
            <a:ext uri="{FF2B5EF4-FFF2-40B4-BE49-F238E27FC236}">
              <a16:creationId xmlns:a16="http://schemas.microsoft.com/office/drawing/2014/main" id="{00000000-0008-0000-0200-0000C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52" name="Picture 7">
          <a:extLst>
            <a:ext uri="{FF2B5EF4-FFF2-40B4-BE49-F238E27FC236}">
              <a16:creationId xmlns:a16="http://schemas.microsoft.com/office/drawing/2014/main" id="{00000000-0008-0000-0200-0000C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53" name="Picture 7">
          <a:extLst>
            <a:ext uri="{FF2B5EF4-FFF2-40B4-BE49-F238E27FC236}">
              <a16:creationId xmlns:a16="http://schemas.microsoft.com/office/drawing/2014/main" id="{00000000-0008-0000-0200-0000C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54" name="Picture 7">
          <a:extLst>
            <a:ext uri="{FF2B5EF4-FFF2-40B4-BE49-F238E27FC236}">
              <a16:creationId xmlns:a16="http://schemas.microsoft.com/office/drawing/2014/main" id="{00000000-0008-0000-0200-0000C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55" name="Picture 7">
          <a:extLst>
            <a:ext uri="{FF2B5EF4-FFF2-40B4-BE49-F238E27FC236}">
              <a16:creationId xmlns:a16="http://schemas.microsoft.com/office/drawing/2014/main" id="{00000000-0008-0000-0200-0000C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56" name="Picture 7">
          <a:extLst>
            <a:ext uri="{FF2B5EF4-FFF2-40B4-BE49-F238E27FC236}">
              <a16:creationId xmlns:a16="http://schemas.microsoft.com/office/drawing/2014/main" id="{00000000-0008-0000-0200-0000C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57" name="Picture 7">
          <a:extLst>
            <a:ext uri="{FF2B5EF4-FFF2-40B4-BE49-F238E27FC236}">
              <a16:creationId xmlns:a16="http://schemas.microsoft.com/office/drawing/2014/main" id="{00000000-0008-0000-0200-0000C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58" name="Picture 7">
          <a:extLst>
            <a:ext uri="{FF2B5EF4-FFF2-40B4-BE49-F238E27FC236}">
              <a16:creationId xmlns:a16="http://schemas.microsoft.com/office/drawing/2014/main" id="{00000000-0008-0000-0200-0000C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59" name="Picture 7">
          <a:extLst>
            <a:ext uri="{FF2B5EF4-FFF2-40B4-BE49-F238E27FC236}">
              <a16:creationId xmlns:a16="http://schemas.microsoft.com/office/drawing/2014/main" id="{00000000-0008-0000-0200-0000C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60" name="Picture 7">
          <a:extLst>
            <a:ext uri="{FF2B5EF4-FFF2-40B4-BE49-F238E27FC236}">
              <a16:creationId xmlns:a16="http://schemas.microsoft.com/office/drawing/2014/main" id="{00000000-0008-0000-0200-0000C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61" name="Picture 7">
          <a:extLst>
            <a:ext uri="{FF2B5EF4-FFF2-40B4-BE49-F238E27FC236}">
              <a16:creationId xmlns:a16="http://schemas.microsoft.com/office/drawing/2014/main" id="{00000000-0008-0000-0200-0000C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62" name="Picture 7">
          <a:extLst>
            <a:ext uri="{FF2B5EF4-FFF2-40B4-BE49-F238E27FC236}">
              <a16:creationId xmlns:a16="http://schemas.microsoft.com/office/drawing/2014/main" id="{00000000-0008-0000-0200-0000C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63" name="Picture 7">
          <a:extLst>
            <a:ext uri="{FF2B5EF4-FFF2-40B4-BE49-F238E27FC236}">
              <a16:creationId xmlns:a16="http://schemas.microsoft.com/office/drawing/2014/main" id="{00000000-0008-0000-0200-0000C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64" name="Picture 7">
          <a:extLst>
            <a:ext uri="{FF2B5EF4-FFF2-40B4-BE49-F238E27FC236}">
              <a16:creationId xmlns:a16="http://schemas.microsoft.com/office/drawing/2014/main" id="{00000000-0008-0000-0200-0000D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65" name="Picture 7">
          <a:extLst>
            <a:ext uri="{FF2B5EF4-FFF2-40B4-BE49-F238E27FC236}">
              <a16:creationId xmlns:a16="http://schemas.microsoft.com/office/drawing/2014/main" id="{00000000-0008-0000-0200-0000D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66" name="Picture 7">
          <a:extLst>
            <a:ext uri="{FF2B5EF4-FFF2-40B4-BE49-F238E27FC236}">
              <a16:creationId xmlns:a16="http://schemas.microsoft.com/office/drawing/2014/main" id="{00000000-0008-0000-0200-0000D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67" name="Picture 7">
          <a:extLst>
            <a:ext uri="{FF2B5EF4-FFF2-40B4-BE49-F238E27FC236}">
              <a16:creationId xmlns:a16="http://schemas.microsoft.com/office/drawing/2014/main" id="{00000000-0008-0000-0200-0000D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68" name="Picture 7">
          <a:extLst>
            <a:ext uri="{FF2B5EF4-FFF2-40B4-BE49-F238E27FC236}">
              <a16:creationId xmlns:a16="http://schemas.microsoft.com/office/drawing/2014/main" id="{00000000-0008-0000-0200-0000D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69" name="Picture 7">
          <a:extLst>
            <a:ext uri="{FF2B5EF4-FFF2-40B4-BE49-F238E27FC236}">
              <a16:creationId xmlns:a16="http://schemas.microsoft.com/office/drawing/2014/main" id="{00000000-0008-0000-0200-0000D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70" name="Picture 7">
          <a:extLst>
            <a:ext uri="{FF2B5EF4-FFF2-40B4-BE49-F238E27FC236}">
              <a16:creationId xmlns:a16="http://schemas.microsoft.com/office/drawing/2014/main" id="{00000000-0008-0000-0200-0000D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71" name="Picture 7">
          <a:extLst>
            <a:ext uri="{FF2B5EF4-FFF2-40B4-BE49-F238E27FC236}">
              <a16:creationId xmlns:a16="http://schemas.microsoft.com/office/drawing/2014/main" id="{00000000-0008-0000-0200-0000D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72" name="Picture 7">
          <a:extLst>
            <a:ext uri="{FF2B5EF4-FFF2-40B4-BE49-F238E27FC236}">
              <a16:creationId xmlns:a16="http://schemas.microsoft.com/office/drawing/2014/main" id="{00000000-0008-0000-0200-0000D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73" name="Picture 7">
          <a:extLst>
            <a:ext uri="{FF2B5EF4-FFF2-40B4-BE49-F238E27FC236}">
              <a16:creationId xmlns:a16="http://schemas.microsoft.com/office/drawing/2014/main" id="{00000000-0008-0000-0200-0000D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74" name="Picture 7">
          <a:extLst>
            <a:ext uri="{FF2B5EF4-FFF2-40B4-BE49-F238E27FC236}">
              <a16:creationId xmlns:a16="http://schemas.microsoft.com/office/drawing/2014/main" id="{00000000-0008-0000-0200-0000D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75" name="Picture 7">
          <a:extLst>
            <a:ext uri="{FF2B5EF4-FFF2-40B4-BE49-F238E27FC236}">
              <a16:creationId xmlns:a16="http://schemas.microsoft.com/office/drawing/2014/main" id="{00000000-0008-0000-0200-0000D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76" name="Picture 7">
          <a:extLst>
            <a:ext uri="{FF2B5EF4-FFF2-40B4-BE49-F238E27FC236}">
              <a16:creationId xmlns:a16="http://schemas.microsoft.com/office/drawing/2014/main" id="{00000000-0008-0000-0200-0000D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77" name="Picture 7">
          <a:extLst>
            <a:ext uri="{FF2B5EF4-FFF2-40B4-BE49-F238E27FC236}">
              <a16:creationId xmlns:a16="http://schemas.microsoft.com/office/drawing/2014/main" id="{00000000-0008-0000-0200-0000D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78" name="Picture 7">
          <a:extLst>
            <a:ext uri="{FF2B5EF4-FFF2-40B4-BE49-F238E27FC236}">
              <a16:creationId xmlns:a16="http://schemas.microsoft.com/office/drawing/2014/main" id="{00000000-0008-0000-0200-0000D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79" name="Picture 7">
          <a:extLst>
            <a:ext uri="{FF2B5EF4-FFF2-40B4-BE49-F238E27FC236}">
              <a16:creationId xmlns:a16="http://schemas.microsoft.com/office/drawing/2014/main" id="{00000000-0008-0000-0200-0000D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80" name="Picture 7">
          <a:extLst>
            <a:ext uri="{FF2B5EF4-FFF2-40B4-BE49-F238E27FC236}">
              <a16:creationId xmlns:a16="http://schemas.microsoft.com/office/drawing/2014/main" id="{00000000-0008-0000-0200-0000E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81" name="Picture 7">
          <a:extLst>
            <a:ext uri="{FF2B5EF4-FFF2-40B4-BE49-F238E27FC236}">
              <a16:creationId xmlns:a16="http://schemas.microsoft.com/office/drawing/2014/main" id="{00000000-0008-0000-0200-0000E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82" name="Picture 7">
          <a:extLst>
            <a:ext uri="{FF2B5EF4-FFF2-40B4-BE49-F238E27FC236}">
              <a16:creationId xmlns:a16="http://schemas.microsoft.com/office/drawing/2014/main" id="{00000000-0008-0000-0200-0000E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83" name="Picture 7">
          <a:extLst>
            <a:ext uri="{FF2B5EF4-FFF2-40B4-BE49-F238E27FC236}">
              <a16:creationId xmlns:a16="http://schemas.microsoft.com/office/drawing/2014/main" id="{00000000-0008-0000-0200-0000E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84" name="Picture 7">
          <a:extLst>
            <a:ext uri="{FF2B5EF4-FFF2-40B4-BE49-F238E27FC236}">
              <a16:creationId xmlns:a16="http://schemas.microsoft.com/office/drawing/2014/main" id="{00000000-0008-0000-0200-0000E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85" name="Picture 7">
          <a:extLst>
            <a:ext uri="{FF2B5EF4-FFF2-40B4-BE49-F238E27FC236}">
              <a16:creationId xmlns:a16="http://schemas.microsoft.com/office/drawing/2014/main" id="{00000000-0008-0000-0200-0000E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86" name="Picture 7">
          <a:extLst>
            <a:ext uri="{FF2B5EF4-FFF2-40B4-BE49-F238E27FC236}">
              <a16:creationId xmlns:a16="http://schemas.microsoft.com/office/drawing/2014/main" id="{00000000-0008-0000-0200-0000E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87" name="Picture 7">
          <a:extLst>
            <a:ext uri="{FF2B5EF4-FFF2-40B4-BE49-F238E27FC236}">
              <a16:creationId xmlns:a16="http://schemas.microsoft.com/office/drawing/2014/main" id="{00000000-0008-0000-0200-0000E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88" name="Picture 7">
          <a:extLst>
            <a:ext uri="{FF2B5EF4-FFF2-40B4-BE49-F238E27FC236}">
              <a16:creationId xmlns:a16="http://schemas.microsoft.com/office/drawing/2014/main" id="{00000000-0008-0000-0200-0000E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89" name="Picture 7">
          <a:extLst>
            <a:ext uri="{FF2B5EF4-FFF2-40B4-BE49-F238E27FC236}">
              <a16:creationId xmlns:a16="http://schemas.microsoft.com/office/drawing/2014/main" id="{00000000-0008-0000-0200-0000E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90" name="Picture 7">
          <a:extLst>
            <a:ext uri="{FF2B5EF4-FFF2-40B4-BE49-F238E27FC236}">
              <a16:creationId xmlns:a16="http://schemas.microsoft.com/office/drawing/2014/main" id="{00000000-0008-0000-0200-0000E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91" name="Picture 7">
          <a:extLst>
            <a:ext uri="{FF2B5EF4-FFF2-40B4-BE49-F238E27FC236}">
              <a16:creationId xmlns:a16="http://schemas.microsoft.com/office/drawing/2014/main" id="{00000000-0008-0000-0200-0000E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92" name="Picture 7">
          <a:extLst>
            <a:ext uri="{FF2B5EF4-FFF2-40B4-BE49-F238E27FC236}">
              <a16:creationId xmlns:a16="http://schemas.microsoft.com/office/drawing/2014/main" id="{00000000-0008-0000-0200-0000E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93" name="Picture 7">
          <a:extLst>
            <a:ext uri="{FF2B5EF4-FFF2-40B4-BE49-F238E27FC236}">
              <a16:creationId xmlns:a16="http://schemas.microsoft.com/office/drawing/2014/main" id="{00000000-0008-0000-0200-0000E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94" name="Picture 7">
          <a:extLst>
            <a:ext uri="{FF2B5EF4-FFF2-40B4-BE49-F238E27FC236}">
              <a16:creationId xmlns:a16="http://schemas.microsoft.com/office/drawing/2014/main" id="{00000000-0008-0000-0200-0000E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95" name="Picture 7">
          <a:extLst>
            <a:ext uri="{FF2B5EF4-FFF2-40B4-BE49-F238E27FC236}">
              <a16:creationId xmlns:a16="http://schemas.microsoft.com/office/drawing/2014/main" id="{00000000-0008-0000-0200-0000E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96" name="Picture 7">
          <a:extLst>
            <a:ext uri="{FF2B5EF4-FFF2-40B4-BE49-F238E27FC236}">
              <a16:creationId xmlns:a16="http://schemas.microsoft.com/office/drawing/2014/main" id="{00000000-0008-0000-0200-0000F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97" name="Picture 7">
          <a:extLst>
            <a:ext uri="{FF2B5EF4-FFF2-40B4-BE49-F238E27FC236}">
              <a16:creationId xmlns:a16="http://schemas.microsoft.com/office/drawing/2014/main" id="{00000000-0008-0000-0200-0000F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98" name="Picture 7">
          <a:extLst>
            <a:ext uri="{FF2B5EF4-FFF2-40B4-BE49-F238E27FC236}">
              <a16:creationId xmlns:a16="http://schemas.microsoft.com/office/drawing/2014/main" id="{00000000-0008-0000-0200-0000F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499" name="Picture 7">
          <a:extLst>
            <a:ext uri="{FF2B5EF4-FFF2-40B4-BE49-F238E27FC236}">
              <a16:creationId xmlns:a16="http://schemas.microsoft.com/office/drawing/2014/main" id="{00000000-0008-0000-0200-0000F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00" name="Picture 7">
          <a:extLst>
            <a:ext uri="{FF2B5EF4-FFF2-40B4-BE49-F238E27FC236}">
              <a16:creationId xmlns:a16="http://schemas.microsoft.com/office/drawing/2014/main" id="{00000000-0008-0000-0200-0000F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01" name="Picture 7">
          <a:extLst>
            <a:ext uri="{FF2B5EF4-FFF2-40B4-BE49-F238E27FC236}">
              <a16:creationId xmlns:a16="http://schemas.microsoft.com/office/drawing/2014/main" id="{00000000-0008-0000-0200-0000F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02" name="Picture 7">
          <a:extLst>
            <a:ext uri="{FF2B5EF4-FFF2-40B4-BE49-F238E27FC236}">
              <a16:creationId xmlns:a16="http://schemas.microsoft.com/office/drawing/2014/main" id="{00000000-0008-0000-0200-0000F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03" name="Picture 7">
          <a:extLst>
            <a:ext uri="{FF2B5EF4-FFF2-40B4-BE49-F238E27FC236}">
              <a16:creationId xmlns:a16="http://schemas.microsoft.com/office/drawing/2014/main" id="{00000000-0008-0000-0200-0000F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04" name="Picture 7">
          <a:extLst>
            <a:ext uri="{FF2B5EF4-FFF2-40B4-BE49-F238E27FC236}">
              <a16:creationId xmlns:a16="http://schemas.microsoft.com/office/drawing/2014/main" id="{00000000-0008-0000-0200-0000F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05" name="Picture 7">
          <a:extLst>
            <a:ext uri="{FF2B5EF4-FFF2-40B4-BE49-F238E27FC236}">
              <a16:creationId xmlns:a16="http://schemas.microsoft.com/office/drawing/2014/main" id="{00000000-0008-0000-0200-0000F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06" name="Picture 7">
          <a:extLst>
            <a:ext uri="{FF2B5EF4-FFF2-40B4-BE49-F238E27FC236}">
              <a16:creationId xmlns:a16="http://schemas.microsoft.com/office/drawing/2014/main" id="{00000000-0008-0000-0200-0000F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07" name="Picture 7">
          <a:extLst>
            <a:ext uri="{FF2B5EF4-FFF2-40B4-BE49-F238E27FC236}">
              <a16:creationId xmlns:a16="http://schemas.microsoft.com/office/drawing/2014/main" id="{00000000-0008-0000-0200-0000F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08" name="Picture 7">
          <a:extLst>
            <a:ext uri="{FF2B5EF4-FFF2-40B4-BE49-F238E27FC236}">
              <a16:creationId xmlns:a16="http://schemas.microsoft.com/office/drawing/2014/main" id="{00000000-0008-0000-0200-0000F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09" name="Picture 7">
          <a:extLst>
            <a:ext uri="{FF2B5EF4-FFF2-40B4-BE49-F238E27FC236}">
              <a16:creationId xmlns:a16="http://schemas.microsoft.com/office/drawing/2014/main" id="{00000000-0008-0000-0200-0000F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10" name="Picture 7">
          <a:extLst>
            <a:ext uri="{FF2B5EF4-FFF2-40B4-BE49-F238E27FC236}">
              <a16:creationId xmlns:a16="http://schemas.microsoft.com/office/drawing/2014/main" id="{00000000-0008-0000-0200-0000F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11" name="Picture 7">
          <a:extLst>
            <a:ext uri="{FF2B5EF4-FFF2-40B4-BE49-F238E27FC236}">
              <a16:creationId xmlns:a16="http://schemas.microsoft.com/office/drawing/2014/main" id="{00000000-0008-0000-0200-0000F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12" name="Picture 7">
          <a:extLst>
            <a:ext uri="{FF2B5EF4-FFF2-40B4-BE49-F238E27FC236}">
              <a16:creationId xmlns:a16="http://schemas.microsoft.com/office/drawing/2014/main" id="{00000000-0008-0000-0200-00000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13" name="Picture 7">
          <a:extLst>
            <a:ext uri="{FF2B5EF4-FFF2-40B4-BE49-F238E27FC236}">
              <a16:creationId xmlns:a16="http://schemas.microsoft.com/office/drawing/2014/main" id="{00000000-0008-0000-0200-00000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14" name="Picture 7">
          <a:extLst>
            <a:ext uri="{FF2B5EF4-FFF2-40B4-BE49-F238E27FC236}">
              <a16:creationId xmlns:a16="http://schemas.microsoft.com/office/drawing/2014/main" id="{00000000-0008-0000-0200-00000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15" name="Picture 7">
          <a:extLst>
            <a:ext uri="{FF2B5EF4-FFF2-40B4-BE49-F238E27FC236}">
              <a16:creationId xmlns:a16="http://schemas.microsoft.com/office/drawing/2014/main" id="{00000000-0008-0000-0200-00000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16" name="Picture 7">
          <a:extLst>
            <a:ext uri="{FF2B5EF4-FFF2-40B4-BE49-F238E27FC236}">
              <a16:creationId xmlns:a16="http://schemas.microsoft.com/office/drawing/2014/main" id="{00000000-0008-0000-0200-00000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17" name="Picture 7">
          <a:extLst>
            <a:ext uri="{FF2B5EF4-FFF2-40B4-BE49-F238E27FC236}">
              <a16:creationId xmlns:a16="http://schemas.microsoft.com/office/drawing/2014/main" id="{00000000-0008-0000-0200-00000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18" name="Picture 7">
          <a:extLst>
            <a:ext uri="{FF2B5EF4-FFF2-40B4-BE49-F238E27FC236}">
              <a16:creationId xmlns:a16="http://schemas.microsoft.com/office/drawing/2014/main" id="{00000000-0008-0000-0200-00000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19" name="Picture 7">
          <a:extLst>
            <a:ext uri="{FF2B5EF4-FFF2-40B4-BE49-F238E27FC236}">
              <a16:creationId xmlns:a16="http://schemas.microsoft.com/office/drawing/2014/main" id="{00000000-0008-0000-0200-00000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20" name="Picture 7">
          <a:extLst>
            <a:ext uri="{FF2B5EF4-FFF2-40B4-BE49-F238E27FC236}">
              <a16:creationId xmlns:a16="http://schemas.microsoft.com/office/drawing/2014/main" id="{00000000-0008-0000-0200-00000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21" name="Picture 7">
          <a:extLst>
            <a:ext uri="{FF2B5EF4-FFF2-40B4-BE49-F238E27FC236}">
              <a16:creationId xmlns:a16="http://schemas.microsoft.com/office/drawing/2014/main" id="{00000000-0008-0000-0200-00000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22" name="Picture 7">
          <a:extLst>
            <a:ext uri="{FF2B5EF4-FFF2-40B4-BE49-F238E27FC236}">
              <a16:creationId xmlns:a16="http://schemas.microsoft.com/office/drawing/2014/main" id="{00000000-0008-0000-0200-00000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23" name="Picture 7">
          <a:extLst>
            <a:ext uri="{FF2B5EF4-FFF2-40B4-BE49-F238E27FC236}">
              <a16:creationId xmlns:a16="http://schemas.microsoft.com/office/drawing/2014/main" id="{00000000-0008-0000-0200-00000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24" name="Picture 7">
          <a:extLst>
            <a:ext uri="{FF2B5EF4-FFF2-40B4-BE49-F238E27FC236}">
              <a16:creationId xmlns:a16="http://schemas.microsoft.com/office/drawing/2014/main" id="{00000000-0008-0000-0200-00000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25" name="Picture 7">
          <a:extLst>
            <a:ext uri="{FF2B5EF4-FFF2-40B4-BE49-F238E27FC236}">
              <a16:creationId xmlns:a16="http://schemas.microsoft.com/office/drawing/2014/main" id="{00000000-0008-0000-0200-00000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26" name="Picture 7">
          <a:extLst>
            <a:ext uri="{FF2B5EF4-FFF2-40B4-BE49-F238E27FC236}">
              <a16:creationId xmlns:a16="http://schemas.microsoft.com/office/drawing/2014/main" id="{00000000-0008-0000-0200-00000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27" name="Picture 7">
          <a:extLst>
            <a:ext uri="{FF2B5EF4-FFF2-40B4-BE49-F238E27FC236}">
              <a16:creationId xmlns:a16="http://schemas.microsoft.com/office/drawing/2014/main" id="{00000000-0008-0000-0200-00000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28" name="Picture 7">
          <a:extLst>
            <a:ext uri="{FF2B5EF4-FFF2-40B4-BE49-F238E27FC236}">
              <a16:creationId xmlns:a16="http://schemas.microsoft.com/office/drawing/2014/main" id="{00000000-0008-0000-0200-00001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29" name="Picture 7">
          <a:extLst>
            <a:ext uri="{FF2B5EF4-FFF2-40B4-BE49-F238E27FC236}">
              <a16:creationId xmlns:a16="http://schemas.microsoft.com/office/drawing/2014/main" id="{00000000-0008-0000-0200-00001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30" name="Picture 7">
          <a:extLst>
            <a:ext uri="{FF2B5EF4-FFF2-40B4-BE49-F238E27FC236}">
              <a16:creationId xmlns:a16="http://schemas.microsoft.com/office/drawing/2014/main" id="{00000000-0008-0000-0200-00001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31" name="Picture 7">
          <a:extLst>
            <a:ext uri="{FF2B5EF4-FFF2-40B4-BE49-F238E27FC236}">
              <a16:creationId xmlns:a16="http://schemas.microsoft.com/office/drawing/2014/main" id="{00000000-0008-0000-0200-00001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32" name="Picture 7">
          <a:extLst>
            <a:ext uri="{FF2B5EF4-FFF2-40B4-BE49-F238E27FC236}">
              <a16:creationId xmlns:a16="http://schemas.microsoft.com/office/drawing/2014/main" id="{00000000-0008-0000-0200-00001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33" name="Picture 7">
          <a:extLst>
            <a:ext uri="{FF2B5EF4-FFF2-40B4-BE49-F238E27FC236}">
              <a16:creationId xmlns:a16="http://schemas.microsoft.com/office/drawing/2014/main" id="{00000000-0008-0000-0200-00001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34" name="Picture 7">
          <a:extLst>
            <a:ext uri="{FF2B5EF4-FFF2-40B4-BE49-F238E27FC236}">
              <a16:creationId xmlns:a16="http://schemas.microsoft.com/office/drawing/2014/main" id="{00000000-0008-0000-0200-00001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35" name="Picture 7">
          <a:extLst>
            <a:ext uri="{FF2B5EF4-FFF2-40B4-BE49-F238E27FC236}">
              <a16:creationId xmlns:a16="http://schemas.microsoft.com/office/drawing/2014/main" id="{00000000-0008-0000-0200-00001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36" name="Picture 7">
          <a:extLst>
            <a:ext uri="{FF2B5EF4-FFF2-40B4-BE49-F238E27FC236}">
              <a16:creationId xmlns:a16="http://schemas.microsoft.com/office/drawing/2014/main" id="{00000000-0008-0000-0200-00001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37" name="Picture 7">
          <a:extLst>
            <a:ext uri="{FF2B5EF4-FFF2-40B4-BE49-F238E27FC236}">
              <a16:creationId xmlns:a16="http://schemas.microsoft.com/office/drawing/2014/main" id="{00000000-0008-0000-0200-00001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38" name="Picture 7">
          <a:extLst>
            <a:ext uri="{FF2B5EF4-FFF2-40B4-BE49-F238E27FC236}">
              <a16:creationId xmlns:a16="http://schemas.microsoft.com/office/drawing/2014/main" id="{00000000-0008-0000-0200-00001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39" name="Picture 7">
          <a:extLst>
            <a:ext uri="{FF2B5EF4-FFF2-40B4-BE49-F238E27FC236}">
              <a16:creationId xmlns:a16="http://schemas.microsoft.com/office/drawing/2014/main" id="{00000000-0008-0000-0200-00001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540" name="Picture 7">
          <a:extLst>
            <a:ext uri="{FF2B5EF4-FFF2-40B4-BE49-F238E27FC236}">
              <a16:creationId xmlns:a16="http://schemas.microsoft.com/office/drawing/2014/main" id="{00000000-0008-0000-0200-00001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41" name="Picture 7">
          <a:extLst>
            <a:ext uri="{FF2B5EF4-FFF2-40B4-BE49-F238E27FC236}">
              <a16:creationId xmlns:a16="http://schemas.microsoft.com/office/drawing/2014/main" id="{00000000-0008-0000-0200-00001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42" name="Picture 7">
          <a:extLst>
            <a:ext uri="{FF2B5EF4-FFF2-40B4-BE49-F238E27FC236}">
              <a16:creationId xmlns:a16="http://schemas.microsoft.com/office/drawing/2014/main" id="{00000000-0008-0000-0200-00001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43" name="Picture 7">
          <a:extLst>
            <a:ext uri="{FF2B5EF4-FFF2-40B4-BE49-F238E27FC236}">
              <a16:creationId xmlns:a16="http://schemas.microsoft.com/office/drawing/2014/main" id="{00000000-0008-0000-0200-00001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44" name="Picture 7">
          <a:extLst>
            <a:ext uri="{FF2B5EF4-FFF2-40B4-BE49-F238E27FC236}">
              <a16:creationId xmlns:a16="http://schemas.microsoft.com/office/drawing/2014/main" id="{00000000-0008-0000-0200-00002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45" name="Picture 7">
          <a:extLst>
            <a:ext uri="{FF2B5EF4-FFF2-40B4-BE49-F238E27FC236}">
              <a16:creationId xmlns:a16="http://schemas.microsoft.com/office/drawing/2014/main" id="{00000000-0008-0000-0200-00002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46" name="Picture 7">
          <a:extLst>
            <a:ext uri="{FF2B5EF4-FFF2-40B4-BE49-F238E27FC236}">
              <a16:creationId xmlns:a16="http://schemas.microsoft.com/office/drawing/2014/main" id="{00000000-0008-0000-0200-00002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47" name="Picture 7">
          <a:extLst>
            <a:ext uri="{FF2B5EF4-FFF2-40B4-BE49-F238E27FC236}">
              <a16:creationId xmlns:a16="http://schemas.microsoft.com/office/drawing/2014/main" id="{00000000-0008-0000-0200-00002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48" name="Picture 7">
          <a:extLst>
            <a:ext uri="{FF2B5EF4-FFF2-40B4-BE49-F238E27FC236}">
              <a16:creationId xmlns:a16="http://schemas.microsoft.com/office/drawing/2014/main" id="{00000000-0008-0000-0200-00002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49" name="Picture 7">
          <a:extLst>
            <a:ext uri="{FF2B5EF4-FFF2-40B4-BE49-F238E27FC236}">
              <a16:creationId xmlns:a16="http://schemas.microsoft.com/office/drawing/2014/main" id="{00000000-0008-0000-0200-00002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50" name="Picture 7">
          <a:extLst>
            <a:ext uri="{FF2B5EF4-FFF2-40B4-BE49-F238E27FC236}">
              <a16:creationId xmlns:a16="http://schemas.microsoft.com/office/drawing/2014/main" id="{00000000-0008-0000-0200-00002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51" name="Picture 7">
          <a:extLst>
            <a:ext uri="{FF2B5EF4-FFF2-40B4-BE49-F238E27FC236}">
              <a16:creationId xmlns:a16="http://schemas.microsoft.com/office/drawing/2014/main" id="{00000000-0008-0000-0200-00002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52" name="Picture 7">
          <a:extLst>
            <a:ext uri="{FF2B5EF4-FFF2-40B4-BE49-F238E27FC236}">
              <a16:creationId xmlns:a16="http://schemas.microsoft.com/office/drawing/2014/main" id="{00000000-0008-0000-0200-00002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53" name="Picture 7">
          <a:extLst>
            <a:ext uri="{FF2B5EF4-FFF2-40B4-BE49-F238E27FC236}">
              <a16:creationId xmlns:a16="http://schemas.microsoft.com/office/drawing/2014/main" id="{00000000-0008-0000-0200-00002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54" name="Picture 7">
          <a:extLst>
            <a:ext uri="{FF2B5EF4-FFF2-40B4-BE49-F238E27FC236}">
              <a16:creationId xmlns:a16="http://schemas.microsoft.com/office/drawing/2014/main" id="{00000000-0008-0000-0200-00002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55" name="Picture 7">
          <a:extLst>
            <a:ext uri="{FF2B5EF4-FFF2-40B4-BE49-F238E27FC236}">
              <a16:creationId xmlns:a16="http://schemas.microsoft.com/office/drawing/2014/main" id="{00000000-0008-0000-0200-00002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56" name="Picture 7">
          <a:extLst>
            <a:ext uri="{FF2B5EF4-FFF2-40B4-BE49-F238E27FC236}">
              <a16:creationId xmlns:a16="http://schemas.microsoft.com/office/drawing/2014/main" id="{00000000-0008-0000-0200-00002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57" name="Picture 7">
          <a:extLst>
            <a:ext uri="{FF2B5EF4-FFF2-40B4-BE49-F238E27FC236}">
              <a16:creationId xmlns:a16="http://schemas.microsoft.com/office/drawing/2014/main" id="{00000000-0008-0000-0200-00002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58" name="Picture 7">
          <a:extLst>
            <a:ext uri="{FF2B5EF4-FFF2-40B4-BE49-F238E27FC236}">
              <a16:creationId xmlns:a16="http://schemas.microsoft.com/office/drawing/2014/main" id="{00000000-0008-0000-0200-00002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59" name="Picture 7">
          <a:extLst>
            <a:ext uri="{FF2B5EF4-FFF2-40B4-BE49-F238E27FC236}">
              <a16:creationId xmlns:a16="http://schemas.microsoft.com/office/drawing/2014/main" id="{00000000-0008-0000-0200-00002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60" name="Picture 7">
          <a:extLst>
            <a:ext uri="{FF2B5EF4-FFF2-40B4-BE49-F238E27FC236}">
              <a16:creationId xmlns:a16="http://schemas.microsoft.com/office/drawing/2014/main" id="{00000000-0008-0000-0200-00003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61" name="Picture 7">
          <a:extLst>
            <a:ext uri="{FF2B5EF4-FFF2-40B4-BE49-F238E27FC236}">
              <a16:creationId xmlns:a16="http://schemas.microsoft.com/office/drawing/2014/main" id="{00000000-0008-0000-0200-00003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62" name="Picture 7">
          <a:extLst>
            <a:ext uri="{FF2B5EF4-FFF2-40B4-BE49-F238E27FC236}">
              <a16:creationId xmlns:a16="http://schemas.microsoft.com/office/drawing/2014/main" id="{00000000-0008-0000-0200-00003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63" name="Picture 7">
          <a:extLst>
            <a:ext uri="{FF2B5EF4-FFF2-40B4-BE49-F238E27FC236}">
              <a16:creationId xmlns:a16="http://schemas.microsoft.com/office/drawing/2014/main" id="{00000000-0008-0000-0200-00003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64" name="Picture 7">
          <a:extLst>
            <a:ext uri="{FF2B5EF4-FFF2-40B4-BE49-F238E27FC236}">
              <a16:creationId xmlns:a16="http://schemas.microsoft.com/office/drawing/2014/main" id="{00000000-0008-0000-0200-00003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65" name="Picture 7">
          <a:extLst>
            <a:ext uri="{FF2B5EF4-FFF2-40B4-BE49-F238E27FC236}">
              <a16:creationId xmlns:a16="http://schemas.microsoft.com/office/drawing/2014/main" id="{00000000-0008-0000-0200-00003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66" name="Picture 7">
          <a:extLst>
            <a:ext uri="{FF2B5EF4-FFF2-40B4-BE49-F238E27FC236}">
              <a16:creationId xmlns:a16="http://schemas.microsoft.com/office/drawing/2014/main" id="{00000000-0008-0000-0200-00003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67" name="Picture 7">
          <a:extLst>
            <a:ext uri="{FF2B5EF4-FFF2-40B4-BE49-F238E27FC236}">
              <a16:creationId xmlns:a16="http://schemas.microsoft.com/office/drawing/2014/main" id="{00000000-0008-0000-0200-00003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68" name="Picture 7">
          <a:extLst>
            <a:ext uri="{FF2B5EF4-FFF2-40B4-BE49-F238E27FC236}">
              <a16:creationId xmlns:a16="http://schemas.microsoft.com/office/drawing/2014/main" id="{00000000-0008-0000-0200-00003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69" name="Picture 7">
          <a:extLst>
            <a:ext uri="{FF2B5EF4-FFF2-40B4-BE49-F238E27FC236}">
              <a16:creationId xmlns:a16="http://schemas.microsoft.com/office/drawing/2014/main" id="{00000000-0008-0000-0200-00003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70" name="Picture 7">
          <a:extLst>
            <a:ext uri="{FF2B5EF4-FFF2-40B4-BE49-F238E27FC236}">
              <a16:creationId xmlns:a16="http://schemas.microsoft.com/office/drawing/2014/main" id="{00000000-0008-0000-0200-00003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71" name="Picture 7">
          <a:extLst>
            <a:ext uri="{FF2B5EF4-FFF2-40B4-BE49-F238E27FC236}">
              <a16:creationId xmlns:a16="http://schemas.microsoft.com/office/drawing/2014/main" id="{00000000-0008-0000-0200-00003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72" name="Picture 7">
          <a:extLst>
            <a:ext uri="{FF2B5EF4-FFF2-40B4-BE49-F238E27FC236}">
              <a16:creationId xmlns:a16="http://schemas.microsoft.com/office/drawing/2014/main" id="{00000000-0008-0000-0200-00003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73" name="Picture 7">
          <a:extLst>
            <a:ext uri="{FF2B5EF4-FFF2-40B4-BE49-F238E27FC236}">
              <a16:creationId xmlns:a16="http://schemas.microsoft.com/office/drawing/2014/main" id="{00000000-0008-0000-0200-00003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74" name="Picture 7">
          <a:extLst>
            <a:ext uri="{FF2B5EF4-FFF2-40B4-BE49-F238E27FC236}">
              <a16:creationId xmlns:a16="http://schemas.microsoft.com/office/drawing/2014/main" id="{00000000-0008-0000-0200-00003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75" name="Picture 7">
          <a:extLst>
            <a:ext uri="{FF2B5EF4-FFF2-40B4-BE49-F238E27FC236}">
              <a16:creationId xmlns:a16="http://schemas.microsoft.com/office/drawing/2014/main" id="{00000000-0008-0000-0200-00003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76" name="Picture 7">
          <a:extLst>
            <a:ext uri="{FF2B5EF4-FFF2-40B4-BE49-F238E27FC236}">
              <a16:creationId xmlns:a16="http://schemas.microsoft.com/office/drawing/2014/main" id="{00000000-0008-0000-0200-00004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77" name="Picture 7">
          <a:extLst>
            <a:ext uri="{FF2B5EF4-FFF2-40B4-BE49-F238E27FC236}">
              <a16:creationId xmlns:a16="http://schemas.microsoft.com/office/drawing/2014/main" id="{00000000-0008-0000-0200-00004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78" name="Picture 7">
          <a:extLst>
            <a:ext uri="{FF2B5EF4-FFF2-40B4-BE49-F238E27FC236}">
              <a16:creationId xmlns:a16="http://schemas.microsoft.com/office/drawing/2014/main" id="{00000000-0008-0000-0200-00004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79" name="Picture 7">
          <a:extLst>
            <a:ext uri="{FF2B5EF4-FFF2-40B4-BE49-F238E27FC236}">
              <a16:creationId xmlns:a16="http://schemas.microsoft.com/office/drawing/2014/main" id="{00000000-0008-0000-0200-00004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80" name="Picture 7">
          <a:extLst>
            <a:ext uri="{FF2B5EF4-FFF2-40B4-BE49-F238E27FC236}">
              <a16:creationId xmlns:a16="http://schemas.microsoft.com/office/drawing/2014/main" id="{00000000-0008-0000-0200-00004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81" name="Picture 7">
          <a:extLst>
            <a:ext uri="{FF2B5EF4-FFF2-40B4-BE49-F238E27FC236}">
              <a16:creationId xmlns:a16="http://schemas.microsoft.com/office/drawing/2014/main" id="{00000000-0008-0000-0200-00004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82" name="Picture 7">
          <a:extLst>
            <a:ext uri="{FF2B5EF4-FFF2-40B4-BE49-F238E27FC236}">
              <a16:creationId xmlns:a16="http://schemas.microsoft.com/office/drawing/2014/main" id="{00000000-0008-0000-0200-00004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83" name="Picture 7">
          <a:extLst>
            <a:ext uri="{FF2B5EF4-FFF2-40B4-BE49-F238E27FC236}">
              <a16:creationId xmlns:a16="http://schemas.microsoft.com/office/drawing/2014/main" id="{00000000-0008-0000-0200-00004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84" name="Picture 7">
          <a:extLst>
            <a:ext uri="{FF2B5EF4-FFF2-40B4-BE49-F238E27FC236}">
              <a16:creationId xmlns:a16="http://schemas.microsoft.com/office/drawing/2014/main" id="{00000000-0008-0000-0200-00004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85" name="Picture 7">
          <a:extLst>
            <a:ext uri="{FF2B5EF4-FFF2-40B4-BE49-F238E27FC236}">
              <a16:creationId xmlns:a16="http://schemas.microsoft.com/office/drawing/2014/main" id="{00000000-0008-0000-0200-00004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86" name="Picture 7">
          <a:extLst>
            <a:ext uri="{FF2B5EF4-FFF2-40B4-BE49-F238E27FC236}">
              <a16:creationId xmlns:a16="http://schemas.microsoft.com/office/drawing/2014/main" id="{00000000-0008-0000-0200-00004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87" name="Picture 7">
          <a:extLst>
            <a:ext uri="{FF2B5EF4-FFF2-40B4-BE49-F238E27FC236}">
              <a16:creationId xmlns:a16="http://schemas.microsoft.com/office/drawing/2014/main" id="{00000000-0008-0000-0200-00004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88" name="Picture 7">
          <a:extLst>
            <a:ext uri="{FF2B5EF4-FFF2-40B4-BE49-F238E27FC236}">
              <a16:creationId xmlns:a16="http://schemas.microsoft.com/office/drawing/2014/main" id="{00000000-0008-0000-0200-00004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89" name="Picture 7">
          <a:extLst>
            <a:ext uri="{FF2B5EF4-FFF2-40B4-BE49-F238E27FC236}">
              <a16:creationId xmlns:a16="http://schemas.microsoft.com/office/drawing/2014/main" id="{00000000-0008-0000-0200-00004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90" name="Picture 7">
          <a:extLst>
            <a:ext uri="{FF2B5EF4-FFF2-40B4-BE49-F238E27FC236}">
              <a16:creationId xmlns:a16="http://schemas.microsoft.com/office/drawing/2014/main" id="{00000000-0008-0000-0200-00004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91" name="Picture 7">
          <a:extLst>
            <a:ext uri="{FF2B5EF4-FFF2-40B4-BE49-F238E27FC236}">
              <a16:creationId xmlns:a16="http://schemas.microsoft.com/office/drawing/2014/main" id="{00000000-0008-0000-0200-00004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92" name="Picture 7">
          <a:extLst>
            <a:ext uri="{FF2B5EF4-FFF2-40B4-BE49-F238E27FC236}">
              <a16:creationId xmlns:a16="http://schemas.microsoft.com/office/drawing/2014/main" id="{00000000-0008-0000-0200-00005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93" name="Picture 7">
          <a:extLst>
            <a:ext uri="{FF2B5EF4-FFF2-40B4-BE49-F238E27FC236}">
              <a16:creationId xmlns:a16="http://schemas.microsoft.com/office/drawing/2014/main" id="{00000000-0008-0000-0200-00005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94" name="Picture 7">
          <a:extLst>
            <a:ext uri="{FF2B5EF4-FFF2-40B4-BE49-F238E27FC236}">
              <a16:creationId xmlns:a16="http://schemas.microsoft.com/office/drawing/2014/main" id="{00000000-0008-0000-0200-00005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95" name="Picture 7">
          <a:extLst>
            <a:ext uri="{FF2B5EF4-FFF2-40B4-BE49-F238E27FC236}">
              <a16:creationId xmlns:a16="http://schemas.microsoft.com/office/drawing/2014/main" id="{00000000-0008-0000-0200-00005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96" name="Picture 7">
          <a:extLst>
            <a:ext uri="{FF2B5EF4-FFF2-40B4-BE49-F238E27FC236}">
              <a16:creationId xmlns:a16="http://schemas.microsoft.com/office/drawing/2014/main" id="{00000000-0008-0000-0200-00005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97" name="Picture 7">
          <a:extLst>
            <a:ext uri="{FF2B5EF4-FFF2-40B4-BE49-F238E27FC236}">
              <a16:creationId xmlns:a16="http://schemas.microsoft.com/office/drawing/2014/main" id="{00000000-0008-0000-0200-00005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98" name="Picture 7">
          <a:extLst>
            <a:ext uri="{FF2B5EF4-FFF2-40B4-BE49-F238E27FC236}">
              <a16:creationId xmlns:a16="http://schemas.microsoft.com/office/drawing/2014/main" id="{00000000-0008-0000-0200-00005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599" name="Picture 7">
          <a:extLst>
            <a:ext uri="{FF2B5EF4-FFF2-40B4-BE49-F238E27FC236}">
              <a16:creationId xmlns:a16="http://schemas.microsoft.com/office/drawing/2014/main" id="{00000000-0008-0000-0200-00005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113</xdr:row>
      <xdr:rowOff>0</xdr:rowOff>
    </xdr:from>
    <xdr:ext cx="0" cy="156882"/>
    <xdr:pic>
      <xdr:nvPicPr>
        <xdr:cNvPr id="600" name="Picture 7">
          <a:extLst>
            <a:ext uri="{FF2B5EF4-FFF2-40B4-BE49-F238E27FC236}">
              <a16:creationId xmlns:a16="http://schemas.microsoft.com/office/drawing/2014/main" id="{00000000-0008-0000-0200-00005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77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01" name="Picture 7">
          <a:extLst>
            <a:ext uri="{FF2B5EF4-FFF2-40B4-BE49-F238E27FC236}">
              <a16:creationId xmlns:a16="http://schemas.microsoft.com/office/drawing/2014/main" id="{00000000-0008-0000-0200-00005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4587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02" name="Picture 7">
          <a:extLst>
            <a:ext uri="{FF2B5EF4-FFF2-40B4-BE49-F238E27FC236}">
              <a16:creationId xmlns:a16="http://schemas.microsoft.com/office/drawing/2014/main" id="{00000000-0008-0000-0200-00005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4587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03" name="Picture 7">
          <a:extLst>
            <a:ext uri="{FF2B5EF4-FFF2-40B4-BE49-F238E27FC236}">
              <a16:creationId xmlns:a16="http://schemas.microsoft.com/office/drawing/2014/main" id="{00000000-0008-0000-0200-00005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4587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04" name="Picture 7">
          <a:extLst>
            <a:ext uri="{FF2B5EF4-FFF2-40B4-BE49-F238E27FC236}">
              <a16:creationId xmlns:a16="http://schemas.microsoft.com/office/drawing/2014/main" id="{00000000-0008-0000-0200-00005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4587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05" name="Picture 7">
          <a:extLst>
            <a:ext uri="{FF2B5EF4-FFF2-40B4-BE49-F238E27FC236}">
              <a16:creationId xmlns:a16="http://schemas.microsoft.com/office/drawing/2014/main" id="{00000000-0008-0000-0200-00005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6302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06" name="Picture 7">
          <a:extLst>
            <a:ext uri="{FF2B5EF4-FFF2-40B4-BE49-F238E27FC236}">
              <a16:creationId xmlns:a16="http://schemas.microsoft.com/office/drawing/2014/main" id="{00000000-0008-0000-0200-00005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6302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07" name="Picture 7">
          <a:extLst>
            <a:ext uri="{FF2B5EF4-FFF2-40B4-BE49-F238E27FC236}">
              <a16:creationId xmlns:a16="http://schemas.microsoft.com/office/drawing/2014/main" id="{00000000-0008-0000-0200-00005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6302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08" name="Picture 7">
          <a:extLst>
            <a:ext uri="{FF2B5EF4-FFF2-40B4-BE49-F238E27FC236}">
              <a16:creationId xmlns:a16="http://schemas.microsoft.com/office/drawing/2014/main" id="{00000000-0008-0000-0200-00006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6302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09" name="Picture 7">
          <a:extLst>
            <a:ext uri="{FF2B5EF4-FFF2-40B4-BE49-F238E27FC236}">
              <a16:creationId xmlns:a16="http://schemas.microsoft.com/office/drawing/2014/main" id="{00000000-0008-0000-0200-00006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496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10" name="Picture 7">
          <a:extLst>
            <a:ext uri="{FF2B5EF4-FFF2-40B4-BE49-F238E27FC236}">
              <a16:creationId xmlns:a16="http://schemas.microsoft.com/office/drawing/2014/main" id="{00000000-0008-0000-0200-00006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496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11" name="Picture 7">
          <a:extLst>
            <a:ext uri="{FF2B5EF4-FFF2-40B4-BE49-F238E27FC236}">
              <a16:creationId xmlns:a16="http://schemas.microsoft.com/office/drawing/2014/main" id="{00000000-0008-0000-0200-00006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496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12" name="Picture 7">
          <a:extLst>
            <a:ext uri="{FF2B5EF4-FFF2-40B4-BE49-F238E27FC236}">
              <a16:creationId xmlns:a16="http://schemas.microsoft.com/office/drawing/2014/main" id="{00000000-0008-0000-0200-00006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207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13" name="Picture 7">
          <a:extLst>
            <a:ext uri="{FF2B5EF4-FFF2-40B4-BE49-F238E27FC236}">
              <a16:creationId xmlns:a16="http://schemas.microsoft.com/office/drawing/2014/main" id="{00000000-0008-0000-0200-00006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207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14" name="Picture 7">
          <a:extLst>
            <a:ext uri="{FF2B5EF4-FFF2-40B4-BE49-F238E27FC236}">
              <a16:creationId xmlns:a16="http://schemas.microsoft.com/office/drawing/2014/main" id="{00000000-0008-0000-0200-00006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207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15" name="Picture 7">
          <a:extLst>
            <a:ext uri="{FF2B5EF4-FFF2-40B4-BE49-F238E27FC236}">
              <a16:creationId xmlns:a16="http://schemas.microsoft.com/office/drawing/2014/main" id="{00000000-0008-0000-0200-00006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207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16" name="Picture 7">
          <a:extLst>
            <a:ext uri="{FF2B5EF4-FFF2-40B4-BE49-F238E27FC236}">
              <a16:creationId xmlns:a16="http://schemas.microsoft.com/office/drawing/2014/main" id="{00000000-0008-0000-0200-00006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6302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17" name="Picture 7">
          <a:extLst>
            <a:ext uri="{FF2B5EF4-FFF2-40B4-BE49-F238E27FC236}">
              <a16:creationId xmlns:a16="http://schemas.microsoft.com/office/drawing/2014/main" id="{00000000-0008-0000-0200-00006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6302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18" name="Picture 7">
          <a:extLst>
            <a:ext uri="{FF2B5EF4-FFF2-40B4-BE49-F238E27FC236}">
              <a16:creationId xmlns:a16="http://schemas.microsoft.com/office/drawing/2014/main" id="{00000000-0008-0000-0200-00006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6302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19" name="Picture 7">
          <a:extLst>
            <a:ext uri="{FF2B5EF4-FFF2-40B4-BE49-F238E27FC236}">
              <a16:creationId xmlns:a16="http://schemas.microsoft.com/office/drawing/2014/main" id="{00000000-0008-0000-0200-00006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5159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20" name="Picture 7">
          <a:extLst>
            <a:ext uri="{FF2B5EF4-FFF2-40B4-BE49-F238E27FC236}">
              <a16:creationId xmlns:a16="http://schemas.microsoft.com/office/drawing/2014/main" id="{00000000-0008-0000-0200-00006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5159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21" name="Picture 7">
          <a:extLst>
            <a:ext uri="{FF2B5EF4-FFF2-40B4-BE49-F238E27FC236}">
              <a16:creationId xmlns:a16="http://schemas.microsoft.com/office/drawing/2014/main" id="{00000000-0008-0000-0200-00006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5159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22" name="Picture 7">
          <a:extLst>
            <a:ext uri="{FF2B5EF4-FFF2-40B4-BE49-F238E27FC236}">
              <a16:creationId xmlns:a16="http://schemas.microsoft.com/office/drawing/2014/main" id="{00000000-0008-0000-0200-00006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6492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23" name="Picture 7">
          <a:extLst>
            <a:ext uri="{FF2B5EF4-FFF2-40B4-BE49-F238E27FC236}">
              <a16:creationId xmlns:a16="http://schemas.microsoft.com/office/drawing/2014/main" id="{00000000-0008-0000-0200-00006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6492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24" name="Picture 7">
          <a:extLst>
            <a:ext uri="{FF2B5EF4-FFF2-40B4-BE49-F238E27FC236}">
              <a16:creationId xmlns:a16="http://schemas.microsoft.com/office/drawing/2014/main" id="{00000000-0008-0000-0200-00007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6492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25" name="Picture 7">
          <a:extLst>
            <a:ext uri="{FF2B5EF4-FFF2-40B4-BE49-F238E27FC236}">
              <a16:creationId xmlns:a16="http://schemas.microsoft.com/office/drawing/2014/main" id="{00000000-0008-0000-0200-00007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397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26" name="Picture 7">
          <a:extLst>
            <a:ext uri="{FF2B5EF4-FFF2-40B4-BE49-F238E27FC236}">
              <a16:creationId xmlns:a16="http://schemas.microsoft.com/office/drawing/2014/main" id="{00000000-0008-0000-0200-00007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397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27" name="Picture 7">
          <a:extLst>
            <a:ext uri="{FF2B5EF4-FFF2-40B4-BE49-F238E27FC236}">
              <a16:creationId xmlns:a16="http://schemas.microsoft.com/office/drawing/2014/main" id="{00000000-0008-0000-0200-00007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397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628" name="Picture 7">
          <a:extLst>
            <a:ext uri="{FF2B5EF4-FFF2-40B4-BE49-F238E27FC236}">
              <a16:creationId xmlns:a16="http://schemas.microsoft.com/office/drawing/2014/main" id="{00000000-0008-0000-0200-00007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397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29" name="Picture 7">
          <a:extLst>
            <a:ext uri="{FF2B5EF4-FFF2-40B4-BE49-F238E27FC236}">
              <a16:creationId xmlns:a16="http://schemas.microsoft.com/office/drawing/2014/main" id="{00000000-0008-0000-0200-00007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30" name="Picture 7">
          <a:extLst>
            <a:ext uri="{FF2B5EF4-FFF2-40B4-BE49-F238E27FC236}">
              <a16:creationId xmlns:a16="http://schemas.microsoft.com/office/drawing/2014/main" id="{00000000-0008-0000-0200-00007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31" name="Picture 7">
          <a:extLst>
            <a:ext uri="{FF2B5EF4-FFF2-40B4-BE49-F238E27FC236}">
              <a16:creationId xmlns:a16="http://schemas.microsoft.com/office/drawing/2014/main" id="{00000000-0008-0000-0200-00007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32" name="Picture 7">
          <a:extLst>
            <a:ext uri="{FF2B5EF4-FFF2-40B4-BE49-F238E27FC236}">
              <a16:creationId xmlns:a16="http://schemas.microsoft.com/office/drawing/2014/main" id="{00000000-0008-0000-0200-00007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33" name="Picture 7">
          <a:extLst>
            <a:ext uri="{FF2B5EF4-FFF2-40B4-BE49-F238E27FC236}">
              <a16:creationId xmlns:a16="http://schemas.microsoft.com/office/drawing/2014/main" id="{00000000-0008-0000-0200-00007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34" name="Picture 7">
          <a:extLst>
            <a:ext uri="{FF2B5EF4-FFF2-40B4-BE49-F238E27FC236}">
              <a16:creationId xmlns:a16="http://schemas.microsoft.com/office/drawing/2014/main" id="{00000000-0008-0000-0200-00007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35" name="Picture 7">
          <a:extLst>
            <a:ext uri="{FF2B5EF4-FFF2-40B4-BE49-F238E27FC236}">
              <a16:creationId xmlns:a16="http://schemas.microsoft.com/office/drawing/2014/main" id="{00000000-0008-0000-0200-00007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36" name="Picture 7">
          <a:extLst>
            <a:ext uri="{FF2B5EF4-FFF2-40B4-BE49-F238E27FC236}">
              <a16:creationId xmlns:a16="http://schemas.microsoft.com/office/drawing/2014/main" id="{00000000-0008-0000-0200-00007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37" name="Picture 7">
          <a:extLst>
            <a:ext uri="{FF2B5EF4-FFF2-40B4-BE49-F238E27FC236}">
              <a16:creationId xmlns:a16="http://schemas.microsoft.com/office/drawing/2014/main" id="{00000000-0008-0000-0200-00007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38" name="Picture 7">
          <a:extLst>
            <a:ext uri="{FF2B5EF4-FFF2-40B4-BE49-F238E27FC236}">
              <a16:creationId xmlns:a16="http://schemas.microsoft.com/office/drawing/2014/main" id="{00000000-0008-0000-0200-00007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39" name="Picture 7">
          <a:extLst>
            <a:ext uri="{FF2B5EF4-FFF2-40B4-BE49-F238E27FC236}">
              <a16:creationId xmlns:a16="http://schemas.microsoft.com/office/drawing/2014/main" id="{00000000-0008-0000-0200-00007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40" name="Picture 7">
          <a:extLst>
            <a:ext uri="{FF2B5EF4-FFF2-40B4-BE49-F238E27FC236}">
              <a16:creationId xmlns:a16="http://schemas.microsoft.com/office/drawing/2014/main" id="{00000000-0008-0000-0200-00008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41" name="Picture 7">
          <a:extLst>
            <a:ext uri="{FF2B5EF4-FFF2-40B4-BE49-F238E27FC236}">
              <a16:creationId xmlns:a16="http://schemas.microsoft.com/office/drawing/2014/main" id="{00000000-0008-0000-0200-00008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42" name="Picture 7">
          <a:extLst>
            <a:ext uri="{FF2B5EF4-FFF2-40B4-BE49-F238E27FC236}">
              <a16:creationId xmlns:a16="http://schemas.microsoft.com/office/drawing/2014/main" id="{00000000-0008-0000-0200-00008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43" name="Picture 7">
          <a:extLst>
            <a:ext uri="{FF2B5EF4-FFF2-40B4-BE49-F238E27FC236}">
              <a16:creationId xmlns:a16="http://schemas.microsoft.com/office/drawing/2014/main" id="{00000000-0008-0000-0200-00008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44" name="Picture 7">
          <a:extLst>
            <a:ext uri="{FF2B5EF4-FFF2-40B4-BE49-F238E27FC236}">
              <a16:creationId xmlns:a16="http://schemas.microsoft.com/office/drawing/2014/main" id="{00000000-0008-0000-0200-00008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45" name="Picture 7">
          <a:extLst>
            <a:ext uri="{FF2B5EF4-FFF2-40B4-BE49-F238E27FC236}">
              <a16:creationId xmlns:a16="http://schemas.microsoft.com/office/drawing/2014/main" id="{00000000-0008-0000-0200-00008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46" name="Picture 7">
          <a:extLst>
            <a:ext uri="{FF2B5EF4-FFF2-40B4-BE49-F238E27FC236}">
              <a16:creationId xmlns:a16="http://schemas.microsoft.com/office/drawing/2014/main" id="{00000000-0008-0000-0200-00008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47" name="Picture 7">
          <a:extLst>
            <a:ext uri="{FF2B5EF4-FFF2-40B4-BE49-F238E27FC236}">
              <a16:creationId xmlns:a16="http://schemas.microsoft.com/office/drawing/2014/main" id="{00000000-0008-0000-0200-00008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48" name="Picture 7">
          <a:extLst>
            <a:ext uri="{FF2B5EF4-FFF2-40B4-BE49-F238E27FC236}">
              <a16:creationId xmlns:a16="http://schemas.microsoft.com/office/drawing/2014/main" id="{00000000-0008-0000-0200-00008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49" name="Picture 7">
          <a:extLst>
            <a:ext uri="{FF2B5EF4-FFF2-40B4-BE49-F238E27FC236}">
              <a16:creationId xmlns:a16="http://schemas.microsoft.com/office/drawing/2014/main" id="{00000000-0008-0000-0200-00008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50" name="Picture 7">
          <a:extLst>
            <a:ext uri="{FF2B5EF4-FFF2-40B4-BE49-F238E27FC236}">
              <a16:creationId xmlns:a16="http://schemas.microsoft.com/office/drawing/2014/main" id="{00000000-0008-0000-0200-00008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51" name="Picture 7">
          <a:extLst>
            <a:ext uri="{FF2B5EF4-FFF2-40B4-BE49-F238E27FC236}">
              <a16:creationId xmlns:a16="http://schemas.microsoft.com/office/drawing/2014/main" id="{00000000-0008-0000-0200-00008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52" name="Picture 7">
          <a:extLst>
            <a:ext uri="{FF2B5EF4-FFF2-40B4-BE49-F238E27FC236}">
              <a16:creationId xmlns:a16="http://schemas.microsoft.com/office/drawing/2014/main" id="{00000000-0008-0000-0200-00008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53" name="Picture 7">
          <a:extLst>
            <a:ext uri="{FF2B5EF4-FFF2-40B4-BE49-F238E27FC236}">
              <a16:creationId xmlns:a16="http://schemas.microsoft.com/office/drawing/2014/main" id="{00000000-0008-0000-0200-00008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54" name="Picture 7">
          <a:extLst>
            <a:ext uri="{FF2B5EF4-FFF2-40B4-BE49-F238E27FC236}">
              <a16:creationId xmlns:a16="http://schemas.microsoft.com/office/drawing/2014/main" id="{00000000-0008-0000-0200-00008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55" name="Picture 7">
          <a:extLst>
            <a:ext uri="{FF2B5EF4-FFF2-40B4-BE49-F238E27FC236}">
              <a16:creationId xmlns:a16="http://schemas.microsoft.com/office/drawing/2014/main" id="{00000000-0008-0000-0200-00008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56" name="Picture 7">
          <a:extLst>
            <a:ext uri="{FF2B5EF4-FFF2-40B4-BE49-F238E27FC236}">
              <a16:creationId xmlns:a16="http://schemas.microsoft.com/office/drawing/2014/main" id="{00000000-0008-0000-0200-00009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57" name="Picture 7">
          <a:extLst>
            <a:ext uri="{FF2B5EF4-FFF2-40B4-BE49-F238E27FC236}">
              <a16:creationId xmlns:a16="http://schemas.microsoft.com/office/drawing/2014/main" id="{00000000-0008-0000-0200-00009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58" name="Picture 7">
          <a:extLst>
            <a:ext uri="{FF2B5EF4-FFF2-40B4-BE49-F238E27FC236}">
              <a16:creationId xmlns:a16="http://schemas.microsoft.com/office/drawing/2014/main" id="{00000000-0008-0000-0200-00009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59" name="Picture 7">
          <a:extLst>
            <a:ext uri="{FF2B5EF4-FFF2-40B4-BE49-F238E27FC236}">
              <a16:creationId xmlns:a16="http://schemas.microsoft.com/office/drawing/2014/main" id="{00000000-0008-0000-0200-00009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60" name="Picture 7">
          <a:extLst>
            <a:ext uri="{FF2B5EF4-FFF2-40B4-BE49-F238E27FC236}">
              <a16:creationId xmlns:a16="http://schemas.microsoft.com/office/drawing/2014/main" id="{00000000-0008-0000-0200-00009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61" name="Picture 7">
          <a:extLst>
            <a:ext uri="{FF2B5EF4-FFF2-40B4-BE49-F238E27FC236}">
              <a16:creationId xmlns:a16="http://schemas.microsoft.com/office/drawing/2014/main" id="{00000000-0008-0000-0200-00009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62" name="Picture 7">
          <a:extLst>
            <a:ext uri="{FF2B5EF4-FFF2-40B4-BE49-F238E27FC236}">
              <a16:creationId xmlns:a16="http://schemas.microsoft.com/office/drawing/2014/main" id="{00000000-0008-0000-0200-00009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63" name="Picture 7">
          <a:extLst>
            <a:ext uri="{FF2B5EF4-FFF2-40B4-BE49-F238E27FC236}">
              <a16:creationId xmlns:a16="http://schemas.microsoft.com/office/drawing/2014/main" id="{00000000-0008-0000-0200-00009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64" name="Picture 7">
          <a:extLst>
            <a:ext uri="{FF2B5EF4-FFF2-40B4-BE49-F238E27FC236}">
              <a16:creationId xmlns:a16="http://schemas.microsoft.com/office/drawing/2014/main" id="{00000000-0008-0000-0200-00009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65" name="Picture 7">
          <a:extLst>
            <a:ext uri="{FF2B5EF4-FFF2-40B4-BE49-F238E27FC236}">
              <a16:creationId xmlns:a16="http://schemas.microsoft.com/office/drawing/2014/main" id="{00000000-0008-0000-0200-00009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66" name="Picture 7">
          <a:extLst>
            <a:ext uri="{FF2B5EF4-FFF2-40B4-BE49-F238E27FC236}">
              <a16:creationId xmlns:a16="http://schemas.microsoft.com/office/drawing/2014/main" id="{00000000-0008-0000-0200-00009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67" name="Picture 7">
          <a:extLst>
            <a:ext uri="{FF2B5EF4-FFF2-40B4-BE49-F238E27FC236}">
              <a16:creationId xmlns:a16="http://schemas.microsoft.com/office/drawing/2014/main" id="{00000000-0008-0000-0200-00009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68" name="Picture 7">
          <a:extLst>
            <a:ext uri="{FF2B5EF4-FFF2-40B4-BE49-F238E27FC236}">
              <a16:creationId xmlns:a16="http://schemas.microsoft.com/office/drawing/2014/main" id="{00000000-0008-0000-0200-00009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69" name="Picture 7">
          <a:extLst>
            <a:ext uri="{FF2B5EF4-FFF2-40B4-BE49-F238E27FC236}">
              <a16:creationId xmlns:a16="http://schemas.microsoft.com/office/drawing/2014/main" id="{00000000-0008-0000-0200-00009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70" name="Picture 7">
          <a:extLst>
            <a:ext uri="{FF2B5EF4-FFF2-40B4-BE49-F238E27FC236}">
              <a16:creationId xmlns:a16="http://schemas.microsoft.com/office/drawing/2014/main" id="{00000000-0008-0000-0200-00009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71" name="Picture 7">
          <a:extLst>
            <a:ext uri="{FF2B5EF4-FFF2-40B4-BE49-F238E27FC236}">
              <a16:creationId xmlns:a16="http://schemas.microsoft.com/office/drawing/2014/main" id="{00000000-0008-0000-0200-00009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72" name="Picture 7">
          <a:extLst>
            <a:ext uri="{FF2B5EF4-FFF2-40B4-BE49-F238E27FC236}">
              <a16:creationId xmlns:a16="http://schemas.microsoft.com/office/drawing/2014/main" id="{00000000-0008-0000-0200-0000A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73" name="Picture 7">
          <a:extLst>
            <a:ext uri="{FF2B5EF4-FFF2-40B4-BE49-F238E27FC236}">
              <a16:creationId xmlns:a16="http://schemas.microsoft.com/office/drawing/2014/main" id="{00000000-0008-0000-0200-0000A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74" name="Picture 7">
          <a:extLst>
            <a:ext uri="{FF2B5EF4-FFF2-40B4-BE49-F238E27FC236}">
              <a16:creationId xmlns:a16="http://schemas.microsoft.com/office/drawing/2014/main" id="{00000000-0008-0000-0200-0000A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75" name="Picture 7">
          <a:extLst>
            <a:ext uri="{FF2B5EF4-FFF2-40B4-BE49-F238E27FC236}">
              <a16:creationId xmlns:a16="http://schemas.microsoft.com/office/drawing/2014/main" id="{00000000-0008-0000-0200-0000A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76" name="Picture 7">
          <a:extLst>
            <a:ext uri="{FF2B5EF4-FFF2-40B4-BE49-F238E27FC236}">
              <a16:creationId xmlns:a16="http://schemas.microsoft.com/office/drawing/2014/main" id="{00000000-0008-0000-0200-0000A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77" name="Picture 7">
          <a:extLst>
            <a:ext uri="{FF2B5EF4-FFF2-40B4-BE49-F238E27FC236}">
              <a16:creationId xmlns:a16="http://schemas.microsoft.com/office/drawing/2014/main" id="{00000000-0008-0000-0200-0000A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78" name="Picture 7">
          <a:extLst>
            <a:ext uri="{FF2B5EF4-FFF2-40B4-BE49-F238E27FC236}">
              <a16:creationId xmlns:a16="http://schemas.microsoft.com/office/drawing/2014/main" id="{00000000-0008-0000-0200-0000A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79" name="Picture 7">
          <a:extLst>
            <a:ext uri="{FF2B5EF4-FFF2-40B4-BE49-F238E27FC236}">
              <a16:creationId xmlns:a16="http://schemas.microsoft.com/office/drawing/2014/main" id="{00000000-0008-0000-0200-0000A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80" name="Picture 7">
          <a:extLst>
            <a:ext uri="{FF2B5EF4-FFF2-40B4-BE49-F238E27FC236}">
              <a16:creationId xmlns:a16="http://schemas.microsoft.com/office/drawing/2014/main" id="{00000000-0008-0000-0200-0000A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81" name="Picture 7">
          <a:extLst>
            <a:ext uri="{FF2B5EF4-FFF2-40B4-BE49-F238E27FC236}">
              <a16:creationId xmlns:a16="http://schemas.microsoft.com/office/drawing/2014/main" id="{00000000-0008-0000-0200-0000A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82" name="Picture 7">
          <a:extLst>
            <a:ext uri="{FF2B5EF4-FFF2-40B4-BE49-F238E27FC236}">
              <a16:creationId xmlns:a16="http://schemas.microsoft.com/office/drawing/2014/main" id="{00000000-0008-0000-0200-0000A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83" name="Picture 7">
          <a:extLst>
            <a:ext uri="{FF2B5EF4-FFF2-40B4-BE49-F238E27FC236}">
              <a16:creationId xmlns:a16="http://schemas.microsoft.com/office/drawing/2014/main" id="{00000000-0008-0000-0200-0000A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84" name="Picture 7">
          <a:extLst>
            <a:ext uri="{FF2B5EF4-FFF2-40B4-BE49-F238E27FC236}">
              <a16:creationId xmlns:a16="http://schemas.microsoft.com/office/drawing/2014/main" id="{00000000-0008-0000-0200-0000A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85" name="Picture 7">
          <a:extLst>
            <a:ext uri="{FF2B5EF4-FFF2-40B4-BE49-F238E27FC236}">
              <a16:creationId xmlns:a16="http://schemas.microsoft.com/office/drawing/2014/main" id="{00000000-0008-0000-0200-0000A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86" name="Picture 7">
          <a:extLst>
            <a:ext uri="{FF2B5EF4-FFF2-40B4-BE49-F238E27FC236}">
              <a16:creationId xmlns:a16="http://schemas.microsoft.com/office/drawing/2014/main" id="{00000000-0008-0000-0200-0000A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87" name="Picture 7">
          <a:extLst>
            <a:ext uri="{FF2B5EF4-FFF2-40B4-BE49-F238E27FC236}">
              <a16:creationId xmlns:a16="http://schemas.microsoft.com/office/drawing/2014/main" id="{00000000-0008-0000-0200-0000A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88" name="Picture 7">
          <a:extLst>
            <a:ext uri="{FF2B5EF4-FFF2-40B4-BE49-F238E27FC236}">
              <a16:creationId xmlns:a16="http://schemas.microsoft.com/office/drawing/2014/main" id="{00000000-0008-0000-0200-0000B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89" name="Picture 7">
          <a:extLst>
            <a:ext uri="{FF2B5EF4-FFF2-40B4-BE49-F238E27FC236}">
              <a16:creationId xmlns:a16="http://schemas.microsoft.com/office/drawing/2014/main" id="{00000000-0008-0000-0200-0000B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90" name="Picture 7">
          <a:extLst>
            <a:ext uri="{FF2B5EF4-FFF2-40B4-BE49-F238E27FC236}">
              <a16:creationId xmlns:a16="http://schemas.microsoft.com/office/drawing/2014/main" id="{00000000-0008-0000-0200-0000B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91" name="Picture 7">
          <a:extLst>
            <a:ext uri="{FF2B5EF4-FFF2-40B4-BE49-F238E27FC236}">
              <a16:creationId xmlns:a16="http://schemas.microsoft.com/office/drawing/2014/main" id="{00000000-0008-0000-0200-0000B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92" name="Picture 7">
          <a:extLst>
            <a:ext uri="{FF2B5EF4-FFF2-40B4-BE49-F238E27FC236}">
              <a16:creationId xmlns:a16="http://schemas.microsoft.com/office/drawing/2014/main" id="{00000000-0008-0000-0200-0000B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93" name="Picture 7">
          <a:extLst>
            <a:ext uri="{FF2B5EF4-FFF2-40B4-BE49-F238E27FC236}">
              <a16:creationId xmlns:a16="http://schemas.microsoft.com/office/drawing/2014/main" id="{00000000-0008-0000-0200-0000B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94" name="Picture 7">
          <a:extLst>
            <a:ext uri="{FF2B5EF4-FFF2-40B4-BE49-F238E27FC236}">
              <a16:creationId xmlns:a16="http://schemas.microsoft.com/office/drawing/2014/main" id="{00000000-0008-0000-0200-0000B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95" name="Picture 7">
          <a:extLst>
            <a:ext uri="{FF2B5EF4-FFF2-40B4-BE49-F238E27FC236}">
              <a16:creationId xmlns:a16="http://schemas.microsoft.com/office/drawing/2014/main" id="{00000000-0008-0000-0200-0000B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96" name="Picture 7">
          <a:extLst>
            <a:ext uri="{FF2B5EF4-FFF2-40B4-BE49-F238E27FC236}">
              <a16:creationId xmlns:a16="http://schemas.microsoft.com/office/drawing/2014/main" id="{00000000-0008-0000-0200-0000B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97" name="Picture 7">
          <a:extLst>
            <a:ext uri="{FF2B5EF4-FFF2-40B4-BE49-F238E27FC236}">
              <a16:creationId xmlns:a16="http://schemas.microsoft.com/office/drawing/2014/main" id="{00000000-0008-0000-0200-0000B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98" name="Picture 7">
          <a:extLst>
            <a:ext uri="{FF2B5EF4-FFF2-40B4-BE49-F238E27FC236}">
              <a16:creationId xmlns:a16="http://schemas.microsoft.com/office/drawing/2014/main" id="{00000000-0008-0000-0200-0000B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699" name="Picture 7">
          <a:extLst>
            <a:ext uri="{FF2B5EF4-FFF2-40B4-BE49-F238E27FC236}">
              <a16:creationId xmlns:a16="http://schemas.microsoft.com/office/drawing/2014/main" id="{00000000-0008-0000-0200-0000B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00" name="Picture 7">
          <a:extLst>
            <a:ext uri="{FF2B5EF4-FFF2-40B4-BE49-F238E27FC236}">
              <a16:creationId xmlns:a16="http://schemas.microsoft.com/office/drawing/2014/main" id="{00000000-0008-0000-0200-0000B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01" name="Picture 7">
          <a:extLst>
            <a:ext uri="{FF2B5EF4-FFF2-40B4-BE49-F238E27FC236}">
              <a16:creationId xmlns:a16="http://schemas.microsoft.com/office/drawing/2014/main" id="{00000000-0008-0000-0200-0000B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02" name="Picture 7">
          <a:extLst>
            <a:ext uri="{FF2B5EF4-FFF2-40B4-BE49-F238E27FC236}">
              <a16:creationId xmlns:a16="http://schemas.microsoft.com/office/drawing/2014/main" id="{00000000-0008-0000-0200-0000B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03" name="Picture 7">
          <a:extLst>
            <a:ext uri="{FF2B5EF4-FFF2-40B4-BE49-F238E27FC236}">
              <a16:creationId xmlns:a16="http://schemas.microsoft.com/office/drawing/2014/main" id="{00000000-0008-0000-0200-0000B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04" name="Picture 7">
          <a:extLst>
            <a:ext uri="{FF2B5EF4-FFF2-40B4-BE49-F238E27FC236}">
              <a16:creationId xmlns:a16="http://schemas.microsoft.com/office/drawing/2014/main" id="{00000000-0008-0000-0200-0000C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05" name="Picture 7">
          <a:extLst>
            <a:ext uri="{FF2B5EF4-FFF2-40B4-BE49-F238E27FC236}">
              <a16:creationId xmlns:a16="http://schemas.microsoft.com/office/drawing/2014/main" id="{00000000-0008-0000-0200-0000C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06" name="Picture 7">
          <a:extLst>
            <a:ext uri="{FF2B5EF4-FFF2-40B4-BE49-F238E27FC236}">
              <a16:creationId xmlns:a16="http://schemas.microsoft.com/office/drawing/2014/main" id="{00000000-0008-0000-0200-0000C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07" name="Picture 7">
          <a:extLst>
            <a:ext uri="{FF2B5EF4-FFF2-40B4-BE49-F238E27FC236}">
              <a16:creationId xmlns:a16="http://schemas.microsoft.com/office/drawing/2014/main" id="{00000000-0008-0000-0200-0000C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08" name="Picture 7">
          <a:extLst>
            <a:ext uri="{FF2B5EF4-FFF2-40B4-BE49-F238E27FC236}">
              <a16:creationId xmlns:a16="http://schemas.microsoft.com/office/drawing/2014/main" id="{00000000-0008-0000-0200-0000C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09" name="Picture 7">
          <a:extLst>
            <a:ext uri="{FF2B5EF4-FFF2-40B4-BE49-F238E27FC236}">
              <a16:creationId xmlns:a16="http://schemas.microsoft.com/office/drawing/2014/main" id="{00000000-0008-0000-0200-0000C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10" name="Picture 7">
          <a:extLst>
            <a:ext uri="{FF2B5EF4-FFF2-40B4-BE49-F238E27FC236}">
              <a16:creationId xmlns:a16="http://schemas.microsoft.com/office/drawing/2014/main" id="{00000000-0008-0000-0200-0000C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11" name="Picture 7">
          <a:extLst>
            <a:ext uri="{FF2B5EF4-FFF2-40B4-BE49-F238E27FC236}">
              <a16:creationId xmlns:a16="http://schemas.microsoft.com/office/drawing/2014/main" id="{00000000-0008-0000-0200-0000C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12" name="Picture 7">
          <a:extLst>
            <a:ext uri="{FF2B5EF4-FFF2-40B4-BE49-F238E27FC236}">
              <a16:creationId xmlns:a16="http://schemas.microsoft.com/office/drawing/2014/main" id="{00000000-0008-0000-0200-0000C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13" name="Picture 7">
          <a:extLst>
            <a:ext uri="{FF2B5EF4-FFF2-40B4-BE49-F238E27FC236}">
              <a16:creationId xmlns:a16="http://schemas.microsoft.com/office/drawing/2014/main" id="{00000000-0008-0000-0200-0000C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14" name="Picture 7">
          <a:extLst>
            <a:ext uri="{FF2B5EF4-FFF2-40B4-BE49-F238E27FC236}">
              <a16:creationId xmlns:a16="http://schemas.microsoft.com/office/drawing/2014/main" id="{00000000-0008-0000-0200-0000C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15" name="Picture 7">
          <a:extLst>
            <a:ext uri="{FF2B5EF4-FFF2-40B4-BE49-F238E27FC236}">
              <a16:creationId xmlns:a16="http://schemas.microsoft.com/office/drawing/2014/main" id="{00000000-0008-0000-0200-0000C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16" name="Picture 7">
          <a:extLst>
            <a:ext uri="{FF2B5EF4-FFF2-40B4-BE49-F238E27FC236}">
              <a16:creationId xmlns:a16="http://schemas.microsoft.com/office/drawing/2014/main" id="{00000000-0008-0000-0200-0000C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17" name="Picture 7">
          <a:extLst>
            <a:ext uri="{FF2B5EF4-FFF2-40B4-BE49-F238E27FC236}">
              <a16:creationId xmlns:a16="http://schemas.microsoft.com/office/drawing/2014/main" id="{00000000-0008-0000-0200-0000C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18" name="Picture 7">
          <a:extLst>
            <a:ext uri="{FF2B5EF4-FFF2-40B4-BE49-F238E27FC236}">
              <a16:creationId xmlns:a16="http://schemas.microsoft.com/office/drawing/2014/main" id="{00000000-0008-0000-0200-0000C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19" name="Picture 7">
          <a:extLst>
            <a:ext uri="{FF2B5EF4-FFF2-40B4-BE49-F238E27FC236}">
              <a16:creationId xmlns:a16="http://schemas.microsoft.com/office/drawing/2014/main" id="{00000000-0008-0000-0200-0000C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20" name="Picture 7">
          <a:extLst>
            <a:ext uri="{FF2B5EF4-FFF2-40B4-BE49-F238E27FC236}">
              <a16:creationId xmlns:a16="http://schemas.microsoft.com/office/drawing/2014/main" id="{00000000-0008-0000-0200-0000D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21" name="Picture 7">
          <a:extLst>
            <a:ext uri="{FF2B5EF4-FFF2-40B4-BE49-F238E27FC236}">
              <a16:creationId xmlns:a16="http://schemas.microsoft.com/office/drawing/2014/main" id="{00000000-0008-0000-0200-0000D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22" name="Picture 7">
          <a:extLst>
            <a:ext uri="{FF2B5EF4-FFF2-40B4-BE49-F238E27FC236}">
              <a16:creationId xmlns:a16="http://schemas.microsoft.com/office/drawing/2014/main" id="{00000000-0008-0000-0200-0000D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23" name="Picture 7">
          <a:extLst>
            <a:ext uri="{FF2B5EF4-FFF2-40B4-BE49-F238E27FC236}">
              <a16:creationId xmlns:a16="http://schemas.microsoft.com/office/drawing/2014/main" id="{00000000-0008-0000-0200-0000D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24" name="Picture 7">
          <a:extLst>
            <a:ext uri="{FF2B5EF4-FFF2-40B4-BE49-F238E27FC236}">
              <a16:creationId xmlns:a16="http://schemas.microsoft.com/office/drawing/2014/main" id="{00000000-0008-0000-0200-0000D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25" name="Picture 7">
          <a:extLst>
            <a:ext uri="{FF2B5EF4-FFF2-40B4-BE49-F238E27FC236}">
              <a16:creationId xmlns:a16="http://schemas.microsoft.com/office/drawing/2014/main" id="{00000000-0008-0000-0200-0000D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26" name="Picture 7">
          <a:extLst>
            <a:ext uri="{FF2B5EF4-FFF2-40B4-BE49-F238E27FC236}">
              <a16:creationId xmlns:a16="http://schemas.microsoft.com/office/drawing/2014/main" id="{00000000-0008-0000-0200-0000D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27" name="Picture 7">
          <a:extLst>
            <a:ext uri="{FF2B5EF4-FFF2-40B4-BE49-F238E27FC236}">
              <a16:creationId xmlns:a16="http://schemas.microsoft.com/office/drawing/2014/main" id="{00000000-0008-0000-0200-0000D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28" name="Picture 7">
          <a:extLst>
            <a:ext uri="{FF2B5EF4-FFF2-40B4-BE49-F238E27FC236}">
              <a16:creationId xmlns:a16="http://schemas.microsoft.com/office/drawing/2014/main" id="{00000000-0008-0000-0200-0000D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29" name="Picture 7">
          <a:extLst>
            <a:ext uri="{FF2B5EF4-FFF2-40B4-BE49-F238E27FC236}">
              <a16:creationId xmlns:a16="http://schemas.microsoft.com/office/drawing/2014/main" id="{00000000-0008-0000-0200-0000D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30" name="Picture 7">
          <a:extLst>
            <a:ext uri="{FF2B5EF4-FFF2-40B4-BE49-F238E27FC236}">
              <a16:creationId xmlns:a16="http://schemas.microsoft.com/office/drawing/2014/main" id="{00000000-0008-0000-0200-0000D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31" name="Picture 7">
          <a:extLst>
            <a:ext uri="{FF2B5EF4-FFF2-40B4-BE49-F238E27FC236}">
              <a16:creationId xmlns:a16="http://schemas.microsoft.com/office/drawing/2014/main" id="{00000000-0008-0000-0200-0000D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32" name="Picture 7">
          <a:extLst>
            <a:ext uri="{FF2B5EF4-FFF2-40B4-BE49-F238E27FC236}">
              <a16:creationId xmlns:a16="http://schemas.microsoft.com/office/drawing/2014/main" id="{00000000-0008-0000-0200-0000D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33" name="Picture 7">
          <a:extLst>
            <a:ext uri="{FF2B5EF4-FFF2-40B4-BE49-F238E27FC236}">
              <a16:creationId xmlns:a16="http://schemas.microsoft.com/office/drawing/2014/main" id="{00000000-0008-0000-0200-0000D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34" name="Picture 7">
          <a:extLst>
            <a:ext uri="{FF2B5EF4-FFF2-40B4-BE49-F238E27FC236}">
              <a16:creationId xmlns:a16="http://schemas.microsoft.com/office/drawing/2014/main" id="{00000000-0008-0000-0200-0000D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35" name="Picture 7">
          <a:extLst>
            <a:ext uri="{FF2B5EF4-FFF2-40B4-BE49-F238E27FC236}">
              <a16:creationId xmlns:a16="http://schemas.microsoft.com/office/drawing/2014/main" id="{00000000-0008-0000-0200-0000D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36" name="Picture 7">
          <a:extLst>
            <a:ext uri="{FF2B5EF4-FFF2-40B4-BE49-F238E27FC236}">
              <a16:creationId xmlns:a16="http://schemas.microsoft.com/office/drawing/2014/main" id="{00000000-0008-0000-0200-0000E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37" name="Picture 7">
          <a:extLst>
            <a:ext uri="{FF2B5EF4-FFF2-40B4-BE49-F238E27FC236}">
              <a16:creationId xmlns:a16="http://schemas.microsoft.com/office/drawing/2014/main" id="{00000000-0008-0000-0200-0000E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38" name="Picture 7">
          <a:extLst>
            <a:ext uri="{FF2B5EF4-FFF2-40B4-BE49-F238E27FC236}">
              <a16:creationId xmlns:a16="http://schemas.microsoft.com/office/drawing/2014/main" id="{00000000-0008-0000-0200-0000E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39" name="Picture 7">
          <a:extLst>
            <a:ext uri="{FF2B5EF4-FFF2-40B4-BE49-F238E27FC236}">
              <a16:creationId xmlns:a16="http://schemas.microsoft.com/office/drawing/2014/main" id="{00000000-0008-0000-0200-0000E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40" name="Picture 7">
          <a:extLst>
            <a:ext uri="{FF2B5EF4-FFF2-40B4-BE49-F238E27FC236}">
              <a16:creationId xmlns:a16="http://schemas.microsoft.com/office/drawing/2014/main" id="{00000000-0008-0000-0200-0000E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41" name="Picture 7">
          <a:extLst>
            <a:ext uri="{FF2B5EF4-FFF2-40B4-BE49-F238E27FC236}">
              <a16:creationId xmlns:a16="http://schemas.microsoft.com/office/drawing/2014/main" id="{00000000-0008-0000-0200-0000E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42" name="Picture 7">
          <a:extLst>
            <a:ext uri="{FF2B5EF4-FFF2-40B4-BE49-F238E27FC236}">
              <a16:creationId xmlns:a16="http://schemas.microsoft.com/office/drawing/2014/main" id="{00000000-0008-0000-0200-0000E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43" name="Picture 7">
          <a:extLst>
            <a:ext uri="{FF2B5EF4-FFF2-40B4-BE49-F238E27FC236}">
              <a16:creationId xmlns:a16="http://schemas.microsoft.com/office/drawing/2014/main" id="{00000000-0008-0000-0200-0000E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44" name="Picture 7">
          <a:extLst>
            <a:ext uri="{FF2B5EF4-FFF2-40B4-BE49-F238E27FC236}">
              <a16:creationId xmlns:a16="http://schemas.microsoft.com/office/drawing/2014/main" id="{00000000-0008-0000-0200-0000E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45" name="Picture 7">
          <a:extLst>
            <a:ext uri="{FF2B5EF4-FFF2-40B4-BE49-F238E27FC236}">
              <a16:creationId xmlns:a16="http://schemas.microsoft.com/office/drawing/2014/main" id="{00000000-0008-0000-0200-0000E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46" name="Picture 7">
          <a:extLst>
            <a:ext uri="{FF2B5EF4-FFF2-40B4-BE49-F238E27FC236}">
              <a16:creationId xmlns:a16="http://schemas.microsoft.com/office/drawing/2014/main" id="{00000000-0008-0000-0200-0000E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47" name="Picture 7">
          <a:extLst>
            <a:ext uri="{FF2B5EF4-FFF2-40B4-BE49-F238E27FC236}">
              <a16:creationId xmlns:a16="http://schemas.microsoft.com/office/drawing/2014/main" id="{00000000-0008-0000-0200-0000E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48" name="Picture 7">
          <a:extLst>
            <a:ext uri="{FF2B5EF4-FFF2-40B4-BE49-F238E27FC236}">
              <a16:creationId xmlns:a16="http://schemas.microsoft.com/office/drawing/2014/main" id="{00000000-0008-0000-0200-0000E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49" name="Picture 7">
          <a:extLst>
            <a:ext uri="{FF2B5EF4-FFF2-40B4-BE49-F238E27FC236}">
              <a16:creationId xmlns:a16="http://schemas.microsoft.com/office/drawing/2014/main" id="{00000000-0008-0000-0200-0000E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50" name="Picture 7">
          <a:extLst>
            <a:ext uri="{FF2B5EF4-FFF2-40B4-BE49-F238E27FC236}">
              <a16:creationId xmlns:a16="http://schemas.microsoft.com/office/drawing/2014/main" id="{00000000-0008-0000-0200-0000E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51" name="Picture 7">
          <a:extLst>
            <a:ext uri="{FF2B5EF4-FFF2-40B4-BE49-F238E27FC236}">
              <a16:creationId xmlns:a16="http://schemas.microsoft.com/office/drawing/2014/main" id="{00000000-0008-0000-0200-0000E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52" name="Picture 7">
          <a:extLst>
            <a:ext uri="{FF2B5EF4-FFF2-40B4-BE49-F238E27FC236}">
              <a16:creationId xmlns:a16="http://schemas.microsoft.com/office/drawing/2014/main" id="{00000000-0008-0000-0200-0000F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53" name="Picture 7">
          <a:extLst>
            <a:ext uri="{FF2B5EF4-FFF2-40B4-BE49-F238E27FC236}">
              <a16:creationId xmlns:a16="http://schemas.microsoft.com/office/drawing/2014/main" id="{00000000-0008-0000-0200-0000F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54" name="Picture 7">
          <a:extLst>
            <a:ext uri="{FF2B5EF4-FFF2-40B4-BE49-F238E27FC236}">
              <a16:creationId xmlns:a16="http://schemas.microsoft.com/office/drawing/2014/main" id="{00000000-0008-0000-0200-0000F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55" name="Picture 7">
          <a:extLst>
            <a:ext uri="{FF2B5EF4-FFF2-40B4-BE49-F238E27FC236}">
              <a16:creationId xmlns:a16="http://schemas.microsoft.com/office/drawing/2014/main" id="{00000000-0008-0000-0200-0000F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56" name="Picture 7">
          <a:extLst>
            <a:ext uri="{FF2B5EF4-FFF2-40B4-BE49-F238E27FC236}">
              <a16:creationId xmlns:a16="http://schemas.microsoft.com/office/drawing/2014/main" id="{00000000-0008-0000-0200-0000F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57" name="Picture 7">
          <a:extLst>
            <a:ext uri="{FF2B5EF4-FFF2-40B4-BE49-F238E27FC236}">
              <a16:creationId xmlns:a16="http://schemas.microsoft.com/office/drawing/2014/main" id="{00000000-0008-0000-0200-0000F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58" name="Picture 7">
          <a:extLst>
            <a:ext uri="{FF2B5EF4-FFF2-40B4-BE49-F238E27FC236}">
              <a16:creationId xmlns:a16="http://schemas.microsoft.com/office/drawing/2014/main" id="{00000000-0008-0000-0200-0000F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59" name="Picture 7">
          <a:extLst>
            <a:ext uri="{FF2B5EF4-FFF2-40B4-BE49-F238E27FC236}">
              <a16:creationId xmlns:a16="http://schemas.microsoft.com/office/drawing/2014/main" id="{00000000-0008-0000-0200-0000F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60" name="Picture 7">
          <a:extLst>
            <a:ext uri="{FF2B5EF4-FFF2-40B4-BE49-F238E27FC236}">
              <a16:creationId xmlns:a16="http://schemas.microsoft.com/office/drawing/2014/main" id="{00000000-0008-0000-0200-0000F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61" name="Picture 7">
          <a:extLst>
            <a:ext uri="{FF2B5EF4-FFF2-40B4-BE49-F238E27FC236}">
              <a16:creationId xmlns:a16="http://schemas.microsoft.com/office/drawing/2014/main" id="{00000000-0008-0000-0200-0000F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62" name="Picture 7">
          <a:extLst>
            <a:ext uri="{FF2B5EF4-FFF2-40B4-BE49-F238E27FC236}">
              <a16:creationId xmlns:a16="http://schemas.microsoft.com/office/drawing/2014/main" id="{00000000-0008-0000-0200-0000F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63" name="Picture 7">
          <a:extLst>
            <a:ext uri="{FF2B5EF4-FFF2-40B4-BE49-F238E27FC236}">
              <a16:creationId xmlns:a16="http://schemas.microsoft.com/office/drawing/2014/main" id="{00000000-0008-0000-0200-0000F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64" name="Picture 7">
          <a:extLst>
            <a:ext uri="{FF2B5EF4-FFF2-40B4-BE49-F238E27FC236}">
              <a16:creationId xmlns:a16="http://schemas.microsoft.com/office/drawing/2014/main" id="{00000000-0008-0000-0200-0000F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65" name="Picture 7">
          <a:extLst>
            <a:ext uri="{FF2B5EF4-FFF2-40B4-BE49-F238E27FC236}">
              <a16:creationId xmlns:a16="http://schemas.microsoft.com/office/drawing/2014/main" id="{00000000-0008-0000-0200-0000F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66" name="Picture 7">
          <a:extLst>
            <a:ext uri="{FF2B5EF4-FFF2-40B4-BE49-F238E27FC236}">
              <a16:creationId xmlns:a16="http://schemas.microsoft.com/office/drawing/2014/main" id="{00000000-0008-0000-0200-0000F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67" name="Picture 7">
          <a:extLst>
            <a:ext uri="{FF2B5EF4-FFF2-40B4-BE49-F238E27FC236}">
              <a16:creationId xmlns:a16="http://schemas.microsoft.com/office/drawing/2014/main" id="{00000000-0008-0000-0200-0000F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68" name="Picture 7">
          <a:extLst>
            <a:ext uri="{FF2B5EF4-FFF2-40B4-BE49-F238E27FC236}">
              <a16:creationId xmlns:a16="http://schemas.microsoft.com/office/drawing/2014/main" id="{00000000-0008-0000-0200-00000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69" name="Picture 7">
          <a:extLst>
            <a:ext uri="{FF2B5EF4-FFF2-40B4-BE49-F238E27FC236}">
              <a16:creationId xmlns:a16="http://schemas.microsoft.com/office/drawing/2014/main" id="{00000000-0008-0000-0200-00000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70" name="Picture 7">
          <a:extLst>
            <a:ext uri="{FF2B5EF4-FFF2-40B4-BE49-F238E27FC236}">
              <a16:creationId xmlns:a16="http://schemas.microsoft.com/office/drawing/2014/main" id="{00000000-0008-0000-0200-00000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71" name="Picture 7">
          <a:extLst>
            <a:ext uri="{FF2B5EF4-FFF2-40B4-BE49-F238E27FC236}">
              <a16:creationId xmlns:a16="http://schemas.microsoft.com/office/drawing/2014/main" id="{00000000-0008-0000-0200-00000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72" name="Picture 7">
          <a:extLst>
            <a:ext uri="{FF2B5EF4-FFF2-40B4-BE49-F238E27FC236}">
              <a16:creationId xmlns:a16="http://schemas.microsoft.com/office/drawing/2014/main" id="{00000000-0008-0000-0200-00000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73" name="Picture 7">
          <a:extLst>
            <a:ext uri="{FF2B5EF4-FFF2-40B4-BE49-F238E27FC236}">
              <a16:creationId xmlns:a16="http://schemas.microsoft.com/office/drawing/2014/main" id="{00000000-0008-0000-0200-00000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74" name="Picture 7">
          <a:extLst>
            <a:ext uri="{FF2B5EF4-FFF2-40B4-BE49-F238E27FC236}">
              <a16:creationId xmlns:a16="http://schemas.microsoft.com/office/drawing/2014/main" id="{00000000-0008-0000-0200-00000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75" name="Picture 7">
          <a:extLst>
            <a:ext uri="{FF2B5EF4-FFF2-40B4-BE49-F238E27FC236}">
              <a16:creationId xmlns:a16="http://schemas.microsoft.com/office/drawing/2014/main" id="{00000000-0008-0000-0200-00000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76" name="Picture 7">
          <a:extLst>
            <a:ext uri="{FF2B5EF4-FFF2-40B4-BE49-F238E27FC236}">
              <a16:creationId xmlns:a16="http://schemas.microsoft.com/office/drawing/2014/main" id="{00000000-0008-0000-0200-00000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77" name="Picture 7">
          <a:extLst>
            <a:ext uri="{FF2B5EF4-FFF2-40B4-BE49-F238E27FC236}">
              <a16:creationId xmlns:a16="http://schemas.microsoft.com/office/drawing/2014/main" id="{00000000-0008-0000-0200-00000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78" name="Picture 7">
          <a:extLst>
            <a:ext uri="{FF2B5EF4-FFF2-40B4-BE49-F238E27FC236}">
              <a16:creationId xmlns:a16="http://schemas.microsoft.com/office/drawing/2014/main" id="{00000000-0008-0000-0200-00000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79" name="Picture 7">
          <a:extLst>
            <a:ext uri="{FF2B5EF4-FFF2-40B4-BE49-F238E27FC236}">
              <a16:creationId xmlns:a16="http://schemas.microsoft.com/office/drawing/2014/main" id="{00000000-0008-0000-0200-00000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80" name="Picture 7">
          <a:extLst>
            <a:ext uri="{FF2B5EF4-FFF2-40B4-BE49-F238E27FC236}">
              <a16:creationId xmlns:a16="http://schemas.microsoft.com/office/drawing/2014/main" id="{00000000-0008-0000-0200-00000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81" name="Picture 7">
          <a:extLst>
            <a:ext uri="{FF2B5EF4-FFF2-40B4-BE49-F238E27FC236}">
              <a16:creationId xmlns:a16="http://schemas.microsoft.com/office/drawing/2014/main" id="{00000000-0008-0000-0200-00000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82" name="Picture 7">
          <a:extLst>
            <a:ext uri="{FF2B5EF4-FFF2-40B4-BE49-F238E27FC236}">
              <a16:creationId xmlns:a16="http://schemas.microsoft.com/office/drawing/2014/main" id="{00000000-0008-0000-0200-00000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83" name="Picture 7">
          <a:extLst>
            <a:ext uri="{FF2B5EF4-FFF2-40B4-BE49-F238E27FC236}">
              <a16:creationId xmlns:a16="http://schemas.microsoft.com/office/drawing/2014/main" id="{00000000-0008-0000-0200-00000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84" name="Picture 7">
          <a:extLst>
            <a:ext uri="{FF2B5EF4-FFF2-40B4-BE49-F238E27FC236}">
              <a16:creationId xmlns:a16="http://schemas.microsoft.com/office/drawing/2014/main" id="{00000000-0008-0000-0200-00001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85" name="Picture 7">
          <a:extLst>
            <a:ext uri="{FF2B5EF4-FFF2-40B4-BE49-F238E27FC236}">
              <a16:creationId xmlns:a16="http://schemas.microsoft.com/office/drawing/2014/main" id="{00000000-0008-0000-0200-00001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86" name="Picture 7">
          <a:extLst>
            <a:ext uri="{FF2B5EF4-FFF2-40B4-BE49-F238E27FC236}">
              <a16:creationId xmlns:a16="http://schemas.microsoft.com/office/drawing/2014/main" id="{00000000-0008-0000-0200-00001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87" name="Picture 7">
          <a:extLst>
            <a:ext uri="{FF2B5EF4-FFF2-40B4-BE49-F238E27FC236}">
              <a16:creationId xmlns:a16="http://schemas.microsoft.com/office/drawing/2014/main" id="{00000000-0008-0000-0200-00001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788" name="Picture 7">
          <a:extLst>
            <a:ext uri="{FF2B5EF4-FFF2-40B4-BE49-F238E27FC236}">
              <a16:creationId xmlns:a16="http://schemas.microsoft.com/office/drawing/2014/main" id="{00000000-0008-0000-0200-00001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89" name="Picture 7">
          <a:extLst>
            <a:ext uri="{FF2B5EF4-FFF2-40B4-BE49-F238E27FC236}">
              <a16:creationId xmlns:a16="http://schemas.microsoft.com/office/drawing/2014/main" id="{00000000-0008-0000-0200-00001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90" name="Picture 7">
          <a:extLst>
            <a:ext uri="{FF2B5EF4-FFF2-40B4-BE49-F238E27FC236}">
              <a16:creationId xmlns:a16="http://schemas.microsoft.com/office/drawing/2014/main" id="{00000000-0008-0000-0200-00001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91" name="Picture 7">
          <a:extLst>
            <a:ext uri="{FF2B5EF4-FFF2-40B4-BE49-F238E27FC236}">
              <a16:creationId xmlns:a16="http://schemas.microsoft.com/office/drawing/2014/main" id="{00000000-0008-0000-0200-00001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92" name="Picture 7">
          <a:extLst>
            <a:ext uri="{FF2B5EF4-FFF2-40B4-BE49-F238E27FC236}">
              <a16:creationId xmlns:a16="http://schemas.microsoft.com/office/drawing/2014/main" id="{00000000-0008-0000-0200-00001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93" name="Picture 7">
          <a:extLst>
            <a:ext uri="{FF2B5EF4-FFF2-40B4-BE49-F238E27FC236}">
              <a16:creationId xmlns:a16="http://schemas.microsoft.com/office/drawing/2014/main" id="{00000000-0008-0000-0200-00001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94" name="Picture 7">
          <a:extLst>
            <a:ext uri="{FF2B5EF4-FFF2-40B4-BE49-F238E27FC236}">
              <a16:creationId xmlns:a16="http://schemas.microsoft.com/office/drawing/2014/main" id="{00000000-0008-0000-0200-00001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95" name="Picture 7">
          <a:extLst>
            <a:ext uri="{FF2B5EF4-FFF2-40B4-BE49-F238E27FC236}">
              <a16:creationId xmlns:a16="http://schemas.microsoft.com/office/drawing/2014/main" id="{00000000-0008-0000-0200-00001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96" name="Picture 7">
          <a:extLst>
            <a:ext uri="{FF2B5EF4-FFF2-40B4-BE49-F238E27FC236}">
              <a16:creationId xmlns:a16="http://schemas.microsoft.com/office/drawing/2014/main" id="{00000000-0008-0000-0200-00001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97" name="Picture 7">
          <a:extLst>
            <a:ext uri="{FF2B5EF4-FFF2-40B4-BE49-F238E27FC236}">
              <a16:creationId xmlns:a16="http://schemas.microsoft.com/office/drawing/2014/main" id="{00000000-0008-0000-0200-00001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98" name="Picture 7">
          <a:extLst>
            <a:ext uri="{FF2B5EF4-FFF2-40B4-BE49-F238E27FC236}">
              <a16:creationId xmlns:a16="http://schemas.microsoft.com/office/drawing/2014/main" id="{00000000-0008-0000-0200-00001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799" name="Picture 7">
          <a:extLst>
            <a:ext uri="{FF2B5EF4-FFF2-40B4-BE49-F238E27FC236}">
              <a16:creationId xmlns:a16="http://schemas.microsoft.com/office/drawing/2014/main" id="{00000000-0008-0000-0200-00001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800" name="Picture 7">
          <a:extLst>
            <a:ext uri="{FF2B5EF4-FFF2-40B4-BE49-F238E27FC236}">
              <a16:creationId xmlns:a16="http://schemas.microsoft.com/office/drawing/2014/main" id="{00000000-0008-0000-0200-00002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801" name="Picture 7">
          <a:extLst>
            <a:ext uri="{FF2B5EF4-FFF2-40B4-BE49-F238E27FC236}">
              <a16:creationId xmlns:a16="http://schemas.microsoft.com/office/drawing/2014/main" id="{00000000-0008-0000-0200-00002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802" name="Picture 7">
          <a:extLst>
            <a:ext uri="{FF2B5EF4-FFF2-40B4-BE49-F238E27FC236}">
              <a16:creationId xmlns:a16="http://schemas.microsoft.com/office/drawing/2014/main" id="{00000000-0008-0000-0200-00002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803" name="Picture 7">
          <a:extLst>
            <a:ext uri="{FF2B5EF4-FFF2-40B4-BE49-F238E27FC236}">
              <a16:creationId xmlns:a16="http://schemas.microsoft.com/office/drawing/2014/main" id="{00000000-0008-0000-0200-00002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804" name="Picture 7">
          <a:extLst>
            <a:ext uri="{FF2B5EF4-FFF2-40B4-BE49-F238E27FC236}">
              <a16:creationId xmlns:a16="http://schemas.microsoft.com/office/drawing/2014/main" id="{00000000-0008-0000-0200-00002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805" name="Picture 7">
          <a:extLst>
            <a:ext uri="{FF2B5EF4-FFF2-40B4-BE49-F238E27FC236}">
              <a16:creationId xmlns:a16="http://schemas.microsoft.com/office/drawing/2014/main" id="{00000000-0008-0000-0200-00002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806" name="Picture 7">
          <a:extLst>
            <a:ext uri="{FF2B5EF4-FFF2-40B4-BE49-F238E27FC236}">
              <a16:creationId xmlns:a16="http://schemas.microsoft.com/office/drawing/2014/main" id="{00000000-0008-0000-0200-00002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807" name="Picture 7">
          <a:extLst>
            <a:ext uri="{FF2B5EF4-FFF2-40B4-BE49-F238E27FC236}">
              <a16:creationId xmlns:a16="http://schemas.microsoft.com/office/drawing/2014/main" id="{00000000-0008-0000-0200-00002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808" name="Picture 7">
          <a:extLst>
            <a:ext uri="{FF2B5EF4-FFF2-40B4-BE49-F238E27FC236}">
              <a16:creationId xmlns:a16="http://schemas.microsoft.com/office/drawing/2014/main" id="{00000000-0008-0000-0200-00002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809" name="Picture 7">
          <a:extLst>
            <a:ext uri="{FF2B5EF4-FFF2-40B4-BE49-F238E27FC236}">
              <a16:creationId xmlns:a16="http://schemas.microsoft.com/office/drawing/2014/main" id="{00000000-0008-0000-0200-00002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810" name="Picture 7">
          <a:extLst>
            <a:ext uri="{FF2B5EF4-FFF2-40B4-BE49-F238E27FC236}">
              <a16:creationId xmlns:a16="http://schemas.microsoft.com/office/drawing/2014/main" id="{00000000-0008-0000-0200-00002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811" name="Picture 7">
          <a:extLst>
            <a:ext uri="{FF2B5EF4-FFF2-40B4-BE49-F238E27FC236}">
              <a16:creationId xmlns:a16="http://schemas.microsoft.com/office/drawing/2014/main" id="{00000000-0008-0000-0200-00002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812" name="Picture 7">
          <a:extLst>
            <a:ext uri="{FF2B5EF4-FFF2-40B4-BE49-F238E27FC236}">
              <a16:creationId xmlns:a16="http://schemas.microsoft.com/office/drawing/2014/main" id="{00000000-0008-0000-0200-00002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11587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813" name="Picture 7">
          <a:extLst>
            <a:ext uri="{FF2B5EF4-FFF2-40B4-BE49-F238E27FC236}">
              <a16:creationId xmlns:a16="http://schemas.microsoft.com/office/drawing/2014/main" id="{00000000-0008-0000-0200-00002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588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814" name="Picture 7">
          <a:extLst>
            <a:ext uri="{FF2B5EF4-FFF2-40B4-BE49-F238E27FC236}">
              <a16:creationId xmlns:a16="http://schemas.microsoft.com/office/drawing/2014/main" id="{00000000-0008-0000-0200-00002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588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815" name="Picture 7">
          <a:extLst>
            <a:ext uri="{FF2B5EF4-FFF2-40B4-BE49-F238E27FC236}">
              <a16:creationId xmlns:a16="http://schemas.microsoft.com/office/drawing/2014/main" id="{00000000-0008-0000-0200-00002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588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816" name="Picture 7">
          <a:extLst>
            <a:ext uri="{FF2B5EF4-FFF2-40B4-BE49-F238E27FC236}">
              <a16:creationId xmlns:a16="http://schemas.microsoft.com/office/drawing/2014/main" id="{00000000-0008-0000-0200-00003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588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817" name="Picture 7">
          <a:extLst>
            <a:ext uri="{FF2B5EF4-FFF2-40B4-BE49-F238E27FC236}">
              <a16:creationId xmlns:a16="http://schemas.microsoft.com/office/drawing/2014/main" id="{00000000-0008-0000-0200-00003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588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818" name="Picture 7">
          <a:extLst>
            <a:ext uri="{FF2B5EF4-FFF2-40B4-BE49-F238E27FC236}">
              <a16:creationId xmlns:a16="http://schemas.microsoft.com/office/drawing/2014/main" id="{00000000-0008-0000-0200-00003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588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819" name="Picture 7">
          <a:extLst>
            <a:ext uri="{FF2B5EF4-FFF2-40B4-BE49-F238E27FC236}">
              <a16:creationId xmlns:a16="http://schemas.microsoft.com/office/drawing/2014/main" id="{00000000-0008-0000-0200-00003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588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820" name="Picture 7">
          <a:extLst>
            <a:ext uri="{FF2B5EF4-FFF2-40B4-BE49-F238E27FC236}">
              <a16:creationId xmlns:a16="http://schemas.microsoft.com/office/drawing/2014/main" id="{00000000-0008-0000-0200-00003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588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821" name="Picture 7">
          <a:extLst>
            <a:ext uri="{FF2B5EF4-FFF2-40B4-BE49-F238E27FC236}">
              <a16:creationId xmlns:a16="http://schemas.microsoft.com/office/drawing/2014/main" id="{00000000-0008-0000-0200-00003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588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822" name="Picture 7">
          <a:extLst>
            <a:ext uri="{FF2B5EF4-FFF2-40B4-BE49-F238E27FC236}">
              <a16:creationId xmlns:a16="http://schemas.microsoft.com/office/drawing/2014/main" id="{00000000-0008-0000-0200-00003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588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823" name="Picture 7">
          <a:extLst>
            <a:ext uri="{FF2B5EF4-FFF2-40B4-BE49-F238E27FC236}">
              <a16:creationId xmlns:a16="http://schemas.microsoft.com/office/drawing/2014/main" id="{00000000-0008-0000-0200-00003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588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824" name="Picture 7">
          <a:extLst>
            <a:ext uri="{FF2B5EF4-FFF2-40B4-BE49-F238E27FC236}">
              <a16:creationId xmlns:a16="http://schemas.microsoft.com/office/drawing/2014/main" id="{00000000-0008-0000-0200-00003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588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825" name="Picture 7">
          <a:extLst>
            <a:ext uri="{FF2B5EF4-FFF2-40B4-BE49-F238E27FC236}">
              <a16:creationId xmlns:a16="http://schemas.microsoft.com/office/drawing/2014/main" id="{00000000-0008-0000-0200-00003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588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826" name="Picture 7">
          <a:extLst>
            <a:ext uri="{FF2B5EF4-FFF2-40B4-BE49-F238E27FC236}">
              <a16:creationId xmlns:a16="http://schemas.microsoft.com/office/drawing/2014/main" id="{00000000-0008-0000-0200-00003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3575" y="5858827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75" name="Picture 7">
          <a:extLst>
            <a:ext uri="{FF2B5EF4-FFF2-40B4-BE49-F238E27FC236}">
              <a16:creationId xmlns:a16="http://schemas.microsoft.com/office/drawing/2014/main" id="{00000000-0008-0000-0200-00006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76" name="Picture 7">
          <a:extLst>
            <a:ext uri="{FF2B5EF4-FFF2-40B4-BE49-F238E27FC236}">
              <a16:creationId xmlns:a16="http://schemas.microsoft.com/office/drawing/2014/main" id="{00000000-0008-0000-0200-00006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77" name="Picture 7">
          <a:extLst>
            <a:ext uri="{FF2B5EF4-FFF2-40B4-BE49-F238E27FC236}">
              <a16:creationId xmlns:a16="http://schemas.microsoft.com/office/drawing/2014/main" id="{00000000-0008-0000-0200-00006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78" name="Picture 7">
          <a:extLst>
            <a:ext uri="{FF2B5EF4-FFF2-40B4-BE49-F238E27FC236}">
              <a16:creationId xmlns:a16="http://schemas.microsoft.com/office/drawing/2014/main" id="{00000000-0008-0000-0200-00006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79" name="Picture 7">
          <a:extLst>
            <a:ext uri="{FF2B5EF4-FFF2-40B4-BE49-F238E27FC236}">
              <a16:creationId xmlns:a16="http://schemas.microsoft.com/office/drawing/2014/main" id="{00000000-0008-0000-0200-00006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80" name="Picture 7">
          <a:extLst>
            <a:ext uri="{FF2B5EF4-FFF2-40B4-BE49-F238E27FC236}">
              <a16:creationId xmlns:a16="http://schemas.microsoft.com/office/drawing/2014/main" id="{00000000-0008-0000-0200-00007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81" name="Picture 7">
          <a:extLst>
            <a:ext uri="{FF2B5EF4-FFF2-40B4-BE49-F238E27FC236}">
              <a16:creationId xmlns:a16="http://schemas.microsoft.com/office/drawing/2014/main" id="{00000000-0008-0000-0200-00007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82" name="Picture 7">
          <a:extLst>
            <a:ext uri="{FF2B5EF4-FFF2-40B4-BE49-F238E27FC236}">
              <a16:creationId xmlns:a16="http://schemas.microsoft.com/office/drawing/2014/main" id="{00000000-0008-0000-0200-00007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83" name="Picture 7">
          <a:extLst>
            <a:ext uri="{FF2B5EF4-FFF2-40B4-BE49-F238E27FC236}">
              <a16:creationId xmlns:a16="http://schemas.microsoft.com/office/drawing/2014/main" id="{00000000-0008-0000-0200-00007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84" name="Picture 7">
          <a:extLst>
            <a:ext uri="{FF2B5EF4-FFF2-40B4-BE49-F238E27FC236}">
              <a16:creationId xmlns:a16="http://schemas.microsoft.com/office/drawing/2014/main" id="{00000000-0008-0000-0200-00007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85" name="Picture 7">
          <a:extLst>
            <a:ext uri="{FF2B5EF4-FFF2-40B4-BE49-F238E27FC236}">
              <a16:creationId xmlns:a16="http://schemas.microsoft.com/office/drawing/2014/main" id="{00000000-0008-0000-0200-00007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86" name="Picture 7">
          <a:extLst>
            <a:ext uri="{FF2B5EF4-FFF2-40B4-BE49-F238E27FC236}">
              <a16:creationId xmlns:a16="http://schemas.microsoft.com/office/drawing/2014/main" id="{00000000-0008-0000-0200-00007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87" name="Picture 7">
          <a:extLst>
            <a:ext uri="{FF2B5EF4-FFF2-40B4-BE49-F238E27FC236}">
              <a16:creationId xmlns:a16="http://schemas.microsoft.com/office/drawing/2014/main" id="{00000000-0008-0000-0200-00007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88" name="Picture 7">
          <a:extLst>
            <a:ext uri="{FF2B5EF4-FFF2-40B4-BE49-F238E27FC236}">
              <a16:creationId xmlns:a16="http://schemas.microsoft.com/office/drawing/2014/main" id="{00000000-0008-0000-0200-00007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89" name="Picture 7">
          <a:extLst>
            <a:ext uri="{FF2B5EF4-FFF2-40B4-BE49-F238E27FC236}">
              <a16:creationId xmlns:a16="http://schemas.microsoft.com/office/drawing/2014/main" id="{00000000-0008-0000-0200-00007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45</xdr:row>
      <xdr:rowOff>0</xdr:rowOff>
    </xdr:from>
    <xdr:ext cx="0" cy="156882"/>
    <xdr:pic>
      <xdr:nvPicPr>
        <xdr:cNvPr id="890" name="Picture 7">
          <a:extLst>
            <a:ext uri="{FF2B5EF4-FFF2-40B4-BE49-F238E27FC236}">
              <a16:creationId xmlns:a16="http://schemas.microsoft.com/office/drawing/2014/main" id="{00000000-0008-0000-0200-00007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6838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891" name="Picture 7">
          <a:extLst>
            <a:ext uri="{FF2B5EF4-FFF2-40B4-BE49-F238E27FC236}">
              <a16:creationId xmlns:a16="http://schemas.microsoft.com/office/drawing/2014/main" id="{00000000-0008-0000-0200-00007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892" name="Picture 7">
          <a:extLst>
            <a:ext uri="{FF2B5EF4-FFF2-40B4-BE49-F238E27FC236}">
              <a16:creationId xmlns:a16="http://schemas.microsoft.com/office/drawing/2014/main" id="{00000000-0008-0000-0200-00007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893" name="Picture 7">
          <a:extLst>
            <a:ext uri="{FF2B5EF4-FFF2-40B4-BE49-F238E27FC236}">
              <a16:creationId xmlns:a16="http://schemas.microsoft.com/office/drawing/2014/main" id="{00000000-0008-0000-0200-00007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894" name="Picture 7">
          <a:extLst>
            <a:ext uri="{FF2B5EF4-FFF2-40B4-BE49-F238E27FC236}">
              <a16:creationId xmlns:a16="http://schemas.microsoft.com/office/drawing/2014/main" id="{00000000-0008-0000-0200-00007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895" name="Picture 7">
          <a:extLst>
            <a:ext uri="{FF2B5EF4-FFF2-40B4-BE49-F238E27FC236}">
              <a16:creationId xmlns:a16="http://schemas.microsoft.com/office/drawing/2014/main" id="{00000000-0008-0000-0200-00007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896" name="Picture 7">
          <a:extLst>
            <a:ext uri="{FF2B5EF4-FFF2-40B4-BE49-F238E27FC236}">
              <a16:creationId xmlns:a16="http://schemas.microsoft.com/office/drawing/2014/main" id="{00000000-0008-0000-0200-00008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897" name="Picture 7">
          <a:extLst>
            <a:ext uri="{FF2B5EF4-FFF2-40B4-BE49-F238E27FC236}">
              <a16:creationId xmlns:a16="http://schemas.microsoft.com/office/drawing/2014/main" id="{00000000-0008-0000-0200-00008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898" name="Picture 7">
          <a:extLst>
            <a:ext uri="{FF2B5EF4-FFF2-40B4-BE49-F238E27FC236}">
              <a16:creationId xmlns:a16="http://schemas.microsoft.com/office/drawing/2014/main" id="{00000000-0008-0000-0200-00008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899" name="Picture 7">
          <a:extLst>
            <a:ext uri="{FF2B5EF4-FFF2-40B4-BE49-F238E27FC236}">
              <a16:creationId xmlns:a16="http://schemas.microsoft.com/office/drawing/2014/main" id="{00000000-0008-0000-0200-00008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900" name="Picture 7">
          <a:extLst>
            <a:ext uri="{FF2B5EF4-FFF2-40B4-BE49-F238E27FC236}">
              <a16:creationId xmlns:a16="http://schemas.microsoft.com/office/drawing/2014/main" id="{00000000-0008-0000-0200-00008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901" name="Picture 7">
          <a:extLst>
            <a:ext uri="{FF2B5EF4-FFF2-40B4-BE49-F238E27FC236}">
              <a16:creationId xmlns:a16="http://schemas.microsoft.com/office/drawing/2014/main" id="{00000000-0008-0000-0200-00008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902" name="Picture 7">
          <a:extLst>
            <a:ext uri="{FF2B5EF4-FFF2-40B4-BE49-F238E27FC236}">
              <a16:creationId xmlns:a16="http://schemas.microsoft.com/office/drawing/2014/main" id="{00000000-0008-0000-0200-00008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903" name="Picture 7">
          <a:extLst>
            <a:ext uri="{FF2B5EF4-FFF2-40B4-BE49-F238E27FC236}">
              <a16:creationId xmlns:a16="http://schemas.microsoft.com/office/drawing/2014/main" id="{00000000-0008-0000-0200-00008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904" name="Picture 7">
          <a:extLst>
            <a:ext uri="{FF2B5EF4-FFF2-40B4-BE49-F238E27FC236}">
              <a16:creationId xmlns:a16="http://schemas.microsoft.com/office/drawing/2014/main" id="{00000000-0008-0000-0200-00008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905" name="Picture 7">
          <a:extLst>
            <a:ext uri="{FF2B5EF4-FFF2-40B4-BE49-F238E27FC236}">
              <a16:creationId xmlns:a16="http://schemas.microsoft.com/office/drawing/2014/main" id="{00000000-0008-0000-0200-00008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906" name="Picture 7">
          <a:extLst>
            <a:ext uri="{FF2B5EF4-FFF2-40B4-BE49-F238E27FC236}">
              <a16:creationId xmlns:a16="http://schemas.microsoft.com/office/drawing/2014/main" id="{00000000-0008-0000-0200-00008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79438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07" name="Picture 7">
          <a:extLst>
            <a:ext uri="{FF2B5EF4-FFF2-40B4-BE49-F238E27FC236}">
              <a16:creationId xmlns:a16="http://schemas.microsoft.com/office/drawing/2014/main" id="{00000000-0008-0000-0200-00008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08" name="Picture 7">
          <a:extLst>
            <a:ext uri="{FF2B5EF4-FFF2-40B4-BE49-F238E27FC236}">
              <a16:creationId xmlns:a16="http://schemas.microsoft.com/office/drawing/2014/main" id="{00000000-0008-0000-0200-00008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09" name="Picture 7">
          <a:extLst>
            <a:ext uri="{FF2B5EF4-FFF2-40B4-BE49-F238E27FC236}">
              <a16:creationId xmlns:a16="http://schemas.microsoft.com/office/drawing/2014/main" id="{00000000-0008-0000-0200-00008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10" name="Picture 7">
          <a:extLst>
            <a:ext uri="{FF2B5EF4-FFF2-40B4-BE49-F238E27FC236}">
              <a16:creationId xmlns:a16="http://schemas.microsoft.com/office/drawing/2014/main" id="{00000000-0008-0000-0200-00008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11" name="Picture 7">
          <a:extLst>
            <a:ext uri="{FF2B5EF4-FFF2-40B4-BE49-F238E27FC236}">
              <a16:creationId xmlns:a16="http://schemas.microsoft.com/office/drawing/2014/main" id="{00000000-0008-0000-0200-00008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12" name="Picture 7">
          <a:extLst>
            <a:ext uri="{FF2B5EF4-FFF2-40B4-BE49-F238E27FC236}">
              <a16:creationId xmlns:a16="http://schemas.microsoft.com/office/drawing/2014/main" id="{00000000-0008-0000-0200-00009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13" name="Picture 7">
          <a:extLst>
            <a:ext uri="{FF2B5EF4-FFF2-40B4-BE49-F238E27FC236}">
              <a16:creationId xmlns:a16="http://schemas.microsoft.com/office/drawing/2014/main" id="{00000000-0008-0000-0200-00009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14" name="Picture 7">
          <a:extLst>
            <a:ext uri="{FF2B5EF4-FFF2-40B4-BE49-F238E27FC236}">
              <a16:creationId xmlns:a16="http://schemas.microsoft.com/office/drawing/2014/main" id="{00000000-0008-0000-0200-00009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15" name="Picture 7">
          <a:extLst>
            <a:ext uri="{FF2B5EF4-FFF2-40B4-BE49-F238E27FC236}">
              <a16:creationId xmlns:a16="http://schemas.microsoft.com/office/drawing/2014/main" id="{00000000-0008-0000-0200-00009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16" name="Picture 7">
          <a:extLst>
            <a:ext uri="{FF2B5EF4-FFF2-40B4-BE49-F238E27FC236}">
              <a16:creationId xmlns:a16="http://schemas.microsoft.com/office/drawing/2014/main" id="{00000000-0008-0000-0200-00009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17" name="Picture 7">
          <a:extLst>
            <a:ext uri="{FF2B5EF4-FFF2-40B4-BE49-F238E27FC236}">
              <a16:creationId xmlns:a16="http://schemas.microsoft.com/office/drawing/2014/main" id="{00000000-0008-0000-0200-00009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18" name="Picture 7">
          <a:extLst>
            <a:ext uri="{FF2B5EF4-FFF2-40B4-BE49-F238E27FC236}">
              <a16:creationId xmlns:a16="http://schemas.microsoft.com/office/drawing/2014/main" id="{00000000-0008-0000-0200-00009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19" name="Picture 7">
          <a:extLst>
            <a:ext uri="{FF2B5EF4-FFF2-40B4-BE49-F238E27FC236}">
              <a16:creationId xmlns:a16="http://schemas.microsoft.com/office/drawing/2014/main" id="{00000000-0008-0000-0200-00009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20" name="Picture 7">
          <a:extLst>
            <a:ext uri="{FF2B5EF4-FFF2-40B4-BE49-F238E27FC236}">
              <a16:creationId xmlns:a16="http://schemas.microsoft.com/office/drawing/2014/main" id="{00000000-0008-0000-0200-00009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21" name="Picture 7">
          <a:extLst>
            <a:ext uri="{FF2B5EF4-FFF2-40B4-BE49-F238E27FC236}">
              <a16:creationId xmlns:a16="http://schemas.microsoft.com/office/drawing/2014/main" id="{00000000-0008-0000-0200-00009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22" name="Picture 7">
          <a:extLst>
            <a:ext uri="{FF2B5EF4-FFF2-40B4-BE49-F238E27FC236}">
              <a16:creationId xmlns:a16="http://schemas.microsoft.com/office/drawing/2014/main" id="{00000000-0008-0000-0200-00009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23" name="Picture 7">
          <a:extLst>
            <a:ext uri="{FF2B5EF4-FFF2-40B4-BE49-F238E27FC236}">
              <a16:creationId xmlns:a16="http://schemas.microsoft.com/office/drawing/2014/main" id="{00000000-0008-0000-0200-00009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24" name="Picture 7">
          <a:extLst>
            <a:ext uri="{FF2B5EF4-FFF2-40B4-BE49-F238E27FC236}">
              <a16:creationId xmlns:a16="http://schemas.microsoft.com/office/drawing/2014/main" id="{00000000-0008-0000-0200-00009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25" name="Picture 7">
          <a:extLst>
            <a:ext uri="{FF2B5EF4-FFF2-40B4-BE49-F238E27FC236}">
              <a16:creationId xmlns:a16="http://schemas.microsoft.com/office/drawing/2014/main" id="{00000000-0008-0000-0200-00009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26" name="Picture 7">
          <a:extLst>
            <a:ext uri="{FF2B5EF4-FFF2-40B4-BE49-F238E27FC236}">
              <a16:creationId xmlns:a16="http://schemas.microsoft.com/office/drawing/2014/main" id="{00000000-0008-0000-0200-00009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27" name="Picture 7">
          <a:extLst>
            <a:ext uri="{FF2B5EF4-FFF2-40B4-BE49-F238E27FC236}">
              <a16:creationId xmlns:a16="http://schemas.microsoft.com/office/drawing/2014/main" id="{00000000-0008-0000-0200-00009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28" name="Picture 7">
          <a:extLst>
            <a:ext uri="{FF2B5EF4-FFF2-40B4-BE49-F238E27FC236}">
              <a16:creationId xmlns:a16="http://schemas.microsoft.com/office/drawing/2014/main" id="{00000000-0008-0000-0200-0000A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29" name="Picture 7">
          <a:extLst>
            <a:ext uri="{FF2B5EF4-FFF2-40B4-BE49-F238E27FC236}">
              <a16:creationId xmlns:a16="http://schemas.microsoft.com/office/drawing/2014/main" id="{00000000-0008-0000-0200-0000A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30" name="Picture 7">
          <a:extLst>
            <a:ext uri="{FF2B5EF4-FFF2-40B4-BE49-F238E27FC236}">
              <a16:creationId xmlns:a16="http://schemas.microsoft.com/office/drawing/2014/main" id="{00000000-0008-0000-0200-0000A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31" name="Picture 7">
          <a:extLst>
            <a:ext uri="{FF2B5EF4-FFF2-40B4-BE49-F238E27FC236}">
              <a16:creationId xmlns:a16="http://schemas.microsoft.com/office/drawing/2014/main" id="{00000000-0008-0000-0200-0000A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32" name="Picture 7">
          <a:extLst>
            <a:ext uri="{FF2B5EF4-FFF2-40B4-BE49-F238E27FC236}">
              <a16:creationId xmlns:a16="http://schemas.microsoft.com/office/drawing/2014/main" id="{00000000-0008-0000-0200-0000A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33" name="Picture 7">
          <a:extLst>
            <a:ext uri="{FF2B5EF4-FFF2-40B4-BE49-F238E27FC236}">
              <a16:creationId xmlns:a16="http://schemas.microsoft.com/office/drawing/2014/main" id="{00000000-0008-0000-0200-0000A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34" name="Picture 7">
          <a:extLst>
            <a:ext uri="{FF2B5EF4-FFF2-40B4-BE49-F238E27FC236}">
              <a16:creationId xmlns:a16="http://schemas.microsoft.com/office/drawing/2014/main" id="{00000000-0008-0000-0200-0000A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35" name="Picture 7">
          <a:extLst>
            <a:ext uri="{FF2B5EF4-FFF2-40B4-BE49-F238E27FC236}">
              <a16:creationId xmlns:a16="http://schemas.microsoft.com/office/drawing/2014/main" id="{00000000-0008-0000-0200-0000A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36" name="Picture 7">
          <a:extLst>
            <a:ext uri="{FF2B5EF4-FFF2-40B4-BE49-F238E27FC236}">
              <a16:creationId xmlns:a16="http://schemas.microsoft.com/office/drawing/2014/main" id="{00000000-0008-0000-0200-0000A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37" name="Picture 7">
          <a:extLst>
            <a:ext uri="{FF2B5EF4-FFF2-40B4-BE49-F238E27FC236}">
              <a16:creationId xmlns:a16="http://schemas.microsoft.com/office/drawing/2014/main" id="{00000000-0008-0000-0200-0000A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38" name="Picture 7">
          <a:extLst>
            <a:ext uri="{FF2B5EF4-FFF2-40B4-BE49-F238E27FC236}">
              <a16:creationId xmlns:a16="http://schemas.microsoft.com/office/drawing/2014/main" id="{00000000-0008-0000-0200-0000A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39" name="Picture 7">
          <a:extLst>
            <a:ext uri="{FF2B5EF4-FFF2-40B4-BE49-F238E27FC236}">
              <a16:creationId xmlns:a16="http://schemas.microsoft.com/office/drawing/2014/main" id="{00000000-0008-0000-0200-0000A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40" name="Picture 7">
          <a:extLst>
            <a:ext uri="{FF2B5EF4-FFF2-40B4-BE49-F238E27FC236}">
              <a16:creationId xmlns:a16="http://schemas.microsoft.com/office/drawing/2014/main" id="{00000000-0008-0000-0200-0000A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41" name="Picture 7">
          <a:extLst>
            <a:ext uri="{FF2B5EF4-FFF2-40B4-BE49-F238E27FC236}">
              <a16:creationId xmlns:a16="http://schemas.microsoft.com/office/drawing/2014/main" id="{00000000-0008-0000-0200-0000A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42" name="Picture 7">
          <a:extLst>
            <a:ext uri="{FF2B5EF4-FFF2-40B4-BE49-F238E27FC236}">
              <a16:creationId xmlns:a16="http://schemas.microsoft.com/office/drawing/2014/main" id="{00000000-0008-0000-0200-0000A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43" name="Picture 7">
          <a:extLst>
            <a:ext uri="{FF2B5EF4-FFF2-40B4-BE49-F238E27FC236}">
              <a16:creationId xmlns:a16="http://schemas.microsoft.com/office/drawing/2014/main" id="{00000000-0008-0000-0200-0000A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44" name="Picture 7">
          <a:extLst>
            <a:ext uri="{FF2B5EF4-FFF2-40B4-BE49-F238E27FC236}">
              <a16:creationId xmlns:a16="http://schemas.microsoft.com/office/drawing/2014/main" id="{00000000-0008-0000-0200-0000B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45" name="Picture 7">
          <a:extLst>
            <a:ext uri="{FF2B5EF4-FFF2-40B4-BE49-F238E27FC236}">
              <a16:creationId xmlns:a16="http://schemas.microsoft.com/office/drawing/2014/main" id="{00000000-0008-0000-0200-0000B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46" name="Picture 7">
          <a:extLst>
            <a:ext uri="{FF2B5EF4-FFF2-40B4-BE49-F238E27FC236}">
              <a16:creationId xmlns:a16="http://schemas.microsoft.com/office/drawing/2014/main" id="{00000000-0008-0000-0200-0000B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47" name="Picture 7">
          <a:extLst>
            <a:ext uri="{FF2B5EF4-FFF2-40B4-BE49-F238E27FC236}">
              <a16:creationId xmlns:a16="http://schemas.microsoft.com/office/drawing/2014/main" id="{00000000-0008-0000-0200-0000B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48" name="Picture 7">
          <a:extLst>
            <a:ext uri="{FF2B5EF4-FFF2-40B4-BE49-F238E27FC236}">
              <a16:creationId xmlns:a16="http://schemas.microsoft.com/office/drawing/2014/main" id="{00000000-0008-0000-0200-0000B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49" name="Picture 7">
          <a:extLst>
            <a:ext uri="{FF2B5EF4-FFF2-40B4-BE49-F238E27FC236}">
              <a16:creationId xmlns:a16="http://schemas.microsoft.com/office/drawing/2014/main" id="{00000000-0008-0000-0200-0000B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50" name="Picture 7">
          <a:extLst>
            <a:ext uri="{FF2B5EF4-FFF2-40B4-BE49-F238E27FC236}">
              <a16:creationId xmlns:a16="http://schemas.microsoft.com/office/drawing/2014/main" id="{00000000-0008-0000-0200-0000B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51" name="Picture 7">
          <a:extLst>
            <a:ext uri="{FF2B5EF4-FFF2-40B4-BE49-F238E27FC236}">
              <a16:creationId xmlns:a16="http://schemas.microsoft.com/office/drawing/2014/main" id="{00000000-0008-0000-0200-0000B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52" name="Picture 7">
          <a:extLst>
            <a:ext uri="{FF2B5EF4-FFF2-40B4-BE49-F238E27FC236}">
              <a16:creationId xmlns:a16="http://schemas.microsoft.com/office/drawing/2014/main" id="{00000000-0008-0000-0200-0000B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53" name="Picture 7">
          <a:extLst>
            <a:ext uri="{FF2B5EF4-FFF2-40B4-BE49-F238E27FC236}">
              <a16:creationId xmlns:a16="http://schemas.microsoft.com/office/drawing/2014/main" id="{00000000-0008-0000-0200-0000B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54" name="Picture 7">
          <a:extLst>
            <a:ext uri="{FF2B5EF4-FFF2-40B4-BE49-F238E27FC236}">
              <a16:creationId xmlns:a16="http://schemas.microsoft.com/office/drawing/2014/main" id="{00000000-0008-0000-0200-0000B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55" name="Picture 7">
          <a:extLst>
            <a:ext uri="{FF2B5EF4-FFF2-40B4-BE49-F238E27FC236}">
              <a16:creationId xmlns:a16="http://schemas.microsoft.com/office/drawing/2014/main" id="{00000000-0008-0000-0200-0000B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56" name="Picture 7">
          <a:extLst>
            <a:ext uri="{FF2B5EF4-FFF2-40B4-BE49-F238E27FC236}">
              <a16:creationId xmlns:a16="http://schemas.microsoft.com/office/drawing/2014/main" id="{00000000-0008-0000-0200-0000B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57" name="Picture 7">
          <a:extLst>
            <a:ext uri="{FF2B5EF4-FFF2-40B4-BE49-F238E27FC236}">
              <a16:creationId xmlns:a16="http://schemas.microsoft.com/office/drawing/2014/main" id="{00000000-0008-0000-0200-0000B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58" name="Picture 7">
          <a:extLst>
            <a:ext uri="{FF2B5EF4-FFF2-40B4-BE49-F238E27FC236}">
              <a16:creationId xmlns:a16="http://schemas.microsoft.com/office/drawing/2014/main" id="{00000000-0008-0000-0200-0000B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59" name="Picture 7">
          <a:extLst>
            <a:ext uri="{FF2B5EF4-FFF2-40B4-BE49-F238E27FC236}">
              <a16:creationId xmlns:a16="http://schemas.microsoft.com/office/drawing/2014/main" id="{00000000-0008-0000-0200-0000B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60" name="Picture 7">
          <a:extLst>
            <a:ext uri="{FF2B5EF4-FFF2-40B4-BE49-F238E27FC236}">
              <a16:creationId xmlns:a16="http://schemas.microsoft.com/office/drawing/2014/main" id="{00000000-0008-0000-0200-0000C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61" name="Picture 7">
          <a:extLst>
            <a:ext uri="{FF2B5EF4-FFF2-40B4-BE49-F238E27FC236}">
              <a16:creationId xmlns:a16="http://schemas.microsoft.com/office/drawing/2014/main" id="{00000000-0008-0000-0200-0000C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62" name="Picture 7">
          <a:extLst>
            <a:ext uri="{FF2B5EF4-FFF2-40B4-BE49-F238E27FC236}">
              <a16:creationId xmlns:a16="http://schemas.microsoft.com/office/drawing/2014/main" id="{00000000-0008-0000-0200-0000C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63" name="Picture 7">
          <a:extLst>
            <a:ext uri="{FF2B5EF4-FFF2-40B4-BE49-F238E27FC236}">
              <a16:creationId xmlns:a16="http://schemas.microsoft.com/office/drawing/2014/main" id="{00000000-0008-0000-0200-0000C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64" name="Picture 7">
          <a:extLst>
            <a:ext uri="{FF2B5EF4-FFF2-40B4-BE49-F238E27FC236}">
              <a16:creationId xmlns:a16="http://schemas.microsoft.com/office/drawing/2014/main" id="{00000000-0008-0000-0200-0000C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65" name="Picture 7">
          <a:extLst>
            <a:ext uri="{FF2B5EF4-FFF2-40B4-BE49-F238E27FC236}">
              <a16:creationId xmlns:a16="http://schemas.microsoft.com/office/drawing/2014/main" id="{00000000-0008-0000-0200-0000C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66" name="Picture 7">
          <a:extLst>
            <a:ext uri="{FF2B5EF4-FFF2-40B4-BE49-F238E27FC236}">
              <a16:creationId xmlns:a16="http://schemas.microsoft.com/office/drawing/2014/main" id="{00000000-0008-0000-0200-0000C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67" name="Picture 7">
          <a:extLst>
            <a:ext uri="{FF2B5EF4-FFF2-40B4-BE49-F238E27FC236}">
              <a16:creationId xmlns:a16="http://schemas.microsoft.com/office/drawing/2014/main" id="{00000000-0008-0000-0200-0000C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68" name="Picture 7">
          <a:extLst>
            <a:ext uri="{FF2B5EF4-FFF2-40B4-BE49-F238E27FC236}">
              <a16:creationId xmlns:a16="http://schemas.microsoft.com/office/drawing/2014/main" id="{00000000-0008-0000-0200-0000C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69" name="Picture 7">
          <a:extLst>
            <a:ext uri="{FF2B5EF4-FFF2-40B4-BE49-F238E27FC236}">
              <a16:creationId xmlns:a16="http://schemas.microsoft.com/office/drawing/2014/main" id="{00000000-0008-0000-0200-0000C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70" name="Picture 7">
          <a:extLst>
            <a:ext uri="{FF2B5EF4-FFF2-40B4-BE49-F238E27FC236}">
              <a16:creationId xmlns:a16="http://schemas.microsoft.com/office/drawing/2014/main" id="{00000000-0008-0000-0200-0000C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71" name="Picture 7">
          <a:extLst>
            <a:ext uri="{FF2B5EF4-FFF2-40B4-BE49-F238E27FC236}">
              <a16:creationId xmlns:a16="http://schemas.microsoft.com/office/drawing/2014/main" id="{00000000-0008-0000-0200-0000C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72" name="Picture 7">
          <a:extLst>
            <a:ext uri="{FF2B5EF4-FFF2-40B4-BE49-F238E27FC236}">
              <a16:creationId xmlns:a16="http://schemas.microsoft.com/office/drawing/2014/main" id="{00000000-0008-0000-0200-0000C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73" name="Picture 7">
          <a:extLst>
            <a:ext uri="{FF2B5EF4-FFF2-40B4-BE49-F238E27FC236}">
              <a16:creationId xmlns:a16="http://schemas.microsoft.com/office/drawing/2014/main" id="{00000000-0008-0000-0200-0000C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74" name="Picture 7">
          <a:extLst>
            <a:ext uri="{FF2B5EF4-FFF2-40B4-BE49-F238E27FC236}">
              <a16:creationId xmlns:a16="http://schemas.microsoft.com/office/drawing/2014/main" id="{00000000-0008-0000-0200-0000C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75" name="Picture 7">
          <a:extLst>
            <a:ext uri="{FF2B5EF4-FFF2-40B4-BE49-F238E27FC236}">
              <a16:creationId xmlns:a16="http://schemas.microsoft.com/office/drawing/2014/main" id="{00000000-0008-0000-0200-0000C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76" name="Picture 7">
          <a:extLst>
            <a:ext uri="{FF2B5EF4-FFF2-40B4-BE49-F238E27FC236}">
              <a16:creationId xmlns:a16="http://schemas.microsoft.com/office/drawing/2014/main" id="{00000000-0008-0000-0200-0000D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77" name="Picture 7">
          <a:extLst>
            <a:ext uri="{FF2B5EF4-FFF2-40B4-BE49-F238E27FC236}">
              <a16:creationId xmlns:a16="http://schemas.microsoft.com/office/drawing/2014/main" id="{00000000-0008-0000-0200-0000D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78" name="Picture 7">
          <a:extLst>
            <a:ext uri="{FF2B5EF4-FFF2-40B4-BE49-F238E27FC236}">
              <a16:creationId xmlns:a16="http://schemas.microsoft.com/office/drawing/2014/main" id="{00000000-0008-0000-0200-0000D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79" name="Picture 7">
          <a:extLst>
            <a:ext uri="{FF2B5EF4-FFF2-40B4-BE49-F238E27FC236}">
              <a16:creationId xmlns:a16="http://schemas.microsoft.com/office/drawing/2014/main" id="{00000000-0008-0000-0200-0000D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80" name="Picture 7">
          <a:extLst>
            <a:ext uri="{FF2B5EF4-FFF2-40B4-BE49-F238E27FC236}">
              <a16:creationId xmlns:a16="http://schemas.microsoft.com/office/drawing/2014/main" id="{00000000-0008-0000-0200-0000D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81" name="Picture 7">
          <a:extLst>
            <a:ext uri="{FF2B5EF4-FFF2-40B4-BE49-F238E27FC236}">
              <a16:creationId xmlns:a16="http://schemas.microsoft.com/office/drawing/2014/main" id="{00000000-0008-0000-0200-0000D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82" name="Picture 7">
          <a:extLst>
            <a:ext uri="{FF2B5EF4-FFF2-40B4-BE49-F238E27FC236}">
              <a16:creationId xmlns:a16="http://schemas.microsoft.com/office/drawing/2014/main" id="{00000000-0008-0000-0200-0000D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83" name="Picture 7">
          <a:extLst>
            <a:ext uri="{FF2B5EF4-FFF2-40B4-BE49-F238E27FC236}">
              <a16:creationId xmlns:a16="http://schemas.microsoft.com/office/drawing/2014/main" id="{00000000-0008-0000-0200-0000D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84" name="Picture 7">
          <a:extLst>
            <a:ext uri="{FF2B5EF4-FFF2-40B4-BE49-F238E27FC236}">
              <a16:creationId xmlns:a16="http://schemas.microsoft.com/office/drawing/2014/main" id="{00000000-0008-0000-0200-0000D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85" name="Picture 7">
          <a:extLst>
            <a:ext uri="{FF2B5EF4-FFF2-40B4-BE49-F238E27FC236}">
              <a16:creationId xmlns:a16="http://schemas.microsoft.com/office/drawing/2014/main" id="{00000000-0008-0000-0200-0000D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86" name="Picture 7">
          <a:extLst>
            <a:ext uri="{FF2B5EF4-FFF2-40B4-BE49-F238E27FC236}">
              <a16:creationId xmlns:a16="http://schemas.microsoft.com/office/drawing/2014/main" id="{00000000-0008-0000-0200-0000D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87" name="Picture 7">
          <a:extLst>
            <a:ext uri="{FF2B5EF4-FFF2-40B4-BE49-F238E27FC236}">
              <a16:creationId xmlns:a16="http://schemas.microsoft.com/office/drawing/2014/main" id="{00000000-0008-0000-0200-0000D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88" name="Picture 7">
          <a:extLst>
            <a:ext uri="{FF2B5EF4-FFF2-40B4-BE49-F238E27FC236}">
              <a16:creationId xmlns:a16="http://schemas.microsoft.com/office/drawing/2014/main" id="{00000000-0008-0000-0200-0000D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89" name="Picture 7">
          <a:extLst>
            <a:ext uri="{FF2B5EF4-FFF2-40B4-BE49-F238E27FC236}">
              <a16:creationId xmlns:a16="http://schemas.microsoft.com/office/drawing/2014/main" id="{00000000-0008-0000-0200-0000D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90" name="Picture 7">
          <a:extLst>
            <a:ext uri="{FF2B5EF4-FFF2-40B4-BE49-F238E27FC236}">
              <a16:creationId xmlns:a16="http://schemas.microsoft.com/office/drawing/2014/main" id="{00000000-0008-0000-0200-0000D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91" name="Picture 7">
          <a:extLst>
            <a:ext uri="{FF2B5EF4-FFF2-40B4-BE49-F238E27FC236}">
              <a16:creationId xmlns:a16="http://schemas.microsoft.com/office/drawing/2014/main" id="{00000000-0008-0000-0200-0000D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92" name="Picture 7">
          <a:extLst>
            <a:ext uri="{FF2B5EF4-FFF2-40B4-BE49-F238E27FC236}">
              <a16:creationId xmlns:a16="http://schemas.microsoft.com/office/drawing/2014/main" id="{00000000-0008-0000-0200-0000E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93" name="Picture 7">
          <a:extLst>
            <a:ext uri="{FF2B5EF4-FFF2-40B4-BE49-F238E27FC236}">
              <a16:creationId xmlns:a16="http://schemas.microsoft.com/office/drawing/2014/main" id="{00000000-0008-0000-0200-0000E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94" name="Picture 7">
          <a:extLst>
            <a:ext uri="{FF2B5EF4-FFF2-40B4-BE49-F238E27FC236}">
              <a16:creationId xmlns:a16="http://schemas.microsoft.com/office/drawing/2014/main" id="{00000000-0008-0000-0200-0000E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95" name="Picture 7">
          <a:extLst>
            <a:ext uri="{FF2B5EF4-FFF2-40B4-BE49-F238E27FC236}">
              <a16:creationId xmlns:a16="http://schemas.microsoft.com/office/drawing/2014/main" id="{00000000-0008-0000-0200-0000E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96" name="Picture 7">
          <a:extLst>
            <a:ext uri="{FF2B5EF4-FFF2-40B4-BE49-F238E27FC236}">
              <a16:creationId xmlns:a16="http://schemas.microsoft.com/office/drawing/2014/main" id="{00000000-0008-0000-0200-0000E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97" name="Picture 7">
          <a:extLst>
            <a:ext uri="{FF2B5EF4-FFF2-40B4-BE49-F238E27FC236}">
              <a16:creationId xmlns:a16="http://schemas.microsoft.com/office/drawing/2014/main" id="{00000000-0008-0000-0200-0000E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98" name="Picture 7">
          <a:extLst>
            <a:ext uri="{FF2B5EF4-FFF2-40B4-BE49-F238E27FC236}">
              <a16:creationId xmlns:a16="http://schemas.microsoft.com/office/drawing/2014/main" id="{00000000-0008-0000-0200-0000E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999" name="Picture 7">
          <a:extLst>
            <a:ext uri="{FF2B5EF4-FFF2-40B4-BE49-F238E27FC236}">
              <a16:creationId xmlns:a16="http://schemas.microsoft.com/office/drawing/2014/main" id="{00000000-0008-0000-0200-0000E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00" name="Picture 7">
          <a:extLst>
            <a:ext uri="{FF2B5EF4-FFF2-40B4-BE49-F238E27FC236}">
              <a16:creationId xmlns:a16="http://schemas.microsoft.com/office/drawing/2014/main" id="{00000000-0008-0000-0200-0000E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01" name="Picture 7">
          <a:extLst>
            <a:ext uri="{FF2B5EF4-FFF2-40B4-BE49-F238E27FC236}">
              <a16:creationId xmlns:a16="http://schemas.microsoft.com/office/drawing/2014/main" id="{00000000-0008-0000-0200-0000E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02" name="Picture 7">
          <a:extLst>
            <a:ext uri="{FF2B5EF4-FFF2-40B4-BE49-F238E27FC236}">
              <a16:creationId xmlns:a16="http://schemas.microsoft.com/office/drawing/2014/main" id="{00000000-0008-0000-0200-0000E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03" name="Picture 7">
          <a:extLst>
            <a:ext uri="{FF2B5EF4-FFF2-40B4-BE49-F238E27FC236}">
              <a16:creationId xmlns:a16="http://schemas.microsoft.com/office/drawing/2014/main" id="{00000000-0008-0000-0200-0000E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04" name="Picture 7">
          <a:extLst>
            <a:ext uri="{FF2B5EF4-FFF2-40B4-BE49-F238E27FC236}">
              <a16:creationId xmlns:a16="http://schemas.microsoft.com/office/drawing/2014/main" id="{00000000-0008-0000-0200-0000E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05" name="Picture 7">
          <a:extLst>
            <a:ext uri="{FF2B5EF4-FFF2-40B4-BE49-F238E27FC236}">
              <a16:creationId xmlns:a16="http://schemas.microsoft.com/office/drawing/2014/main" id="{00000000-0008-0000-0200-0000E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06" name="Picture 7">
          <a:extLst>
            <a:ext uri="{FF2B5EF4-FFF2-40B4-BE49-F238E27FC236}">
              <a16:creationId xmlns:a16="http://schemas.microsoft.com/office/drawing/2014/main" id="{00000000-0008-0000-0200-0000E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07" name="Picture 7">
          <a:extLst>
            <a:ext uri="{FF2B5EF4-FFF2-40B4-BE49-F238E27FC236}">
              <a16:creationId xmlns:a16="http://schemas.microsoft.com/office/drawing/2014/main" id="{00000000-0008-0000-0200-0000E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08" name="Picture 7">
          <a:extLst>
            <a:ext uri="{FF2B5EF4-FFF2-40B4-BE49-F238E27FC236}">
              <a16:creationId xmlns:a16="http://schemas.microsoft.com/office/drawing/2014/main" id="{00000000-0008-0000-0200-0000F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09" name="Picture 7">
          <a:extLst>
            <a:ext uri="{FF2B5EF4-FFF2-40B4-BE49-F238E27FC236}">
              <a16:creationId xmlns:a16="http://schemas.microsoft.com/office/drawing/2014/main" id="{00000000-0008-0000-0200-0000F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10" name="Picture 7">
          <a:extLst>
            <a:ext uri="{FF2B5EF4-FFF2-40B4-BE49-F238E27FC236}">
              <a16:creationId xmlns:a16="http://schemas.microsoft.com/office/drawing/2014/main" id="{00000000-0008-0000-0200-0000F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11" name="Picture 7">
          <a:extLst>
            <a:ext uri="{FF2B5EF4-FFF2-40B4-BE49-F238E27FC236}">
              <a16:creationId xmlns:a16="http://schemas.microsoft.com/office/drawing/2014/main" id="{00000000-0008-0000-0200-0000F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12" name="Picture 7">
          <a:extLst>
            <a:ext uri="{FF2B5EF4-FFF2-40B4-BE49-F238E27FC236}">
              <a16:creationId xmlns:a16="http://schemas.microsoft.com/office/drawing/2014/main" id="{00000000-0008-0000-0200-0000F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13" name="Picture 7">
          <a:extLst>
            <a:ext uri="{FF2B5EF4-FFF2-40B4-BE49-F238E27FC236}">
              <a16:creationId xmlns:a16="http://schemas.microsoft.com/office/drawing/2014/main" id="{00000000-0008-0000-0200-0000F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14" name="Picture 7">
          <a:extLst>
            <a:ext uri="{FF2B5EF4-FFF2-40B4-BE49-F238E27FC236}">
              <a16:creationId xmlns:a16="http://schemas.microsoft.com/office/drawing/2014/main" id="{00000000-0008-0000-0200-0000F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15" name="Picture 7">
          <a:extLst>
            <a:ext uri="{FF2B5EF4-FFF2-40B4-BE49-F238E27FC236}">
              <a16:creationId xmlns:a16="http://schemas.microsoft.com/office/drawing/2014/main" id="{00000000-0008-0000-0200-0000F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16" name="Picture 7">
          <a:extLst>
            <a:ext uri="{FF2B5EF4-FFF2-40B4-BE49-F238E27FC236}">
              <a16:creationId xmlns:a16="http://schemas.microsoft.com/office/drawing/2014/main" id="{00000000-0008-0000-0200-0000F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17" name="Picture 7">
          <a:extLst>
            <a:ext uri="{FF2B5EF4-FFF2-40B4-BE49-F238E27FC236}">
              <a16:creationId xmlns:a16="http://schemas.microsoft.com/office/drawing/2014/main" id="{00000000-0008-0000-0200-0000F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18" name="Picture 7">
          <a:extLst>
            <a:ext uri="{FF2B5EF4-FFF2-40B4-BE49-F238E27FC236}">
              <a16:creationId xmlns:a16="http://schemas.microsoft.com/office/drawing/2014/main" id="{00000000-0008-0000-0200-0000F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19" name="Picture 7">
          <a:extLst>
            <a:ext uri="{FF2B5EF4-FFF2-40B4-BE49-F238E27FC236}">
              <a16:creationId xmlns:a16="http://schemas.microsoft.com/office/drawing/2014/main" id="{00000000-0008-0000-0200-0000F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20" name="Picture 7">
          <a:extLst>
            <a:ext uri="{FF2B5EF4-FFF2-40B4-BE49-F238E27FC236}">
              <a16:creationId xmlns:a16="http://schemas.microsoft.com/office/drawing/2014/main" id="{00000000-0008-0000-0200-0000F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21" name="Picture 7">
          <a:extLst>
            <a:ext uri="{FF2B5EF4-FFF2-40B4-BE49-F238E27FC236}">
              <a16:creationId xmlns:a16="http://schemas.microsoft.com/office/drawing/2014/main" id="{00000000-0008-0000-0200-0000F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22" name="Picture 7">
          <a:extLst>
            <a:ext uri="{FF2B5EF4-FFF2-40B4-BE49-F238E27FC236}">
              <a16:creationId xmlns:a16="http://schemas.microsoft.com/office/drawing/2014/main" id="{00000000-0008-0000-0200-0000F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23" name="Picture 7">
          <a:extLst>
            <a:ext uri="{FF2B5EF4-FFF2-40B4-BE49-F238E27FC236}">
              <a16:creationId xmlns:a16="http://schemas.microsoft.com/office/drawing/2014/main" id="{00000000-0008-0000-0200-0000F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24" name="Picture 7">
          <a:extLst>
            <a:ext uri="{FF2B5EF4-FFF2-40B4-BE49-F238E27FC236}">
              <a16:creationId xmlns:a16="http://schemas.microsoft.com/office/drawing/2014/main" id="{00000000-0008-0000-0200-00000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25" name="Picture 7">
          <a:extLst>
            <a:ext uri="{FF2B5EF4-FFF2-40B4-BE49-F238E27FC236}">
              <a16:creationId xmlns:a16="http://schemas.microsoft.com/office/drawing/2014/main" id="{00000000-0008-0000-0200-00000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26" name="Picture 7">
          <a:extLst>
            <a:ext uri="{FF2B5EF4-FFF2-40B4-BE49-F238E27FC236}">
              <a16:creationId xmlns:a16="http://schemas.microsoft.com/office/drawing/2014/main" id="{00000000-0008-0000-0200-00000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27" name="Picture 7">
          <a:extLst>
            <a:ext uri="{FF2B5EF4-FFF2-40B4-BE49-F238E27FC236}">
              <a16:creationId xmlns:a16="http://schemas.microsoft.com/office/drawing/2014/main" id="{00000000-0008-0000-0200-00000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28" name="Picture 7">
          <a:extLst>
            <a:ext uri="{FF2B5EF4-FFF2-40B4-BE49-F238E27FC236}">
              <a16:creationId xmlns:a16="http://schemas.microsoft.com/office/drawing/2014/main" id="{00000000-0008-0000-0200-00000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29" name="Picture 7">
          <a:extLst>
            <a:ext uri="{FF2B5EF4-FFF2-40B4-BE49-F238E27FC236}">
              <a16:creationId xmlns:a16="http://schemas.microsoft.com/office/drawing/2014/main" id="{00000000-0008-0000-0200-00000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30" name="Picture 7">
          <a:extLst>
            <a:ext uri="{FF2B5EF4-FFF2-40B4-BE49-F238E27FC236}">
              <a16:creationId xmlns:a16="http://schemas.microsoft.com/office/drawing/2014/main" id="{00000000-0008-0000-0200-00000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31" name="Picture 7">
          <a:extLst>
            <a:ext uri="{FF2B5EF4-FFF2-40B4-BE49-F238E27FC236}">
              <a16:creationId xmlns:a16="http://schemas.microsoft.com/office/drawing/2014/main" id="{00000000-0008-0000-0200-00000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32" name="Picture 7">
          <a:extLst>
            <a:ext uri="{FF2B5EF4-FFF2-40B4-BE49-F238E27FC236}">
              <a16:creationId xmlns:a16="http://schemas.microsoft.com/office/drawing/2014/main" id="{00000000-0008-0000-0200-00000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33" name="Picture 7">
          <a:extLst>
            <a:ext uri="{FF2B5EF4-FFF2-40B4-BE49-F238E27FC236}">
              <a16:creationId xmlns:a16="http://schemas.microsoft.com/office/drawing/2014/main" id="{00000000-0008-0000-0200-00000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xdr:row>
      <xdr:rowOff>0</xdr:rowOff>
    </xdr:from>
    <xdr:ext cx="0" cy="156882"/>
    <xdr:pic>
      <xdr:nvPicPr>
        <xdr:cNvPr id="1034" name="Picture 7">
          <a:extLst>
            <a:ext uri="{FF2B5EF4-FFF2-40B4-BE49-F238E27FC236}">
              <a16:creationId xmlns:a16="http://schemas.microsoft.com/office/drawing/2014/main" id="{00000000-0008-0000-0200-00000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3775" y="114300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35" name="Picture 7">
          <a:extLst>
            <a:ext uri="{FF2B5EF4-FFF2-40B4-BE49-F238E27FC236}">
              <a16:creationId xmlns:a16="http://schemas.microsoft.com/office/drawing/2014/main" id="{00000000-0008-0000-0200-00000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36" name="Picture 7">
          <a:extLst>
            <a:ext uri="{FF2B5EF4-FFF2-40B4-BE49-F238E27FC236}">
              <a16:creationId xmlns:a16="http://schemas.microsoft.com/office/drawing/2014/main" id="{00000000-0008-0000-0200-00000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37" name="Picture 7">
          <a:extLst>
            <a:ext uri="{FF2B5EF4-FFF2-40B4-BE49-F238E27FC236}">
              <a16:creationId xmlns:a16="http://schemas.microsoft.com/office/drawing/2014/main" id="{00000000-0008-0000-0200-00000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38" name="Picture 7">
          <a:extLst>
            <a:ext uri="{FF2B5EF4-FFF2-40B4-BE49-F238E27FC236}">
              <a16:creationId xmlns:a16="http://schemas.microsoft.com/office/drawing/2014/main" id="{00000000-0008-0000-0200-00000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39" name="Picture 7">
          <a:extLst>
            <a:ext uri="{FF2B5EF4-FFF2-40B4-BE49-F238E27FC236}">
              <a16:creationId xmlns:a16="http://schemas.microsoft.com/office/drawing/2014/main" id="{00000000-0008-0000-0200-00000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40" name="Picture 7">
          <a:extLst>
            <a:ext uri="{FF2B5EF4-FFF2-40B4-BE49-F238E27FC236}">
              <a16:creationId xmlns:a16="http://schemas.microsoft.com/office/drawing/2014/main" id="{00000000-0008-0000-0200-00001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41" name="Picture 7">
          <a:extLst>
            <a:ext uri="{FF2B5EF4-FFF2-40B4-BE49-F238E27FC236}">
              <a16:creationId xmlns:a16="http://schemas.microsoft.com/office/drawing/2014/main" id="{00000000-0008-0000-0200-00001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42" name="Picture 7">
          <a:extLst>
            <a:ext uri="{FF2B5EF4-FFF2-40B4-BE49-F238E27FC236}">
              <a16:creationId xmlns:a16="http://schemas.microsoft.com/office/drawing/2014/main" id="{00000000-0008-0000-0200-00001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43" name="Picture 7">
          <a:extLst>
            <a:ext uri="{FF2B5EF4-FFF2-40B4-BE49-F238E27FC236}">
              <a16:creationId xmlns:a16="http://schemas.microsoft.com/office/drawing/2014/main" id="{00000000-0008-0000-0200-00001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44" name="Picture 7">
          <a:extLst>
            <a:ext uri="{FF2B5EF4-FFF2-40B4-BE49-F238E27FC236}">
              <a16:creationId xmlns:a16="http://schemas.microsoft.com/office/drawing/2014/main" id="{00000000-0008-0000-0200-00001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45" name="Picture 7">
          <a:extLst>
            <a:ext uri="{FF2B5EF4-FFF2-40B4-BE49-F238E27FC236}">
              <a16:creationId xmlns:a16="http://schemas.microsoft.com/office/drawing/2014/main" id="{00000000-0008-0000-0200-00001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46" name="Picture 7">
          <a:extLst>
            <a:ext uri="{FF2B5EF4-FFF2-40B4-BE49-F238E27FC236}">
              <a16:creationId xmlns:a16="http://schemas.microsoft.com/office/drawing/2014/main" id="{00000000-0008-0000-0200-00001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47" name="Picture 7">
          <a:extLst>
            <a:ext uri="{FF2B5EF4-FFF2-40B4-BE49-F238E27FC236}">
              <a16:creationId xmlns:a16="http://schemas.microsoft.com/office/drawing/2014/main" id="{00000000-0008-0000-0200-00001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48" name="Picture 7">
          <a:extLst>
            <a:ext uri="{FF2B5EF4-FFF2-40B4-BE49-F238E27FC236}">
              <a16:creationId xmlns:a16="http://schemas.microsoft.com/office/drawing/2014/main" id="{00000000-0008-0000-0200-00001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49" name="Picture 7">
          <a:extLst>
            <a:ext uri="{FF2B5EF4-FFF2-40B4-BE49-F238E27FC236}">
              <a16:creationId xmlns:a16="http://schemas.microsoft.com/office/drawing/2014/main" id="{00000000-0008-0000-0200-00001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50" name="Picture 7">
          <a:extLst>
            <a:ext uri="{FF2B5EF4-FFF2-40B4-BE49-F238E27FC236}">
              <a16:creationId xmlns:a16="http://schemas.microsoft.com/office/drawing/2014/main" id="{00000000-0008-0000-0200-00001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51" name="Picture 7">
          <a:extLst>
            <a:ext uri="{FF2B5EF4-FFF2-40B4-BE49-F238E27FC236}">
              <a16:creationId xmlns:a16="http://schemas.microsoft.com/office/drawing/2014/main" id="{00000000-0008-0000-0200-00001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52" name="Picture 7">
          <a:extLst>
            <a:ext uri="{FF2B5EF4-FFF2-40B4-BE49-F238E27FC236}">
              <a16:creationId xmlns:a16="http://schemas.microsoft.com/office/drawing/2014/main" id="{00000000-0008-0000-0200-00001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53" name="Picture 7">
          <a:extLst>
            <a:ext uri="{FF2B5EF4-FFF2-40B4-BE49-F238E27FC236}">
              <a16:creationId xmlns:a16="http://schemas.microsoft.com/office/drawing/2014/main" id="{00000000-0008-0000-0200-00001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54" name="Picture 7">
          <a:extLst>
            <a:ext uri="{FF2B5EF4-FFF2-40B4-BE49-F238E27FC236}">
              <a16:creationId xmlns:a16="http://schemas.microsoft.com/office/drawing/2014/main" id="{00000000-0008-0000-0200-00001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55" name="Picture 7">
          <a:extLst>
            <a:ext uri="{FF2B5EF4-FFF2-40B4-BE49-F238E27FC236}">
              <a16:creationId xmlns:a16="http://schemas.microsoft.com/office/drawing/2014/main" id="{00000000-0008-0000-0200-00001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56" name="Picture 7">
          <a:extLst>
            <a:ext uri="{FF2B5EF4-FFF2-40B4-BE49-F238E27FC236}">
              <a16:creationId xmlns:a16="http://schemas.microsoft.com/office/drawing/2014/main" id="{00000000-0008-0000-0200-00002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57" name="Picture 7">
          <a:extLst>
            <a:ext uri="{FF2B5EF4-FFF2-40B4-BE49-F238E27FC236}">
              <a16:creationId xmlns:a16="http://schemas.microsoft.com/office/drawing/2014/main" id="{00000000-0008-0000-0200-00002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58" name="Picture 7">
          <a:extLst>
            <a:ext uri="{FF2B5EF4-FFF2-40B4-BE49-F238E27FC236}">
              <a16:creationId xmlns:a16="http://schemas.microsoft.com/office/drawing/2014/main" id="{00000000-0008-0000-0200-00002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59" name="Picture 7">
          <a:extLst>
            <a:ext uri="{FF2B5EF4-FFF2-40B4-BE49-F238E27FC236}">
              <a16:creationId xmlns:a16="http://schemas.microsoft.com/office/drawing/2014/main" id="{00000000-0008-0000-0200-00002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60" name="Picture 7">
          <a:extLst>
            <a:ext uri="{FF2B5EF4-FFF2-40B4-BE49-F238E27FC236}">
              <a16:creationId xmlns:a16="http://schemas.microsoft.com/office/drawing/2014/main" id="{00000000-0008-0000-0200-00002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61" name="Picture 7">
          <a:extLst>
            <a:ext uri="{FF2B5EF4-FFF2-40B4-BE49-F238E27FC236}">
              <a16:creationId xmlns:a16="http://schemas.microsoft.com/office/drawing/2014/main" id="{00000000-0008-0000-0200-00002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62" name="Picture 7">
          <a:extLst>
            <a:ext uri="{FF2B5EF4-FFF2-40B4-BE49-F238E27FC236}">
              <a16:creationId xmlns:a16="http://schemas.microsoft.com/office/drawing/2014/main" id="{00000000-0008-0000-0200-00002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63" name="Picture 7">
          <a:extLst>
            <a:ext uri="{FF2B5EF4-FFF2-40B4-BE49-F238E27FC236}">
              <a16:creationId xmlns:a16="http://schemas.microsoft.com/office/drawing/2014/main" id="{00000000-0008-0000-0200-00002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64" name="Picture 7">
          <a:extLst>
            <a:ext uri="{FF2B5EF4-FFF2-40B4-BE49-F238E27FC236}">
              <a16:creationId xmlns:a16="http://schemas.microsoft.com/office/drawing/2014/main" id="{00000000-0008-0000-0200-00002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65" name="Picture 7">
          <a:extLst>
            <a:ext uri="{FF2B5EF4-FFF2-40B4-BE49-F238E27FC236}">
              <a16:creationId xmlns:a16="http://schemas.microsoft.com/office/drawing/2014/main" id="{00000000-0008-0000-0200-00002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66" name="Picture 7">
          <a:extLst>
            <a:ext uri="{FF2B5EF4-FFF2-40B4-BE49-F238E27FC236}">
              <a16:creationId xmlns:a16="http://schemas.microsoft.com/office/drawing/2014/main" id="{00000000-0008-0000-0200-00002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67" name="Picture 7">
          <a:extLst>
            <a:ext uri="{FF2B5EF4-FFF2-40B4-BE49-F238E27FC236}">
              <a16:creationId xmlns:a16="http://schemas.microsoft.com/office/drawing/2014/main" id="{00000000-0008-0000-0200-00002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68" name="Picture 7">
          <a:extLst>
            <a:ext uri="{FF2B5EF4-FFF2-40B4-BE49-F238E27FC236}">
              <a16:creationId xmlns:a16="http://schemas.microsoft.com/office/drawing/2014/main" id="{00000000-0008-0000-0200-00002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69" name="Picture 7">
          <a:extLst>
            <a:ext uri="{FF2B5EF4-FFF2-40B4-BE49-F238E27FC236}">
              <a16:creationId xmlns:a16="http://schemas.microsoft.com/office/drawing/2014/main" id="{00000000-0008-0000-0200-00002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70" name="Picture 7">
          <a:extLst>
            <a:ext uri="{FF2B5EF4-FFF2-40B4-BE49-F238E27FC236}">
              <a16:creationId xmlns:a16="http://schemas.microsoft.com/office/drawing/2014/main" id="{00000000-0008-0000-0200-00002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71" name="Picture 7">
          <a:extLst>
            <a:ext uri="{FF2B5EF4-FFF2-40B4-BE49-F238E27FC236}">
              <a16:creationId xmlns:a16="http://schemas.microsoft.com/office/drawing/2014/main" id="{00000000-0008-0000-0200-00002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72" name="Picture 7">
          <a:extLst>
            <a:ext uri="{FF2B5EF4-FFF2-40B4-BE49-F238E27FC236}">
              <a16:creationId xmlns:a16="http://schemas.microsoft.com/office/drawing/2014/main" id="{00000000-0008-0000-0200-00003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73" name="Picture 7">
          <a:extLst>
            <a:ext uri="{FF2B5EF4-FFF2-40B4-BE49-F238E27FC236}">
              <a16:creationId xmlns:a16="http://schemas.microsoft.com/office/drawing/2014/main" id="{00000000-0008-0000-0200-00003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74" name="Picture 7">
          <a:extLst>
            <a:ext uri="{FF2B5EF4-FFF2-40B4-BE49-F238E27FC236}">
              <a16:creationId xmlns:a16="http://schemas.microsoft.com/office/drawing/2014/main" id="{00000000-0008-0000-0200-00003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75" name="Picture 7">
          <a:extLst>
            <a:ext uri="{FF2B5EF4-FFF2-40B4-BE49-F238E27FC236}">
              <a16:creationId xmlns:a16="http://schemas.microsoft.com/office/drawing/2014/main" id="{00000000-0008-0000-0200-00003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76" name="Picture 7">
          <a:extLst>
            <a:ext uri="{FF2B5EF4-FFF2-40B4-BE49-F238E27FC236}">
              <a16:creationId xmlns:a16="http://schemas.microsoft.com/office/drawing/2014/main" id="{00000000-0008-0000-0200-00003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77" name="Picture 7">
          <a:extLst>
            <a:ext uri="{FF2B5EF4-FFF2-40B4-BE49-F238E27FC236}">
              <a16:creationId xmlns:a16="http://schemas.microsoft.com/office/drawing/2014/main" id="{00000000-0008-0000-0200-00003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78" name="Picture 7">
          <a:extLst>
            <a:ext uri="{FF2B5EF4-FFF2-40B4-BE49-F238E27FC236}">
              <a16:creationId xmlns:a16="http://schemas.microsoft.com/office/drawing/2014/main" id="{00000000-0008-0000-0200-00003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79" name="Picture 7">
          <a:extLst>
            <a:ext uri="{FF2B5EF4-FFF2-40B4-BE49-F238E27FC236}">
              <a16:creationId xmlns:a16="http://schemas.microsoft.com/office/drawing/2014/main" id="{00000000-0008-0000-0200-00003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80" name="Picture 7">
          <a:extLst>
            <a:ext uri="{FF2B5EF4-FFF2-40B4-BE49-F238E27FC236}">
              <a16:creationId xmlns:a16="http://schemas.microsoft.com/office/drawing/2014/main" id="{00000000-0008-0000-0200-00003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81" name="Picture 7">
          <a:extLst>
            <a:ext uri="{FF2B5EF4-FFF2-40B4-BE49-F238E27FC236}">
              <a16:creationId xmlns:a16="http://schemas.microsoft.com/office/drawing/2014/main" id="{00000000-0008-0000-0200-00003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82" name="Picture 7">
          <a:extLst>
            <a:ext uri="{FF2B5EF4-FFF2-40B4-BE49-F238E27FC236}">
              <a16:creationId xmlns:a16="http://schemas.microsoft.com/office/drawing/2014/main" id="{00000000-0008-0000-0200-00003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202120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83" name="Picture 7">
          <a:extLst>
            <a:ext uri="{FF2B5EF4-FFF2-40B4-BE49-F238E27FC236}">
              <a16:creationId xmlns:a16="http://schemas.microsoft.com/office/drawing/2014/main" id="{00000000-0008-0000-0200-00003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84" name="Picture 7">
          <a:extLst>
            <a:ext uri="{FF2B5EF4-FFF2-40B4-BE49-F238E27FC236}">
              <a16:creationId xmlns:a16="http://schemas.microsoft.com/office/drawing/2014/main" id="{00000000-0008-0000-0200-00003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85" name="Picture 7">
          <a:extLst>
            <a:ext uri="{FF2B5EF4-FFF2-40B4-BE49-F238E27FC236}">
              <a16:creationId xmlns:a16="http://schemas.microsoft.com/office/drawing/2014/main" id="{00000000-0008-0000-0200-00003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86" name="Picture 7">
          <a:extLst>
            <a:ext uri="{FF2B5EF4-FFF2-40B4-BE49-F238E27FC236}">
              <a16:creationId xmlns:a16="http://schemas.microsoft.com/office/drawing/2014/main" id="{00000000-0008-0000-0200-00003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87" name="Picture 7">
          <a:extLst>
            <a:ext uri="{FF2B5EF4-FFF2-40B4-BE49-F238E27FC236}">
              <a16:creationId xmlns:a16="http://schemas.microsoft.com/office/drawing/2014/main" id="{00000000-0008-0000-0200-00003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88" name="Picture 7">
          <a:extLst>
            <a:ext uri="{FF2B5EF4-FFF2-40B4-BE49-F238E27FC236}">
              <a16:creationId xmlns:a16="http://schemas.microsoft.com/office/drawing/2014/main" id="{00000000-0008-0000-0200-00004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89" name="Picture 7">
          <a:extLst>
            <a:ext uri="{FF2B5EF4-FFF2-40B4-BE49-F238E27FC236}">
              <a16:creationId xmlns:a16="http://schemas.microsoft.com/office/drawing/2014/main" id="{00000000-0008-0000-0200-00004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90" name="Picture 7">
          <a:extLst>
            <a:ext uri="{FF2B5EF4-FFF2-40B4-BE49-F238E27FC236}">
              <a16:creationId xmlns:a16="http://schemas.microsoft.com/office/drawing/2014/main" id="{00000000-0008-0000-0200-00004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91" name="Picture 7">
          <a:extLst>
            <a:ext uri="{FF2B5EF4-FFF2-40B4-BE49-F238E27FC236}">
              <a16:creationId xmlns:a16="http://schemas.microsoft.com/office/drawing/2014/main" id="{00000000-0008-0000-0200-00004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92" name="Picture 7">
          <a:extLst>
            <a:ext uri="{FF2B5EF4-FFF2-40B4-BE49-F238E27FC236}">
              <a16:creationId xmlns:a16="http://schemas.microsoft.com/office/drawing/2014/main" id="{00000000-0008-0000-0200-00004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93" name="Picture 7">
          <a:extLst>
            <a:ext uri="{FF2B5EF4-FFF2-40B4-BE49-F238E27FC236}">
              <a16:creationId xmlns:a16="http://schemas.microsoft.com/office/drawing/2014/main" id="{00000000-0008-0000-0200-00004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94" name="Picture 7">
          <a:extLst>
            <a:ext uri="{FF2B5EF4-FFF2-40B4-BE49-F238E27FC236}">
              <a16:creationId xmlns:a16="http://schemas.microsoft.com/office/drawing/2014/main" id="{00000000-0008-0000-0200-00004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95" name="Picture 7">
          <a:extLst>
            <a:ext uri="{FF2B5EF4-FFF2-40B4-BE49-F238E27FC236}">
              <a16:creationId xmlns:a16="http://schemas.microsoft.com/office/drawing/2014/main" id="{00000000-0008-0000-0200-00004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96" name="Picture 7">
          <a:extLst>
            <a:ext uri="{FF2B5EF4-FFF2-40B4-BE49-F238E27FC236}">
              <a16:creationId xmlns:a16="http://schemas.microsoft.com/office/drawing/2014/main" id="{00000000-0008-0000-0200-00004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97" name="Picture 7">
          <a:extLst>
            <a:ext uri="{FF2B5EF4-FFF2-40B4-BE49-F238E27FC236}">
              <a16:creationId xmlns:a16="http://schemas.microsoft.com/office/drawing/2014/main" id="{00000000-0008-0000-0200-00004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98" name="Picture 7">
          <a:extLst>
            <a:ext uri="{FF2B5EF4-FFF2-40B4-BE49-F238E27FC236}">
              <a16:creationId xmlns:a16="http://schemas.microsoft.com/office/drawing/2014/main" id="{00000000-0008-0000-0200-00004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13793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099" name="Picture 7">
          <a:extLst>
            <a:ext uri="{FF2B5EF4-FFF2-40B4-BE49-F238E27FC236}">
              <a16:creationId xmlns:a16="http://schemas.microsoft.com/office/drawing/2014/main" id="{00000000-0008-0000-0200-00004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00" name="Picture 7">
          <a:extLst>
            <a:ext uri="{FF2B5EF4-FFF2-40B4-BE49-F238E27FC236}">
              <a16:creationId xmlns:a16="http://schemas.microsoft.com/office/drawing/2014/main" id="{00000000-0008-0000-0200-00004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01" name="Picture 7">
          <a:extLst>
            <a:ext uri="{FF2B5EF4-FFF2-40B4-BE49-F238E27FC236}">
              <a16:creationId xmlns:a16="http://schemas.microsoft.com/office/drawing/2014/main" id="{00000000-0008-0000-0200-00004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02" name="Picture 7">
          <a:extLst>
            <a:ext uri="{FF2B5EF4-FFF2-40B4-BE49-F238E27FC236}">
              <a16:creationId xmlns:a16="http://schemas.microsoft.com/office/drawing/2014/main" id="{00000000-0008-0000-0200-00004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03" name="Picture 7">
          <a:extLst>
            <a:ext uri="{FF2B5EF4-FFF2-40B4-BE49-F238E27FC236}">
              <a16:creationId xmlns:a16="http://schemas.microsoft.com/office/drawing/2014/main" id="{00000000-0008-0000-0200-00004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04" name="Picture 7">
          <a:extLst>
            <a:ext uri="{FF2B5EF4-FFF2-40B4-BE49-F238E27FC236}">
              <a16:creationId xmlns:a16="http://schemas.microsoft.com/office/drawing/2014/main" id="{00000000-0008-0000-0200-00005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05" name="Picture 7">
          <a:extLst>
            <a:ext uri="{FF2B5EF4-FFF2-40B4-BE49-F238E27FC236}">
              <a16:creationId xmlns:a16="http://schemas.microsoft.com/office/drawing/2014/main" id="{00000000-0008-0000-0200-00005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06" name="Picture 7">
          <a:extLst>
            <a:ext uri="{FF2B5EF4-FFF2-40B4-BE49-F238E27FC236}">
              <a16:creationId xmlns:a16="http://schemas.microsoft.com/office/drawing/2014/main" id="{00000000-0008-0000-0200-00005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07" name="Picture 7">
          <a:extLst>
            <a:ext uri="{FF2B5EF4-FFF2-40B4-BE49-F238E27FC236}">
              <a16:creationId xmlns:a16="http://schemas.microsoft.com/office/drawing/2014/main" id="{00000000-0008-0000-0200-00005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08" name="Picture 7">
          <a:extLst>
            <a:ext uri="{FF2B5EF4-FFF2-40B4-BE49-F238E27FC236}">
              <a16:creationId xmlns:a16="http://schemas.microsoft.com/office/drawing/2014/main" id="{00000000-0008-0000-0200-00005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09" name="Picture 7">
          <a:extLst>
            <a:ext uri="{FF2B5EF4-FFF2-40B4-BE49-F238E27FC236}">
              <a16:creationId xmlns:a16="http://schemas.microsoft.com/office/drawing/2014/main" id="{00000000-0008-0000-0200-00005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10" name="Picture 7">
          <a:extLst>
            <a:ext uri="{FF2B5EF4-FFF2-40B4-BE49-F238E27FC236}">
              <a16:creationId xmlns:a16="http://schemas.microsoft.com/office/drawing/2014/main" id="{00000000-0008-0000-0200-00005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11" name="Picture 7">
          <a:extLst>
            <a:ext uri="{FF2B5EF4-FFF2-40B4-BE49-F238E27FC236}">
              <a16:creationId xmlns:a16="http://schemas.microsoft.com/office/drawing/2014/main" id="{00000000-0008-0000-0200-00005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12" name="Picture 7">
          <a:extLst>
            <a:ext uri="{FF2B5EF4-FFF2-40B4-BE49-F238E27FC236}">
              <a16:creationId xmlns:a16="http://schemas.microsoft.com/office/drawing/2014/main" id="{00000000-0008-0000-0200-00005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13" name="Picture 7">
          <a:extLst>
            <a:ext uri="{FF2B5EF4-FFF2-40B4-BE49-F238E27FC236}">
              <a16:creationId xmlns:a16="http://schemas.microsoft.com/office/drawing/2014/main" id="{00000000-0008-0000-0200-00005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14" name="Picture 7">
          <a:extLst>
            <a:ext uri="{FF2B5EF4-FFF2-40B4-BE49-F238E27FC236}">
              <a16:creationId xmlns:a16="http://schemas.microsoft.com/office/drawing/2014/main" id="{00000000-0008-0000-0200-00005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15" name="Picture 7">
          <a:extLst>
            <a:ext uri="{FF2B5EF4-FFF2-40B4-BE49-F238E27FC236}">
              <a16:creationId xmlns:a16="http://schemas.microsoft.com/office/drawing/2014/main" id="{00000000-0008-0000-0200-00005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16" name="Picture 7">
          <a:extLst>
            <a:ext uri="{FF2B5EF4-FFF2-40B4-BE49-F238E27FC236}">
              <a16:creationId xmlns:a16="http://schemas.microsoft.com/office/drawing/2014/main" id="{00000000-0008-0000-0200-00005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17" name="Picture 7">
          <a:extLst>
            <a:ext uri="{FF2B5EF4-FFF2-40B4-BE49-F238E27FC236}">
              <a16:creationId xmlns:a16="http://schemas.microsoft.com/office/drawing/2014/main" id="{00000000-0008-0000-0200-00005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18" name="Picture 7">
          <a:extLst>
            <a:ext uri="{FF2B5EF4-FFF2-40B4-BE49-F238E27FC236}">
              <a16:creationId xmlns:a16="http://schemas.microsoft.com/office/drawing/2014/main" id="{00000000-0008-0000-0200-00005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19" name="Picture 7">
          <a:extLst>
            <a:ext uri="{FF2B5EF4-FFF2-40B4-BE49-F238E27FC236}">
              <a16:creationId xmlns:a16="http://schemas.microsoft.com/office/drawing/2014/main" id="{00000000-0008-0000-0200-00005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20" name="Picture 7">
          <a:extLst>
            <a:ext uri="{FF2B5EF4-FFF2-40B4-BE49-F238E27FC236}">
              <a16:creationId xmlns:a16="http://schemas.microsoft.com/office/drawing/2014/main" id="{00000000-0008-0000-0200-00006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21" name="Picture 7">
          <a:extLst>
            <a:ext uri="{FF2B5EF4-FFF2-40B4-BE49-F238E27FC236}">
              <a16:creationId xmlns:a16="http://schemas.microsoft.com/office/drawing/2014/main" id="{00000000-0008-0000-0200-00006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22" name="Picture 7">
          <a:extLst>
            <a:ext uri="{FF2B5EF4-FFF2-40B4-BE49-F238E27FC236}">
              <a16:creationId xmlns:a16="http://schemas.microsoft.com/office/drawing/2014/main" id="{00000000-0008-0000-0200-00006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23" name="Picture 7">
          <a:extLst>
            <a:ext uri="{FF2B5EF4-FFF2-40B4-BE49-F238E27FC236}">
              <a16:creationId xmlns:a16="http://schemas.microsoft.com/office/drawing/2014/main" id="{00000000-0008-0000-0200-00006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24" name="Picture 7">
          <a:extLst>
            <a:ext uri="{FF2B5EF4-FFF2-40B4-BE49-F238E27FC236}">
              <a16:creationId xmlns:a16="http://schemas.microsoft.com/office/drawing/2014/main" id="{00000000-0008-0000-0200-00006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25" name="Picture 7">
          <a:extLst>
            <a:ext uri="{FF2B5EF4-FFF2-40B4-BE49-F238E27FC236}">
              <a16:creationId xmlns:a16="http://schemas.microsoft.com/office/drawing/2014/main" id="{00000000-0008-0000-0200-00006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26" name="Picture 7">
          <a:extLst>
            <a:ext uri="{FF2B5EF4-FFF2-40B4-BE49-F238E27FC236}">
              <a16:creationId xmlns:a16="http://schemas.microsoft.com/office/drawing/2014/main" id="{00000000-0008-0000-0200-00006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27" name="Picture 7">
          <a:extLst>
            <a:ext uri="{FF2B5EF4-FFF2-40B4-BE49-F238E27FC236}">
              <a16:creationId xmlns:a16="http://schemas.microsoft.com/office/drawing/2014/main" id="{00000000-0008-0000-0200-00006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28" name="Picture 7">
          <a:extLst>
            <a:ext uri="{FF2B5EF4-FFF2-40B4-BE49-F238E27FC236}">
              <a16:creationId xmlns:a16="http://schemas.microsoft.com/office/drawing/2014/main" id="{00000000-0008-0000-0200-00006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29" name="Picture 7">
          <a:extLst>
            <a:ext uri="{FF2B5EF4-FFF2-40B4-BE49-F238E27FC236}">
              <a16:creationId xmlns:a16="http://schemas.microsoft.com/office/drawing/2014/main" id="{00000000-0008-0000-0200-00006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30" name="Picture 7">
          <a:extLst>
            <a:ext uri="{FF2B5EF4-FFF2-40B4-BE49-F238E27FC236}">
              <a16:creationId xmlns:a16="http://schemas.microsoft.com/office/drawing/2014/main" id="{00000000-0008-0000-0200-00006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31" name="Picture 7">
          <a:extLst>
            <a:ext uri="{FF2B5EF4-FFF2-40B4-BE49-F238E27FC236}">
              <a16:creationId xmlns:a16="http://schemas.microsoft.com/office/drawing/2014/main" id="{00000000-0008-0000-0200-00006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32" name="Picture 7">
          <a:extLst>
            <a:ext uri="{FF2B5EF4-FFF2-40B4-BE49-F238E27FC236}">
              <a16:creationId xmlns:a16="http://schemas.microsoft.com/office/drawing/2014/main" id="{00000000-0008-0000-0200-00006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33" name="Picture 7">
          <a:extLst>
            <a:ext uri="{FF2B5EF4-FFF2-40B4-BE49-F238E27FC236}">
              <a16:creationId xmlns:a16="http://schemas.microsoft.com/office/drawing/2014/main" id="{00000000-0008-0000-0200-00006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34" name="Picture 7">
          <a:extLst>
            <a:ext uri="{FF2B5EF4-FFF2-40B4-BE49-F238E27FC236}">
              <a16:creationId xmlns:a16="http://schemas.microsoft.com/office/drawing/2014/main" id="{00000000-0008-0000-0200-00006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35" name="Picture 7">
          <a:extLst>
            <a:ext uri="{FF2B5EF4-FFF2-40B4-BE49-F238E27FC236}">
              <a16:creationId xmlns:a16="http://schemas.microsoft.com/office/drawing/2014/main" id="{00000000-0008-0000-0200-00006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36" name="Picture 7">
          <a:extLst>
            <a:ext uri="{FF2B5EF4-FFF2-40B4-BE49-F238E27FC236}">
              <a16:creationId xmlns:a16="http://schemas.microsoft.com/office/drawing/2014/main" id="{00000000-0008-0000-0200-00007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37" name="Picture 7">
          <a:extLst>
            <a:ext uri="{FF2B5EF4-FFF2-40B4-BE49-F238E27FC236}">
              <a16:creationId xmlns:a16="http://schemas.microsoft.com/office/drawing/2014/main" id="{00000000-0008-0000-0200-00007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38" name="Picture 7">
          <a:extLst>
            <a:ext uri="{FF2B5EF4-FFF2-40B4-BE49-F238E27FC236}">
              <a16:creationId xmlns:a16="http://schemas.microsoft.com/office/drawing/2014/main" id="{00000000-0008-0000-0200-00007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39" name="Picture 7">
          <a:extLst>
            <a:ext uri="{FF2B5EF4-FFF2-40B4-BE49-F238E27FC236}">
              <a16:creationId xmlns:a16="http://schemas.microsoft.com/office/drawing/2014/main" id="{00000000-0008-0000-0200-00007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40" name="Picture 7">
          <a:extLst>
            <a:ext uri="{FF2B5EF4-FFF2-40B4-BE49-F238E27FC236}">
              <a16:creationId xmlns:a16="http://schemas.microsoft.com/office/drawing/2014/main" id="{00000000-0008-0000-0200-00007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41" name="Picture 7">
          <a:extLst>
            <a:ext uri="{FF2B5EF4-FFF2-40B4-BE49-F238E27FC236}">
              <a16:creationId xmlns:a16="http://schemas.microsoft.com/office/drawing/2014/main" id="{00000000-0008-0000-0200-00007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42" name="Picture 7">
          <a:extLst>
            <a:ext uri="{FF2B5EF4-FFF2-40B4-BE49-F238E27FC236}">
              <a16:creationId xmlns:a16="http://schemas.microsoft.com/office/drawing/2014/main" id="{00000000-0008-0000-0200-00007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43" name="Picture 7">
          <a:extLst>
            <a:ext uri="{FF2B5EF4-FFF2-40B4-BE49-F238E27FC236}">
              <a16:creationId xmlns:a16="http://schemas.microsoft.com/office/drawing/2014/main" id="{00000000-0008-0000-0200-00007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44" name="Picture 7">
          <a:extLst>
            <a:ext uri="{FF2B5EF4-FFF2-40B4-BE49-F238E27FC236}">
              <a16:creationId xmlns:a16="http://schemas.microsoft.com/office/drawing/2014/main" id="{00000000-0008-0000-0200-00007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45" name="Picture 7">
          <a:extLst>
            <a:ext uri="{FF2B5EF4-FFF2-40B4-BE49-F238E27FC236}">
              <a16:creationId xmlns:a16="http://schemas.microsoft.com/office/drawing/2014/main" id="{00000000-0008-0000-0200-00007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46" name="Picture 7">
          <a:extLst>
            <a:ext uri="{FF2B5EF4-FFF2-40B4-BE49-F238E27FC236}">
              <a16:creationId xmlns:a16="http://schemas.microsoft.com/office/drawing/2014/main" id="{00000000-0008-0000-0200-00007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332405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47" name="Picture 7">
          <a:extLst>
            <a:ext uri="{FF2B5EF4-FFF2-40B4-BE49-F238E27FC236}">
              <a16:creationId xmlns:a16="http://schemas.microsoft.com/office/drawing/2014/main" id="{00000000-0008-0000-0200-00007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48" name="Picture 7">
          <a:extLst>
            <a:ext uri="{FF2B5EF4-FFF2-40B4-BE49-F238E27FC236}">
              <a16:creationId xmlns:a16="http://schemas.microsoft.com/office/drawing/2014/main" id="{00000000-0008-0000-0200-00007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49" name="Picture 7">
          <a:extLst>
            <a:ext uri="{FF2B5EF4-FFF2-40B4-BE49-F238E27FC236}">
              <a16:creationId xmlns:a16="http://schemas.microsoft.com/office/drawing/2014/main" id="{00000000-0008-0000-0200-00007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50" name="Picture 7">
          <a:extLst>
            <a:ext uri="{FF2B5EF4-FFF2-40B4-BE49-F238E27FC236}">
              <a16:creationId xmlns:a16="http://schemas.microsoft.com/office/drawing/2014/main" id="{00000000-0008-0000-0200-00007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51" name="Picture 7">
          <a:extLst>
            <a:ext uri="{FF2B5EF4-FFF2-40B4-BE49-F238E27FC236}">
              <a16:creationId xmlns:a16="http://schemas.microsoft.com/office/drawing/2014/main" id="{00000000-0008-0000-0200-00007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52" name="Picture 7">
          <a:extLst>
            <a:ext uri="{FF2B5EF4-FFF2-40B4-BE49-F238E27FC236}">
              <a16:creationId xmlns:a16="http://schemas.microsoft.com/office/drawing/2014/main" id="{00000000-0008-0000-0200-00008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53" name="Picture 7">
          <a:extLst>
            <a:ext uri="{FF2B5EF4-FFF2-40B4-BE49-F238E27FC236}">
              <a16:creationId xmlns:a16="http://schemas.microsoft.com/office/drawing/2014/main" id="{00000000-0008-0000-0200-00008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54" name="Picture 7">
          <a:extLst>
            <a:ext uri="{FF2B5EF4-FFF2-40B4-BE49-F238E27FC236}">
              <a16:creationId xmlns:a16="http://schemas.microsoft.com/office/drawing/2014/main" id="{00000000-0008-0000-0200-00008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55" name="Picture 7">
          <a:extLst>
            <a:ext uri="{FF2B5EF4-FFF2-40B4-BE49-F238E27FC236}">
              <a16:creationId xmlns:a16="http://schemas.microsoft.com/office/drawing/2014/main" id="{00000000-0008-0000-0200-00008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56" name="Picture 7">
          <a:extLst>
            <a:ext uri="{FF2B5EF4-FFF2-40B4-BE49-F238E27FC236}">
              <a16:creationId xmlns:a16="http://schemas.microsoft.com/office/drawing/2014/main" id="{00000000-0008-0000-0200-00008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57" name="Picture 7">
          <a:extLst>
            <a:ext uri="{FF2B5EF4-FFF2-40B4-BE49-F238E27FC236}">
              <a16:creationId xmlns:a16="http://schemas.microsoft.com/office/drawing/2014/main" id="{00000000-0008-0000-0200-00008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58" name="Picture 7">
          <a:extLst>
            <a:ext uri="{FF2B5EF4-FFF2-40B4-BE49-F238E27FC236}">
              <a16:creationId xmlns:a16="http://schemas.microsoft.com/office/drawing/2014/main" id="{00000000-0008-0000-0200-00008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59" name="Picture 7">
          <a:extLst>
            <a:ext uri="{FF2B5EF4-FFF2-40B4-BE49-F238E27FC236}">
              <a16:creationId xmlns:a16="http://schemas.microsoft.com/office/drawing/2014/main" id="{00000000-0008-0000-0200-00008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60" name="Picture 7">
          <a:extLst>
            <a:ext uri="{FF2B5EF4-FFF2-40B4-BE49-F238E27FC236}">
              <a16:creationId xmlns:a16="http://schemas.microsoft.com/office/drawing/2014/main" id="{00000000-0008-0000-0200-00008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61" name="Picture 7">
          <a:extLst>
            <a:ext uri="{FF2B5EF4-FFF2-40B4-BE49-F238E27FC236}">
              <a16:creationId xmlns:a16="http://schemas.microsoft.com/office/drawing/2014/main" id="{00000000-0008-0000-0200-00008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62" name="Picture 7">
          <a:extLst>
            <a:ext uri="{FF2B5EF4-FFF2-40B4-BE49-F238E27FC236}">
              <a16:creationId xmlns:a16="http://schemas.microsoft.com/office/drawing/2014/main" id="{00000000-0008-0000-0200-00008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44077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63" name="Picture 7">
          <a:extLst>
            <a:ext uri="{FF2B5EF4-FFF2-40B4-BE49-F238E27FC236}">
              <a16:creationId xmlns:a16="http://schemas.microsoft.com/office/drawing/2014/main" id="{00000000-0008-0000-0200-00008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64" name="Picture 7">
          <a:extLst>
            <a:ext uri="{FF2B5EF4-FFF2-40B4-BE49-F238E27FC236}">
              <a16:creationId xmlns:a16="http://schemas.microsoft.com/office/drawing/2014/main" id="{00000000-0008-0000-0200-00008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65" name="Picture 7">
          <a:extLst>
            <a:ext uri="{FF2B5EF4-FFF2-40B4-BE49-F238E27FC236}">
              <a16:creationId xmlns:a16="http://schemas.microsoft.com/office/drawing/2014/main" id="{00000000-0008-0000-0200-00008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66" name="Picture 7">
          <a:extLst>
            <a:ext uri="{FF2B5EF4-FFF2-40B4-BE49-F238E27FC236}">
              <a16:creationId xmlns:a16="http://schemas.microsoft.com/office/drawing/2014/main" id="{00000000-0008-0000-0200-00008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67" name="Picture 7">
          <a:extLst>
            <a:ext uri="{FF2B5EF4-FFF2-40B4-BE49-F238E27FC236}">
              <a16:creationId xmlns:a16="http://schemas.microsoft.com/office/drawing/2014/main" id="{00000000-0008-0000-0200-00008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68" name="Picture 7">
          <a:extLst>
            <a:ext uri="{FF2B5EF4-FFF2-40B4-BE49-F238E27FC236}">
              <a16:creationId xmlns:a16="http://schemas.microsoft.com/office/drawing/2014/main" id="{00000000-0008-0000-0200-00009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69" name="Picture 7">
          <a:extLst>
            <a:ext uri="{FF2B5EF4-FFF2-40B4-BE49-F238E27FC236}">
              <a16:creationId xmlns:a16="http://schemas.microsoft.com/office/drawing/2014/main" id="{00000000-0008-0000-0200-00009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70" name="Picture 7">
          <a:extLst>
            <a:ext uri="{FF2B5EF4-FFF2-40B4-BE49-F238E27FC236}">
              <a16:creationId xmlns:a16="http://schemas.microsoft.com/office/drawing/2014/main" id="{00000000-0008-0000-0200-00009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71" name="Picture 7">
          <a:extLst>
            <a:ext uri="{FF2B5EF4-FFF2-40B4-BE49-F238E27FC236}">
              <a16:creationId xmlns:a16="http://schemas.microsoft.com/office/drawing/2014/main" id="{00000000-0008-0000-0200-00009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72" name="Picture 7">
          <a:extLst>
            <a:ext uri="{FF2B5EF4-FFF2-40B4-BE49-F238E27FC236}">
              <a16:creationId xmlns:a16="http://schemas.microsoft.com/office/drawing/2014/main" id="{00000000-0008-0000-0200-00009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73" name="Picture 7">
          <a:extLst>
            <a:ext uri="{FF2B5EF4-FFF2-40B4-BE49-F238E27FC236}">
              <a16:creationId xmlns:a16="http://schemas.microsoft.com/office/drawing/2014/main" id="{00000000-0008-0000-0200-00009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74" name="Picture 7">
          <a:extLst>
            <a:ext uri="{FF2B5EF4-FFF2-40B4-BE49-F238E27FC236}">
              <a16:creationId xmlns:a16="http://schemas.microsoft.com/office/drawing/2014/main" id="{00000000-0008-0000-0200-00009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75" name="Picture 7">
          <a:extLst>
            <a:ext uri="{FF2B5EF4-FFF2-40B4-BE49-F238E27FC236}">
              <a16:creationId xmlns:a16="http://schemas.microsoft.com/office/drawing/2014/main" id="{00000000-0008-0000-0200-00009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76" name="Picture 7">
          <a:extLst>
            <a:ext uri="{FF2B5EF4-FFF2-40B4-BE49-F238E27FC236}">
              <a16:creationId xmlns:a16="http://schemas.microsoft.com/office/drawing/2014/main" id="{00000000-0008-0000-0200-00009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77" name="Picture 7">
          <a:extLst>
            <a:ext uri="{FF2B5EF4-FFF2-40B4-BE49-F238E27FC236}">
              <a16:creationId xmlns:a16="http://schemas.microsoft.com/office/drawing/2014/main" id="{00000000-0008-0000-0200-00009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78" name="Picture 7">
          <a:extLst>
            <a:ext uri="{FF2B5EF4-FFF2-40B4-BE49-F238E27FC236}">
              <a16:creationId xmlns:a16="http://schemas.microsoft.com/office/drawing/2014/main" id="{00000000-0008-0000-0200-00009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79" name="Picture 7">
          <a:extLst>
            <a:ext uri="{FF2B5EF4-FFF2-40B4-BE49-F238E27FC236}">
              <a16:creationId xmlns:a16="http://schemas.microsoft.com/office/drawing/2014/main" id="{00000000-0008-0000-0200-00009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80" name="Picture 7">
          <a:extLst>
            <a:ext uri="{FF2B5EF4-FFF2-40B4-BE49-F238E27FC236}">
              <a16:creationId xmlns:a16="http://schemas.microsoft.com/office/drawing/2014/main" id="{00000000-0008-0000-0200-00009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81" name="Picture 7">
          <a:extLst>
            <a:ext uri="{FF2B5EF4-FFF2-40B4-BE49-F238E27FC236}">
              <a16:creationId xmlns:a16="http://schemas.microsoft.com/office/drawing/2014/main" id="{00000000-0008-0000-0200-00009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82" name="Picture 7">
          <a:extLst>
            <a:ext uri="{FF2B5EF4-FFF2-40B4-BE49-F238E27FC236}">
              <a16:creationId xmlns:a16="http://schemas.microsoft.com/office/drawing/2014/main" id="{00000000-0008-0000-0200-00009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83" name="Picture 7">
          <a:extLst>
            <a:ext uri="{FF2B5EF4-FFF2-40B4-BE49-F238E27FC236}">
              <a16:creationId xmlns:a16="http://schemas.microsoft.com/office/drawing/2014/main" id="{00000000-0008-0000-0200-00009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84" name="Picture 7">
          <a:extLst>
            <a:ext uri="{FF2B5EF4-FFF2-40B4-BE49-F238E27FC236}">
              <a16:creationId xmlns:a16="http://schemas.microsoft.com/office/drawing/2014/main" id="{00000000-0008-0000-0200-0000A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85" name="Picture 7">
          <a:extLst>
            <a:ext uri="{FF2B5EF4-FFF2-40B4-BE49-F238E27FC236}">
              <a16:creationId xmlns:a16="http://schemas.microsoft.com/office/drawing/2014/main" id="{00000000-0008-0000-0200-0000A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86" name="Picture 7">
          <a:extLst>
            <a:ext uri="{FF2B5EF4-FFF2-40B4-BE49-F238E27FC236}">
              <a16:creationId xmlns:a16="http://schemas.microsoft.com/office/drawing/2014/main" id="{00000000-0008-0000-0200-0000A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87" name="Picture 7">
          <a:extLst>
            <a:ext uri="{FF2B5EF4-FFF2-40B4-BE49-F238E27FC236}">
              <a16:creationId xmlns:a16="http://schemas.microsoft.com/office/drawing/2014/main" id="{00000000-0008-0000-0200-0000A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88" name="Picture 7">
          <a:extLst>
            <a:ext uri="{FF2B5EF4-FFF2-40B4-BE49-F238E27FC236}">
              <a16:creationId xmlns:a16="http://schemas.microsoft.com/office/drawing/2014/main" id="{00000000-0008-0000-0200-0000A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89" name="Picture 7">
          <a:extLst>
            <a:ext uri="{FF2B5EF4-FFF2-40B4-BE49-F238E27FC236}">
              <a16:creationId xmlns:a16="http://schemas.microsoft.com/office/drawing/2014/main" id="{00000000-0008-0000-0200-0000A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90" name="Picture 7">
          <a:extLst>
            <a:ext uri="{FF2B5EF4-FFF2-40B4-BE49-F238E27FC236}">
              <a16:creationId xmlns:a16="http://schemas.microsoft.com/office/drawing/2014/main" id="{00000000-0008-0000-0200-0000A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91" name="Picture 7">
          <a:extLst>
            <a:ext uri="{FF2B5EF4-FFF2-40B4-BE49-F238E27FC236}">
              <a16:creationId xmlns:a16="http://schemas.microsoft.com/office/drawing/2014/main" id="{00000000-0008-0000-0200-0000A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92" name="Picture 7">
          <a:extLst>
            <a:ext uri="{FF2B5EF4-FFF2-40B4-BE49-F238E27FC236}">
              <a16:creationId xmlns:a16="http://schemas.microsoft.com/office/drawing/2014/main" id="{00000000-0008-0000-0200-0000A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93" name="Picture 7">
          <a:extLst>
            <a:ext uri="{FF2B5EF4-FFF2-40B4-BE49-F238E27FC236}">
              <a16:creationId xmlns:a16="http://schemas.microsoft.com/office/drawing/2014/main" id="{00000000-0008-0000-0200-0000A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94" name="Picture 7">
          <a:extLst>
            <a:ext uri="{FF2B5EF4-FFF2-40B4-BE49-F238E27FC236}">
              <a16:creationId xmlns:a16="http://schemas.microsoft.com/office/drawing/2014/main" id="{00000000-0008-0000-0200-0000A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95" name="Picture 7">
          <a:extLst>
            <a:ext uri="{FF2B5EF4-FFF2-40B4-BE49-F238E27FC236}">
              <a16:creationId xmlns:a16="http://schemas.microsoft.com/office/drawing/2014/main" id="{00000000-0008-0000-0200-0000A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96" name="Picture 7">
          <a:extLst>
            <a:ext uri="{FF2B5EF4-FFF2-40B4-BE49-F238E27FC236}">
              <a16:creationId xmlns:a16="http://schemas.microsoft.com/office/drawing/2014/main" id="{00000000-0008-0000-0200-0000A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97" name="Picture 7">
          <a:extLst>
            <a:ext uri="{FF2B5EF4-FFF2-40B4-BE49-F238E27FC236}">
              <a16:creationId xmlns:a16="http://schemas.microsoft.com/office/drawing/2014/main" id="{00000000-0008-0000-0200-0000A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98" name="Picture 7">
          <a:extLst>
            <a:ext uri="{FF2B5EF4-FFF2-40B4-BE49-F238E27FC236}">
              <a16:creationId xmlns:a16="http://schemas.microsoft.com/office/drawing/2014/main" id="{00000000-0008-0000-0200-0000A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199" name="Picture 7">
          <a:extLst>
            <a:ext uri="{FF2B5EF4-FFF2-40B4-BE49-F238E27FC236}">
              <a16:creationId xmlns:a16="http://schemas.microsoft.com/office/drawing/2014/main" id="{00000000-0008-0000-0200-0000A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00" name="Picture 7">
          <a:extLst>
            <a:ext uri="{FF2B5EF4-FFF2-40B4-BE49-F238E27FC236}">
              <a16:creationId xmlns:a16="http://schemas.microsoft.com/office/drawing/2014/main" id="{00000000-0008-0000-0200-0000B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01" name="Picture 7">
          <a:extLst>
            <a:ext uri="{FF2B5EF4-FFF2-40B4-BE49-F238E27FC236}">
              <a16:creationId xmlns:a16="http://schemas.microsoft.com/office/drawing/2014/main" id="{00000000-0008-0000-0200-0000B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02" name="Picture 7">
          <a:extLst>
            <a:ext uri="{FF2B5EF4-FFF2-40B4-BE49-F238E27FC236}">
              <a16:creationId xmlns:a16="http://schemas.microsoft.com/office/drawing/2014/main" id="{00000000-0008-0000-0200-0000B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03" name="Picture 7">
          <a:extLst>
            <a:ext uri="{FF2B5EF4-FFF2-40B4-BE49-F238E27FC236}">
              <a16:creationId xmlns:a16="http://schemas.microsoft.com/office/drawing/2014/main" id="{00000000-0008-0000-0200-0000B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04" name="Picture 7">
          <a:extLst>
            <a:ext uri="{FF2B5EF4-FFF2-40B4-BE49-F238E27FC236}">
              <a16:creationId xmlns:a16="http://schemas.microsoft.com/office/drawing/2014/main" id="{00000000-0008-0000-0200-0000B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05" name="Picture 7">
          <a:extLst>
            <a:ext uri="{FF2B5EF4-FFF2-40B4-BE49-F238E27FC236}">
              <a16:creationId xmlns:a16="http://schemas.microsoft.com/office/drawing/2014/main" id="{00000000-0008-0000-0200-0000B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06" name="Picture 7">
          <a:extLst>
            <a:ext uri="{FF2B5EF4-FFF2-40B4-BE49-F238E27FC236}">
              <a16:creationId xmlns:a16="http://schemas.microsoft.com/office/drawing/2014/main" id="{00000000-0008-0000-0200-0000B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07" name="Picture 7">
          <a:extLst>
            <a:ext uri="{FF2B5EF4-FFF2-40B4-BE49-F238E27FC236}">
              <a16:creationId xmlns:a16="http://schemas.microsoft.com/office/drawing/2014/main" id="{00000000-0008-0000-0200-0000B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08" name="Picture 7">
          <a:extLst>
            <a:ext uri="{FF2B5EF4-FFF2-40B4-BE49-F238E27FC236}">
              <a16:creationId xmlns:a16="http://schemas.microsoft.com/office/drawing/2014/main" id="{00000000-0008-0000-0200-0000B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09" name="Picture 7">
          <a:extLst>
            <a:ext uri="{FF2B5EF4-FFF2-40B4-BE49-F238E27FC236}">
              <a16:creationId xmlns:a16="http://schemas.microsoft.com/office/drawing/2014/main" id="{00000000-0008-0000-0200-0000B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10" name="Picture 7">
          <a:extLst>
            <a:ext uri="{FF2B5EF4-FFF2-40B4-BE49-F238E27FC236}">
              <a16:creationId xmlns:a16="http://schemas.microsoft.com/office/drawing/2014/main" id="{00000000-0008-0000-0200-0000B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4626897"/>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11" name="Picture 7">
          <a:extLst>
            <a:ext uri="{FF2B5EF4-FFF2-40B4-BE49-F238E27FC236}">
              <a16:creationId xmlns:a16="http://schemas.microsoft.com/office/drawing/2014/main" id="{00000000-0008-0000-0200-0000B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12" name="Picture 7">
          <a:extLst>
            <a:ext uri="{FF2B5EF4-FFF2-40B4-BE49-F238E27FC236}">
              <a16:creationId xmlns:a16="http://schemas.microsoft.com/office/drawing/2014/main" id="{00000000-0008-0000-0200-0000B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13" name="Picture 7">
          <a:extLst>
            <a:ext uri="{FF2B5EF4-FFF2-40B4-BE49-F238E27FC236}">
              <a16:creationId xmlns:a16="http://schemas.microsoft.com/office/drawing/2014/main" id="{00000000-0008-0000-0200-0000B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14" name="Picture 7">
          <a:extLst>
            <a:ext uri="{FF2B5EF4-FFF2-40B4-BE49-F238E27FC236}">
              <a16:creationId xmlns:a16="http://schemas.microsoft.com/office/drawing/2014/main" id="{00000000-0008-0000-0200-0000B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15" name="Picture 7">
          <a:extLst>
            <a:ext uri="{FF2B5EF4-FFF2-40B4-BE49-F238E27FC236}">
              <a16:creationId xmlns:a16="http://schemas.microsoft.com/office/drawing/2014/main" id="{00000000-0008-0000-0200-0000B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16" name="Picture 7">
          <a:extLst>
            <a:ext uri="{FF2B5EF4-FFF2-40B4-BE49-F238E27FC236}">
              <a16:creationId xmlns:a16="http://schemas.microsoft.com/office/drawing/2014/main" id="{00000000-0008-0000-0200-0000C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17" name="Picture 7">
          <a:extLst>
            <a:ext uri="{FF2B5EF4-FFF2-40B4-BE49-F238E27FC236}">
              <a16:creationId xmlns:a16="http://schemas.microsoft.com/office/drawing/2014/main" id="{00000000-0008-0000-0200-0000C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18" name="Picture 7">
          <a:extLst>
            <a:ext uri="{FF2B5EF4-FFF2-40B4-BE49-F238E27FC236}">
              <a16:creationId xmlns:a16="http://schemas.microsoft.com/office/drawing/2014/main" id="{00000000-0008-0000-0200-0000C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19" name="Picture 7">
          <a:extLst>
            <a:ext uri="{FF2B5EF4-FFF2-40B4-BE49-F238E27FC236}">
              <a16:creationId xmlns:a16="http://schemas.microsoft.com/office/drawing/2014/main" id="{00000000-0008-0000-0200-0000C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20" name="Picture 7">
          <a:extLst>
            <a:ext uri="{FF2B5EF4-FFF2-40B4-BE49-F238E27FC236}">
              <a16:creationId xmlns:a16="http://schemas.microsoft.com/office/drawing/2014/main" id="{00000000-0008-0000-0200-0000C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21" name="Picture 7">
          <a:extLst>
            <a:ext uri="{FF2B5EF4-FFF2-40B4-BE49-F238E27FC236}">
              <a16:creationId xmlns:a16="http://schemas.microsoft.com/office/drawing/2014/main" id="{00000000-0008-0000-0200-0000C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22" name="Picture 7">
          <a:extLst>
            <a:ext uri="{FF2B5EF4-FFF2-40B4-BE49-F238E27FC236}">
              <a16:creationId xmlns:a16="http://schemas.microsoft.com/office/drawing/2014/main" id="{00000000-0008-0000-0200-0000C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23" name="Picture 7">
          <a:extLst>
            <a:ext uri="{FF2B5EF4-FFF2-40B4-BE49-F238E27FC236}">
              <a16:creationId xmlns:a16="http://schemas.microsoft.com/office/drawing/2014/main" id="{00000000-0008-0000-0200-0000C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24" name="Picture 7">
          <a:extLst>
            <a:ext uri="{FF2B5EF4-FFF2-40B4-BE49-F238E27FC236}">
              <a16:creationId xmlns:a16="http://schemas.microsoft.com/office/drawing/2014/main" id="{00000000-0008-0000-0200-0000C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25" name="Picture 7">
          <a:extLst>
            <a:ext uri="{FF2B5EF4-FFF2-40B4-BE49-F238E27FC236}">
              <a16:creationId xmlns:a16="http://schemas.microsoft.com/office/drawing/2014/main" id="{00000000-0008-0000-0200-0000C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26" name="Picture 7">
          <a:extLst>
            <a:ext uri="{FF2B5EF4-FFF2-40B4-BE49-F238E27FC236}">
              <a16:creationId xmlns:a16="http://schemas.microsoft.com/office/drawing/2014/main" id="{00000000-0008-0000-0200-0000C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74362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27" name="Picture 7">
          <a:extLst>
            <a:ext uri="{FF2B5EF4-FFF2-40B4-BE49-F238E27FC236}">
              <a16:creationId xmlns:a16="http://schemas.microsoft.com/office/drawing/2014/main" id="{00000000-0008-0000-0200-0000C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28" name="Picture 7">
          <a:extLst>
            <a:ext uri="{FF2B5EF4-FFF2-40B4-BE49-F238E27FC236}">
              <a16:creationId xmlns:a16="http://schemas.microsoft.com/office/drawing/2014/main" id="{00000000-0008-0000-0200-0000C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29" name="Picture 7">
          <a:extLst>
            <a:ext uri="{FF2B5EF4-FFF2-40B4-BE49-F238E27FC236}">
              <a16:creationId xmlns:a16="http://schemas.microsoft.com/office/drawing/2014/main" id="{00000000-0008-0000-0200-0000C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30" name="Picture 7">
          <a:extLst>
            <a:ext uri="{FF2B5EF4-FFF2-40B4-BE49-F238E27FC236}">
              <a16:creationId xmlns:a16="http://schemas.microsoft.com/office/drawing/2014/main" id="{00000000-0008-0000-0200-0000C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31" name="Picture 7">
          <a:extLst>
            <a:ext uri="{FF2B5EF4-FFF2-40B4-BE49-F238E27FC236}">
              <a16:creationId xmlns:a16="http://schemas.microsoft.com/office/drawing/2014/main" id="{00000000-0008-0000-0200-0000C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32" name="Picture 7">
          <a:extLst>
            <a:ext uri="{FF2B5EF4-FFF2-40B4-BE49-F238E27FC236}">
              <a16:creationId xmlns:a16="http://schemas.microsoft.com/office/drawing/2014/main" id="{00000000-0008-0000-0200-0000D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33" name="Picture 7">
          <a:extLst>
            <a:ext uri="{FF2B5EF4-FFF2-40B4-BE49-F238E27FC236}">
              <a16:creationId xmlns:a16="http://schemas.microsoft.com/office/drawing/2014/main" id="{00000000-0008-0000-0200-0000D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34" name="Picture 7">
          <a:extLst>
            <a:ext uri="{FF2B5EF4-FFF2-40B4-BE49-F238E27FC236}">
              <a16:creationId xmlns:a16="http://schemas.microsoft.com/office/drawing/2014/main" id="{00000000-0008-0000-0200-0000D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35" name="Picture 7">
          <a:extLst>
            <a:ext uri="{FF2B5EF4-FFF2-40B4-BE49-F238E27FC236}">
              <a16:creationId xmlns:a16="http://schemas.microsoft.com/office/drawing/2014/main" id="{00000000-0008-0000-0200-0000D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36" name="Picture 7">
          <a:extLst>
            <a:ext uri="{FF2B5EF4-FFF2-40B4-BE49-F238E27FC236}">
              <a16:creationId xmlns:a16="http://schemas.microsoft.com/office/drawing/2014/main" id="{00000000-0008-0000-0200-0000D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37" name="Picture 7">
          <a:extLst>
            <a:ext uri="{FF2B5EF4-FFF2-40B4-BE49-F238E27FC236}">
              <a16:creationId xmlns:a16="http://schemas.microsoft.com/office/drawing/2014/main" id="{00000000-0008-0000-0200-0000D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38" name="Picture 7">
          <a:extLst>
            <a:ext uri="{FF2B5EF4-FFF2-40B4-BE49-F238E27FC236}">
              <a16:creationId xmlns:a16="http://schemas.microsoft.com/office/drawing/2014/main" id="{00000000-0008-0000-0200-0000D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39" name="Picture 7">
          <a:extLst>
            <a:ext uri="{FF2B5EF4-FFF2-40B4-BE49-F238E27FC236}">
              <a16:creationId xmlns:a16="http://schemas.microsoft.com/office/drawing/2014/main" id="{00000000-0008-0000-0200-0000D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40" name="Picture 7">
          <a:extLst>
            <a:ext uri="{FF2B5EF4-FFF2-40B4-BE49-F238E27FC236}">
              <a16:creationId xmlns:a16="http://schemas.microsoft.com/office/drawing/2014/main" id="{00000000-0008-0000-0200-0000D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41" name="Picture 7">
          <a:extLst>
            <a:ext uri="{FF2B5EF4-FFF2-40B4-BE49-F238E27FC236}">
              <a16:creationId xmlns:a16="http://schemas.microsoft.com/office/drawing/2014/main" id="{00000000-0008-0000-0200-0000D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42" name="Picture 7">
          <a:extLst>
            <a:ext uri="{FF2B5EF4-FFF2-40B4-BE49-F238E27FC236}">
              <a16:creationId xmlns:a16="http://schemas.microsoft.com/office/drawing/2014/main" id="{00000000-0008-0000-0200-0000D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43" name="Picture 7">
          <a:extLst>
            <a:ext uri="{FF2B5EF4-FFF2-40B4-BE49-F238E27FC236}">
              <a16:creationId xmlns:a16="http://schemas.microsoft.com/office/drawing/2014/main" id="{00000000-0008-0000-0200-0000D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44" name="Picture 7">
          <a:extLst>
            <a:ext uri="{FF2B5EF4-FFF2-40B4-BE49-F238E27FC236}">
              <a16:creationId xmlns:a16="http://schemas.microsoft.com/office/drawing/2014/main" id="{00000000-0008-0000-0200-0000D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45" name="Picture 7">
          <a:extLst>
            <a:ext uri="{FF2B5EF4-FFF2-40B4-BE49-F238E27FC236}">
              <a16:creationId xmlns:a16="http://schemas.microsoft.com/office/drawing/2014/main" id="{00000000-0008-0000-0200-0000D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46" name="Picture 7">
          <a:extLst>
            <a:ext uri="{FF2B5EF4-FFF2-40B4-BE49-F238E27FC236}">
              <a16:creationId xmlns:a16="http://schemas.microsoft.com/office/drawing/2014/main" id="{00000000-0008-0000-0200-0000D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47" name="Picture 7">
          <a:extLst>
            <a:ext uri="{FF2B5EF4-FFF2-40B4-BE49-F238E27FC236}">
              <a16:creationId xmlns:a16="http://schemas.microsoft.com/office/drawing/2014/main" id="{00000000-0008-0000-0200-0000D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48" name="Picture 7">
          <a:extLst>
            <a:ext uri="{FF2B5EF4-FFF2-40B4-BE49-F238E27FC236}">
              <a16:creationId xmlns:a16="http://schemas.microsoft.com/office/drawing/2014/main" id="{00000000-0008-0000-0200-0000E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49" name="Picture 7">
          <a:extLst>
            <a:ext uri="{FF2B5EF4-FFF2-40B4-BE49-F238E27FC236}">
              <a16:creationId xmlns:a16="http://schemas.microsoft.com/office/drawing/2014/main" id="{00000000-0008-0000-0200-0000E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50" name="Picture 7">
          <a:extLst>
            <a:ext uri="{FF2B5EF4-FFF2-40B4-BE49-F238E27FC236}">
              <a16:creationId xmlns:a16="http://schemas.microsoft.com/office/drawing/2014/main" id="{00000000-0008-0000-0200-0000E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51" name="Picture 7">
          <a:extLst>
            <a:ext uri="{FF2B5EF4-FFF2-40B4-BE49-F238E27FC236}">
              <a16:creationId xmlns:a16="http://schemas.microsoft.com/office/drawing/2014/main" id="{00000000-0008-0000-0200-0000E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52" name="Picture 7">
          <a:extLst>
            <a:ext uri="{FF2B5EF4-FFF2-40B4-BE49-F238E27FC236}">
              <a16:creationId xmlns:a16="http://schemas.microsoft.com/office/drawing/2014/main" id="{00000000-0008-0000-0200-0000E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53" name="Picture 7">
          <a:extLst>
            <a:ext uri="{FF2B5EF4-FFF2-40B4-BE49-F238E27FC236}">
              <a16:creationId xmlns:a16="http://schemas.microsoft.com/office/drawing/2014/main" id="{00000000-0008-0000-0200-0000E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54" name="Picture 7">
          <a:extLst>
            <a:ext uri="{FF2B5EF4-FFF2-40B4-BE49-F238E27FC236}">
              <a16:creationId xmlns:a16="http://schemas.microsoft.com/office/drawing/2014/main" id="{00000000-0008-0000-0200-0000E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55" name="Picture 7">
          <a:extLst>
            <a:ext uri="{FF2B5EF4-FFF2-40B4-BE49-F238E27FC236}">
              <a16:creationId xmlns:a16="http://schemas.microsoft.com/office/drawing/2014/main" id="{00000000-0008-0000-0200-0000E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56" name="Picture 7">
          <a:extLst>
            <a:ext uri="{FF2B5EF4-FFF2-40B4-BE49-F238E27FC236}">
              <a16:creationId xmlns:a16="http://schemas.microsoft.com/office/drawing/2014/main" id="{00000000-0008-0000-0200-0000E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57" name="Picture 7">
          <a:extLst>
            <a:ext uri="{FF2B5EF4-FFF2-40B4-BE49-F238E27FC236}">
              <a16:creationId xmlns:a16="http://schemas.microsoft.com/office/drawing/2014/main" id="{00000000-0008-0000-0200-0000E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58" name="Picture 7">
          <a:extLst>
            <a:ext uri="{FF2B5EF4-FFF2-40B4-BE49-F238E27FC236}">
              <a16:creationId xmlns:a16="http://schemas.microsoft.com/office/drawing/2014/main" id="{00000000-0008-0000-0200-0000E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59" name="Picture 7">
          <a:extLst>
            <a:ext uri="{FF2B5EF4-FFF2-40B4-BE49-F238E27FC236}">
              <a16:creationId xmlns:a16="http://schemas.microsoft.com/office/drawing/2014/main" id="{00000000-0008-0000-0200-0000E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60" name="Picture 7">
          <a:extLst>
            <a:ext uri="{FF2B5EF4-FFF2-40B4-BE49-F238E27FC236}">
              <a16:creationId xmlns:a16="http://schemas.microsoft.com/office/drawing/2014/main" id="{00000000-0008-0000-0200-0000E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61" name="Picture 7">
          <a:extLst>
            <a:ext uri="{FF2B5EF4-FFF2-40B4-BE49-F238E27FC236}">
              <a16:creationId xmlns:a16="http://schemas.microsoft.com/office/drawing/2014/main" id="{00000000-0008-0000-0200-0000E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62" name="Picture 7">
          <a:extLst>
            <a:ext uri="{FF2B5EF4-FFF2-40B4-BE49-F238E27FC236}">
              <a16:creationId xmlns:a16="http://schemas.microsoft.com/office/drawing/2014/main" id="{00000000-0008-0000-0200-0000E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63" name="Picture 7">
          <a:extLst>
            <a:ext uri="{FF2B5EF4-FFF2-40B4-BE49-F238E27FC236}">
              <a16:creationId xmlns:a16="http://schemas.microsoft.com/office/drawing/2014/main" id="{00000000-0008-0000-0200-0000E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64" name="Picture 7">
          <a:extLst>
            <a:ext uri="{FF2B5EF4-FFF2-40B4-BE49-F238E27FC236}">
              <a16:creationId xmlns:a16="http://schemas.microsoft.com/office/drawing/2014/main" id="{00000000-0008-0000-0200-0000F0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65" name="Picture 7">
          <a:extLst>
            <a:ext uri="{FF2B5EF4-FFF2-40B4-BE49-F238E27FC236}">
              <a16:creationId xmlns:a16="http://schemas.microsoft.com/office/drawing/2014/main" id="{00000000-0008-0000-0200-0000F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66" name="Picture 7">
          <a:extLst>
            <a:ext uri="{FF2B5EF4-FFF2-40B4-BE49-F238E27FC236}">
              <a16:creationId xmlns:a16="http://schemas.microsoft.com/office/drawing/2014/main" id="{00000000-0008-0000-0200-0000F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67" name="Picture 7">
          <a:extLst>
            <a:ext uri="{FF2B5EF4-FFF2-40B4-BE49-F238E27FC236}">
              <a16:creationId xmlns:a16="http://schemas.microsoft.com/office/drawing/2014/main" id="{00000000-0008-0000-0200-0000F3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68" name="Picture 7">
          <a:extLst>
            <a:ext uri="{FF2B5EF4-FFF2-40B4-BE49-F238E27FC236}">
              <a16:creationId xmlns:a16="http://schemas.microsoft.com/office/drawing/2014/main" id="{00000000-0008-0000-0200-0000F4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69" name="Picture 7">
          <a:extLst>
            <a:ext uri="{FF2B5EF4-FFF2-40B4-BE49-F238E27FC236}">
              <a16:creationId xmlns:a16="http://schemas.microsoft.com/office/drawing/2014/main" id="{00000000-0008-0000-0200-0000F5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70" name="Picture 7">
          <a:extLst>
            <a:ext uri="{FF2B5EF4-FFF2-40B4-BE49-F238E27FC236}">
              <a16:creationId xmlns:a16="http://schemas.microsoft.com/office/drawing/2014/main" id="{00000000-0008-0000-0200-0000F6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71" name="Picture 7">
          <a:extLst>
            <a:ext uri="{FF2B5EF4-FFF2-40B4-BE49-F238E27FC236}">
              <a16:creationId xmlns:a16="http://schemas.microsoft.com/office/drawing/2014/main" id="{00000000-0008-0000-0200-0000F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72" name="Picture 7">
          <a:extLst>
            <a:ext uri="{FF2B5EF4-FFF2-40B4-BE49-F238E27FC236}">
              <a16:creationId xmlns:a16="http://schemas.microsoft.com/office/drawing/2014/main" id="{00000000-0008-0000-0200-0000F8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73" name="Picture 7">
          <a:extLst>
            <a:ext uri="{FF2B5EF4-FFF2-40B4-BE49-F238E27FC236}">
              <a16:creationId xmlns:a16="http://schemas.microsoft.com/office/drawing/2014/main" id="{00000000-0008-0000-0200-0000F9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74" name="Picture 7">
          <a:extLst>
            <a:ext uri="{FF2B5EF4-FFF2-40B4-BE49-F238E27FC236}">
              <a16:creationId xmlns:a16="http://schemas.microsoft.com/office/drawing/2014/main" id="{00000000-0008-0000-0200-0000FA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5929741"/>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75" name="Picture 7">
          <a:extLst>
            <a:ext uri="{FF2B5EF4-FFF2-40B4-BE49-F238E27FC236}">
              <a16:creationId xmlns:a16="http://schemas.microsoft.com/office/drawing/2014/main" id="{00000000-0008-0000-0200-0000FB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76" name="Picture 7">
          <a:extLst>
            <a:ext uri="{FF2B5EF4-FFF2-40B4-BE49-F238E27FC236}">
              <a16:creationId xmlns:a16="http://schemas.microsoft.com/office/drawing/2014/main" id="{00000000-0008-0000-0200-0000FC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77" name="Picture 7">
          <a:extLst>
            <a:ext uri="{FF2B5EF4-FFF2-40B4-BE49-F238E27FC236}">
              <a16:creationId xmlns:a16="http://schemas.microsoft.com/office/drawing/2014/main" id="{00000000-0008-0000-0200-0000F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78" name="Picture 7">
          <a:extLst>
            <a:ext uri="{FF2B5EF4-FFF2-40B4-BE49-F238E27FC236}">
              <a16:creationId xmlns:a16="http://schemas.microsoft.com/office/drawing/2014/main" id="{00000000-0008-0000-0200-0000FE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79" name="Picture 7">
          <a:extLst>
            <a:ext uri="{FF2B5EF4-FFF2-40B4-BE49-F238E27FC236}">
              <a16:creationId xmlns:a16="http://schemas.microsoft.com/office/drawing/2014/main" id="{00000000-0008-0000-0200-0000F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80" name="Picture 7">
          <a:extLst>
            <a:ext uri="{FF2B5EF4-FFF2-40B4-BE49-F238E27FC236}">
              <a16:creationId xmlns:a16="http://schemas.microsoft.com/office/drawing/2014/main" id="{00000000-0008-0000-0200-00000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81" name="Picture 7">
          <a:extLst>
            <a:ext uri="{FF2B5EF4-FFF2-40B4-BE49-F238E27FC236}">
              <a16:creationId xmlns:a16="http://schemas.microsoft.com/office/drawing/2014/main" id="{00000000-0008-0000-0200-00000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82" name="Picture 7">
          <a:extLst>
            <a:ext uri="{FF2B5EF4-FFF2-40B4-BE49-F238E27FC236}">
              <a16:creationId xmlns:a16="http://schemas.microsoft.com/office/drawing/2014/main" id="{00000000-0008-0000-0200-00000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83" name="Picture 7">
          <a:extLst>
            <a:ext uri="{FF2B5EF4-FFF2-40B4-BE49-F238E27FC236}">
              <a16:creationId xmlns:a16="http://schemas.microsoft.com/office/drawing/2014/main" id="{00000000-0008-0000-0200-00000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84" name="Picture 7">
          <a:extLst>
            <a:ext uri="{FF2B5EF4-FFF2-40B4-BE49-F238E27FC236}">
              <a16:creationId xmlns:a16="http://schemas.microsoft.com/office/drawing/2014/main" id="{00000000-0008-0000-0200-00000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85" name="Picture 7">
          <a:extLst>
            <a:ext uri="{FF2B5EF4-FFF2-40B4-BE49-F238E27FC236}">
              <a16:creationId xmlns:a16="http://schemas.microsoft.com/office/drawing/2014/main" id="{00000000-0008-0000-0200-00000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86" name="Picture 7">
          <a:extLst>
            <a:ext uri="{FF2B5EF4-FFF2-40B4-BE49-F238E27FC236}">
              <a16:creationId xmlns:a16="http://schemas.microsoft.com/office/drawing/2014/main" id="{00000000-0008-0000-0200-00000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87" name="Picture 7">
          <a:extLst>
            <a:ext uri="{FF2B5EF4-FFF2-40B4-BE49-F238E27FC236}">
              <a16:creationId xmlns:a16="http://schemas.microsoft.com/office/drawing/2014/main" id="{00000000-0008-0000-0200-00000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88" name="Picture 7">
          <a:extLst>
            <a:ext uri="{FF2B5EF4-FFF2-40B4-BE49-F238E27FC236}">
              <a16:creationId xmlns:a16="http://schemas.microsoft.com/office/drawing/2014/main" id="{00000000-0008-0000-0200-00000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89" name="Picture 7">
          <a:extLst>
            <a:ext uri="{FF2B5EF4-FFF2-40B4-BE49-F238E27FC236}">
              <a16:creationId xmlns:a16="http://schemas.microsoft.com/office/drawing/2014/main" id="{00000000-0008-0000-0200-00000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52</xdr:row>
      <xdr:rowOff>0</xdr:rowOff>
    </xdr:from>
    <xdr:ext cx="0" cy="156882"/>
    <xdr:pic>
      <xdr:nvPicPr>
        <xdr:cNvPr id="1290" name="Picture 7">
          <a:extLst>
            <a:ext uri="{FF2B5EF4-FFF2-40B4-BE49-F238E27FC236}">
              <a16:creationId xmlns:a16="http://schemas.microsoft.com/office/drawing/2014/main" id="{00000000-0008-0000-0200-00000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2715" y="17046466"/>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291" name="Picture 7">
          <a:extLst>
            <a:ext uri="{FF2B5EF4-FFF2-40B4-BE49-F238E27FC236}">
              <a16:creationId xmlns:a16="http://schemas.microsoft.com/office/drawing/2014/main" id="{00000000-0008-0000-0200-00000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292" name="Picture 7">
          <a:extLst>
            <a:ext uri="{FF2B5EF4-FFF2-40B4-BE49-F238E27FC236}">
              <a16:creationId xmlns:a16="http://schemas.microsoft.com/office/drawing/2014/main" id="{00000000-0008-0000-0200-00000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293" name="Picture 7">
          <a:extLst>
            <a:ext uri="{FF2B5EF4-FFF2-40B4-BE49-F238E27FC236}">
              <a16:creationId xmlns:a16="http://schemas.microsoft.com/office/drawing/2014/main" id="{00000000-0008-0000-0200-00000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294" name="Picture 7">
          <a:extLst>
            <a:ext uri="{FF2B5EF4-FFF2-40B4-BE49-F238E27FC236}">
              <a16:creationId xmlns:a16="http://schemas.microsoft.com/office/drawing/2014/main" id="{00000000-0008-0000-0200-00000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295" name="Picture 7">
          <a:extLst>
            <a:ext uri="{FF2B5EF4-FFF2-40B4-BE49-F238E27FC236}">
              <a16:creationId xmlns:a16="http://schemas.microsoft.com/office/drawing/2014/main" id="{00000000-0008-0000-0200-00000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296" name="Picture 7">
          <a:extLst>
            <a:ext uri="{FF2B5EF4-FFF2-40B4-BE49-F238E27FC236}">
              <a16:creationId xmlns:a16="http://schemas.microsoft.com/office/drawing/2014/main" id="{00000000-0008-0000-0200-00001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297" name="Picture 7">
          <a:extLst>
            <a:ext uri="{FF2B5EF4-FFF2-40B4-BE49-F238E27FC236}">
              <a16:creationId xmlns:a16="http://schemas.microsoft.com/office/drawing/2014/main" id="{00000000-0008-0000-0200-00001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298" name="Picture 7">
          <a:extLst>
            <a:ext uri="{FF2B5EF4-FFF2-40B4-BE49-F238E27FC236}">
              <a16:creationId xmlns:a16="http://schemas.microsoft.com/office/drawing/2014/main" id="{00000000-0008-0000-0200-00001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299" name="Picture 7">
          <a:extLst>
            <a:ext uri="{FF2B5EF4-FFF2-40B4-BE49-F238E27FC236}">
              <a16:creationId xmlns:a16="http://schemas.microsoft.com/office/drawing/2014/main" id="{00000000-0008-0000-0200-00001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00" name="Picture 7">
          <a:extLst>
            <a:ext uri="{FF2B5EF4-FFF2-40B4-BE49-F238E27FC236}">
              <a16:creationId xmlns:a16="http://schemas.microsoft.com/office/drawing/2014/main" id="{00000000-0008-0000-0200-00001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01" name="Picture 7">
          <a:extLst>
            <a:ext uri="{FF2B5EF4-FFF2-40B4-BE49-F238E27FC236}">
              <a16:creationId xmlns:a16="http://schemas.microsoft.com/office/drawing/2014/main" id="{00000000-0008-0000-0200-00001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02" name="Picture 7">
          <a:extLst>
            <a:ext uri="{FF2B5EF4-FFF2-40B4-BE49-F238E27FC236}">
              <a16:creationId xmlns:a16="http://schemas.microsoft.com/office/drawing/2014/main" id="{00000000-0008-0000-0200-00001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03" name="Picture 7">
          <a:extLst>
            <a:ext uri="{FF2B5EF4-FFF2-40B4-BE49-F238E27FC236}">
              <a16:creationId xmlns:a16="http://schemas.microsoft.com/office/drawing/2014/main" id="{00000000-0008-0000-0200-00001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04" name="Picture 7">
          <a:extLst>
            <a:ext uri="{FF2B5EF4-FFF2-40B4-BE49-F238E27FC236}">
              <a16:creationId xmlns:a16="http://schemas.microsoft.com/office/drawing/2014/main" id="{00000000-0008-0000-0200-00001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05" name="Picture 7">
          <a:extLst>
            <a:ext uri="{FF2B5EF4-FFF2-40B4-BE49-F238E27FC236}">
              <a16:creationId xmlns:a16="http://schemas.microsoft.com/office/drawing/2014/main" id="{00000000-0008-0000-0200-00001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06" name="Picture 7">
          <a:extLst>
            <a:ext uri="{FF2B5EF4-FFF2-40B4-BE49-F238E27FC236}">
              <a16:creationId xmlns:a16="http://schemas.microsoft.com/office/drawing/2014/main" id="{00000000-0008-0000-0200-00001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07" name="Picture 7">
          <a:extLst>
            <a:ext uri="{FF2B5EF4-FFF2-40B4-BE49-F238E27FC236}">
              <a16:creationId xmlns:a16="http://schemas.microsoft.com/office/drawing/2014/main" id="{00000000-0008-0000-0200-00001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08" name="Picture 7">
          <a:extLst>
            <a:ext uri="{FF2B5EF4-FFF2-40B4-BE49-F238E27FC236}">
              <a16:creationId xmlns:a16="http://schemas.microsoft.com/office/drawing/2014/main" id="{00000000-0008-0000-0200-00001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09" name="Picture 7">
          <a:extLst>
            <a:ext uri="{FF2B5EF4-FFF2-40B4-BE49-F238E27FC236}">
              <a16:creationId xmlns:a16="http://schemas.microsoft.com/office/drawing/2014/main" id="{00000000-0008-0000-0200-00001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10" name="Picture 7">
          <a:extLst>
            <a:ext uri="{FF2B5EF4-FFF2-40B4-BE49-F238E27FC236}">
              <a16:creationId xmlns:a16="http://schemas.microsoft.com/office/drawing/2014/main" id="{00000000-0008-0000-0200-00001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11" name="Picture 7">
          <a:extLst>
            <a:ext uri="{FF2B5EF4-FFF2-40B4-BE49-F238E27FC236}">
              <a16:creationId xmlns:a16="http://schemas.microsoft.com/office/drawing/2014/main" id="{00000000-0008-0000-0200-00001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12" name="Picture 7">
          <a:extLst>
            <a:ext uri="{FF2B5EF4-FFF2-40B4-BE49-F238E27FC236}">
              <a16:creationId xmlns:a16="http://schemas.microsoft.com/office/drawing/2014/main" id="{00000000-0008-0000-0200-00002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13" name="Picture 7">
          <a:extLst>
            <a:ext uri="{FF2B5EF4-FFF2-40B4-BE49-F238E27FC236}">
              <a16:creationId xmlns:a16="http://schemas.microsoft.com/office/drawing/2014/main" id="{00000000-0008-0000-0200-00002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14" name="Picture 7">
          <a:extLst>
            <a:ext uri="{FF2B5EF4-FFF2-40B4-BE49-F238E27FC236}">
              <a16:creationId xmlns:a16="http://schemas.microsoft.com/office/drawing/2014/main" id="{00000000-0008-0000-0200-00002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15" name="Picture 7">
          <a:extLst>
            <a:ext uri="{FF2B5EF4-FFF2-40B4-BE49-F238E27FC236}">
              <a16:creationId xmlns:a16="http://schemas.microsoft.com/office/drawing/2014/main" id="{00000000-0008-0000-0200-00002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16" name="Picture 7">
          <a:extLst>
            <a:ext uri="{FF2B5EF4-FFF2-40B4-BE49-F238E27FC236}">
              <a16:creationId xmlns:a16="http://schemas.microsoft.com/office/drawing/2014/main" id="{00000000-0008-0000-0200-00002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17" name="Picture 7">
          <a:extLst>
            <a:ext uri="{FF2B5EF4-FFF2-40B4-BE49-F238E27FC236}">
              <a16:creationId xmlns:a16="http://schemas.microsoft.com/office/drawing/2014/main" id="{00000000-0008-0000-0200-00002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18" name="Picture 7">
          <a:extLst>
            <a:ext uri="{FF2B5EF4-FFF2-40B4-BE49-F238E27FC236}">
              <a16:creationId xmlns:a16="http://schemas.microsoft.com/office/drawing/2014/main" id="{00000000-0008-0000-0200-00002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19" name="Picture 7">
          <a:extLst>
            <a:ext uri="{FF2B5EF4-FFF2-40B4-BE49-F238E27FC236}">
              <a16:creationId xmlns:a16="http://schemas.microsoft.com/office/drawing/2014/main" id="{00000000-0008-0000-0200-00002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20" name="Picture 7">
          <a:extLst>
            <a:ext uri="{FF2B5EF4-FFF2-40B4-BE49-F238E27FC236}">
              <a16:creationId xmlns:a16="http://schemas.microsoft.com/office/drawing/2014/main" id="{00000000-0008-0000-0200-00002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21" name="Picture 7">
          <a:extLst>
            <a:ext uri="{FF2B5EF4-FFF2-40B4-BE49-F238E27FC236}">
              <a16:creationId xmlns:a16="http://schemas.microsoft.com/office/drawing/2014/main" id="{00000000-0008-0000-0200-00002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22" name="Picture 7">
          <a:extLst>
            <a:ext uri="{FF2B5EF4-FFF2-40B4-BE49-F238E27FC236}">
              <a16:creationId xmlns:a16="http://schemas.microsoft.com/office/drawing/2014/main" id="{00000000-0008-0000-0200-00002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23" name="Picture 7">
          <a:extLst>
            <a:ext uri="{FF2B5EF4-FFF2-40B4-BE49-F238E27FC236}">
              <a16:creationId xmlns:a16="http://schemas.microsoft.com/office/drawing/2014/main" id="{00000000-0008-0000-0200-00002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24" name="Picture 7">
          <a:extLst>
            <a:ext uri="{FF2B5EF4-FFF2-40B4-BE49-F238E27FC236}">
              <a16:creationId xmlns:a16="http://schemas.microsoft.com/office/drawing/2014/main" id="{00000000-0008-0000-0200-00002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25" name="Picture 7">
          <a:extLst>
            <a:ext uri="{FF2B5EF4-FFF2-40B4-BE49-F238E27FC236}">
              <a16:creationId xmlns:a16="http://schemas.microsoft.com/office/drawing/2014/main" id="{00000000-0008-0000-0200-00002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26" name="Picture 7">
          <a:extLst>
            <a:ext uri="{FF2B5EF4-FFF2-40B4-BE49-F238E27FC236}">
              <a16:creationId xmlns:a16="http://schemas.microsoft.com/office/drawing/2014/main" id="{00000000-0008-0000-0200-00002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27" name="Picture 7">
          <a:extLst>
            <a:ext uri="{FF2B5EF4-FFF2-40B4-BE49-F238E27FC236}">
              <a16:creationId xmlns:a16="http://schemas.microsoft.com/office/drawing/2014/main" id="{00000000-0008-0000-0200-00002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28" name="Picture 7">
          <a:extLst>
            <a:ext uri="{FF2B5EF4-FFF2-40B4-BE49-F238E27FC236}">
              <a16:creationId xmlns:a16="http://schemas.microsoft.com/office/drawing/2014/main" id="{00000000-0008-0000-0200-00003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29" name="Picture 7">
          <a:extLst>
            <a:ext uri="{FF2B5EF4-FFF2-40B4-BE49-F238E27FC236}">
              <a16:creationId xmlns:a16="http://schemas.microsoft.com/office/drawing/2014/main" id="{00000000-0008-0000-0200-00003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30" name="Picture 7">
          <a:extLst>
            <a:ext uri="{FF2B5EF4-FFF2-40B4-BE49-F238E27FC236}">
              <a16:creationId xmlns:a16="http://schemas.microsoft.com/office/drawing/2014/main" id="{00000000-0008-0000-0200-00003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31" name="Picture 7">
          <a:extLst>
            <a:ext uri="{FF2B5EF4-FFF2-40B4-BE49-F238E27FC236}">
              <a16:creationId xmlns:a16="http://schemas.microsoft.com/office/drawing/2014/main" id="{00000000-0008-0000-0200-00003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32" name="Picture 7">
          <a:extLst>
            <a:ext uri="{FF2B5EF4-FFF2-40B4-BE49-F238E27FC236}">
              <a16:creationId xmlns:a16="http://schemas.microsoft.com/office/drawing/2014/main" id="{00000000-0008-0000-0200-00003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33" name="Picture 7">
          <a:extLst>
            <a:ext uri="{FF2B5EF4-FFF2-40B4-BE49-F238E27FC236}">
              <a16:creationId xmlns:a16="http://schemas.microsoft.com/office/drawing/2014/main" id="{00000000-0008-0000-0200-00003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34" name="Picture 7">
          <a:extLst>
            <a:ext uri="{FF2B5EF4-FFF2-40B4-BE49-F238E27FC236}">
              <a16:creationId xmlns:a16="http://schemas.microsoft.com/office/drawing/2014/main" id="{00000000-0008-0000-0200-00003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35" name="Picture 7">
          <a:extLst>
            <a:ext uri="{FF2B5EF4-FFF2-40B4-BE49-F238E27FC236}">
              <a16:creationId xmlns:a16="http://schemas.microsoft.com/office/drawing/2014/main" id="{00000000-0008-0000-0200-00003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36" name="Picture 7">
          <a:extLst>
            <a:ext uri="{FF2B5EF4-FFF2-40B4-BE49-F238E27FC236}">
              <a16:creationId xmlns:a16="http://schemas.microsoft.com/office/drawing/2014/main" id="{00000000-0008-0000-0200-00003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37" name="Picture 7">
          <a:extLst>
            <a:ext uri="{FF2B5EF4-FFF2-40B4-BE49-F238E27FC236}">
              <a16:creationId xmlns:a16="http://schemas.microsoft.com/office/drawing/2014/main" id="{00000000-0008-0000-0200-00003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38" name="Picture 7">
          <a:extLst>
            <a:ext uri="{FF2B5EF4-FFF2-40B4-BE49-F238E27FC236}">
              <a16:creationId xmlns:a16="http://schemas.microsoft.com/office/drawing/2014/main" id="{00000000-0008-0000-0200-00003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39" name="Picture 7">
          <a:extLst>
            <a:ext uri="{FF2B5EF4-FFF2-40B4-BE49-F238E27FC236}">
              <a16:creationId xmlns:a16="http://schemas.microsoft.com/office/drawing/2014/main" id="{00000000-0008-0000-0200-00003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40" name="Picture 7">
          <a:extLst>
            <a:ext uri="{FF2B5EF4-FFF2-40B4-BE49-F238E27FC236}">
              <a16:creationId xmlns:a16="http://schemas.microsoft.com/office/drawing/2014/main" id="{00000000-0008-0000-0200-00003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41" name="Picture 7">
          <a:extLst>
            <a:ext uri="{FF2B5EF4-FFF2-40B4-BE49-F238E27FC236}">
              <a16:creationId xmlns:a16="http://schemas.microsoft.com/office/drawing/2014/main" id="{00000000-0008-0000-0200-00003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42" name="Picture 7">
          <a:extLst>
            <a:ext uri="{FF2B5EF4-FFF2-40B4-BE49-F238E27FC236}">
              <a16:creationId xmlns:a16="http://schemas.microsoft.com/office/drawing/2014/main" id="{00000000-0008-0000-0200-00003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43" name="Picture 7">
          <a:extLst>
            <a:ext uri="{FF2B5EF4-FFF2-40B4-BE49-F238E27FC236}">
              <a16:creationId xmlns:a16="http://schemas.microsoft.com/office/drawing/2014/main" id="{00000000-0008-0000-0200-00003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44" name="Picture 7">
          <a:extLst>
            <a:ext uri="{FF2B5EF4-FFF2-40B4-BE49-F238E27FC236}">
              <a16:creationId xmlns:a16="http://schemas.microsoft.com/office/drawing/2014/main" id="{00000000-0008-0000-0200-00004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45" name="Picture 7">
          <a:extLst>
            <a:ext uri="{FF2B5EF4-FFF2-40B4-BE49-F238E27FC236}">
              <a16:creationId xmlns:a16="http://schemas.microsoft.com/office/drawing/2014/main" id="{00000000-0008-0000-0200-00004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46" name="Picture 7">
          <a:extLst>
            <a:ext uri="{FF2B5EF4-FFF2-40B4-BE49-F238E27FC236}">
              <a16:creationId xmlns:a16="http://schemas.microsoft.com/office/drawing/2014/main" id="{00000000-0008-0000-0200-00004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47" name="Picture 7">
          <a:extLst>
            <a:ext uri="{FF2B5EF4-FFF2-40B4-BE49-F238E27FC236}">
              <a16:creationId xmlns:a16="http://schemas.microsoft.com/office/drawing/2014/main" id="{00000000-0008-0000-0200-00004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48" name="Picture 7">
          <a:extLst>
            <a:ext uri="{FF2B5EF4-FFF2-40B4-BE49-F238E27FC236}">
              <a16:creationId xmlns:a16="http://schemas.microsoft.com/office/drawing/2014/main" id="{00000000-0008-0000-0200-00004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49" name="Picture 7">
          <a:extLst>
            <a:ext uri="{FF2B5EF4-FFF2-40B4-BE49-F238E27FC236}">
              <a16:creationId xmlns:a16="http://schemas.microsoft.com/office/drawing/2014/main" id="{00000000-0008-0000-0200-00004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50" name="Picture 7">
          <a:extLst>
            <a:ext uri="{FF2B5EF4-FFF2-40B4-BE49-F238E27FC236}">
              <a16:creationId xmlns:a16="http://schemas.microsoft.com/office/drawing/2014/main" id="{00000000-0008-0000-0200-00004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51" name="Picture 7">
          <a:extLst>
            <a:ext uri="{FF2B5EF4-FFF2-40B4-BE49-F238E27FC236}">
              <a16:creationId xmlns:a16="http://schemas.microsoft.com/office/drawing/2014/main" id="{00000000-0008-0000-0200-00004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52" name="Picture 7">
          <a:extLst>
            <a:ext uri="{FF2B5EF4-FFF2-40B4-BE49-F238E27FC236}">
              <a16:creationId xmlns:a16="http://schemas.microsoft.com/office/drawing/2014/main" id="{00000000-0008-0000-0200-00004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53" name="Picture 7">
          <a:extLst>
            <a:ext uri="{FF2B5EF4-FFF2-40B4-BE49-F238E27FC236}">
              <a16:creationId xmlns:a16="http://schemas.microsoft.com/office/drawing/2014/main" id="{00000000-0008-0000-0200-00004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54" name="Picture 7">
          <a:extLst>
            <a:ext uri="{FF2B5EF4-FFF2-40B4-BE49-F238E27FC236}">
              <a16:creationId xmlns:a16="http://schemas.microsoft.com/office/drawing/2014/main" id="{00000000-0008-0000-0200-00004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55" name="Picture 7">
          <a:extLst>
            <a:ext uri="{FF2B5EF4-FFF2-40B4-BE49-F238E27FC236}">
              <a16:creationId xmlns:a16="http://schemas.microsoft.com/office/drawing/2014/main" id="{00000000-0008-0000-0200-00004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56" name="Picture 7">
          <a:extLst>
            <a:ext uri="{FF2B5EF4-FFF2-40B4-BE49-F238E27FC236}">
              <a16:creationId xmlns:a16="http://schemas.microsoft.com/office/drawing/2014/main" id="{00000000-0008-0000-0200-00004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57" name="Picture 7">
          <a:extLst>
            <a:ext uri="{FF2B5EF4-FFF2-40B4-BE49-F238E27FC236}">
              <a16:creationId xmlns:a16="http://schemas.microsoft.com/office/drawing/2014/main" id="{00000000-0008-0000-0200-00004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58" name="Picture 7">
          <a:extLst>
            <a:ext uri="{FF2B5EF4-FFF2-40B4-BE49-F238E27FC236}">
              <a16:creationId xmlns:a16="http://schemas.microsoft.com/office/drawing/2014/main" id="{00000000-0008-0000-0200-00004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59" name="Picture 7">
          <a:extLst>
            <a:ext uri="{FF2B5EF4-FFF2-40B4-BE49-F238E27FC236}">
              <a16:creationId xmlns:a16="http://schemas.microsoft.com/office/drawing/2014/main" id="{00000000-0008-0000-0200-00004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60" name="Picture 7">
          <a:extLst>
            <a:ext uri="{FF2B5EF4-FFF2-40B4-BE49-F238E27FC236}">
              <a16:creationId xmlns:a16="http://schemas.microsoft.com/office/drawing/2014/main" id="{00000000-0008-0000-0200-00005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61" name="Picture 7">
          <a:extLst>
            <a:ext uri="{FF2B5EF4-FFF2-40B4-BE49-F238E27FC236}">
              <a16:creationId xmlns:a16="http://schemas.microsoft.com/office/drawing/2014/main" id="{00000000-0008-0000-0200-00005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62" name="Picture 7">
          <a:extLst>
            <a:ext uri="{FF2B5EF4-FFF2-40B4-BE49-F238E27FC236}">
              <a16:creationId xmlns:a16="http://schemas.microsoft.com/office/drawing/2014/main" id="{00000000-0008-0000-0200-00005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63" name="Picture 7">
          <a:extLst>
            <a:ext uri="{FF2B5EF4-FFF2-40B4-BE49-F238E27FC236}">
              <a16:creationId xmlns:a16="http://schemas.microsoft.com/office/drawing/2014/main" id="{00000000-0008-0000-0200-00005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64" name="Picture 7">
          <a:extLst>
            <a:ext uri="{FF2B5EF4-FFF2-40B4-BE49-F238E27FC236}">
              <a16:creationId xmlns:a16="http://schemas.microsoft.com/office/drawing/2014/main" id="{00000000-0008-0000-0200-00005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65" name="Picture 7">
          <a:extLst>
            <a:ext uri="{FF2B5EF4-FFF2-40B4-BE49-F238E27FC236}">
              <a16:creationId xmlns:a16="http://schemas.microsoft.com/office/drawing/2014/main" id="{00000000-0008-0000-0200-00005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66" name="Picture 7">
          <a:extLst>
            <a:ext uri="{FF2B5EF4-FFF2-40B4-BE49-F238E27FC236}">
              <a16:creationId xmlns:a16="http://schemas.microsoft.com/office/drawing/2014/main" id="{00000000-0008-0000-0200-00005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67" name="Picture 7">
          <a:extLst>
            <a:ext uri="{FF2B5EF4-FFF2-40B4-BE49-F238E27FC236}">
              <a16:creationId xmlns:a16="http://schemas.microsoft.com/office/drawing/2014/main" id="{00000000-0008-0000-0200-00005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68" name="Picture 7">
          <a:extLst>
            <a:ext uri="{FF2B5EF4-FFF2-40B4-BE49-F238E27FC236}">
              <a16:creationId xmlns:a16="http://schemas.microsoft.com/office/drawing/2014/main" id="{00000000-0008-0000-0200-00005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69" name="Picture 7">
          <a:extLst>
            <a:ext uri="{FF2B5EF4-FFF2-40B4-BE49-F238E27FC236}">
              <a16:creationId xmlns:a16="http://schemas.microsoft.com/office/drawing/2014/main" id="{00000000-0008-0000-0200-00005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70" name="Picture 7">
          <a:extLst>
            <a:ext uri="{FF2B5EF4-FFF2-40B4-BE49-F238E27FC236}">
              <a16:creationId xmlns:a16="http://schemas.microsoft.com/office/drawing/2014/main" id="{00000000-0008-0000-0200-00005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71" name="Picture 7">
          <a:extLst>
            <a:ext uri="{FF2B5EF4-FFF2-40B4-BE49-F238E27FC236}">
              <a16:creationId xmlns:a16="http://schemas.microsoft.com/office/drawing/2014/main" id="{00000000-0008-0000-0200-00005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72" name="Picture 7">
          <a:extLst>
            <a:ext uri="{FF2B5EF4-FFF2-40B4-BE49-F238E27FC236}">
              <a16:creationId xmlns:a16="http://schemas.microsoft.com/office/drawing/2014/main" id="{00000000-0008-0000-0200-00005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73" name="Picture 7">
          <a:extLst>
            <a:ext uri="{FF2B5EF4-FFF2-40B4-BE49-F238E27FC236}">
              <a16:creationId xmlns:a16="http://schemas.microsoft.com/office/drawing/2014/main" id="{00000000-0008-0000-0200-00005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74" name="Picture 7">
          <a:extLst>
            <a:ext uri="{FF2B5EF4-FFF2-40B4-BE49-F238E27FC236}">
              <a16:creationId xmlns:a16="http://schemas.microsoft.com/office/drawing/2014/main" id="{00000000-0008-0000-0200-00005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75" name="Picture 7">
          <a:extLst>
            <a:ext uri="{FF2B5EF4-FFF2-40B4-BE49-F238E27FC236}">
              <a16:creationId xmlns:a16="http://schemas.microsoft.com/office/drawing/2014/main" id="{00000000-0008-0000-0200-00005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76" name="Picture 7">
          <a:extLst>
            <a:ext uri="{FF2B5EF4-FFF2-40B4-BE49-F238E27FC236}">
              <a16:creationId xmlns:a16="http://schemas.microsoft.com/office/drawing/2014/main" id="{00000000-0008-0000-0200-00006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77" name="Picture 7">
          <a:extLst>
            <a:ext uri="{FF2B5EF4-FFF2-40B4-BE49-F238E27FC236}">
              <a16:creationId xmlns:a16="http://schemas.microsoft.com/office/drawing/2014/main" id="{00000000-0008-0000-0200-00006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78" name="Picture 7">
          <a:extLst>
            <a:ext uri="{FF2B5EF4-FFF2-40B4-BE49-F238E27FC236}">
              <a16:creationId xmlns:a16="http://schemas.microsoft.com/office/drawing/2014/main" id="{00000000-0008-0000-0200-00006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79" name="Picture 7">
          <a:extLst>
            <a:ext uri="{FF2B5EF4-FFF2-40B4-BE49-F238E27FC236}">
              <a16:creationId xmlns:a16="http://schemas.microsoft.com/office/drawing/2014/main" id="{00000000-0008-0000-0200-00006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80" name="Picture 7">
          <a:extLst>
            <a:ext uri="{FF2B5EF4-FFF2-40B4-BE49-F238E27FC236}">
              <a16:creationId xmlns:a16="http://schemas.microsoft.com/office/drawing/2014/main" id="{00000000-0008-0000-0200-00006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81" name="Picture 7">
          <a:extLst>
            <a:ext uri="{FF2B5EF4-FFF2-40B4-BE49-F238E27FC236}">
              <a16:creationId xmlns:a16="http://schemas.microsoft.com/office/drawing/2014/main" id="{00000000-0008-0000-0200-00006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82" name="Picture 7">
          <a:extLst>
            <a:ext uri="{FF2B5EF4-FFF2-40B4-BE49-F238E27FC236}">
              <a16:creationId xmlns:a16="http://schemas.microsoft.com/office/drawing/2014/main" id="{00000000-0008-0000-0200-00006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83" name="Picture 7">
          <a:extLst>
            <a:ext uri="{FF2B5EF4-FFF2-40B4-BE49-F238E27FC236}">
              <a16:creationId xmlns:a16="http://schemas.microsoft.com/office/drawing/2014/main" id="{00000000-0008-0000-0200-00006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84" name="Picture 7">
          <a:extLst>
            <a:ext uri="{FF2B5EF4-FFF2-40B4-BE49-F238E27FC236}">
              <a16:creationId xmlns:a16="http://schemas.microsoft.com/office/drawing/2014/main" id="{00000000-0008-0000-0200-00006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85" name="Picture 7">
          <a:extLst>
            <a:ext uri="{FF2B5EF4-FFF2-40B4-BE49-F238E27FC236}">
              <a16:creationId xmlns:a16="http://schemas.microsoft.com/office/drawing/2014/main" id="{00000000-0008-0000-0200-00006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86" name="Picture 7">
          <a:extLst>
            <a:ext uri="{FF2B5EF4-FFF2-40B4-BE49-F238E27FC236}">
              <a16:creationId xmlns:a16="http://schemas.microsoft.com/office/drawing/2014/main" id="{00000000-0008-0000-0200-00006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87" name="Picture 7">
          <a:extLst>
            <a:ext uri="{FF2B5EF4-FFF2-40B4-BE49-F238E27FC236}">
              <a16:creationId xmlns:a16="http://schemas.microsoft.com/office/drawing/2014/main" id="{00000000-0008-0000-0200-00006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88" name="Picture 7">
          <a:extLst>
            <a:ext uri="{FF2B5EF4-FFF2-40B4-BE49-F238E27FC236}">
              <a16:creationId xmlns:a16="http://schemas.microsoft.com/office/drawing/2014/main" id="{00000000-0008-0000-0200-00006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89" name="Picture 7">
          <a:extLst>
            <a:ext uri="{FF2B5EF4-FFF2-40B4-BE49-F238E27FC236}">
              <a16:creationId xmlns:a16="http://schemas.microsoft.com/office/drawing/2014/main" id="{00000000-0008-0000-0200-00006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90" name="Picture 7">
          <a:extLst>
            <a:ext uri="{FF2B5EF4-FFF2-40B4-BE49-F238E27FC236}">
              <a16:creationId xmlns:a16="http://schemas.microsoft.com/office/drawing/2014/main" id="{00000000-0008-0000-0200-00006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91" name="Picture 7">
          <a:extLst>
            <a:ext uri="{FF2B5EF4-FFF2-40B4-BE49-F238E27FC236}">
              <a16:creationId xmlns:a16="http://schemas.microsoft.com/office/drawing/2014/main" id="{00000000-0008-0000-0200-00006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92" name="Picture 7">
          <a:extLst>
            <a:ext uri="{FF2B5EF4-FFF2-40B4-BE49-F238E27FC236}">
              <a16:creationId xmlns:a16="http://schemas.microsoft.com/office/drawing/2014/main" id="{00000000-0008-0000-0200-00007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93" name="Picture 7">
          <a:extLst>
            <a:ext uri="{FF2B5EF4-FFF2-40B4-BE49-F238E27FC236}">
              <a16:creationId xmlns:a16="http://schemas.microsoft.com/office/drawing/2014/main" id="{00000000-0008-0000-0200-00007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94" name="Picture 7">
          <a:extLst>
            <a:ext uri="{FF2B5EF4-FFF2-40B4-BE49-F238E27FC236}">
              <a16:creationId xmlns:a16="http://schemas.microsoft.com/office/drawing/2014/main" id="{00000000-0008-0000-0200-00007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95" name="Picture 7">
          <a:extLst>
            <a:ext uri="{FF2B5EF4-FFF2-40B4-BE49-F238E27FC236}">
              <a16:creationId xmlns:a16="http://schemas.microsoft.com/office/drawing/2014/main" id="{00000000-0008-0000-0200-00007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96" name="Picture 7">
          <a:extLst>
            <a:ext uri="{FF2B5EF4-FFF2-40B4-BE49-F238E27FC236}">
              <a16:creationId xmlns:a16="http://schemas.microsoft.com/office/drawing/2014/main" id="{00000000-0008-0000-0200-00007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97" name="Picture 7">
          <a:extLst>
            <a:ext uri="{FF2B5EF4-FFF2-40B4-BE49-F238E27FC236}">
              <a16:creationId xmlns:a16="http://schemas.microsoft.com/office/drawing/2014/main" id="{00000000-0008-0000-0200-00007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98" name="Picture 7">
          <a:extLst>
            <a:ext uri="{FF2B5EF4-FFF2-40B4-BE49-F238E27FC236}">
              <a16:creationId xmlns:a16="http://schemas.microsoft.com/office/drawing/2014/main" id="{00000000-0008-0000-0200-00007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399" name="Picture 7">
          <a:extLst>
            <a:ext uri="{FF2B5EF4-FFF2-40B4-BE49-F238E27FC236}">
              <a16:creationId xmlns:a16="http://schemas.microsoft.com/office/drawing/2014/main" id="{00000000-0008-0000-0200-00007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00" name="Picture 7">
          <a:extLst>
            <a:ext uri="{FF2B5EF4-FFF2-40B4-BE49-F238E27FC236}">
              <a16:creationId xmlns:a16="http://schemas.microsoft.com/office/drawing/2014/main" id="{00000000-0008-0000-0200-00007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01" name="Picture 7">
          <a:extLst>
            <a:ext uri="{FF2B5EF4-FFF2-40B4-BE49-F238E27FC236}">
              <a16:creationId xmlns:a16="http://schemas.microsoft.com/office/drawing/2014/main" id="{00000000-0008-0000-0200-00007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02" name="Picture 7">
          <a:extLst>
            <a:ext uri="{FF2B5EF4-FFF2-40B4-BE49-F238E27FC236}">
              <a16:creationId xmlns:a16="http://schemas.microsoft.com/office/drawing/2014/main" id="{00000000-0008-0000-0200-00007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03" name="Picture 7">
          <a:extLst>
            <a:ext uri="{FF2B5EF4-FFF2-40B4-BE49-F238E27FC236}">
              <a16:creationId xmlns:a16="http://schemas.microsoft.com/office/drawing/2014/main" id="{00000000-0008-0000-0200-00007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04" name="Picture 7">
          <a:extLst>
            <a:ext uri="{FF2B5EF4-FFF2-40B4-BE49-F238E27FC236}">
              <a16:creationId xmlns:a16="http://schemas.microsoft.com/office/drawing/2014/main" id="{00000000-0008-0000-0200-00007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05" name="Picture 7">
          <a:extLst>
            <a:ext uri="{FF2B5EF4-FFF2-40B4-BE49-F238E27FC236}">
              <a16:creationId xmlns:a16="http://schemas.microsoft.com/office/drawing/2014/main" id="{00000000-0008-0000-0200-00007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06" name="Picture 7">
          <a:extLst>
            <a:ext uri="{FF2B5EF4-FFF2-40B4-BE49-F238E27FC236}">
              <a16:creationId xmlns:a16="http://schemas.microsoft.com/office/drawing/2014/main" id="{00000000-0008-0000-0200-00007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07" name="Picture 7">
          <a:extLst>
            <a:ext uri="{FF2B5EF4-FFF2-40B4-BE49-F238E27FC236}">
              <a16:creationId xmlns:a16="http://schemas.microsoft.com/office/drawing/2014/main" id="{00000000-0008-0000-0200-00007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08" name="Picture 7">
          <a:extLst>
            <a:ext uri="{FF2B5EF4-FFF2-40B4-BE49-F238E27FC236}">
              <a16:creationId xmlns:a16="http://schemas.microsoft.com/office/drawing/2014/main" id="{00000000-0008-0000-0200-00008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09" name="Picture 7">
          <a:extLst>
            <a:ext uri="{FF2B5EF4-FFF2-40B4-BE49-F238E27FC236}">
              <a16:creationId xmlns:a16="http://schemas.microsoft.com/office/drawing/2014/main" id="{00000000-0008-0000-0200-00008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10" name="Picture 7">
          <a:extLst>
            <a:ext uri="{FF2B5EF4-FFF2-40B4-BE49-F238E27FC236}">
              <a16:creationId xmlns:a16="http://schemas.microsoft.com/office/drawing/2014/main" id="{00000000-0008-0000-0200-00008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11" name="Picture 7">
          <a:extLst>
            <a:ext uri="{FF2B5EF4-FFF2-40B4-BE49-F238E27FC236}">
              <a16:creationId xmlns:a16="http://schemas.microsoft.com/office/drawing/2014/main" id="{00000000-0008-0000-0200-00008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12" name="Picture 7">
          <a:extLst>
            <a:ext uri="{FF2B5EF4-FFF2-40B4-BE49-F238E27FC236}">
              <a16:creationId xmlns:a16="http://schemas.microsoft.com/office/drawing/2014/main" id="{00000000-0008-0000-0200-00008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13" name="Picture 7">
          <a:extLst>
            <a:ext uri="{FF2B5EF4-FFF2-40B4-BE49-F238E27FC236}">
              <a16:creationId xmlns:a16="http://schemas.microsoft.com/office/drawing/2014/main" id="{00000000-0008-0000-0200-00008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14" name="Picture 7">
          <a:extLst>
            <a:ext uri="{FF2B5EF4-FFF2-40B4-BE49-F238E27FC236}">
              <a16:creationId xmlns:a16="http://schemas.microsoft.com/office/drawing/2014/main" id="{00000000-0008-0000-0200-00008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15" name="Picture 7">
          <a:extLst>
            <a:ext uri="{FF2B5EF4-FFF2-40B4-BE49-F238E27FC236}">
              <a16:creationId xmlns:a16="http://schemas.microsoft.com/office/drawing/2014/main" id="{00000000-0008-0000-0200-00008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16" name="Picture 7">
          <a:extLst>
            <a:ext uri="{FF2B5EF4-FFF2-40B4-BE49-F238E27FC236}">
              <a16:creationId xmlns:a16="http://schemas.microsoft.com/office/drawing/2014/main" id="{00000000-0008-0000-0200-00008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17" name="Picture 7">
          <a:extLst>
            <a:ext uri="{FF2B5EF4-FFF2-40B4-BE49-F238E27FC236}">
              <a16:creationId xmlns:a16="http://schemas.microsoft.com/office/drawing/2014/main" id="{00000000-0008-0000-0200-00008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18" name="Picture 7">
          <a:extLst>
            <a:ext uri="{FF2B5EF4-FFF2-40B4-BE49-F238E27FC236}">
              <a16:creationId xmlns:a16="http://schemas.microsoft.com/office/drawing/2014/main" id="{00000000-0008-0000-0200-00008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19" name="Picture 7">
          <a:extLst>
            <a:ext uri="{FF2B5EF4-FFF2-40B4-BE49-F238E27FC236}">
              <a16:creationId xmlns:a16="http://schemas.microsoft.com/office/drawing/2014/main" id="{00000000-0008-0000-0200-00008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20" name="Picture 7">
          <a:extLst>
            <a:ext uri="{FF2B5EF4-FFF2-40B4-BE49-F238E27FC236}">
              <a16:creationId xmlns:a16="http://schemas.microsoft.com/office/drawing/2014/main" id="{00000000-0008-0000-0200-00008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21" name="Picture 7">
          <a:extLst>
            <a:ext uri="{FF2B5EF4-FFF2-40B4-BE49-F238E27FC236}">
              <a16:creationId xmlns:a16="http://schemas.microsoft.com/office/drawing/2014/main" id="{00000000-0008-0000-0200-00008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22" name="Picture 7">
          <a:extLst>
            <a:ext uri="{FF2B5EF4-FFF2-40B4-BE49-F238E27FC236}">
              <a16:creationId xmlns:a16="http://schemas.microsoft.com/office/drawing/2014/main" id="{00000000-0008-0000-0200-00008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23" name="Picture 7">
          <a:extLst>
            <a:ext uri="{FF2B5EF4-FFF2-40B4-BE49-F238E27FC236}">
              <a16:creationId xmlns:a16="http://schemas.microsoft.com/office/drawing/2014/main" id="{00000000-0008-0000-0200-00008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24" name="Picture 7">
          <a:extLst>
            <a:ext uri="{FF2B5EF4-FFF2-40B4-BE49-F238E27FC236}">
              <a16:creationId xmlns:a16="http://schemas.microsoft.com/office/drawing/2014/main" id="{00000000-0008-0000-0200-00009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25" name="Picture 7">
          <a:extLst>
            <a:ext uri="{FF2B5EF4-FFF2-40B4-BE49-F238E27FC236}">
              <a16:creationId xmlns:a16="http://schemas.microsoft.com/office/drawing/2014/main" id="{00000000-0008-0000-0200-00009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26" name="Picture 7">
          <a:extLst>
            <a:ext uri="{FF2B5EF4-FFF2-40B4-BE49-F238E27FC236}">
              <a16:creationId xmlns:a16="http://schemas.microsoft.com/office/drawing/2014/main" id="{00000000-0008-0000-0200-00009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27" name="Picture 7">
          <a:extLst>
            <a:ext uri="{FF2B5EF4-FFF2-40B4-BE49-F238E27FC236}">
              <a16:creationId xmlns:a16="http://schemas.microsoft.com/office/drawing/2014/main" id="{00000000-0008-0000-0200-00009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28" name="Picture 7">
          <a:extLst>
            <a:ext uri="{FF2B5EF4-FFF2-40B4-BE49-F238E27FC236}">
              <a16:creationId xmlns:a16="http://schemas.microsoft.com/office/drawing/2014/main" id="{00000000-0008-0000-0200-00009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29" name="Picture 7">
          <a:extLst>
            <a:ext uri="{FF2B5EF4-FFF2-40B4-BE49-F238E27FC236}">
              <a16:creationId xmlns:a16="http://schemas.microsoft.com/office/drawing/2014/main" id="{00000000-0008-0000-0200-00009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30" name="Picture 7">
          <a:extLst>
            <a:ext uri="{FF2B5EF4-FFF2-40B4-BE49-F238E27FC236}">
              <a16:creationId xmlns:a16="http://schemas.microsoft.com/office/drawing/2014/main" id="{00000000-0008-0000-0200-00009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31" name="Picture 7">
          <a:extLst>
            <a:ext uri="{FF2B5EF4-FFF2-40B4-BE49-F238E27FC236}">
              <a16:creationId xmlns:a16="http://schemas.microsoft.com/office/drawing/2014/main" id="{00000000-0008-0000-0200-00009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32" name="Picture 7">
          <a:extLst>
            <a:ext uri="{FF2B5EF4-FFF2-40B4-BE49-F238E27FC236}">
              <a16:creationId xmlns:a16="http://schemas.microsoft.com/office/drawing/2014/main" id="{00000000-0008-0000-0200-00009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33" name="Picture 7">
          <a:extLst>
            <a:ext uri="{FF2B5EF4-FFF2-40B4-BE49-F238E27FC236}">
              <a16:creationId xmlns:a16="http://schemas.microsoft.com/office/drawing/2014/main" id="{00000000-0008-0000-0200-00009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34" name="Picture 7">
          <a:extLst>
            <a:ext uri="{FF2B5EF4-FFF2-40B4-BE49-F238E27FC236}">
              <a16:creationId xmlns:a16="http://schemas.microsoft.com/office/drawing/2014/main" id="{00000000-0008-0000-0200-00009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35" name="Picture 7">
          <a:extLst>
            <a:ext uri="{FF2B5EF4-FFF2-40B4-BE49-F238E27FC236}">
              <a16:creationId xmlns:a16="http://schemas.microsoft.com/office/drawing/2014/main" id="{00000000-0008-0000-0200-00009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36" name="Picture 7">
          <a:extLst>
            <a:ext uri="{FF2B5EF4-FFF2-40B4-BE49-F238E27FC236}">
              <a16:creationId xmlns:a16="http://schemas.microsoft.com/office/drawing/2014/main" id="{00000000-0008-0000-0200-00009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37" name="Picture 7">
          <a:extLst>
            <a:ext uri="{FF2B5EF4-FFF2-40B4-BE49-F238E27FC236}">
              <a16:creationId xmlns:a16="http://schemas.microsoft.com/office/drawing/2014/main" id="{00000000-0008-0000-0200-00009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38" name="Picture 7">
          <a:extLst>
            <a:ext uri="{FF2B5EF4-FFF2-40B4-BE49-F238E27FC236}">
              <a16:creationId xmlns:a16="http://schemas.microsoft.com/office/drawing/2014/main" id="{00000000-0008-0000-0200-00009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39" name="Picture 7">
          <a:extLst>
            <a:ext uri="{FF2B5EF4-FFF2-40B4-BE49-F238E27FC236}">
              <a16:creationId xmlns:a16="http://schemas.microsoft.com/office/drawing/2014/main" id="{00000000-0008-0000-0200-00009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40" name="Picture 7">
          <a:extLst>
            <a:ext uri="{FF2B5EF4-FFF2-40B4-BE49-F238E27FC236}">
              <a16:creationId xmlns:a16="http://schemas.microsoft.com/office/drawing/2014/main" id="{00000000-0008-0000-0200-0000A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41" name="Picture 7">
          <a:extLst>
            <a:ext uri="{FF2B5EF4-FFF2-40B4-BE49-F238E27FC236}">
              <a16:creationId xmlns:a16="http://schemas.microsoft.com/office/drawing/2014/main" id="{00000000-0008-0000-0200-0000A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42" name="Picture 7">
          <a:extLst>
            <a:ext uri="{FF2B5EF4-FFF2-40B4-BE49-F238E27FC236}">
              <a16:creationId xmlns:a16="http://schemas.microsoft.com/office/drawing/2014/main" id="{00000000-0008-0000-0200-0000A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43" name="Picture 7">
          <a:extLst>
            <a:ext uri="{FF2B5EF4-FFF2-40B4-BE49-F238E27FC236}">
              <a16:creationId xmlns:a16="http://schemas.microsoft.com/office/drawing/2014/main" id="{00000000-0008-0000-0200-0000A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44" name="Picture 7">
          <a:extLst>
            <a:ext uri="{FF2B5EF4-FFF2-40B4-BE49-F238E27FC236}">
              <a16:creationId xmlns:a16="http://schemas.microsoft.com/office/drawing/2014/main" id="{00000000-0008-0000-0200-0000A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45" name="Picture 7">
          <a:extLst>
            <a:ext uri="{FF2B5EF4-FFF2-40B4-BE49-F238E27FC236}">
              <a16:creationId xmlns:a16="http://schemas.microsoft.com/office/drawing/2014/main" id="{00000000-0008-0000-0200-0000A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46" name="Picture 7">
          <a:extLst>
            <a:ext uri="{FF2B5EF4-FFF2-40B4-BE49-F238E27FC236}">
              <a16:creationId xmlns:a16="http://schemas.microsoft.com/office/drawing/2014/main" id="{00000000-0008-0000-0200-0000A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47" name="Picture 7">
          <a:extLst>
            <a:ext uri="{FF2B5EF4-FFF2-40B4-BE49-F238E27FC236}">
              <a16:creationId xmlns:a16="http://schemas.microsoft.com/office/drawing/2014/main" id="{00000000-0008-0000-0200-0000A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48" name="Picture 7">
          <a:extLst>
            <a:ext uri="{FF2B5EF4-FFF2-40B4-BE49-F238E27FC236}">
              <a16:creationId xmlns:a16="http://schemas.microsoft.com/office/drawing/2014/main" id="{00000000-0008-0000-0200-0000A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49" name="Picture 7">
          <a:extLst>
            <a:ext uri="{FF2B5EF4-FFF2-40B4-BE49-F238E27FC236}">
              <a16:creationId xmlns:a16="http://schemas.microsoft.com/office/drawing/2014/main" id="{00000000-0008-0000-0200-0000A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50" name="Picture 7">
          <a:extLst>
            <a:ext uri="{FF2B5EF4-FFF2-40B4-BE49-F238E27FC236}">
              <a16:creationId xmlns:a16="http://schemas.microsoft.com/office/drawing/2014/main" id="{00000000-0008-0000-0200-0000A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51" name="Picture 7">
          <a:extLst>
            <a:ext uri="{FF2B5EF4-FFF2-40B4-BE49-F238E27FC236}">
              <a16:creationId xmlns:a16="http://schemas.microsoft.com/office/drawing/2014/main" id="{00000000-0008-0000-0200-0000A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52" name="Picture 7">
          <a:extLst>
            <a:ext uri="{FF2B5EF4-FFF2-40B4-BE49-F238E27FC236}">
              <a16:creationId xmlns:a16="http://schemas.microsoft.com/office/drawing/2014/main" id="{00000000-0008-0000-0200-0000A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53" name="Picture 7">
          <a:extLst>
            <a:ext uri="{FF2B5EF4-FFF2-40B4-BE49-F238E27FC236}">
              <a16:creationId xmlns:a16="http://schemas.microsoft.com/office/drawing/2014/main" id="{00000000-0008-0000-0200-0000A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54" name="Picture 7">
          <a:extLst>
            <a:ext uri="{FF2B5EF4-FFF2-40B4-BE49-F238E27FC236}">
              <a16:creationId xmlns:a16="http://schemas.microsoft.com/office/drawing/2014/main" id="{00000000-0008-0000-0200-0000A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55" name="Picture 7">
          <a:extLst>
            <a:ext uri="{FF2B5EF4-FFF2-40B4-BE49-F238E27FC236}">
              <a16:creationId xmlns:a16="http://schemas.microsoft.com/office/drawing/2014/main" id="{00000000-0008-0000-0200-0000A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56" name="Picture 7">
          <a:extLst>
            <a:ext uri="{FF2B5EF4-FFF2-40B4-BE49-F238E27FC236}">
              <a16:creationId xmlns:a16="http://schemas.microsoft.com/office/drawing/2014/main" id="{00000000-0008-0000-0200-0000B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57" name="Picture 7">
          <a:extLst>
            <a:ext uri="{FF2B5EF4-FFF2-40B4-BE49-F238E27FC236}">
              <a16:creationId xmlns:a16="http://schemas.microsoft.com/office/drawing/2014/main" id="{00000000-0008-0000-0200-0000B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58" name="Picture 7">
          <a:extLst>
            <a:ext uri="{FF2B5EF4-FFF2-40B4-BE49-F238E27FC236}">
              <a16:creationId xmlns:a16="http://schemas.microsoft.com/office/drawing/2014/main" id="{00000000-0008-0000-0200-0000B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59" name="Picture 7">
          <a:extLst>
            <a:ext uri="{FF2B5EF4-FFF2-40B4-BE49-F238E27FC236}">
              <a16:creationId xmlns:a16="http://schemas.microsoft.com/office/drawing/2014/main" id="{00000000-0008-0000-0200-0000B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60" name="Picture 7">
          <a:extLst>
            <a:ext uri="{FF2B5EF4-FFF2-40B4-BE49-F238E27FC236}">
              <a16:creationId xmlns:a16="http://schemas.microsoft.com/office/drawing/2014/main" id="{00000000-0008-0000-0200-0000B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61" name="Picture 7">
          <a:extLst>
            <a:ext uri="{FF2B5EF4-FFF2-40B4-BE49-F238E27FC236}">
              <a16:creationId xmlns:a16="http://schemas.microsoft.com/office/drawing/2014/main" id="{00000000-0008-0000-0200-0000B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62" name="Picture 7">
          <a:extLst>
            <a:ext uri="{FF2B5EF4-FFF2-40B4-BE49-F238E27FC236}">
              <a16:creationId xmlns:a16="http://schemas.microsoft.com/office/drawing/2014/main" id="{00000000-0008-0000-0200-0000B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63" name="Picture 7">
          <a:extLst>
            <a:ext uri="{FF2B5EF4-FFF2-40B4-BE49-F238E27FC236}">
              <a16:creationId xmlns:a16="http://schemas.microsoft.com/office/drawing/2014/main" id="{00000000-0008-0000-0200-0000B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64" name="Picture 7">
          <a:extLst>
            <a:ext uri="{FF2B5EF4-FFF2-40B4-BE49-F238E27FC236}">
              <a16:creationId xmlns:a16="http://schemas.microsoft.com/office/drawing/2014/main" id="{00000000-0008-0000-0200-0000B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65" name="Picture 7">
          <a:extLst>
            <a:ext uri="{FF2B5EF4-FFF2-40B4-BE49-F238E27FC236}">
              <a16:creationId xmlns:a16="http://schemas.microsoft.com/office/drawing/2014/main" id="{00000000-0008-0000-0200-0000B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66" name="Picture 7">
          <a:extLst>
            <a:ext uri="{FF2B5EF4-FFF2-40B4-BE49-F238E27FC236}">
              <a16:creationId xmlns:a16="http://schemas.microsoft.com/office/drawing/2014/main" id="{00000000-0008-0000-0200-0000B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67" name="Picture 7">
          <a:extLst>
            <a:ext uri="{FF2B5EF4-FFF2-40B4-BE49-F238E27FC236}">
              <a16:creationId xmlns:a16="http://schemas.microsoft.com/office/drawing/2014/main" id="{00000000-0008-0000-0200-0000B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68" name="Picture 7">
          <a:extLst>
            <a:ext uri="{FF2B5EF4-FFF2-40B4-BE49-F238E27FC236}">
              <a16:creationId xmlns:a16="http://schemas.microsoft.com/office/drawing/2014/main" id="{00000000-0008-0000-0200-0000B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69" name="Picture 7">
          <a:extLst>
            <a:ext uri="{FF2B5EF4-FFF2-40B4-BE49-F238E27FC236}">
              <a16:creationId xmlns:a16="http://schemas.microsoft.com/office/drawing/2014/main" id="{00000000-0008-0000-0200-0000B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70" name="Picture 7">
          <a:extLst>
            <a:ext uri="{FF2B5EF4-FFF2-40B4-BE49-F238E27FC236}">
              <a16:creationId xmlns:a16="http://schemas.microsoft.com/office/drawing/2014/main" id="{00000000-0008-0000-0200-0000B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71" name="Picture 7">
          <a:extLst>
            <a:ext uri="{FF2B5EF4-FFF2-40B4-BE49-F238E27FC236}">
              <a16:creationId xmlns:a16="http://schemas.microsoft.com/office/drawing/2014/main" id="{00000000-0008-0000-0200-0000B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72" name="Picture 7">
          <a:extLst>
            <a:ext uri="{FF2B5EF4-FFF2-40B4-BE49-F238E27FC236}">
              <a16:creationId xmlns:a16="http://schemas.microsoft.com/office/drawing/2014/main" id="{00000000-0008-0000-0200-0000C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73" name="Picture 7">
          <a:extLst>
            <a:ext uri="{FF2B5EF4-FFF2-40B4-BE49-F238E27FC236}">
              <a16:creationId xmlns:a16="http://schemas.microsoft.com/office/drawing/2014/main" id="{00000000-0008-0000-0200-0000C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74" name="Picture 7">
          <a:extLst>
            <a:ext uri="{FF2B5EF4-FFF2-40B4-BE49-F238E27FC236}">
              <a16:creationId xmlns:a16="http://schemas.microsoft.com/office/drawing/2014/main" id="{00000000-0008-0000-0200-0000C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75" name="Picture 7">
          <a:extLst>
            <a:ext uri="{FF2B5EF4-FFF2-40B4-BE49-F238E27FC236}">
              <a16:creationId xmlns:a16="http://schemas.microsoft.com/office/drawing/2014/main" id="{00000000-0008-0000-0200-0000C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76" name="Picture 7">
          <a:extLst>
            <a:ext uri="{FF2B5EF4-FFF2-40B4-BE49-F238E27FC236}">
              <a16:creationId xmlns:a16="http://schemas.microsoft.com/office/drawing/2014/main" id="{00000000-0008-0000-0200-0000C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77" name="Picture 7">
          <a:extLst>
            <a:ext uri="{FF2B5EF4-FFF2-40B4-BE49-F238E27FC236}">
              <a16:creationId xmlns:a16="http://schemas.microsoft.com/office/drawing/2014/main" id="{00000000-0008-0000-0200-0000C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78" name="Picture 7">
          <a:extLst>
            <a:ext uri="{FF2B5EF4-FFF2-40B4-BE49-F238E27FC236}">
              <a16:creationId xmlns:a16="http://schemas.microsoft.com/office/drawing/2014/main" id="{00000000-0008-0000-0200-0000C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79" name="Picture 7">
          <a:extLst>
            <a:ext uri="{FF2B5EF4-FFF2-40B4-BE49-F238E27FC236}">
              <a16:creationId xmlns:a16="http://schemas.microsoft.com/office/drawing/2014/main" id="{00000000-0008-0000-0200-0000C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80" name="Picture 7">
          <a:extLst>
            <a:ext uri="{FF2B5EF4-FFF2-40B4-BE49-F238E27FC236}">
              <a16:creationId xmlns:a16="http://schemas.microsoft.com/office/drawing/2014/main" id="{00000000-0008-0000-0200-0000C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81" name="Picture 7">
          <a:extLst>
            <a:ext uri="{FF2B5EF4-FFF2-40B4-BE49-F238E27FC236}">
              <a16:creationId xmlns:a16="http://schemas.microsoft.com/office/drawing/2014/main" id="{00000000-0008-0000-0200-0000C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82" name="Picture 7">
          <a:extLst>
            <a:ext uri="{FF2B5EF4-FFF2-40B4-BE49-F238E27FC236}">
              <a16:creationId xmlns:a16="http://schemas.microsoft.com/office/drawing/2014/main" id="{00000000-0008-0000-0200-0000C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83" name="Picture 7">
          <a:extLst>
            <a:ext uri="{FF2B5EF4-FFF2-40B4-BE49-F238E27FC236}">
              <a16:creationId xmlns:a16="http://schemas.microsoft.com/office/drawing/2014/main" id="{00000000-0008-0000-0200-0000C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84" name="Picture 7">
          <a:extLst>
            <a:ext uri="{FF2B5EF4-FFF2-40B4-BE49-F238E27FC236}">
              <a16:creationId xmlns:a16="http://schemas.microsoft.com/office/drawing/2014/main" id="{00000000-0008-0000-0200-0000C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85" name="Picture 7">
          <a:extLst>
            <a:ext uri="{FF2B5EF4-FFF2-40B4-BE49-F238E27FC236}">
              <a16:creationId xmlns:a16="http://schemas.microsoft.com/office/drawing/2014/main" id="{00000000-0008-0000-0200-0000C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86" name="Picture 7">
          <a:extLst>
            <a:ext uri="{FF2B5EF4-FFF2-40B4-BE49-F238E27FC236}">
              <a16:creationId xmlns:a16="http://schemas.microsoft.com/office/drawing/2014/main" id="{00000000-0008-0000-0200-0000C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87" name="Picture 7">
          <a:extLst>
            <a:ext uri="{FF2B5EF4-FFF2-40B4-BE49-F238E27FC236}">
              <a16:creationId xmlns:a16="http://schemas.microsoft.com/office/drawing/2014/main" id="{00000000-0008-0000-0200-0000C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88" name="Picture 7">
          <a:extLst>
            <a:ext uri="{FF2B5EF4-FFF2-40B4-BE49-F238E27FC236}">
              <a16:creationId xmlns:a16="http://schemas.microsoft.com/office/drawing/2014/main" id="{00000000-0008-0000-0200-0000D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89" name="Picture 7">
          <a:extLst>
            <a:ext uri="{FF2B5EF4-FFF2-40B4-BE49-F238E27FC236}">
              <a16:creationId xmlns:a16="http://schemas.microsoft.com/office/drawing/2014/main" id="{00000000-0008-0000-0200-0000D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113</xdr:row>
      <xdr:rowOff>0</xdr:rowOff>
    </xdr:from>
    <xdr:ext cx="0" cy="156882"/>
    <xdr:pic>
      <xdr:nvPicPr>
        <xdr:cNvPr id="1490" name="Picture 7">
          <a:extLst>
            <a:ext uri="{FF2B5EF4-FFF2-40B4-BE49-F238E27FC236}">
              <a16:creationId xmlns:a16="http://schemas.microsoft.com/office/drawing/2014/main" id="{00000000-0008-0000-0200-0000D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8566"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91" name="Picture 7">
          <a:extLst>
            <a:ext uri="{FF2B5EF4-FFF2-40B4-BE49-F238E27FC236}">
              <a16:creationId xmlns:a16="http://schemas.microsoft.com/office/drawing/2014/main" id="{00000000-0008-0000-0200-0000D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92" name="Picture 7">
          <a:extLst>
            <a:ext uri="{FF2B5EF4-FFF2-40B4-BE49-F238E27FC236}">
              <a16:creationId xmlns:a16="http://schemas.microsoft.com/office/drawing/2014/main" id="{00000000-0008-0000-0200-0000D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93" name="Picture 7">
          <a:extLst>
            <a:ext uri="{FF2B5EF4-FFF2-40B4-BE49-F238E27FC236}">
              <a16:creationId xmlns:a16="http://schemas.microsoft.com/office/drawing/2014/main" id="{00000000-0008-0000-0200-0000D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94" name="Picture 7">
          <a:extLst>
            <a:ext uri="{FF2B5EF4-FFF2-40B4-BE49-F238E27FC236}">
              <a16:creationId xmlns:a16="http://schemas.microsoft.com/office/drawing/2014/main" id="{00000000-0008-0000-0200-0000D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95" name="Picture 7">
          <a:extLst>
            <a:ext uri="{FF2B5EF4-FFF2-40B4-BE49-F238E27FC236}">
              <a16:creationId xmlns:a16="http://schemas.microsoft.com/office/drawing/2014/main" id="{00000000-0008-0000-0200-0000D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96" name="Picture 7">
          <a:extLst>
            <a:ext uri="{FF2B5EF4-FFF2-40B4-BE49-F238E27FC236}">
              <a16:creationId xmlns:a16="http://schemas.microsoft.com/office/drawing/2014/main" id="{00000000-0008-0000-0200-0000D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97" name="Picture 7">
          <a:extLst>
            <a:ext uri="{FF2B5EF4-FFF2-40B4-BE49-F238E27FC236}">
              <a16:creationId xmlns:a16="http://schemas.microsoft.com/office/drawing/2014/main" id="{00000000-0008-0000-0200-0000D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98" name="Picture 7">
          <a:extLst>
            <a:ext uri="{FF2B5EF4-FFF2-40B4-BE49-F238E27FC236}">
              <a16:creationId xmlns:a16="http://schemas.microsoft.com/office/drawing/2014/main" id="{00000000-0008-0000-0200-0000D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499" name="Picture 7">
          <a:extLst>
            <a:ext uri="{FF2B5EF4-FFF2-40B4-BE49-F238E27FC236}">
              <a16:creationId xmlns:a16="http://schemas.microsoft.com/office/drawing/2014/main" id="{00000000-0008-0000-0200-0000D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00" name="Picture 7">
          <a:extLst>
            <a:ext uri="{FF2B5EF4-FFF2-40B4-BE49-F238E27FC236}">
              <a16:creationId xmlns:a16="http://schemas.microsoft.com/office/drawing/2014/main" id="{00000000-0008-0000-0200-0000D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01" name="Picture 7">
          <a:extLst>
            <a:ext uri="{FF2B5EF4-FFF2-40B4-BE49-F238E27FC236}">
              <a16:creationId xmlns:a16="http://schemas.microsoft.com/office/drawing/2014/main" id="{00000000-0008-0000-0200-0000D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02" name="Picture 7">
          <a:extLst>
            <a:ext uri="{FF2B5EF4-FFF2-40B4-BE49-F238E27FC236}">
              <a16:creationId xmlns:a16="http://schemas.microsoft.com/office/drawing/2014/main" id="{00000000-0008-0000-0200-0000D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03" name="Picture 7">
          <a:extLst>
            <a:ext uri="{FF2B5EF4-FFF2-40B4-BE49-F238E27FC236}">
              <a16:creationId xmlns:a16="http://schemas.microsoft.com/office/drawing/2014/main" id="{00000000-0008-0000-0200-0000D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04" name="Picture 7">
          <a:extLst>
            <a:ext uri="{FF2B5EF4-FFF2-40B4-BE49-F238E27FC236}">
              <a16:creationId xmlns:a16="http://schemas.microsoft.com/office/drawing/2014/main" id="{00000000-0008-0000-0200-0000E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05" name="Picture 7">
          <a:extLst>
            <a:ext uri="{FF2B5EF4-FFF2-40B4-BE49-F238E27FC236}">
              <a16:creationId xmlns:a16="http://schemas.microsoft.com/office/drawing/2014/main" id="{00000000-0008-0000-0200-0000E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06" name="Picture 7">
          <a:extLst>
            <a:ext uri="{FF2B5EF4-FFF2-40B4-BE49-F238E27FC236}">
              <a16:creationId xmlns:a16="http://schemas.microsoft.com/office/drawing/2014/main" id="{00000000-0008-0000-0200-0000E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07" name="Picture 7">
          <a:extLst>
            <a:ext uri="{FF2B5EF4-FFF2-40B4-BE49-F238E27FC236}">
              <a16:creationId xmlns:a16="http://schemas.microsoft.com/office/drawing/2014/main" id="{00000000-0008-0000-0200-0000E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08" name="Picture 7">
          <a:extLst>
            <a:ext uri="{FF2B5EF4-FFF2-40B4-BE49-F238E27FC236}">
              <a16:creationId xmlns:a16="http://schemas.microsoft.com/office/drawing/2014/main" id="{00000000-0008-0000-0200-0000E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09" name="Picture 7">
          <a:extLst>
            <a:ext uri="{FF2B5EF4-FFF2-40B4-BE49-F238E27FC236}">
              <a16:creationId xmlns:a16="http://schemas.microsoft.com/office/drawing/2014/main" id="{00000000-0008-0000-0200-0000E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10" name="Picture 7">
          <a:extLst>
            <a:ext uri="{FF2B5EF4-FFF2-40B4-BE49-F238E27FC236}">
              <a16:creationId xmlns:a16="http://schemas.microsoft.com/office/drawing/2014/main" id="{00000000-0008-0000-0200-0000E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11" name="Picture 7">
          <a:extLst>
            <a:ext uri="{FF2B5EF4-FFF2-40B4-BE49-F238E27FC236}">
              <a16:creationId xmlns:a16="http://schemas.microsoft.com/office/drawing/2014/main" id="{00000000-0008-0000-0200-0000E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12" name="Picture 7">
          <a:extLst>
            <a:ext uri="{FF2B5EF4-FFF2-40B4-BE49-F238E27FC236}">
              <a16:creationId xmlns:a16="http://schemas.microsoft.com/office/drawing/2014/main" id="{00000000-0008-0000-0200-0000E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13" name="Picture 7">
          <a:extLst>
            <a:ext uri="{FF2B5EF4-FFF2-40B4-BE49-F238E27FC236}">
              <a16:creationId xmlns:a16="http://schemas.microsoft.com/office/drawing/2014/main" id="{00000000-0008-0000-0200-0000E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113</xdr:row>
      <xdr:rowOff>0</xdr:rowOff>
    </xdr:from>
    <xdr:ext cx="0" cy="156882"/>
    <xdr:pic>
      <xdr:nvPicPr>
        <xdr:cNvPr id="1514" name="Picture 7">
          <a:extLst>
            <a:ext uri="{FF2B5EF4-FFF2-40B4-BE49-F238E27FC236}">
              <a16:creationId xmlns:a16="http://schemas.microsoft.com/office/drawing/2014/main" id="{00000000-0008-0000-0200-0000E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2074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15" name="Picture 7">
          <a:extLst>
            <a:ext uri="{FF2B5EF4-FFF2-40B4-BE49-F238E27FC236}">
              <a16:creationId xmlns:a16="http://schemas.microsoft.com/office/drawing/2014/main" id="{00000000-0008-0000-0200-0000E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16" name="Picture 7">
          <a:extLst>
            <a:ext uri="{FF2B5EF4-FFF2-40B4-BE49-F238E27FC236}">
              <a16:creationId xmlns:a16="http://schemas.microsoft.com/office/drawing/2014/main" id="{00000000-0008-0000-0200-0000E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17" name="Picture 7">
          <a:extLst>
            <a:ext uri="{FF2B5EF4-FFF2-40B4-BE49-F238E27FC236}">
              <a16:creationId xmlns:a16="http://schemas.microsoft.com/office/drawing/2014/main" id="{00000000-0008-0000-0200-0000E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18" name="Picture 7">
          <a:extLst>
            <a:ext uri="{FF2B5EF4-FFF2-40B4-BE49-F238E27FC236}">
              <a16:creationId xmlns:a16="http://schemas.microsoft.com/office/drawing/2014/main" id="{00000000-0008-0000-0200-0000E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19" name="Picture 7">
          <a:extLst>
            <a:ext uri="{FF2B5EF4-FFF2-40B4-BE49-F238E27FC236}">
              <a16:creationId xmlns:a16="http://schemas.microsoft.com/office/drawing/2014/main" id="{00000000-0008-0000-0200-0000E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20" name="Picture 7">
          <a:extLst>
            <a:ext uri="{FF2B5EF4-FFF2-40B4-BE49-F238E27FC236}">
              <a16:creationId xmlns:a16="http://schemas.microsoft.com/office/drawing/2014/main" id="{00000000-0008-0000-0200-0000F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21" name="Picture 7">
          <a:extLst>
            <a:ext uri="{FF2B5EF4-FFF2-40B4-BE49-F238E27FC236}">
              <a16:creationId xmlns:a16="http://schemas.microsoft.com/office/drawing/2014/main" id="{00000000-0008-0000-0200-0000F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22" name="Picture 7">
          <a:extLst>
            <a:ext uri="{FF2B5EF4-FFF2-40B4-BE49-F238E27FC236}">
              <a16:creationId xmlns:a16="http://schemas.microsoft.com/office/drawing/2014/main" id="{00000000-0008-0000-0200-0000F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23" name="Picture 7">
          <a:extLst>
            <a:ext uri="{FF2B5EF4-FFF2-40B4-BE49-F238E27FC236}">
              <a16:creationId xmlns:a16="http://schemas.microsoft.com/office/drawing/2014/main" id="{00000000-0008-0000-0200-0000F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24" name="Picture 7">
          <a:extLst>
            <a:ext uri="{FF2B5EF4-FFF2-40B4-BE49-F238E27FC236}">
              <a16:creationId xmlns:a16="http://schemas.microsoft.com/office/drawing/2014/main" id="{00000000-0008-0000-0200-0000F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25" name="Picture 7">
          <a:extLst>
            <a:ext uri="{FF2B5EF4-FFF2-40B4-BE49-F238E27FC236}">
              <a16:creationId xmlns:a16="http://schemas.microsoft.com/office/drawing/2014/main" id="{00000000-0008-0000-0200-0000F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26" name="Picture 7">
          <a:extLst>
            <a:ext uri="{FF2B5EF4-FFF2-40B4-BE49-F238E27FC236}">
              <a16:creationId xmlns:a16="http://schemas.microsoft.com/office/drawing/2014/main" id="{00000000-0008-0000-0200-0000F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27" name="Picture 7">
          <a:extLst>
            <a:ext uri="{FF2B5EF4-FFF2-40B4-BE49-F238E27FC236}">
              <a16:creationId xmlns:a16="http://schemas.microsoft.com/office/drawing/2014/main" id="{00000000-0008-0000-0200-0000F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28" name="Picture 7">
          <a:extLst>
            <a:ext uri="{FF2B5EF4-FFF2-40B4-BE49-F238E27FC236}">
              <a16:creationId xmlns:a16="http://schemas.microsoft.com/office/drawing/2014/main" id="{00000000-0008-0000-0200-0000F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29" name="Picture 7">
          <a:extLst>
            <a:ext uri="{FF2B5EF4-FFF2-40B4-BE49-F238E27FC236}">
              <a16:creationId xmlns:a16="http://schemas.microsoft.com/office/drawing/2014/main" id="{00000000-0008-0000-0200-0000F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30" name="Picture 7">
          <a:extLst>
            <a:ext uri="{FF2B5EF4-FFF2-40B4-BE49-F238E27FC236}">
              <a16:creationId xmlns:a16="http://schemas.microsoft.com/office/drawing/2014/main" id="{00000000-0008-0000-0200-0000F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31" name="Picture 7">
          <a:extLst>
            <a:ext uri="{FF2B5EF4-FFF2-40B4-BE49-F238E27FC236}">
              <a16:creationId xmlns:a16="http://schemas.microsoft.com/office/drawing/2014/main" id="{00000000-0008-0000-0200-0000F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32" name="Picture 7">
          <a:extLst>
            <a:ext uri="{FF2B5EF4-FFF2-40B4-BE49-F238E27FC236}">
              <a16:creationId xmlns:a16="http://schemas.microsoft.com/office/drawing/2014/main" id="{00000000-0008-0000-0200-0000F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33" name="Picture 7">
          <a:extLst>
            <a:ext uri="{FF2B5EF4-FFF2-40B4-BE49-F238E27FC236}">
              <a16:creationId xmlns:a16="http://schemas.microsoft.com/office/drawing/2014/main" id="{00000000-0008-0000-0200-0000F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34" name="Picture 7">
          <a:extLst>
            <a:ext uri="{FF2B5EF4-FFF2-40B4-BE49-F238E27FC236}">
              <a16:creationId xmlns:a16="http://schemas.microsoft.com/office/drawing/2014/main" id="{00000000-0008-0000-0200-0000F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35" name="Picture 7">
          <a:extLst>
            <a:ext uri="{FF2B5EF4-FFF2-40B4-BE49-F238E27FC236}">
              <a16:creationId xmlns:a16="http://schemas.microsoft.com/office/drawing/2014/main" id="{00000000-0008-0000-0200-0000F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36" name="Picture 7">
          <a:extLst>
            <a:ext uri="{FF2B5EF4-FFF2-40B4-BE49-F238E27FC236}">
              <a16:creationId xmlns:a16="http://schemas.microsoft.com/office/drawing/2014/main" id="{00000000-0008-0000-0200-00000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37" name="Picture 7">
          <a:extLst>
            <a:ext uri="{FF2B5EF4-FFF2-40B4-BE49-F238E27FC236}">
              <a16:creationId xmlns:a16="http://schemas.microsoft.com/office/drawing/2014/main" id="{00000000-0008-0000-0200-00000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38" name="Picture 7">
          <a:extLst>
            <a:ext uri="{FF2B5EF4-FFF2-40B4-BE49-F238E27FC236}">
              <a16:creationId xmlns:a16="http://schemas.microsoft.com/office/drawing/2014/main" id="{00000000-0008-0000-0200-00000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39" name="Picture 7">
          <a:extLst>
            <a:ext uri="{FF2B5EF4-FFF2-40B4-BE49-F238E27FC236}">
              <a16:creationId xmlns:a16="http://schemas.microsoft.com/office/drawing/2014/main" id="{00000000-0008-0000-0200-00000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94</xdr:row>
      <xdr:rowOff>0</xdr:rowOff>
    </xdr:from>
    <xdr:ext cx="0" cy="156882"/>
    <xdr:pic>
      <xdr:nvPicPr>
        <xdr:cNvPr id="1540" name="Picture 7">
          <a:extLst>
            <a:ext uri="{FF2B5EF4-FFF2-40B4-BE49-F238E27FC236}">
              <a16:creationId xmlns:a16="http://schemas.microsoft.com/office/drawing/2014/main" id="{00000000-0008-0000-0200-00000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1035862"/>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41" name="Picture 7">
          <a:extLst>
            <a:ext uri="{FF2B5EF4-FFF2-40B4-BE49-F238E27FC236}">
              <a16:creationId xmlns:a16="http://schemas.microsoft.com/office/drawing/2014/main" id="{00000000-0008-0000-0200-00000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42" name="Picture 7">
          <a:extLst>
            <a:ext uri="{FF2B5EF4-FFF2-40B4-BE49-F238E27FC236}">
              <a16:creationId xmlns:a16="http://schemas.microsoft.com/office/drawing/2014/main" id="{00000000-0008-0000-0200-00000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43" name="Picture 7">
          <a:extLst>
            <a:ext uri="{FF2B5EF4-FFF2-40B4-BE49-F238E27FC236}">
              <a16:creationId xmlns:a16="http://schemas.microsoft.com/office/drawing/2014/main" id="{00000000-0008-0000-0200-00000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44" name="Picture 7">
          <a:extLst>
            <a:ext uri="{FF2B5EF4-FFF2-40B4-BE49-F238E27FC236}">
              <a16:creationId xmlns:a16="http://schemas.microsoft.com/office/drawing/2014/main" id="{00000000-0008-0000-0200-00000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45" name="Picture 7">
          <a:extLst>
            <a:ext uri="{FF2B5EF4-FFF2-40B4-BE49-F238E27FC236}">
              <a16:creationId xmlns:a16="http://schemas.microsoft.com/office/drawing/2014/main" id="{00000000-0008-0000-0200-00000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46" name="Picture 7">
          <a:extLst>
            <a:ext uri="{FF2B5EF4-FFF2-40B4-BE49-F238E27FC236}">
              <a16:creationId xmlns:a16="http://schemas.microsoft.com/office/drawing/2014/main" id="{00000000-0008-0000-0200-00000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47" name="Picture 7">
          <a:extLst>
            <a:ext uri="{FF2B5EF4-FFF2-40B4-BE49-F238E27FC236}">
              <a16:creationId xmlns:a16="http://schemas.microsoft.com/office/drawing/2014/main" id="{00000000-0008-0000-0200-00000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48" name="Picture 7">
          <a:extLst>
            <a:ext uri="{FF2B5EF4-FFF2-40B4-BE49-F238E27FC236}">
              <a16:creationId xmlns:a16="http://schemas.microsoft.com/office/drawing/2014/main" id="{00000000-0008-0000-0200-00000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49" name="Picture 7">
          <a:extLst>
            <a:ext uri="{FF2B5EF4-FFF2-40B4-BE49-F238E27FC236}">
              <a16:creationId xmlns:a16="http://schemas.microsoft.com/office/drawing/2014/main" id="{00000000-0008-0000-0200-00000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50" name="Picture 7">
          <a:extLst>
            <a:ext uri="{FF2B5EF4-FFF2-40B4-BE49-F238E27FC236}">
              <a16:creationId xmlns:a16="http://schemas.microsoft.com/office/drawing/2014/main" id="{00000000-0008-0000-0200-00000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51" name="Picture 7">
          <a:extLst>
            <a:ext uri="{FF2B5EF4-FFF2-40B4-BE49-F238E27FC236}">
              <a16:creationId xmlns:a16="http://schemas.microsoft.com/office/drawing/2014/main" id="{00000000-0008-0000-0200-00000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52" name="Picture 7">
          <a:extLst>
            <a:ext uri="{FF2B5EF4-FFF2-40B4-BE49-F238E27FC236}">
              <a16:creationId xmlns:a16="http://schemas.microsoft.com/office/drawing/2014/main" id="{00000000-0008-0000-0200-00001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53" name="Picture 7">
          <a:extLst>
            <a:ext uri="{FF2B5EF4-FFF2-40B4-BE49-F238E27FC236}">
              <a16:creationId xmlns:a16="http://schemas.microsoft.com/office/drawing/2014/main" id="{00000000-0008-0000-0200-00001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54" name="Picture 7">
          <a:extLst>
            <a:ext uri="{FF2B5EF4-FFF2-40B4-BE49-F238E27FC236}">
              <a16:creationId xmlns:a16="http://schemas.microsoft.com/office/drawing/2014/main" id="{00000000-0008-0000-0200-00001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55" name="Picture 7">
          <a:extLst>
            <a:ext uri="{FF2B5EF4-FFF2-40B4-BE49-F238E27FC236}">
              <a16:creationId xmlns:a16="http://schemas.microsoft.com/office/drawing/2014/main" id="{00000000-0008-0000-0200-00001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56" name="Picture 7">
          <a:extLst>
            <a:ext uri="{FF2B5EF4-FFF2-40B4-BE49-F238E27FC236}">
              <a16:creationId xmlns:a16="http://schemas.microsoft.com/office/drawing/2014/main" id="{00000000-0008-0000-0200-00001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57" name="Picture 7">
          <a:extLst>
            <a:ext uri="{FF2B5EF4-FFF2-40B4-BE49-F238E27FC236}">
              <a16:creationId xmlns:a16="http://schemas.microsoft.com/office/drawing/2014/main" id="{00000000-0008-0000-0200-00001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58" name="Picture 7">
          <a:extLst>
            <a:ext uri="{FF2B5EF4-FFF2-40B4-BE49-F238E27FC236}">
              <a16:creationId xmlns:a16="http://schemas.microsoft.com/office/drawing/2014/main" id="{00000000-0008-0000-0200-00001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59" name="Picture 7">
          <a:extLst>
            <a:ext uri="{FF2B5EF4-FFF2-40B4-BE49-F238E27FC236}">
              <a16:creationId xmlns:a16="http://schemas.microsoft.com/office/drawing/2014/main" id="{00000000-0008-0000-0200-00001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60" name="Picture 7">
          <a:extLst>
            <a:ext uri="{FF2B5EF4-FFF2-40B4-BE49-F238E27FC236}">
              <a16:creationId xmlns:a16="http://schemas.microsoft.com/office/drawing/2014/main" id="{00000000-0008-0000-0200-00001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61" name="Picture 7">
          <a:extLst>
            <a:ext uri="{FF2B5EF4-FFF2-40B4-BE49-F238E27FC236}">
              <a16:creationId xmlns:a16="http://schemas.microsoft.com/office/drawing/2014/main" id="{00000000-0008-0000-0200-00001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62" name="Picture 7">
          <a:extLst>
            <a:ext uri="{FF2B5EF4-FFF2-40B4-BE49-F238E27FC236}">
              <a16:creationId xmlns:a16="http://schemas.microsoft.com/office/drawing/2014/main" id="{00000000-0008-0000-0200-00001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63" name="Picture 7">
          <a:extLst>
            <a:ext uri="{FF2B5EF4-FFF2-40B4-BE49-F238E27FC236}">
              <a16:creationId xmlns:a16="http://schemas.microsoft.com/office/drawing/2014/main" id="{00000000-0008-0000-0200-00001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64" name="Picture 7">
          <a:extLst>
            <a:ext uri="{FF2B5EF4-FFF2-40B4-BE49-F238E27FC236}">
              <a16:creationId xmlns:a16="http://schemas.microsoft.com/office/drawing/2014/main" id="{00000000-0008-0000-0200-00001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65" name="Picture 7">
          <a:extLst>
            <a:ext uri="{FF2B5EF4-FFF2-40B4-BE49-F238E27FC236}">
              <a16:creationId xmlns:a16="http://schemas.microsoft.com/office/drawing/2014/main" id="{00000000-0008-0000-0200-00001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66" name="Picture 7">
          <a:extLst>
            <a:ext uri="{FF2B5EF4-FFF2-40B4-BE49-F238E27FC236}">
              <a16:creationId xmlns:a16="http://schemas.microsoft.com/office/drawing/2014/main" id="{00000000-0008-0000-0200-00001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67" name="Picture 7">
          <a:extLst>
            <a:ext uri="{FF2B5EF4-FFF2-40B4-BE49-F238E27FC236}">
              <a16:creationId xmlns:a16="http://schemas.microsoft.com/office/drawing/2014/main" id="{00000000-0008-0000-0200-00001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68" name="Picture 7">
          <a:extLst>
            <a:ext uri="{FF2B5EF4-FFF2-40B4-BE49-F238E27FC236}">
              <a16:creationId xmlns:a16="http://schemas.microsoft.com/office/drawing/2014/main" id="{00000000-0008-0000-0200-00002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69" name="Picture 7">
          <a:extLst>
            <a:ext uri="{FF2B5EF4-FFF2-40B4-BE49-F238E27FC236}">
              <a16:creationId xmlns:a16="http://schemas.microsoft.com/office/drawing/2014/main" id="{00000000-0008-0000-0200-00002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70" name="Picture 7">
          <a:extLst>
            <a:ext uri="{FF2B5EF4-FFF2-40B4-BE49-F238E27FC236}">
              <a16:creationId xmlns:a16="http://schemas.microsoft.com/office/drawing/2014/main" id="{00000000-0008-0000-0200-00002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71" name="Picture 7">
          <a:extLst>
            <a:ext uri="{FF2B5EF4-FFF2-40B4-BE49-F238E27FC236}">
              <a16:creationId xmlns:a16="http://schemas.microsoft.com/office/drawing/2014/main" id="{00000000-0008-0000-0200-00002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72" name="Picture 7">
          <a:extLst>
            <a:ext uri="{FF2B5EF4-FFF2-40B4-BE49-F238E27FC236}">
              <a16:creationId xmlns:a16="http://schemas.microsoft.com/office/drawing/2014/main" id="{00000000-0008-0000-0200-00002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73" name="Picture 7">
          <a:extLst>
            <a:ext uri="{FF2B5EF4-FFF2-40B4-BE49-F238E27FC236}">
              <a16:creationId xmlns:a16="http://schemas.microsoft.com/office/drawing/2014/main" id="{00000000-0008-0000-0200-00002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74" name="Picture 7">
          <a:extLst>
            <a:ext uri="{FF2B5EF4-FFF2-40B4-BE49-F238E27FC236}">
              <a16:creationId xmlns:a16="http://schemas.microsoft.com/office/drawing/2014/main" id="{00000000-0008-0000-0200-00002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75" name="Picture 7">
          <a:extLst>
            <a:ext uri="{FF2B5EF4-FFF2-40B4-BE49-F238E27FC236}">
              <a16:creationId xmlns:a16="http://schemas.microsoft.com/office/drawing/2014/main" id="{00000000-0008-0000-0200-00002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76" name="Picture 7">
          <a:extLst>
            <a:ext uri="{FF2B5EF4-FFF2-40B4-BE49-F238E27FC236}">
              <a16:creationId xmlns:a16="http://schemas.microsoft.com/office/drawing/2014/main" id="{00000000-0008-0000-0200-00002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77" name="Picture 7">
          <a:extLst>
            <a:ext uri="{FF2B5EF4-FFF2-40B4-BE49-F238E27FC236}">
              <a16:creationId xmlns:a16="http://schemas.microsoft.com/office/drawing/2014/main" id="{00000000-0008-0000-0200-00002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78" name="Picture 7">
          <a:extLst>
            <a:ext uri="{FF2B5EF4-FFF2-40B4-BE49-F238E27FC236}">
              <a16:creationId xmlns:a16="http://schemas.microsoft.com/office/drawing/2014/main" id="{00000000-0008-0000-0200-00002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79" name="Picture 7">
          <a:extLst>
            <a:ext uri="{FF2B5EF4-FFF2-40B4-BE49-F238E27FC236}">
              <a16:creationId xmlns:a16="http://schemas.microsoft.com/office/drawing/2014/main" id="{00000000-0008-0000-0200-00002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80" name="Picture 7">
          <a:extLst>
            <a:ext uri="{FF2B5EF4-FFF2-40B4-BE49-F238E27FC236}">
              <a16:creationId xmlns:a16="http://schemas.microsoft.com/office/drawing/2014/main" id="{00000000-0008-0000-0200-00002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81" name="Picture 7">
          <a:extLst>
            <a:ext uri="{FF2B5EF4-FFF2-40B4-BE49-F238E27FC236}">
              <a16:creationId xmlns:a16="http://schemas.microsoft.com/office/drawing/2014/main" id="{00000000-0008-0000-0200-00002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82" name="Picture 7">
          <a:extLst>
            <a:ext uri="{FF2B5EF4-FFF2-40B4-BE49-F238E27FC236}">
              <a16:creationId xmlns:a16="http://schemas.microsoft.com/office/drawing/2014/main" id="{00000000-0008-0000-0200-00002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83" name="Picture 7">
          <a:extLst>
            <a:ext uri="{FF2B5EF4-FFF2-40B4-BE49-F238E27FC236}">
              <a16:creationId xmlns:a16="http://schemas.microsoft.com/office/drawing/2014/main" id="{00000000-0008-0000-0200-00002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84" name="Picture 7">
          <a:extLst>
            <a:ext uri="{FF2B5EF4-FFF2-40B4-BE49-F238E27FC236}">
              <a16:creationId xmlns:a16="http://schemas.microsoft.com/office/drawing/2014/main" id="{00000000-0008-0000-0200-00003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85" name="Picture 7">
          <a:extLst>
            <a:ext uri="{FF2B5EF4-FFF2-40B4-BE49-F238E27FC236}">
              <a16:creationId xmlns:a16="http://schemas.microsoft.com/office/drawing/2014/main" id="{00000000-0008-0000-0200-00003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86" name="Picture 7">
          <a:extLst>
            <a:ext uri="{FF2B5EF4-FFF2-40B4-BE49-F238E27FC236}">
              <a16:creationId xmlns:a16="http://schemas.microsoft.com/office/drawing/2014/main" id="{00000000-0008-0000-0200-00003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87" name="Picture 7">
          <a:extLst>
            <a:ext uri="{FF2B5EF4-FFF2-40B4-BE49-F238E27FC236}">
              <a16:creationId xmlns:a16="http://schemas.microsoft.com/office/drawing/2014/main" id="{00000000-0008-0000-0200-00003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88" name="Picture 7">
          <a:extLst>
            <a:ext uri="{FF2B5EF4-FFF2-40B4-BE49-F238E27FC236}">
              <a16:creationId xmlns:a16="http://schemas.microsoft.com/office/drawing/2014/main" id="{00000000-0008-0000-0200-00003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89" name="Picture 7">
          <a:extLst>
            <a:ext uri="{FF2B5EF4-FFF2-40B4-BE49-F238E27FC236}">
              <a16:creationId xmlns:a16="http://schemas.microsoft.com/office/drawing/2014/main" id="{00000000-0008-0000-0200-00003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90" name="Picture 7">
          <a:extLst>
            <a:ext uri="{FF2B5EF4-FFF2-40B4-BE49-F238E27FC236}">
              <a16:creationId xmlns:a16="http://schemas.microsoft.com/office/drawing/2014/main" id="{00000000-0008-0000-0200-00003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91" name="Picture 7">
          <a:extLst>
            <a:ext uri="{FF2B5EF4-FFF2-40B4-BE49-F238E27FC236}">
              <a16:creationId xmlns:a16="http://schemas.microsoft.com/office/drawing/2014/main" id="{00000000-0008-0000-0200-00003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92" name="Picture 7">
          <a:extLst>
            <a:ext uri="{FF2B5EF4-FFF2-40B4-BE49-F238E27FC236}">
              <a16:creationId xmlns:a16="http://schemas.microsoft.com/office/drawing/2014/main" id="{00000000-0008-0000-0200-00003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93" name="Picture 7">
          <a:extLst>
            <a:ext uri="{FF2B5EF4-FFF2-40B4-BE49-F238E27FC236}">
              <a16:creationId xmlns:a16="http://schemas.microsoft.com/office/drawing/2014/main" id="{00000000-0008-0000-0200-00003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94" name="Picture 7">
          <a:extLst>
            <a:ext uri="{FF2B5EF4-FFF2-40B4-BE49-F238E27FC236}">
              <a16:creationId xmlns:a16="http://schemas.microsoft.com/office/drawing/2014/main" id="{00000000-0008-0000-0200-00003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95" name="Picture 7">
          <a:extLst>
            <a:ext uri="{FF2B5EF4-FFF2-40B4-BE49-F238E27FC236}">
              <a16:creationId xmlns:a16="http://schemas.microsoft.com/office/drawing/2014/main" id="{00000000-0008-0000-0200-00003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96" name="Picture 7">
          <a:extLst>
            <a:ext uri="{FF2B5EF4-FFF2-40B4-BE49-F238E27FC236}">
              <a16:creationId xmlns:a16="http://schemas.microsoft.com/office/drawing/2014/main" id="{00000000-0008-0000-0200-00003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97" name="Picture 7">
          <a:extLst>
            <a:ext uri="{FF2B5EF4-FFF2-40B4-BE49-F238E27FC236}">
              <a16:creationId xmlns:a16="http://schemas.microsoft.com/office/drawing/2014/main" id="{00000000-0008-0000-0200-00003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98" name="Picture 7">
          <a:extLst>
            <a:ext uri="{FF2B5EF4-FFF2-40B4-BE49-F238E27FC236}">
              <a16:creationId xmlns:a16="http://schemas.microsoft.com/office/drawing/2014/main" id="{00000000-0008-0000-0200-00003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599" name="Picture 7">
          <a:extLst>
            <a:ext uri="{FF2B5EF4-FFF2-40B4-BE49-F238E27FC236}">
              <a16:creationId xmlns:a16="http://schemas.microsoft.com/office/drawing/2014/main" id="{00000000-0008-0000-0200-00003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00" name="Picture 7">
          <a:extLst>
            <a:ext uri="{FF2B5EF4-FFF2-40B4-BE49-F238E27FC236}">
              <a16:creationId xmlns:a16="http://schemas.microsoft.com/office/drawing/2014/main" id="{00000000-0008-0000-0200-00004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01" name="Picture 7">
          <a:extLst>
            <a:ext uri="{FF2B5EF4-FFF2-40B4-BE49-F238E27FC236}">
              <a16:creationId xmlns:a16="http://schemas.microsoft.com/office/drawing/2014/main" id="{00000000-0008-0000-0200-00004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02" name="Picture 7">
          <a:extLst>
            <a:ext uri="{FF2B5EF4-FFF2-40B4-BE49-F238E27FC236}">
              <a16:creationId xmlns:a16="http://schemas.microsoft.com/office/drawing/2014/main" id="{00000000-0008-0000-0200-00004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03" name="Picture 7">
          <a:extLst>
            <a:ext uri="{FF2B5EF4-FFF2-40B4-BE49-F238E27FC236}">
              <a16:creationId xmlns:a16="http://schemas.microsoft.com/office/drawing/2014/main" id="{00000000-0008-0000-0200-00004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04" name="Picture 7">
          <a:extLst>
            <a:ext uri="{FF2B5EF4-FFF2-40B4-BE49-F238E27FC236}">
              <a16:creationId xmlns:a16="http://schemas.microsoft.com/office/drawing/2014/main" id="{00000000-0008-0000-0200-00004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05" name="Picture 7">
          <a:extLst>
            <a:ext uri="{FF2B5EF4-FFF2-40B4-BE49-F238E27FC236}">
              <a16:creationId xmlns:a16="http://schemas.microsoft.com/office/drawing/2014/main" id="{00000000-0008-0000-0200-00004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06" name="Picture 7">
          <a:extLst>
            <a:ext uri="{FF2B5EF4-FFF2-40B4-BE49-F238E27FC236}">
              <a16:creationId xmlns:a16="http://schemas.microsoft.com/office/drawing/2014/main" id="{00000000-0008-0000-0200-00004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07" name="Picture 7">
          <a:extLst>
            <a:ext uri="{FF2B5EF4-FFF2-40B4-BE49-F238E27FC236}">
              <a16:creationId xmlns:a16="http://schemas.microsoft.com/office/drawing/2014/main" id="{00000000-0008-0000-0200-00004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08" name="Picture 7">
          <a:extLst>
            <a:ext uri="{FF2B5EF4-FFF2-40B4-BE49-F238E27FC236}">
              <a16:creationId xmlns:a16="http://schemas.microsoft.com/office/drawing/2014/main" id="{00000000-0008-0000-0200-00004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09" name="Picture 7">
          <a:extLst>
            <a:ext uri="{FF2B5EF4-FFF2-40B4-BE49-F238E27FC236}">
              <a16:creationId xmlns:a16="http://schemas.microsoft.com/office/drawing/2014/main" id="{00000000-0008-0000-0200-00004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10" name="Picture 7">
          <a:extLst>
            <a:ext uri="{FF2B5EF4-FFF2-40B4-BE49-F238E27FC236}">
              <a16:creationId xmlns:a16="http://schemas.microsoft.com/office/drawing/2014/main" id="{00000000-0008-0000-0200-00004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11" name="Picture 7">
          <a:extLst>
            <a:ext uri="{FF2B5EF4-FFF2-40B4-BE49-F238E27FC236}">
              <a16:creationId xmlns:a16="http://schemas.microsoft.com/office/drawing/2014/main" id="{00000000-0008-0000-0200-00004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12" name="Picture 7">
          <a:extLst>
            <a:ext uri="{FF2B5EF4-FFF2-40B4-BE49-F238E27FC236}">
              <a16:creationId xmlns:a16="http://schemas.microsoft.com/office/drawing/2014/main" id="{00000000-0008-0000-0200-00004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13" name="Picture 7">
          <a:extLst>
            <a:ext uri="{FF2B5EF4-FFF2-40B4-BE49-F238E27FC236}">
              <a16:creationId xmlns:a16="http://schemas.microsoft.com/office/drawing/2014/main" id="{00000000-0008-0000-0200-00004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14" name="Picture 7">
          <a:extLst>
            <a:ext uri="{FF2B5EF4-FFF2-40B4-BE49-F238E27FC236}">
              <a16:creationId xmlns:a16="http://schemas.microsoft.com/office/drawing/2014/main" id="{00000000-0008-0000-0200-00004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15" name="Picture 7">
          <a:extLst>
            <a:ext uri="{FF2B5EF4-FFF2-40B4-BE49-F238E27FC236}">
              <a16:creationId xmlns:a16="http://schemas.microsoft.com/office/drawing/2014/main" id="{00000000-0008-0000-0200-00004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16" name="Picture 7">
          <a:extLst>
            <a:ext uri="{FF2B5EF4-FFF2-40B4-BE49-F238E27FC236}">
              <a16:creationId xmlns:a16="http://schemas.microsoft.com/office/drawing/2014/main" id="{00000000-0008-0000-0200-00005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17" name="Picture 7">
          <a:extLst>
            <a:ext uri="{FF2B5EF4-FFF2-40B4-BE49-F238E27FC236}">
              <a16:creationId xmlns:a16="http://schemas.microsoft.com/office/drawing/2014/main" id="{00000000-0008-0000-0200-00005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18" name="Picture 7">
          <a:extLst>
            <a:ext uri="{FF2B5EF4-FFF2-40B4-BE49-F238E27FC236}">
              <a16:creationId xmlns:a16="http://schemas.microsoft.com/office/drawing/2014/main" id="{00000000-0008-0000-0200-00005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19" name="Picture 7">
          <a:extLst>
            <a:ext uri="{FF2B5EF4-FFF2-40B4-BE49-F238E27FC236}">
              <a16:creationId xmlns:a16="http://schemas.microsoft.com/office/drawing/2014/main" id="{00000000-0008-0000-0200-00005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20" name="Picture 7">
          <a:extLst>
            <a:ext uri="{FF2B5EF4-FFF2-40B4-BE49-F238E27FC236}">
              <a16:creationId xmlns:a16="http://schemas.microsoft.com/office/drawing/2014/main" id="{00000000-0008-0000-0200-00005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21" name="Picture 7">
          <a:extLst>
            <a:ext uri="{FF2B5EF4-FFF2-40B4-BE49-F238E27FC236}">
              <a16:creationId xmlns:a16="http://schemas.microsoft.com/office/drawing/2014/main" id="{00000000-0008-0000-0200-00005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22" name="Picture 7">
          <a:extLst>
            <a:ext uri="{FF2B5EF4-FFF2-40B4-BE49-F238E27FC236}">
              <a16:creationId xmlns:a16="http://schemas.microsoft.com/office/drawing/2014/main" id="{00000000-0008-0000-0200-00005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23" name="Picture 7">
          <a:extLst>
            <a:ext uri="{FF2B5EF4-FFF2-40B4-BE49-F238E27FC236}">
              <a16:creationId xmlns:a16="http://schemas.microsoft.com/office/drawing/2014/main" id="{00000000-0008-0000-0200-00005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24" name="Picture 7">
          <a:extLst>
            <a:ext uri="{FF2B5EF4-FFF2-40B4-BE49-F238E27FC236}">
              <a16:creationId xmlns:a16="http://schemas.microsoft.com/office/drawing/2014/main" id="{00000000-0008-0000-0200-00005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25" name="Picture 7">
          <a:extLst>
            <a:ext uri="{FF2B5EF4-FFF2-40B4-BE49-F238E27FC236}">
              <a16:creationId xmlns:a16="http://schemas.microsoft.com/office/drawing/2014/main" id="{00000000-0008-0000-0200-00005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26" name="Picture 7">
          <a:extLst>
            <a:ext uri="{FF2B5EF4-FFF2-40B4-BE49-F238E27FC236}">
              <a16:creationId xmlns:a16="http://schemas.microsoft.com/office/drawing/2014/main" id="{00000000-0008-0000-0200-00005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27" name="Picture 7">
          <a:extLst>
            <a:ext uri="{FF2B5EF4-FFF2-40B4-BE49-F238E27FC236}">
              <a16:creationId xmlns:a16="http://schemas.microsoft.com/office/drawing/2014/main" id="{00000000-0008-0000-0200-00005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28" name="Picture 7">
          <a:extLst>
            <a:ext uri="{FF2B5EF4-FFF2-40B4-BE49-F238E27FC236}">
              <a16:creationId xmlns:a16="http://schemas.microsoft.com/office/drawing/2014/main" id="{00000000-0008-0000-0200-00005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29" name="Picture 7">
          <a:extLst>
            <a:ext uri="{FF2B5EF4-FFF2-40B4-BE49-F238E27FC236}">
              <a16:creationId xmlns:a16="http://schemas.microsoft.com/office/drawing/2014/main" id="{00000000-0008-0000-0200-00005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30" name="Picture 7">
          <a:extLst>
            <a:ext uri="{FF2B5EF4-FFF2-40B4-BE49-F238E27FC236}">
              <a16:creationId xmlns:a16="http://schemas.microsoft.com/office/drawing/2014/main" id="{00000000-0008-0000-0200-00005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31" name="Picture 7">
          <a:extLst>
            <a:ext uri="{FF2B5EF4-FFF2-40B4-BE49-F238E27FC236}">
              <a16:creationId xmlns:a16="http://schemas.microsoft.com/office/drawing/2014/main" id="{00000000-0008-0000-0200-00005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32" name="Picture 7">
          <a:extLst>
            <a:ext uri="{FF2B5EF4-FFF2-40B4-BE49-F238E27FC236}">
              <a16:creationId xmlns:a16="http://schemas.microsoft.com/office/drawing/2014/main" id="{00000000-0008-0000-0200-00006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33" name="Picture 7">
          <a:extLst>
            <a:ext uri="{FF2B5EF4-FFF2-40B4-BE49-F238E27FC236}">
              <a16:creationId xmlns:a16="http://schemas.microsoft.com/office/drawing/2014/main" id="{00000000-0008-0000-0200-00006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34" name="Picture 7">
          <a:extLst>
            <a:ext uri="{FF2B5EF4-FFF2-40B4-BE49-F238E27FC236}">
              <a16:creationId xmlns:a16="http://schemas.microsoft.com/office/drawing/2014/main" id="{00000000-0008-0000-0200-00006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35" name="Picture 7">
          <a:extLst>
            <a:ext uri="{FF2B5EF4-FFF2-40B4-BE49-F238E27FC236}">
              <a16:creationId xmlns:a16="http://schemas.microsoft.com/office/drawing/2014/main" id="{00000000-0008-0000-0200-00006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36" name="Picture 7">
          <a:extLst>
            <a:ext uri="{FF2B5EF4-FFF2-40B4-BE49-F238E27FC236}">
              <a16:creationId xmlns:a16="http://schemas.microsoft.com/office/drawing/2014/main" id="{00000000-0008-0000-0200-00006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37" name="Picture 7">
          <a:extLst>
            <a:ext uri="{FF2B5EF4-FFF2-40B4-BE49-F238E27FC236}">
              <a16:creationId xmlns:a16="http://schemas.microsoft.com/office/drawing/2014/main" id="{00000000-0008-0000-0200-00006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38" name="Picture 7">
          <a:extLst>
            <a:ext uri="{FF2B5EF4-FFF2-40B4-BE49-F238E27FC236}">
              <a16:creationId xmlns:a16="http://schemas.microsoft.com/office/drawing/2014/main" id="{00000000-0008-0000-0200-00006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39" name="Picture 7">
          <a:extLst>
            <a:ext uri="{FF2B5EF4-FFF2-40B4-BE49-F238E27FC236}">
              <a16:creationId xmlns:a16="http://schemas.microsoft.com/office/drawing/2014/main" id="{00000000-0008-0000-0200-00006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40" name="Picture 7">
          <a:extLst>
            <a:ext uri="{FF2B5EF4-FFF2-40B4-BE49-F238E27FC236}">
              <a16:creationId xmlns:a16="http://schemas.microsoft.com/office/drawing/2014/main" id="{00000000-0008-0000-0200-00006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41" name="Picture 7">
          <a:extLst>
            <a:ext uri="{FF2B5EF4-FFF2-40B4-BE49-F238E27FC236}">
              <a16:creationId xmlns:a16="http://schemas.microsoft.com/office/drawing/2014/main" id="{00000000-0008-0000-0200-00006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42" name="Picture 7">
          <a:extLst>
            <a:ext uri="{FF2B5EF4-FFF2-40B4-BE49-F238E27FC236}">
              <a16:creationId xmlns:a16="http://schemas.microsoft.com/office/drawing/2014/main" id="{00000000-0008-0000-0200-00006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43" name="Picture 7">
          <a:extLst>
            <a:ext uri="{FF2B5EF4-FFF2-40B4-BE49-F238E27FC236}">
              <a16:creationId xmlns:a16="http://schemas.microsoft.com/office/drawing/2014/main" id="{00000000-0008-0000-0200-00006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44" name="Picture 7">
          <a:extLst>
            <a:ext uri="{FF2B5EF4-FFF2-40B4-BE49-F238E27FC236}">
              <a16:creationId xmlns:a16="http://schemas.microsoft.com/office/drawing/2014/main" id="{00000000-0008-0000-0200-00006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45" name="Picture 7">
          <a:extLst>
            <a:ext uri="{FF2B5EF4-FFF2-40B4-BE49-F238E27FC236}">
              <a16:creationId xmlns:a16="http://schemas.microsoft.com/office/drawing/2014/main" id="{00000000-0008-0000-0200-00006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46" name="Picture 7">
          <a:extLst>
            <a:ext uri="{FF2B5EF4-FFF2-40B4-BE49-F238E27FC236}">
              <a16:creationId xmlns:a16="http://schemas.microsoft.com/office/drawing/2014/main" id="{00000000-0008-0000-0200-00006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47" name="Picture 7">
          <a:extLst>
            <a:ext uri="{FF2B5EF4-FFF2-40B4-BE49-F238E27FC236}">
              <a16:creationId xmlns:a16="http://schemas.microsoft.com/office/drawing/2014/main" id="{00000000-0008-0000-0200-00006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48" name="Picture 7">
          <a:extLst>
            <a:ext uri="{FF2B5EF4-FFF2-40B4-BE49-F238E27FC236}">
              <a16:creationId xmlns:a16="http://schemas.microsoft.com/office/drawing/2014/main" id="{00000000-0008-0000-0200-00007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49" name="Picture 7">
          <a:extLst>
            <a:ext uri="{FF2B5EF4-FFF2-40B4-BE49-F238E27FC236}">
              <a16:creationId xmlns:a16="http://schemas.microsoft.com/office/drawing/2014/main" id="{00000000-0008-0000-0200-00007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50" name="Picture 7">
          <a:extLst>
            <a:ext uri="{FF2B5EF4-FFF2-40B4-BE49-F238E27FC236}">
              <a16:creationId xmlns:a16="http://schemas.microsoft.com/office/drawing/2014/main" id="{00000000-0008-0000-0200-00007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51" name="Picture 7">
          <a:extLst>
            <a:ext uri="{FF2B5EF4-FFF2-40B4-BE49-F238E27FC236}">
              <a16:creationId xmlns:a16="http://schemas.microsoft.com/office/drawing/2014/main" id="{00000000-0008-0000-0200-00007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52" name="Picture 7">
          <a:extLst>
            <a:ext uri="{FF2B5EF4-FFF2-40B4-BE49-F238E27FC236}">
              <a16:creationId xmlns:a16="http://schemas.microsoft.com/office/drawing/2014/main" id="{00000000-0008-0000-0200-00007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53" name="Picture 7">
          <a:extLst>
            <a:ext uri="{FF2B5EF4-FFF2-40B4-BE49-F238E27FC236}">
              <a16:creationId xmlns:a16="http://schemas.microsoft.com/office/drawing/2014/main" id="{00000000-0008-0000-0200-00007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54" name="Picture 7">
          <a:extLst>
            <a:ext uri="{FF2B5EF4-FFF2-40B4-BE49-F238E27FC236}">
              <a16:creationId xmlns:a16="http://schemas.microsoft.com/office/drawing/2014/main" id="{00000000-0008-0000-0200-00007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55" name="Picture 7">
          <a:extLst>
            <a:ext uri="{FF2B5EF4-FFF2-40B4-BE49-F238E27FC236}">
              <a16:creationId xmlns:a16="http://schemas.microsoft.com/office/drawing/2014/main" id="{00000000-0008-0000-0200-00007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56" name="Picture 7">
          <a:extLst>
            <a:ext uri="{FF2B5EF4-FFF2-40B4-BE49-F238E27FC236}">
              <a16:creationId xmlns:a16="http://schemas.microsoft.com/office/drawing/2014/main" id="{00000000-0008-0000-0200-00007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57" name="Picture 7">
          <a:extLst>
            <a:ext uri="{FF2B5EF4-FFF2-40B4-BE49-F238E27FC236}">
              <a16:creationId xmlns:a16="http://schemas.microsoft.com/office/drawing/2014/main" id="{00000000-0008-0000-0200-00007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58" name="Picture 7">
          <a:extLst>
            <a:ext uri="{FF2B5EF4-FFF2-40B4-BE49-F238E27FC236}">
              <a16:creationId xmlns:a16="http://schemas.microsoft.com/office/drawing/2014/main" id="{00000000-0008-0000-0200-00007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59" name="Picture 7">
          <a:extLst>
            <a:ext uri="{FF2B5EF4-FFF2-40B4-BE49-F238E27FC236}">
              <a16:creationId xmlns:a16="http://schemas.microsoft.com/office/drawing/2014/main" id="{00000000-0008-0000-0200-00007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60" name="Picture 7">
          <a:extLst>
            <a:ext uri="{FF2B5EF4-FFF2-40B4-BE49-F238E27FC236}">
              <a16:creationId xmlns:a16="http://schemas.microsoft.com/office/drawing/2014/main" id="{00000000-0008-0000-0200-00007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61" name="Picture 7">
          <a:extLst>
            <a:ext uri="{FF2B5EF4-FFF2-40B4-BE49-F238E27FC236}">
              <a16:creationId xmlns:a16="http://schemas.microsoft.com/office/drawing/2014/main" id="{00000000-0008-0000-0200-00007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62" name="Picture 7">
          <a:extLst>
            <a:ext uri="{FF2B5EF4-FFF2-40B4-BE49-F238E27FC236}">
              <a16:creationId xmlns:a16="http://schemas.microsoft.com/office/drawing/2014/main" id="{00000000-0008-0000-0200-00007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63" name="Picture 7">
          <a:extLst>
            <a:ext uri="{FF2B5EF4-FFF2-40B4-BE49-F238E27FC236}">
              <a16:creationId xmlns:a16="http://schemas.microsoft.com/office/drawing/2014/main" id="{00000000-0008-0000-0200-00007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64" name="Picture 7">
          <a:extLst>
            <a:ext uri="{FF2B5EF4-FFF2-40B4-BE49-F238E27FC236}">
              <a16:creationId xmlns:a16="http://schemas.microsoft.com/office/drawing/2014/main" id="{00000000-0008-0000-0200-00008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65" name="Picture 7">
          <a:extLst>
            <a:ext uri="{FF2B5EF4-FFF2-40B4-BE49-F238E27FC236}">
              <a16:creationId xmlns:a16="http://schemas.microsoft.com/office/drawing/2014/main" id="{00000000-0008-0000-0200-00008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66" name="Picture 7">
          <a:extLst>
            <a:ext uri="{FF2B5EF4-FFF2-40B4-BE49-F238E27FC236}">
              <a16:creationId xmlns:a16="http://schemas.microsoft.com/office/drawing/2014/main" id="{00000000-0008-0000-0200-00008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67" name="Picture 7">
          <a:extLst>
            <a:ext uri="{FF2B5EF4-FFF2-40B4-BE49-F238E27FC236}">
              <a16:creationId xmlns:a16="http://schemas.microsoft.com/office/drawing/2014/main" id="{00000000-0008-0000-0200-00008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68" name="Picture 7">
          <a:extLst>
            <a:ext uri="{FF2B5EF4-FFF2-40B4-BE49-F238E27FC236}">
              <a16:creationId xmlns:a16="http://schemas.microsoft.com/office/drawing/2014/main" id="{00000000-0008-0000-0200-00008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69" name="Picture 7">
          <a:extLst>
            <a:ext uri="{FF2B5EF4-FFF2-40B4-BE49-F238E27FC236}">
              <a16:creationId xmlns:a16="http://schemas.microsoft.com/office/drawing/2014/main" id="{00000000-0008-0000-0200-00008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70" name="Picture 7">
          <a:extLst>
            <a:ext uri="{FF2B5EF4-FFF2-40B4-BE49-F238E27FC236}">
              <a16:creationId xmlns:a16="http://schemas.microsoft.com/office/drawing/2014/main" id="{00000000-0008-0000-0200-00008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71" name="Picture 7">
          <a:extLst>
            <a:ext uri="{FF2B5EF4-FFF2-40B4-BE49-F238E27FC236}">
              <a16:creationId xmlns:a16="http://schemas.microsoft.com/office/drawing/2014/main" id="{00000000-0008-0000-0200-00008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72" name="Picture 7">
          <a:extLst>
            <a:ext uri="{FF2B5EF4-FFF2-40B4-BE49-F238E27FC236}">
              <a16:creationId xmlns:a16="http://schemas.microsoft.com/office/drawing/2014/main" id="{00000000-0008-0000-0200-00008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73" name="Picture 7">
          <a:extLst>
            <a:ext uri="{FF2B5EF4-FFF2-40B4-BE49-F238E27FC236}">
              <a16:creationId xmlns:a16="http://schemas.microsoft.com/office/drawing/2014/main" id="{00000000-0008-0000-0200-00008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74" name="Picture 7">
          <a:extLst>
            <a:ext uri="{FF2B5EF4-FFF2-40B4-BE49-F238E27FC236}">
              <a16:creationId xmlns:a16="http://schemas.microsoft.com/office/drawing/2014/main" id="{00000000-0008-0000-0200-00008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75" name="Picture 7">
          <a:extLst>
            <a:ext uri="{FF2B5EF4-FFF2-40B4-BE49-F238E27FC236}">
              <a16:creationId xmlns:a16="http://schemas.microsoft.com/office/drawing/2014/main" id="{00000000-0008-0000-0200-00008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76" name="Picture 7">
          <a:extLst>
            <a:ext uri="{FF2B5EF4-FFF2-40B4-BE49-F238E27FC236}">
              <a16:creationId xmlns:a16="http://schemas.microsoft.com/office/drawing/2014/main" id="{00000000-0008-0000-0200-00008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77" name="Picture 7">
          <a:extLst>
            <a:ext uri="{FF2B5EF4-FFF2-40B4-BE49-F238E27FC236}">
              <a16:creationId xmlns:a16="http://schemas.microsoft.com/office/drawing/2014/main" id="{00000000-0008-0000-0200-00008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78" name="Picture 7">
          <a:extLst>
            <a:ext uri="{FF2B5EF4-FFF2-40B4-BE49-F238E27FC236}">
              <a16:creationId xmlns:a16="http://schemas.microsoft.com/office/drawing/2014/main" id="{00000000-0008-0000-0200-00008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79" name="Picture 7">
          <a:extLst>
            <a:ext uri="{FF2B5EF4-FFF2-40B4-BE49-F238E27FC236}">
              <a16:creationId xmlns:a16="http://schemas.microsoft.com/office/drawing/2014/main" id="{00000000-0008-0000-0200-00008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80" name="Picture 7">
          <a:extLst>
            <a:ext uri="{FF2B5EF4-FFF2-40B4-BE49-F238E27FC236}">
              <a16:creationId xmlns:a16="http://schemas.microsoft.com/office/drawing/2014/main" id="{00000000-0008-0000-0200-00009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81" name="Picture 7">
          <a:extLst>
            <a:ext uri="{FF2B5EF4-FFF2-40B4-BE49-F238E27FC236}">
              <a16:creationId xmlns:a16="http://schemas.microsoft.com/office/drawing/2014/main" id="{00000000-0008-0000-0200-00009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82" name="Picture 7">
          <a:extLst>
            <a:ext uri="{FF2B5EF4-FFF2-40B4-BE49-F238E27FC236}">
              <a16:creationId xmlns:a16="http://schemas.microsoft.com/office/drawing/2014/main" id="{00000000-0008-0000-0200-00009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83" name="Picture 7">
          <a:extLst>
            <a:ext uri="{FF2B5EF4-FFF2-40B4-BE49-F238E27FC236}">
              <a16:creationId xmlns:a16="http://schemas.microsoft.com/office/drawing/2014/main" id="{00000000-0008-0000-0200-00009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84" name="Picture 7">
          <a:extLst>
            <a:ext uri="{FF2B5EF4-FFF2-40B4-BE49-F238E27FC236}">
              <a16:creationId xmlns:a16="http://schemas.microsoft.com/office/drawing/2014/main" id="{00000000-0008-0000-0200-00009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85" name="Picture 7">
          <a:extLst>
            <a:ext uri="{FF2B5EF4-FFF2-40B4-BE49-F238E27FC236}">
              <a16:creationId xmlns:a16="http://schemas.microsoft.com/office/drawing/2014/main" id="{00000000-0008-0000-0200-00009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86" name="Picture 7">
          <a:extLst>
            <a:ext uri="{FF2B5EF4-FFF2-40B4-BE49-F238E27FC236}">
              <a16:creationId xmlns:a16="http://schemas.microsoft.com/office/drawing/2014/main" id="{00000000-0008-0000-0200-00009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87" name="Picture 7">
          <a:extLst>
            <a:ext uri="{FF2B5EF4-FFF2-40B4-BE49-F238E27FC236}">
              <a16:creationId xmlns:a16="http://schemas.microsoft.com/office/drawing/2014/main" id="{00000000-0008-0000-0200-00009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88" name="Picture 7">
          <a:extLst>
            <a:ext uri="{FF2B5EF4-FFF2-40B4-BE49-F238E27FC236}">
              <a16:creationId xmlns:a16="http://schemas.microsoft.com/office/drawing/2014/main" id="{00000000-0008-0000-0200-00009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89" name="Picture 7">
          <a:extLst>
            <a:ext uri="{FF2B5EF4-FFF2-40B4-BE49-F238E27FC236}">
              <a16:creationId xmlns:a16="http://schemas.microsoft.com/office/drawing/2014/main" id="{00000000-0008-0000-0200-00009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90" name="Picture 7">
          <a:extLst>
            <a:ext uri="{FF2B5EF4-FFF2-40B4-BE49-F238E27FC236}">
              <a16:creationId xmlns:a16="http://schemas.microsoft.com/office/drawing/2014/main" id="{00000000-0008-0000-0200-00009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91" name="Picture 7">
          <a:extLst>
            <a:ext uri="{FF2B5EF4-FFF2-40B4-BE49-F238E27FC236}">
              <a16:creationId xmlns:a16="http://schemas.microsoft.com/office/drawing/2014/main" id="{00000000-0008-0000-0200-00009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92" name="Picture 7">
          <a:extLst>
            <a:ext uri="{FF2B5EF4-FFF2-40B4-BE49-F238E27FC236}">
              <a16:creationId xmlns:a16="http://schemas.microsoft.com/office/drawing/2014/main" id="{00000000-0008-0000-0200-00009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93" name="Picture 7">
          <a:extLst>
            <a:ext uri="{FF2B5EF4-FFF2-40B4-BE49-F238E27FC236}">
              <a16:creationId xmlns:a16="http://schemas.microsoft.com/office/drawing/2014/main" id="{00000000-0008-0000-0200-00009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94" name="Picture 7">
          <a:extLst>
            <a:ext uri="{FF2B5EF4-FFF2-40B4-BE49-F238E27FC236}">
              <a16:creationId xmlns:a16="http://schemas.microsoft.com/office/drawing/2014/main" id="{00000000-0008-0000-0200-00009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95" name="Picture 7">
          <a:extLst>
            <a:ext uri="{FF2B5EF4-FFF2-40B4-BE49-F238E27FC236}">
              <a16:creationId xmlns:a16="http://schemas.microsoft.com/office/drawing/2014/main" id="{00000000-0008-0000-0200-00009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96" name="Picture 7">
          <a:extLst>
            <a:ext uri="{FF2B5EF4-FFF2-40B4-BE49-F238E27FC236}">
              <a16:creationId xmlns:a16="http://schemas.microsoft.com/office/drawing/2014/main" id="{00000000-0008-0000-0200-0000A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97" name="Picture 7">
          <a:extLst>
            <a:ext uri="{FF2B5EF4-FFF2-40B4-BE49-F238E27FC236}">
              <a16:creationId xmlns:a16="http://schemas.microsoft.com/office/drawing/2014/main" id="{00000000-0008-0000-0200-0000A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98" name="Picture 7">
          <a:extLst>
            <a:ext uri="{FF2B5EF4-FFF2-40B4-BE49-F238E27FC236}">
              <a16:creationId xmlns:a16="http://schemas.microsoft.com/office/drawing/2014/main" id="{00000000-0008-0000-0200-0000A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699" name="Picture 7">
          <a:extLst>
            <a:ext uri="{FF2B5EF4-FFF2-40B4-BE49-F238E27FC236}">
              <a16:creationId xmlns:a16="http://schemas.microsoft.com/office/drawing/2014/main" id="{00000000-0008-0000-0200-0000A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00" name="Picture 7">
          <a:extLst>
            <a:ext uri="{FF2B5EF4-FFF2-40B4-BE49-F238E27FC236}">
              <a16:creationId xmlns:a16="http://schemas.microsoft.com/office/drawing/2014/main" id="{00000000-0008-0000-0200-0000A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01" name="Picture 7">
          <a:extLst>
            <a:ext uri="{FF2B5EF4-FFF2-40B4-BE49-F238E27FC236}">
              <a16:creationId xmlns:a16="http://schemas.microsoft.com/office/drawing/2014/main" id="{00000000-0008-0000-0200-0000A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02" name="Picture 7">
          <a:extLst>
            <a:ext uri="{FF2B5EF4-FFF2-40B4-BE49-F238E27FC236}">
              <a16:creationId xmlns:a16="http://schemas.microsoft.com/office/drawing/2014/main" id="{00000000-0008-0000-0200-0000A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03" name="Picture 7">
          <a:extLst>
            <a:ext uri="{FF2B5EF4-FFF2-40B4-BE49-F238E27FC236}">
              <a16:creationId xmlns:a16="http://schemas.microsoft.com/office/drawing/2014/main" id="{00000000-0008-0000-0200-0000A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04" name="Picture 7">
          <a:extLst>
            <a:ext uri="{FF2B5EF4-FFF2-40B4-BE49-F238E27FC236}">
              <a16:creationId xmlns:a16="http://schemas.microsoft.com/office/drawing/2014/main" id="{00000000-0008-0000-0200-0000A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05" name="Picture 7">
          <a:extLst>
            <a:ext uri="{FF2B5EF4-FFF2-40B4-BE49-F238E27FC236}">
              <a16:creationId xmlns:a16="http://schemas.microsoft.com/office/drawing/2014/main" id="{00000000-0008-0000-0200-0000A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06" name="Picture 7">
          <a:extLst>
            <a:ext uri="{FF2B5EF4-FFF2-40B4-BE49-F238E27FC236}">
              <a16:creationId xmlns:a16="http://schemas.microsoft.com/office/drawing/2014/main" id="{00000000-0008-0000-0200-0000A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07" name="Picture 7">
          <a:extLst>
            <a:ext uri="{FF2B5EF4-FFF2-40B4-BE49-F238E27FC236}">
              <a16:creationId xmlns:a16="http://schemas.microsoft.com/office/drawing/2014/main" id="{00000000-0008-0000-0200-0000A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08" name="Picture 7">
          <a:extLst>
            <a:ext uri="{FF2B5EF4-FFF2-40B4-BE49-F238E27FC236}">
              <a16:creationId xmlns:a16="http://schemas.microsoft.com/office/drawing/2014/main" id="{00000000-0008-0000-0200-0000A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09" name="Picture 7">
          <a:extLst>
            <a:ext uri="{FF2B5EF4-FFF2-40B4-BE49-F238E27FC236}">
              <a16:creationId xmlns:a16="http://schemas.microsoft.com/office/drawing/2014/main" id="{00000000-0008-0000-0200-0000A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10" name="Picture 7">
          <a:extLst>
            <a:ext uri="{FF2B5EF4-FFF2-40B4-BE49-F238E27FC236}">
              <a16:creationId xmlns:a16="http://schemas.microsoft.com/office/drawing/2014/main" id="{00000000-0008-0000-0200-0000A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11" name="Picture 7">
          <a:extLst>
            <a:ext uri="{FF2B5EF4-FFF2-40B4-BE49-F238E27FC236}">
              <a16:creationId xmlns:a16="http://schemas.microsoft.com/office/drawing/2014/main" id="{00000000-0008-0000-0200-0000A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12" name="Picture 7">
          <a:extLst>
            <a:ext uri="{FF2B5EF4-FFF2-40B4-BE49-F238E27FC236}">
              <a16:creationId xmlns:a16="http://schemas.microsoft.com/office/drawing/2014/main" id="{00000000-0008-0000-0200-0000B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13" name="Picture 7">
          <a:extLst>
            <a:ext uri="{FF2B5EF4-FFF2-40B4-BE49-F238E27FC236}">
              <a16:creationId xmlns:a16="http://schemas.microsoft.com/office/drawing/2014/main" id="{00000000-0008-0000-0200-0000B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14" name="Picture 7">
          <a:extLst>
            <a:ext uri="{FF2B5EF4-FFF2-40B4-BE49-F238E27FC236}">
              <a16:creationId xmlns:a16="http://schemas.microsoft.com/office/drawing/2014/main" id="{00000000-0008-0000-0200-0000B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15" name="Picture 7">
          <a:extLst>
            <a:ext uri="{FF2B5EF4-FFF2-40B4-BE49-F238E27FC236}">
              <a16:creationId xmlns:a16="http://schemas.microsoft.com/office/drawing/2014/main" id="{00000000-0008-0000-0200-0000B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16" name="Picture 7">
          <a:extLst>
            <a:ext uri="{FF2B5EF4-FFF2-40B4-BE49-F238E27FC236}">
              <a16:creationId xmlns:a16="http://schemas.microsoft.com/office/drawing/2014/main" id="{00000000-0008-0000-0200-0000B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17" name="Picture 7">
          <a:extLst>
            <a:ext uri="{FF2B5EF4-FFF2-40B4-BE49-F238E27FC236}">
              <a16:creationId xmlns:a16="http://schemas.microsoft.com/office/drawing/2014/main" id="{00000000-0008-0000-0200-0000B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18" name="Picture 7">
          <a:extLst>
            <a:ext uri="{FF2B5EF4-FFF2-40B4-BE49-F238E27FC236}">
              <a16:creationId xmlns:a16="http://schemas.microsoft.com/office/drawing/2014/main" id="{00000000-0008-0000-0200-0000B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19" name="Picture 7">
          <a:extLst>
            <a:ext uri="{FF2B5EF4-FFF2-40B4-BE49-F238E27FC236}">
              <a16:creationId xmlns:a16="http://schemas.microsoft.com/office/drawing/2014/main" id="{00000000-0008-0000-0200-0000B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20" name="Picture 7">
          <a:extLst>
            <a:ext uri="{FF2B5EF4-FFF2-40B4-BE49-F238E27FC236}">
              <a16:creationId xmlns:a16="http://schemas.microsoft.com/office/drawing/2014/main" id="{00000000-0008-0000-0200-0000B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21" name="Picture 7">
          <a:extLst>
            <a:ext uri="{FF2B5EF4-FFF2-40B4-BE49-F238E27FC236}">
              <a16:creationId xmlns:a16="http://schemas.microsoft.com/office/drawing/2014/main" id="{00000000-0008-0000-0200-0000B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22" name="Picture 7">
          <a:extLst>
            <a:ext uri="{FF2B5EF4-FFF2-40B4-BE49-F238E27FC236}">
              <a16:creationId xmlns:a16="http://schemas.microsoft.com/office/drawing/2014/main" id="{00000000-0008-0000-0200-0000B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23" name="Picture 7">
          <a:extLst>
            <a:ext uri="{FF2B5EF4-FFF2-40B4-BE49-F238E27FC236}">
              <a16:creationId xmlns:a16="http://schemas.microsoft.com/office/drawing/2014/main" id="{00000000-0008-0000-0200-0000B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24" name="Picture 7">
          <a:extLst>
            <a:ext uri="{FF2B5EF4-FFF2-40B4-BE49-F238E27FC236}">
              <a16:creationId xmlns:a16="http://schemas.microsoft.com/office/drawing/2014/main" id="{00000000-0008-0000-0200-0000B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25" name="Picture 7">
          <a:extLst>
            <a:ext uri="{FF2B5EF4-FFF2-40B4-BE49-F238E27FC236}">
              <a16:creationId xmlns:a16="http://schemas.microsoft.com/office/drawing/2014/main" id="{00000000-0008-0000-0200-0000B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26" name="Picture 7">
          <a:extLst>
            <a:ext uri="{FF2B5EF4-FFF2-40B4-BE49-F238E27FC236}">
              <a16:creationId xmlns:a16="http://schemas.microsoft.com/office/drawing/2014/main" id="{00000000-0008-0000-0200-0000B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27" name="Picture 7">
          <a:extLst>
            <a:ext uri="{FF2B5EF4-FFF2-40B4-BE49-F238E27FC236}">
              <a16:creationId xmlns:a16="http://schemas.microsoft.com/office/drawing/2014/main" id="{00000000-0008-0000-0200-0000B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28" name="Picture 7">
          <a:extLst>
            <a:ext uri="{FF2B5EF4-FFF2-40B4-BE49-F238E27FC236}">
              <a16:creationId xmlns:a16="http://schemas.microsoft.com/office/drawing/2014/main" id="{00000000-0008-0000-0200-0000C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29" name="Picture 7">
          <a:extLst>
            <a:ext uri="{FF2B5EF4-FFF2-40B4-BE49-F238E27FC236}">
              <a16:creationId xmlns:a16="http://schemas.microsoft.com/office/drawing/2014/main" id="{00000000-0008-0000-0200-0000C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30" name="Picture 7">
          <a:extLst>
            <a:ext uri="{FF2B5EF4-FFF2-40B4-BE49-F238E27FC236}">
              <a16:creationId xmlns:a16="http://schemas.microsoft.com/office/drawing/2014/main" id="{00000000-0008-0000-0200-0000C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31" name="Picture 7">
          <a:extLst>
            <a:ext uri="{FF2B5EF4-FFF2-40B4-BE49-F238E27FC236}">
              <a16:creationId xmlns:a16="http://schemas.microsoft.com/office/drawing/2014/main" id="{00000000-0008-0000-0200-0000C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32" name="Picture 7">
          <a:extLst>
            <a:ext uri="{FF2B5EF4-FFF2-40B4-BE49-F238E27FC236}">
              <a16:creationId xmlns:a16="http://schemas.microsoft.com/office/drawing/2014/main" id="{00000000-0008-0000-0200-0000C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33" name="Picture 7">
          <a:extLst>
            <a:ext uri="{FF2B5EF4-FFF2-40B4-BE49-F238E27FC236}">
              <a16:creationId xmlns:a16="http://schemas.microsoft.com/office/drawing/2014/main" id="{00000000-0008-0000-0200-0000C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34" name="Picture 7">
          <a:extLst>
            <a:ext uri="{FF2B5EF4-FFF2-40B4-BE49-F238E27FC236}">
              <a16:creationId xmlns:a16="http://schemas.microsoft.com/office/drawing/2014/main" id="{00000000-0008-0000-0200-0000C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35" name="Picture 7">
          <a:extLst>
            <a:ext uri="{FF2B5EF4-FFF2-40B4-BE49-F238E27FC236}">
              <a16:creationId xmlns:a16="http://schemas.microsoft.com/office/drawing/2014/main" id="{00000000-0008-0000-0200-0000C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36" name="Picture 7">
          <a:extLst>
            <a:ext uri="{FF2B5EF4-FFF2-40B4-BE49-F238E27FC236}">
              <a16:creationId xmlns:a16="http://schemas.microsoft.com/office/drawing/2014/main" id="{00000000-0008-0000-0200-0000C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37" name="Picture 7">
          <a:extLst>
            <a:ext uri="{FF2B5EF4-FFF2-40B4-BE49-F238E27FC236}">
              <a16:creationId xmlns:a16="http://schemas.microsoft.com/office/drawing/2014/main" id="{00000000-0008-0000-0200-0000C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38" name="Picture 7">
          <a:extLst>
            <a:ext uri="{FF2B5EF4-FFF2-40B4-BE49-F238E27FC236}">
              <a16:creationId xmlns:a16="http://schemas.microsoft.com/office/drawing/2014/main" id="{00000000-0008-0000-0200-0000C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39" name="Picture 7">
          <a:extLst>
            <a:ext uri="{FF2B5EF4-FFF2-40B4-BE49-F238E27FC236}">
              <a16:creationId xmlns:a16="http://schemas.microsoft.com/office/drawing/2014/main" id="{00000000-0008-0000-0200-0000C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1740" name="Picture 7">
          <a:extLst>
            <a:ext uri="{FF2B5EF4-FFF2-40B4-BE49-F238E27FC236}">
              <a16:creationId xmlns:a16="http://schemas.microsoft.com/office/drawing/2014/main" id="{00000000-0008-0000-0200-0000C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3307"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41" name="Picture 7">
          <a:extLst>
            <a:ext uri="{FF2B5EF4-FFF2-40B4-BE49-F238E27FC236}">
              <a16:creationId xmlns:a16="http://schemas.microsoft.com/office/drawing/2014/main" id="{00000000-0008-0000-0200-0000C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42" name="Picture 7">
          <a:extLst>
            <a:ext uri="{FF2B5EF4-FFF2-40B4-BE49-F238E27FC236}">
              <a16:creationId xmlns:a16="http://schemas.microsoft.com/office/drawing/2014/main" id="{00000000-0008-0000-0200-0000C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43" name="Picture 7">
          <a:extLst>
            <a:ext uri="{FF2B5EF4-FFF2-40B4-BE49-F238E27FC236}">
              <a16:creationId xmlns:a16="http://schemas.microsoft.com/office/drawing/2014/main" id="{00000000-0008-0000-0200-0000C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44" name="Picture 7">
          <a:extLst>
            <a:ext uri="{FF2B5EF4-FFF2-40B4-BE49-F238E27FC236}">
              <a16:creationId xmlns:a16="http://schemas.microsoft.com/office/drawing/2014/main" id="{00000000-0008-0000-0200-0000D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45" name="Picture 7">
          <a:extLst>
            <a:ext uri="{FF2B5EF4-FFF2-40B4-BE49-F238E27FC236}">
              <a16:creationId xmlns:a16="http://schemas.microsoft.com/office/drawing/2014/main" id="{00000000-0008-0000-0200-0000D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46" name="Picture 7">
          <a:extLst>
            <a:ext uri="{FF2B5EF4-FFF2-40B4-BE49-F238E27FC236}">
              <a16:creationId xmlns:a16="http://schemas.microsoft.com/office/drawing/2014/main" id="{00000000-0008-0000-0200-0000D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47" name="Picture 7">
          <a:extLst>
            <a:ext uri="{FF2B5EF4-FFF2-40B4-BE49-F238E27FC236}">
              <a16:creationId xmlns:a16="http://schemas.microsoft.com/office/drawing/2014/main" id="{00000000-0008-0000-0200-0000D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48" name="Picture 7">
          <a:extLst>
            <a:ext uri="{FF2B5EF4-FFF2-40B4-BE49-F238E27FC236}">
              <a16:creationId xmlns:a16="http://schemas.microsoft.com/office/drawing/2014/main" id="{00000000-0008-0000-0200-0000D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49" name="Picture 7">
          <a:extLst>
            <a:ext uri="{FF2B5EF4-FFF2-40B4-BE49-F238E27FC236}">
              <a16:creationId xmlns:a16="http://schemas.microsoft.com/office/drawing/2014/main" id="{00000000-0008-0000-0200-0000D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50" name="Picture 7">
          <a:extLst>
            <a:ext uri="{FF2B5EF4-FFF2-40B4-BE49-F238E27FC236}">
              <a16:creationId xmlns:a16="http://schemas.microsoft.com/office/drawing/2014/main" id="{00000000-0008-0000-0200-0000D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51" name="Picture 7">
          <a:extLst>
            <a:ext uri="{FF2B5EF4-FFF2-40B4-BE49-F238E27FC236}">
              <a16:creationId xmlns:a16="http://schemas.microsoft.com/office/drawing/2014/main" id="{00000000-0008-0000-0200-0000D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52" name="Picture 7">
          <a:extLst>
            <a:ext uri="{FF2B5EF4-FFF2-40B4-BE49-F238E27FC236}">
              <a16:creationId xmlns:a16="http://schemas.microsoft.com/office/drawing/2014/main" id="{00000000-0008-0000-0200-0000D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53" name="Picture 7">
          <a:extLst>
            <a:ext uri="{FF2B5EF4-FFF2-40B4-BE49-F238E27FC236}">
              <a16:creationId xmlns:a16="http://schemas.microsoft.com/office/drawing/2014/main" id="{00000000-0008-0000-0200-0000D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54" name="Picture 7">
          <a:extLst>
            <a:ext uri="{FF2B5EF4-FFF2-40B4-BE49-F238E27FC236}">
              <a16:creationId xmlns:a16="http://schemas.microsoft.com/office/drawing/2014/main" id="{00000000-0008-0000-0200-0000D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55" name="Picture 7">
          <a:extLst>
            <a:ext uri="{FF2B5EF4-FFF2-40B4-BE49-F238E27FC236}">
              <a16:creationId xmlns:a16="http://schemas.microsoft.com/office/drawing/2014/main" id="{00000000-0008-0000-0200-0000D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56" name="Picture 7">
          <a:extLst>
            <a:ext uri="{FF2B5EF4-FFF2-40B4-BE49-F238E27FC236}">
              <a16:creationId xmlns:a16="http://schemas.microsoft.com/office/drawing/2014/main" id="{00000000-0008-0000-0200-0000D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57" name="Picture 7">
          <a:extLst>
            <a:ext uri="{FF2B5EF4-FFF2-40B4-BE49-F238E27FC236}">
              <a16:creationId xmlns:a16="http://schemas.microsoft.com/office/drawing/2014/main" id="{00000000-0008-0000-0200-0000D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58" name="Picture 7">
          <a:extLst>
            <a:ext uri="{FF2B5EF4-FFF2-40B4-BE49-F238E27FC236}">
              <a16:creationId xmlns:a16="http://schemas.microsoft.com/office/drawing/2014/main" id="{00000000-0008-0000-0200-0000D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59" name="Picture 7">
          <a:extLst>
            <a:ext uri="{FF2B5EF4-FFF2-40B4-BE49-F238E27FC236}">
              <a16:creationId xmlns:a16="http://schemas.microsoft.com/office/drawing/2014/main" id="{00000000-0008-0000-0200-0000D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60" name="Picture 7">
          <a:extLst>
            <a:ext uri="{FF2B5EF4-FFF2-40B4-BE49-F238E27FC236}">
              <a16:creationId xmlns:a16="http://schemas.microsoft.com/office/drawing/2014/main" id="{00000000-0008-0000-0200-0000E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61" name="Picture 7">
          <a:extLst>
            <a:ext uri="{FF2B5EF4-FFF2-40B4-BE49-F238E27FC236}">
              <a16:creationId xmlns:a16="http://schemas.microsoft.com/office/drawing/2014/main" id="{00000000-0008-0000-0200-0000E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62" name="Picture 7">
          <a:extLst>
            <a:ext uri="{FF2B5EF4-FFF2-40B4-BE49-F238E27FC236}">
              <a16:creationId xmlns:a16="http://schemas.microsoft.com/office/drawing/2014/main" id="{00000000-0008-0000-0200-0000E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63" name="Picture 7">
          <a:extLst>
            <a:ext uri="{FF2B5EF4-FFF2-40B4-BE49-F238E27FC236}">
              <a16:creationId xmlns:a16="http://schemas.microsoft.com/office/drawing/2014/main" id="{00000000-0008-0000-0200-0000E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1764" name="Picture 7">
          <a:extLst>
            <a:ext uri="{FF2B5EF4-FFF2-40B4-BE49-F238E27FC236}">
              <a16:creationId xmlns:a16="http://schemas.microsoft.com/office/drawing/2014/main" id="{00000000-0008-0000-0200-0000E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4094" y="1439698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65" name="Picture 7">
          <a:extLst>
            <a:ext uri="{FF2B5EF4-FFF2-40B4-BE49-F238E27FC236}">
              <a16:creationId xmlns:a16="http://schemas.microsoft.com/office/drawing/2014/main" id="{00000000-0008-0000-0200-0000E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66" name="Picture 7">
          <a:extLst>
            <a:ext uri="{FF2B5EF4-FFF2-40B4-BE49-F238E27FC236}">
              <a16:creationId xmlns:a16="http://schemas.microsoft.com/office/drawing/2014/main" id="{00000000-0008-0000-0200-0000E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67" name="Picture 7">
          <a:extLst>
            <a:ext uri="{FF2B5EF4-FFF2-40B4-BE49-F238E27FC236}">
              <a16:creationId xmlns:a16="http://schemas.microsoft.com/office/drawing/2014/main" id="{00000000-0008-0000-0200-0000E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68" name="Picture 7">
          <a:extLst>
            <a:ext uri="{FF2B5EF4-FFF2-40B4-BE49-F238E27FC236}">
              <a16:creationId xmlns:a16="http://schemas.microsoft.com/office/drawing/2014/main" id="{00000000-0008-0000-0200-0000E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69" name="Picture 7">
          <a:extLst>
            <a:ext uri="{FF2B5EF4-FFF2-40B4-BE49-F238E27FC236}">
              <a16:creationId xmlns:a16="http://schemas.microsoft.com/office/drawing/2014/main" id="{00000000-0008-0000-0200-0000E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70" name="Picture 7">
          <a:extLst>
            <a:ext uri="{FF2B5EF4-FFF2-40B4-BE49-F238E27FC236}">
              <a16:creationId xmlns:a16="http://schemas.microsoft.com/office/drawing/2014/main" id="{00000000-0008-0000-0200-0000E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71" name="Picture 7">
          <a:extLst>
            <a:ext uri="{FF2B5EF4-FFF2-40B4-BE49-F238E27FC236}">
              <a16:creationId xmlns:a16="http://schemas.microsoft.com/office/drawing/2014/main" id="{00000000-0008-0000-0200-0000E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72" name="Picture 7">
          <a:extLst>
            <a:ext uri="{FF2B5EF4-FFF2-40B4-BE49-F238E27FC236}">
              <a16:creationId xmlns:a16="http://schemas.microsoft.com/office/drawing/2014/main" id="{00000000-0008-0000-0200-0000E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73" name="Picture 7">
          <a:extLst>
            <a:ext uri="{FF2B5EF4-FFF2-40B4-BE49-F238E27FC236}">
              <a16:creationId xmlns:a16="http://schemas.microsoft.com/office/drawing/2014/main" id="{00000000-0008-0000-0200-0000E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74" name="Picture 7">
          <a:extLst>
            <a:ext uri="{FF2B5EF4-FFF2-40B4-BE49-F238E27FC236}">
              <a16:creationId xmlns:a16="http://schemas.microsoft.com/office/drawing/2014/main" id="{00000000-0008-0000-0200-0000E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75" name="Picture 7">
          <a:extLst>
            <a:ext uri="{FF2B5EF4-FFF2-40B4-BE49-F238E27FC236}">
              <a16:creationId xmlns:a16="http://schemas.microsoft.com/office/drawing/2014/main" id="{00000000-0008-0000-0200-0000E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76" name="Picture 7">
          <a:extLst>
            <a:ext uri="{FF2B5EF4-FFF2-40B4-BE49-F238E27FC236}">
              <a16:creationId xmlns:a16="http://schemas.microsoft.com/office/drawing/2014/main" id="{00000000-0008-0000-0200-0000F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77" name="Picture 7">
          <a:extLst>
            <a:ext uri="{FF2B5EF4-FFF2-40B4-BE49-F238E27FC236}">
              <a16:creationId xmlns:a16="http://schemas.microsoft.com/office/drawing/2014/main" id="{00000000-0008-0000-0200-0000F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78" name="Picture 7">
          <a:extLst>
            <a:ext uri="{FF2B5EF4-FFF2-40B4-BE49-F238E27FC236}">
              <a16:creationId xmlns:a16="http://schemas.microsoft.com/office/drawing/2014/main" id="{00000000-0008-0000-0200-0000F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79" name="Picture 7">
          <a:extLst>
            <a:ext uri="{FF2B5EF4-FFF2-40B4-BE49-F238E27FC236}">
              <a16:creationId xmlns:a16="http://schemas.microsoft.com/office/drawing/2014/main" id="{00000000-0008-0000-0200-0000F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80" name="Picture 7">
          <a:extLst>
            <a:ext uri="{FF2B5EF4-FFF2-40B4-BE49-F238E27FC236}">
              <a16:creationId xmlns:a16="http://schemas.microsoft.com/office/drawing/2014/main" id="{00000000-0008-0000-0200-0000F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81" name="Picture 7">
          <a:extLst>
            <a:ext uri="{FF2B5EF4-FFF2-40B4-BE49-F238E27FC236}">
              <a16:creationId xmlns:a16="http://schemas.microsoft.com/office/drawing/2014/main" id="{00000000-0008-0000-0200-0000F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82" name="Picture 7">
          <a:extLst>
            <a:ext uri="{FF2B5EF4-FFF2-40B4-BE49-F238E27FC236}">
              <a16:creationId xmlns:a16="http://schemas.microsoft.com/office/drawing/2014/main" id="{00000000-0008-0000-0200-0000F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83" name="Picture 7">
          <a:extLst>
            <a:ext uri="{FF2B5EF4-FFF2-40B4-BE49-F238E27FC236}">
              <a16:creationId xmlns:a16="http://schemas.microsoft.com/office/drawing/2014/main" id="{00000000-0008-0000-0200-0000F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84" name="Picture 7">
          <a:extLst>
            <a:ext uri="{FF2B5EF4-FFF2-40B4-BE49-F238E27FC236}">
              <a16:creationId xmlns:a16="http://schemas.microsoft.com/office/drawing/2014/main" id="{00000000-0008-0000-0200-0000F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85" name="Picture 7">
          <a:extLst>
            <a:ext uri="{FF2B5EF4-FFF2-40B4-BE49-F238E27FC236}">
              <a16:creationId xmlns:a16="http://schemas.microsoft.com/office/drawing/2014/main" id="{00000000-0008-0000-0200-0000F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86" name="Picture 7">
          <a:extLst>
            <a:ext uri="{FF2B5EF4-FFF2-40B4-BE49-F238E27FC236}">
              <a16:creationId xmlns:a16="http://schemas.microsoft.com/office/drawing/2014/main" id="{00000000-0008-0000-0200-0000F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87" name="Picture 7">
          <a:extLst>
            <a:ext uri="{FF2B5EF4-FFF2-40B4-BE49-F238E27FC236}">
              <a16:creationId xmlns:a16="http://schemas.microsoft.com/office/drawing/2014/main" id="{00000000-0008-0000-0200-0000F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88" name="Picture 7">
          <a:extLst>
            <a:ext uri="{FF2B5EF4-FFF2-40B4-BE49-F238E27FC236}">
              <a16:creationId xmlns:a16="http://schemas.microsoft.com/office/drawing/2014/main" id="{00000000-0008-0000-0200-0000F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89" name="Picture 7">
          <a:extLst>
            <a:ext uri="{FF2B5EF4-FFF2-40B4-BE49-F238E27FC236}">
              <a16:creationId xmlns:a16="http://schemas.microsoft.com/office/drawing/2014/main" id="{00000000-0008-0000-0200-0000F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90" name="Picture 7">
          <a:extLst>
            <a:ext uri="{FF2B5EF4-FFF2-40B4-BE49-F238E27FC236}">
              <a16:creationId xmlns:a16="http://schemas.microsoft.com/office/drawing/2014/main" id="{00000000-0008-0000-0200-0000F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1249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91" name="Picture 7">
          <a:extLst>
            <a:ext uri="{FF2B5EF4-FFF2-40B4-BE49-F238E27FC236}">
              <a16:creationId xmlns:a16="http://schemas.microsoft.com/office/drawing/2014/main" id="{00000000-0008-0000-0200-0000F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92" name="Picture 7">
          <a:extLst>
            <a:ext uri="{FF2B5EF4-FFF2-40B4-BE49-F238E27FC236}">
              <a16:creationId xmlns:a16="http://schemas.microsoft.com/office/drawing/2014/main" id="{00000000-0008-0000-0200-00000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93" name="Picture 7">
          <a:extLst>
            <a:ext uri="{FF2B5EF4-FFF2-40B4-BE49-F238E27FC236}">
              <a16:creationId xmlns:a16="http://schemas.microsoft.com/office/drawing/2014/main" id="{00000000-0008-0000-0200-00000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94" name="Picture 7">
          <a:extLst>
            <a:ext uri="{FF2B5EF4-FFF2-40B4-BE49-F238E27FC236}">
              <a16:creationId xmlns:a16="http://schemas.microsoft.com/office/drawing/2014/main" id="{00000000-0008-0000-0200-00000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95" name="Picture 7">
          <a:extLst>
            <a:ext uri="{FF2B5EF4-FFF2-40B4-BE49-F238E27FC236}">
              <a16:creationId xmlns:a16="http://schemas.microsoft.com/office/drawing/2014/main" id="{00000000-0008-0000-0200-00000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96" name="Picture 7">
          <a:extLst>
            <a:ext uri="{FF2B5EF4-FFF2-40B4-BE49-F238E27FC236}">
              <a16:creationId xmlns:a16="http://schemas.microsoft.com/office/drawing/2014/main" id="{00000000-0008-0000-0200-00000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97" name="Picture 7">
          <a:extLst>
            <a:ext uri="{FF2B5EF4-FFF2-40B4-BE49-F238E27FC236}">
              <a16:creationId xmlns:a16="http://schemas.microsoft.com/office/drawing/2014/main" id="{00000000-0008-0000-0200-00000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98" name="Picture 7">
          <a:extLst>
            <a:ext uri="{FF2B5EF4-FFF2-40B4-BE49-F238E27FC236}">
              <a16:creationId xmlns:a16="http://schemas.microsoft.com/office/drawing/2014/main" id="{00000000-0008-0000-0200-00000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799" name="Picture 7">
          <a:extLst>
            <a:ext uri="{FF2B5EF4-FFF2-40B4-BE49-F238E27FC236}">
              <a16:creationId xmlns:a16="http://schemas.microsoft.com/office/drawing/2014/main" id="{00000000-0008-0000-0200-00000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00" name="Picture 7">
          <a:extLst>
            <a:ext uri="{FF2B5EF4-FFF2-40B4-BE49-F238E27FC236}">
              <a16:creationId xmlns:a16="http://schemas.microsoft.com/office/drawing/2014/main" id="{00000000-0008-0000-0200-00000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01" name="Picture 7">
          <a:extLst>
            <a:ext uri="{FF2B5EF4-FFF2-40B4-BE49-F238E27FC236}">
              <a16:creationId xmlns:a16="http://schemas.microsoft.com/office/drawing/2014/main" id="{00000000-0008-0000-0200-00000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02" name="Picture 7">
          <a:extLst>
            <a:ext uri="{FF2B5EF4-FFF2-40B4-BE49-F238E27FC236}">
              <a16:creationId xmlns:a16="http://schemas.microsoft.com/office/drawing/2014/main" id="{00000000-0008-0000-0200-00000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03" name="Picture 7">
          <a:extLst>
            <a:ext uri="{FF2B5EF4-FFF2-40B4-BE49-F238E27FC236}">
              <a16:creationId xmlns:a16="http://schemas.microsoft.com/office/drawing/2014/main" id="{00000000-0008-0000-0200-00000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04" name="Picture 7">
          <a:extLst>
            <a:ext uri="{FF2B5EF4-FFF2-40B4-BE49-F238E27FC236}">
              <a16:creationId xmlns:a16="http://schemas.microsoft.com/office/drawing/2014/main" id="{00000000-0008-0000-0200-00000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05" name="Picture 7">
          <a:extLst>
            <a:ext uri="{FF2B5EF4-FFF2-40B4-BE49-F238E27FC236}">
              <a16:creationId xmlns:a16="http://schemas.microsoft.com/office/drawing/2014/main" id="{00000000-0008-0000-0200-00000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06" name="Picture 7">
          <a:extLst>
            <a:ext uri="{FF2B5EF4-FFF2-40B4-BE49-F238E27FC236}">
              <a16:creationId xmlns:a16="http://schemas.microsoft.com/office/drawing/2014/main" id="{00000000-0008-0000-0200-00000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07" name="Picture 7">
          <a:extLst>
            <a:ext uri="{FF2B5EF4-FFF2-40B4-BE49-F238E27FC236}">
              <a16:creationId xmlns:a16="http://schemas.microsoft.com/office/drawing/2014/main" id="{00000000-0008-0000-0200-00000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08" name="Picture 7">
          <a:extLst>
            <a:ext uri="{FF2B5EF4-FFF2-40B4-BE49-F238E27FC236}">
              <a16:creationId xmlns:a16="http://schemas.microsoft.com/office/drawing/2014/main" id="{00000000-0008-0000-0200-00001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09" name="Picture 7">
          <a:extLst>
            <a:ext uri="{FF2B5EF4-FFF2-40B4-BE49-F238E27FC236}">
              <a16:creationId xmlns:a16="http://schemas.microsoft.com/office/drawing/2014/main" id="{00000000-0008-0000-0200-00001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10" name="Picture 7">
          <a:extLst>
            <a:ext uri="{FF2B5EF4-FFF2-40B4-BE49-F238E27FC236}">
              <a16:creationId xmlns:a16="http://schemas.microsoft.com/office/drawing/2014/main" id="{00000000-0008-0000-0200-00001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11" name="Picture 7">
          <a:extLst>
            <a:ext uri="{FF2B5EF4-FFF2-40B4-BE49-F238E27FC236}">
              <a16:creationId xmlns:a16="http://schemas.microsoft.com/office/drawing/2014/main" id="{00000000-0008-0000-0200-00001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12" name="Picture 7">
          <a:extLst>
            <a:ext uri="{FF2B5EF4-FFF2-40B4-BE49-F238E27FC236}">
              <a16:creationId xmlns:a16="http://schemas.microsoft.com/office/drawing/2014/main" id="{00000000-0008-0000-0200-00001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13" name="Picture 7">
          <a:extLst>
            <a:ext uri="{FF2B5EF4-FFF2-40B4-BE49-F238E27FC236}">
              <a16:creationId xmlns:a16="http://schemas.microsoft.com/office/drawing/2014/main" id="{00000000-0008-0000-0200-00001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14" name="Picture 7">
          <a:extLst>
            <a:ext uri="{FF2B5EF4-FFF2-40B4-BE49-F238E27FC236}">
              <a16:creationId xmlns:a16="http://schemas.microsoft.com/office/drawing/2014/main" id="{00000000-0008-0000-0200-00001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15" name="Picture 7">
          <a:extLst>
            <a:ext uri="{FF2B5EF4-FFF2-40B4-BE49-F238E27FC236}">
              <a16:creationId xmlns:a16="http://schemas.microsoft.com/office/drawing/2014/main" id="{00000000-0008-0000-0200-00001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16" name="Picture 7">
          <a:extLst>
            <a:ext uri="{FF2B5EF4-FFF2-40B4-BE49-F238E27FC236}">
              <a16:creationId xmlns:a16="http://schemas.microsoft.com/office/drawing/2014/main" id="{00000000-0008-0000-0200-00001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17" name="Picture 7">
          <a:extLst>
            <a:ext uri="{FF2B5EF4-FFF2-40B4-BE49-F238E27FC236}">
              <a16:creationId xmlns:a16="http://schemas.microsoft.com/office/drawing/2014/main" id="{00000000-0008-0000-0200-00001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18" name="Picture 7">
          <a:extLst>
            <a:ext uri="{FF2B5EF4-FFF2-40B4-BE49-F238E27FC236}">
              <a16:creationId xmlns:a16="http://schemas.microsoft.com/office/drawing/2014/main" id="{00000000-0008-0000-0200-00001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19" name="Picture 7">
          <a:extLst>
            <a:ext uri="{FF2B5EF4-FFF2-40B4-BE49-F238E27FC236}">
              <a16:creationId xmlns:a16="http://schemas.microsoft.com/office/drawing/2014/main" id="{00000000-0008-0000-0200-00001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20" name="Picture 7">
          <a:extLst>
            <a:ext uri="{FF2B5EF4-FFF2-40B4-BE49-F238E27FC236}">
              <a16:creationId xmlns:a16="http://schemas.microsoft.com/office/drawing/2014/main" id="{00000000-0008-0000-0200-00001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21" name="Picture 7">
          <a:extLst>
            <a:ext uri="{FF2B5EF4-FFF2-40B4-BE49-F238E27FC236}">
              <a16:creationId xmlns:a16="http://schemas.microsoft.com/office/drawing/2014/main" id="{00000000-0008-0000-0200-00001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22" name="Picture 7">
          <a:extLst>
            <a:ext uri="{FF2B5EF4-FFF2-40B4-BE49-F238E27FC236}">
              <a16:creationId xmlns:a16="http://schemas.microsoft.com/office/drawing/2014/main" id="{00000000-0008-0000-0200-00001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23" name="Picture 7">
          <a:extLst>
            <a:ext uri="{FF2B5EF4-FFF2-40B4-BE49-F238E27FC236}">
              <a16:creationId xmlns:a16="http://schemas.microsoft.com/office/drawing/2014/main" id="{00000000-0008-0000-0200-00001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24" name="Picture 7">
          <a:extLst>
            <a:ext uri="{FF2B5EF4-FFF2-40B4-BE49-F238E27FC236}">
              <a16:creationId xmlns:a16="http://schemas.microsoft.com/office/drawing/2014/main" id="{00000000-0008-0000-0200-00002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25" name="Picture 7">
          <a:extLst>
            <a:ext uri="{FF2B5EF4-FFF2-40B4-BE49-F238E27FC236}">
              <a16:creationId xmlns:a16="http://schemas.microsoft.com/office/drawing/2014/main" id="{00000000-0008-0000-0200-00002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26" name="Picture 7">
          <a:extLst>
            <a:ext uri="{FF2B5EF4-FFF2-40B4-BE49-F238E27FC236}">
              <a16:creationId xmlns:a16="http://schemas.microsoft.com/office/drawing/2014/main" id="{00000000-0008-0000-0200-00002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27" name="Picture 7">
          <a:extLst>
            <a:ext uri="{FF2B5EF4-FFF2-40B4-BE49-F238E27FC236}">
              <a16:creationId xmlns:a16="http://schemas.microsoft.com/office/drawing/2014/main" id="{00000000-0008-0000-0200-00002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28" name="Picture 7">
          <a:extLst>
            <a:ext uri="{FF2B5EF4-FFF2-40B4-BE49-F238E27FC236}">
              <a16:creationId xmlns:a16="http://schemas.microsoft.com/office/drawing/2014/main" id="{00000000-0008-0000-0200-00002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29" name="Picture 7">
          <a:extLst>
            <a:ext uri="{FF2B5EF4-FFF2-40B4-BE49-F238E27FC236}">
              <a16:creationId xmlns:a16="http://schemas.microsoft.com/office/drawing/2014/main" id="{00000000-0008-0000-0200-00002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30" name="Picture 7">
          <a:extLst>
            <a:ext uri="{FF2B5EF4-FFF2-40B4-BE49-F238E27FC236}">
              <a16:creationId xmlns:a16="http://schemas.microsoft.com/office/drawing/2014/main" id="{00000000-0008-0000-0200-00002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31" name="Picture 7">
          <a:extLst>
            <a:ext uri="{FF2B5EF4-FFF2-40B4-BE49-F238E27FC236}">
              <a16:creationId xmlns:a16="http://schemas.microsoft.com/office/drawing/2014/main" id="{00000000-0008-0000-0200-00002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32" name="Picture 7">
          <a:extLst>
            <a:ext uri="{FF2B5EF4-FFF2-40B4-BE49-F238E27FC236}">
              <a16:creationId xmlns:a16="http://schemas.microsoft.com/office/drawing/2014/main" id="{00000000-0008-0000-0200-00002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33" name="Picture 7">
          <a:extLst>
            <a:ext uri="{FF2B5EF4-FFF2-40B4-BE49-F238E27FC236}">
              <a16:creationId xmlns:a16="http://schemas.microsoft.com/office/drawing/2014/main" id="{00000000-0008-0000-0200-00002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34" name="Picture 7">
          <a:extLst>
            <a:ext uri="{FF2B5EF4-FFF2-40B4-BE49-F238E27FC236}">
              <a16:creationId xmlns:a16="http://schemas.microsoft.com/office/drawing/2014/main" id="{00000000-0008-0000-0200-00002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35" name="Picture 7">
          <a:extLst>
            <a:ext uri="{FF2B5EF4-FFF2-40B4-BE49-F238E27FC236}">
              <a16:creationId xmlns:a16="http://schemas.microsoft.com/office/drawing/2014/main" id="{00000000-0008-0000-0200-00002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36" name="Picture 7">
          <a:extLst>
            <a:ext uri="{FF2B5EF4-FFF2-40B4-BE49-F238E27FC236}">
              <a16:creationId xmlns:a16="http://schemas.microsoft.com/office/drawing/2014/main" id="{00000000-0008-0000-0200-00002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37" name="Picture 7">
          <a:extLst>
            <a:ext uri="{FF2B5EF4-FFF2-40B4-BE49-F238E27FC236}">
              <a16:creationId xmlns:a16="http://schemas.microsoft.com/office/drawing/2014/main" id="{00000000-0008-0000-0200-00002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38" name="Picture 7">
          <a:extLst>
            <a:ext uri="{FF2B5EF4-FFF2-40B4-BE49-F238E27FC236}">
              <a16:creationId xmlns:a16="http://schemas.microsoft.com/office/drawing/2014/main" id="{00000000-0008-0000-0200-00002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39" name="Picture 7">
          <a:extLst>
            <a:ext uri="{FF2B5EF4-FFF2-40B4-BE49-F238E27FC236}">
              <a16:creationId xmlns:a16="http://schemas.microsoft.com/office/drawing/2014/main" id="{00000000-0008-0000-0200-00002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40" name="Picture 7">
          <a:extLst>
            <a:ext uri="{FF2B5EF4-FFF2-40B4-BE49-F238E27FC236}">
              <a16:creationId xmlns:a16="http://schemas.microsoft.com/office/drawing/2014/main" id="{00000000-0008-0000-0200-00003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41" name="Picture 7">
          <a:extLst>
            <a:ext uri="{FF2B5EF4-FFF2-40B4-BE49-F238E27FC236}">
              <a16:creationId xmlns:a16="http://schemas.microsoft.com/office/drawing/2014/main" id="{00000000-0008-0000-0200-00003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42" name="Picture 7">
          <a:extLst>
            <a:ext uri="{FF2B5EF4-FFF2-40B4-BE49-F238E27FC236}">
              <a16:creationId xmlns:a16="http://schemas.microsoft.com/office/drawing/2014/main" id="{00000000-0008-0000-0200-00003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43" name="Picture 7">
          <a:extLst>
            <a:ext uri="{FF2B5EF4-FFF2-40B4-BE49-F238E27FC236}">
              <a16:creationId xmlns:a16="http://schemas.microsoft.com/office/drawing/2014/main" id="{00000000-0008-0000-0200-00003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44" name="Picture 7">
          <a:extLst>
            <a:ext uri="{FF2B5EF4-FFF2-40B4-BE49-F238E27FC236}">
              <a16:creationId xmlns:a16="http://schemas.microsoft.com/office/drawing/2014/main" id="{00000000-0008-0000-0200-00003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45" name="Picture 7">
          <a:extLst>
            <a:ext uri="{FF2B5EF4-FFF2-40B4-BE49-F238E27FC236}">
              <a16:creationId xmlns:a16="http://schemas.microsoft.com/office/drawing/2014/main" id="{00000000-0008-0000-0200-00003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46" name="Picture 7">
          <a:extLst>
            <a:ext uri="{FF2B5EF4-FFF2-40B4-BE49-F238E27FC236}">
              <a16:creationId xmlns:a16="http://schemas.microsoft.com/office/drawing/2014/main" id="{00000000-0008-0000-0200-00003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47" name="Picture 7">
          <a:extLst>
            <a:ext uri="{FF2B5EF4-FFF2-40B4-BE49-F238E27FC236}">
              <a16:creationId xmlns:a16="http://schemas.microsoft.com/office/drawing/2014/main" id="{00000000-0008-0000-0200-00003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48" name="Picture 7">
          <a:extLst>
            <a:ext uri="{FF2B5EF4-FFF2-40B4-BE49-F238E27FC236}">
              <a16:creationId xmlns:a16="http://schemas.microsoft.com/office/drawing/2014/main" id="{00000000-0008-0000-0200-00003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49" name="Picture 7">
          <a:extLst>
            <a:ext uri="{FF2B5EF4-FFF2-40B4-BE49-F238E27FC236}">
              <a16:creationId xmlns:a16="http://schemas.microsoft.com/office/drawing/2014/main" id="{00000000-0008-0000-0200-00003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50" name="Picture 7">
          <a:extLst>
            <a:ext uri="{FF2B5EF4-FFF2-40B4-BE49-F238E27FC236}">
              <a16:creationId xmlns:a16="http://schemas.microsoft.com/office/drawing/2014/main" id="{00000000-0008-0000-0200-00003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51" name="Picture 7">
          <a:extLst>
            <a:ext uri="{FF2B5EF4-FFF2-40B4-BE49-F238E27FC236}">
              <a16:creationId xmlns:a16="http://schemas.microsoft.com/office/drawing/2014/main" id="{00000000-0008-0000-0200-00003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52" name="Picture 7">
          <a:extLst>
            <a:ext uri="{FF2B5EF4-FFF2-40B4-BE49-F238E27FC236}">
              <a16:creationId xmlns:a16="http://schemas.microsoft.com/office/drawing/2014/main" id="{00000000-0008-0000-0200-00003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53" name="Picture 7">
          <a:extLst>
            <a:ext uri="{FF2B5EF4-FFF2-40B4-BE49-F238E27FC236}">
              <a16:creationId xmlns:a16="http://schemas.microsoft.com/office/drawing/2014/main" id="{00000000-0008-0000-0200-00003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54" name="Picture 7">
          <a:extLst>
            <a:ext uri="{FF2B5EF4-FFF2-40B4-BE49-F238E27FC236}">
              <a16:creationId xmlns:a16="http://schemas.microsoft.com/office/drawing/2014/main" id="{00000000-0008-0000-0200-00003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55" name="Picture 7">
          <a:extLst>
            <a:ext uri="{FF2B5EF4-FFF2-40B4-BE49-F238E27FC236}">
              <a16:creationId xmlns:a16="http://schemas.microsoft.com/office/drawing/2014/main" id="{00000000-0008-0000-0200-00003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56" name="Picture 7">
          <a:extLst>
            <a:ext uri="{FF2B5EF4-FFF2-40B4-BE49-F238E27FC236}">
              <a16:creationId xmlns:a16="http://schemas.microsoft.com/office/drawing/2014/main" id="{00000000-0008-0000-0200-00004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57" name="Picture 7">
          <a:extLst>
            <a:ext uri="{FF2B5EF4-FFF2-40B4-BE49-F238E27FC236}">
              <a16:creationId xmlns:a16="http://schemas.microsoft.com/office/drawing/2014/main" id="{00000000-0008-0000-0200-00004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58" name="Picture 7">
          <a:extLst>
            <a:ext uri="{FF2B5EF4-FFF2-40B4-BE49-F238E27FC236}">
              <a16:creationId xmlns:a16="http://schemas.microsoft.com/office/drawing/2014/main" id="{00000000-0008-0000-0200-00004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59" name="Picture 7">
          <a:extLst>
            <a:ext uri="{FF2B5EF4-FFF2-40B4-BE49-F238E27FC236}">
              <a16:creationId xmlns:a16="http://schemas.microsoft.com/office/drawing/2014/main" id="{00000000-0008-0000-0200-00004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60" name="Picture 7">
          <a:extLst>
            <a:ext uri="{FF2B5EF4-FFF2-40B4-BE49-F238E27FC236}">
              <a16:creationId xmlns:a16="http://schemas.microsoft.com/office/drawing/2014/main" id="{00000000-0008-0000-0200-00004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61" name="Picture 7">
          <a:extLst>
            <a:ext uri="{FF2B5EF4-FFF2-40B4-BE49-F238E27FC236}">
              <a16:creationId xmlns:a16="http://schemas.microsoft.com/office/drawing/2014/main" id="{00000000-0008-0000-0200-00004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62" name="Picture 7">
          <a:extLst>
            <a:ext uri="{FF2B5EF4-FFF2-40B4-BE49-F238E27FC236}">
              <a16:creationId xmlns:a16="http://schemas.microsoft.com/office/drawing/2014/main" id="{00000000-0008-0000-0200-00004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63" name="Picture 7">
          <a:extLst>
            <a:ext uri="{FF2B5EF4-FFF2-40B4-BE49-F238E27FC236}">
              <a16:creationId xmlns:a16="http://schemas.microsoft.com/office/drawing/2014/main" id="{00000000-0008-0000-0200-00004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64" name="Picture 7">
          <a:extLst>
            <a:ext uri="{FF2B5EF4-FFF2-40B4-BE49-F238E27FC236}">
              <a16:creationId xmlns:a16="http://schemas.microsoft.com/office/drawing/2014/main" id="{00000000-0008-0000-0200-00004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65" name="Picture 7">
          <a:extLst>
            <a:ext uri="{FF2B5EF4-FFF2-40B4-BE49-F238E27FC236}">
              <a16:creationId xmlns:a16="http://schemas.microsoft.com/office/drawing/2014/main" id="{00000000-0008-0000-0200-00004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66" name="Picture 7">
          <a:extLst>
            <a:ext uri="{FF2B5EF4-FFF2-40B4-BE49-F238E27FC236}">
              <a16:creationId xmlns:a16="http://schemas.microsoft.com/office/drawing/2014/main" id="{00000000-0008-0000-0200-00004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67" name="Picture 7">
          <a:extLst>
            <a:ext uri="{FF2B5EF4-FFF2-40B4-BE49-F238E27FC236}">
              <a16:creationId xmlns:a16="http://schemas.microsoft.com/office/drawing/2014/main" id="{00000000-0008-0000-0200-00004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68" name="Picture 7">
          <a:extLst>
            <a:ext uri="{FF2B5EF4-FFF2-40B4-BE49-F238E27FC236}">
              <a16:creationId xmlns:a16="http://schemas.microsoft.com/office/drawing/2014/main" id="{00000000-0008-0000-0200-00004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69" name="Picture 7">
          <a:extLst>
            <a:ext uri="{FF2B5EF4-FFF2-40B4-BE49-F238E27FC236}">
              <a16:creationId xmlns:a16="http://schemas.microsoft.com/office/drawing/2014/main" id="{00000000-0008-0000-0200-00004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70" name="Picture 7">
          <a:extLst>
            <a:ext uri="{FF2B5EF4-FFF2-40B4-BE49-F238E27FC236}">
              <a16:creationId xmlns:a16="http://schemas.microsoft.com/office/drawing/2014/main" id="{00000000-0008-0000-0200-00004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71" name="Picture 7">
          <a:extLst>
            <a:ext uri="{FF2B5EF4-FFF2-40B4-BE49-F238E27FC236}">
              <a16:creationId xmlns:a16="http://schemas.microsoft.com/office/drawing/2014/main" id="{00000000-0008-0000-0200-00004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72" name="Picture 7">
          <a:extLst>
            <a:ext uri="{FF2B5EF4-FFF2-40B4-BE49-F238E27FC236}">
              <a16:creationId xmlns:a16="http://schemas.microsoft.com/office/drawing/2014/main" id="{00000000-0008-0000-0200-00005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73" name="Picture 7">
          <a:extLst>
            <a:ext uri="{FF2B5EF4-FFF2-40B4-BE49-F238E27FC236}">
              <a16:creationId xmlns:a16="http://schemas.microsoft.com/office/drawing/2014/main" id="{00000000-0008-0000-0200-00005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74" name="Picture 7">
          <a:extLst>
            <a:ext uri="{FF2B5EF4-FFF2-40B4-BE49-F238E27FC236}">
              <a16:creationId xmlns:a16="http://schemas.microsoft.com/office/drawing/2014/main" id="{00000000-0008-0000-0200-00005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75" name="Picture 7">
          <a:extLst>
            <a:ext uri="{FF2B5EF4-FFF2-40B4-BE49-F238E27FC236}">
              <a16:creationId xmlns:a16="http://schemas.microsoft.com/office/drawing/2014/main" id="{00000000-0008-0000-0200-00005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76" name="Picture 7">
          <a:extLst>
            <a:ext uri="{FF2B5EF4-FFF2-40B4-BE49-F238E27FC236}">
              <a16:creationId xmlns:a16="http://schemas.microsoft.com/office/drawing/2014/main" id="{00000000-0008-0000-0200-00005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77" name="Picture 7">
          <a:extLst>
            <a:ext uri="{FF2B5EF4-FFF2-40B4-BE49-F238E27FC236}">
              <a16:creationId xmlns:a16="http://schemas.microsoft.com/office/drawing/2014/main" id="{00000000-0008-0000-0200-00005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78" name="Picture 7">
          <a:extLst>
            <a:ext uri="{FF2B5EF4-FFF2-40B4-BE49-F238E27FC236}">
              <a16:creationId xmlns:a16="http://schemas.microsoft.com/office/drawing/2014/main" id="{00000000-0008-0000-0200-00005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79" name="Picture 7">
          <a:extLst>
            <a:ext uri="{FF2B5EF4-FFF2-40B4-BE49-F238E27FC236}">
              <a16:creationId xmlns:a16="http://schemas.microsoft.com/office/drawing/2014/main" id="{00000000-0008-0000-0200-00005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80" name="Picture 7">
          <a:extLst>
            <a:ext uri="{FF2B5EF4-FFF2-40B4-BE49-F238E27FC236}">
              <a16:creationId xmlns:a16="http://schemas.microsoft.com/office/drawing/2014/main" id="{00000000-0008-0000-0200-00005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81" name="Picture 7">
          <a:extLst>
            <a:ext uri="{FF2B5EF4-FFF2-40B4-BE49-F238E27FC236}">
              <a16:creationId xmlns:a16="http://schemas.microsoft.com/office/drawing/2014/main" id="{00000000-0008-0000-0200-00005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82" name="Picture 7">
          <a:extLst>
            <a:ext uri="{FF2B5EF4-FFF2-40B4-BE49-F238E27FC236}">
              <a16:creationId xmlns:a16="http://schemas.microsoft.com/office/drawing/2014/main" id="{00000000-0008-0000-0200-00005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83" name="Picture 7">
          <a:extLst>
            <a:ext uri="{FF2B5EF4-FFF2-40B4-BE49-F238E27FC236}">
              <a16:creationId xmlns:a16="http://schemas.microsoft.com/office/drawing/2014/main" id="{00000000-0008-0000-0200-00005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84" name="Picture 7">
          <a:extLst>
            <a:ext uri="{FF2B5EF4-FFF2-40B4-BE49-F238E27FC236}">
              <a16:creationId xmlns:a16="http://schemas.microsoft.com/office/drawing/2014/main" id="{00000000-0008-0000-0200-00005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85" name="Picture 7">
          <a:extLst>
            <a:ext uri="{FF2B5EF4-FFF2-40B4-BE49-F238E27FC236}">
              <a16:creationId xmlns:a16="http://schemas.microsoft.com/office/drawing/2014/main" id="{00000000-0008-0000-0200-00005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86" name="Picture 7">
          <a:extLst>
            <a:ext uri="{FF2B5EF4-FFF2-40B4-BE49-F238E27FC236}">
              <a16:creationId xmlns:a16="http://schemas.microsoft.com/office/drawing/2014/main" id="{00000000-0008-0000-0200-00005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87" name="Picture 7">
          <a:extLst>
            <a:ext uri="{FF2B5EF4-FFF2-40B4-BE49-F238E27FC236}">
              <a16:creationId xmlns:a16="http://schemas.microsoft.com/office/drawing/2014/main" id="{00000000-0008-0000-0200-00005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88" name="Picture 7">
          <a:extLst>
            <a:ext uri="{FF2B5EF4-FFF2-40B4-BE49-F238E27FC236}">
              <a16:creationId xmlns:a16="http://schemas.microsoft.com/office/drawing/2014/main" id="{00000000-0008-0000-0200-00006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89" name="Picture 7">
          <a:extLst>
            <a:ext uri="{FF2B5EF4-FFF2-40B4-BE49-F238E27FC236}">
              <a16:creationId xmlns:a16="http://schemas.microsoft.com/office/drawing/2014/main" id="{00000000-0008-0000-0200-00006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90" name="Picture 7">
          <a:extLst>
            <a:ext uri="{FF2B5EF4-FFF2-40B4-BE49-F238E27FC236}">
              <a16:creationId xmlns:a16="http://schemas.microsoft.com/office/drawing/2014/main" id="{00000000-0008-0000-0200-00006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91" name="Picture 7">
          <a:extLst>
            <a:ext uri="{FF2B5EF4-FFF2-40B4-BE49-F238E27FC236}">
              <a16:creationId xmlns:a16="http://schemas.microsoft.com/office/drawing/2014/main" id="{00000000-0008-0000-0200-00006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92" name="Picture 7">
          <a:extLst>
            <a:ext uri="{FF2B5EF4-FFF2-40B4-BE49-F238E27FC236}">
              <a16:creationId xmlns:a16="http://schemas.microsoft.com/office/drawing/2014/main" id="{00000000-0008-0000-0200-00006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93" name="Picture 7">
          <a:extLst>
            <a:ext uri="{FF2B5EF4-FFF2-40B4-BE49-F238E27FC236}">
              <a16:creationId xmlns:a16="http://schemas.microsoft.com/office/drawing/2014/main" id="{00000000-0008-0000-0200-00006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94" name="Picture 7">
          <a:extLst>
            <a:ext uri="{FF2B5EF4-FFF2-40B4-BE49-F238E27FC236}">
              <a16:creationId xmlns:a16="http://schemas.microsoft.com/office/drawing/2014/main" id="{00000000-0008-0000-0200-00006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95" name="Picture 7">
          <a:extLst>
            <a:ext uri="{FF2B5EF4-FFF2-40B4-BE49-F238E27FC236}">
              <a16:creationId xmlns:a16="http://schemas.microsoft.com/office/drawing/2014/main" id="{00000000-0008-0000-0200-00006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96" name="Picture 7">
          <a:extLst>
            <a:ext uri="{FF2B5EF4-FFF2-40B4-BE49-F238E27FC236}">
              <a16:creationId xmlns:a16="http://schemas.microsoft.com/office/drawing/2014/main" id="{00000000-0008-0000-0200-00006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97" name="Picture 7">
          <a:extLst>
            <a:ext uri="{FF2B5EF4-FFF2-40B4-BE49-F238E27FC236}">
              <a16:creationId xmlns:a16="http://schemas.microsoft.com/office/drawing/2014/main" id="{00000000-0008-0000-0200-00006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98" name="Picture 7">
          <a:extLst>
            <a:ext uri="{FF2B5EF4-FFF2-40B4-BE49-F238E27FC236}">
              <a16:creationId xmlns:a16="http://schemas.microsoft.com/office/drawing/2014/main" id="{00000000-0008-0000-0200-00006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899" name="Picture 7">
          <a:extLst>
            <a:ext uri="{FF2B5EF4-FFF2-40B4-BE49-F238E27FC236}">
              <a16:creationId xmlns:a16="http://schemas.microsoft.com/office/drawing/2014/main" id="{00000000-0008-0000-0200-00006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00" name="Picture 7">
          <a:extLst>
            <a:ext uri="{FF2B5EF4-FFF2-40B4-BE49-F238E27FC236}">
              <a16:creationId xmlns:a16="http://schemas.microsoft.com/office/drawing/2014/main" id="{00000000-0008-0000-0200-00006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01" name="Picture 7">
          <a:extLst>
            <a:ext uri="{FF2B5EF4-FFF2-40B4-BE49-F238E27FC236}">
              <a16:creationId xmlns:a16="http://schemas.microsoft.com/office/drawing/2014/main" id="{00000000-0008-0000-0200-00006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02" name="Picture 7">
          <a:extLst>
            <a:ext uri="{FF2B5EF4-FFF2-40B4-BE49-F238E27FC236}">
              <a16:creationId xmlns:a16="http://schemas.microsoft.com/office/drawing/2014/main" id="{00000000-0008-0000-0200-00006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03" name="Picture 7">
          <a:extLst>
            <a:ext uri="{FF2B5EF4-FFF2-40B4-BE49-F238E27FC236}">
              <a16:creationId xmlns:a16="http://schemas.microsoft.com/office/drawing/2014/main" id="{00000000-0008-0000-0200-00006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04" name="Picture 7">
          <a:extLst>
            <a:ext uri="{FF2B5EF4-FFF2-40B4-BE49-F238E27FC236}">
              <a16:creationId xmlns:a16="http://schemas.microsoft.com/office/drawing/2014/main" id="{00000000-0008-0000-0200-00007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05" name="Picture 7">
          <a:extLst>
            <a:ext uri="{FF2B5EF4-FFF2-40B4-BE49-F238E27FC236}">
              <a16:creationId xmlns:a16="http://schemas.microsoft.com/office/drawing/2014/main" id="{00000000-0008-0000-0200-00007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06" name="Picture 7">
          <a:extLst>
            <a:ext uri="{FF2B5EF4-FFF2-40B4-BE49-F238E27FC236}">
              <a16:creationId xmlns:a16="http://schemas.microsoft.com/office/drawing/2014/main" id="{00000000-0008-0000-0200-00007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07" name="Picture 7">
          <a:extLst>
            <a:ext uri="{FF2B5EF4-FFF2-40B4-BE49-F238E27FC236}">
              <a16:creationId xmlns:a16="http://schemas.microsoft.com/office/drawing/2014/main" id="{00000000-0008-0000-0200-00007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08" name="Picture 7">
          <a:extLst>
            <a:ext uri="{FF2B5EF4-FFF2-40B4-BE49-F238E27FC236}">
              <a16:creationId xmlns:a16="http://schemas.microsoft.com/office/drawing/2014/main" id="{00000000-0008-0000-0200-00007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09" name="Picture 7">
          <a:extLst>
            <a:ext uri="{FF2B5EF4-FFF2-40B4-BE49-F238E27FC236}">
              <a16:creationId xmlns:a16="http://schemas.microsoft.com/office/drawing/2014/main" id="{00000000-0008-0000-0200-00007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10" name="Picture 7">
          <a:extLst>
            <a:ext uri="{FF2B5EF4-FFF2-40B4-BE49-F238E27FC236}">
              <a16:creationId xmlns:a16="http://schemas.microsoft.com/office/drawing/2014/main" id="{00000000-0008-0000-0200-00007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11" name="Picture 7">
          <a:extLst>
            <a:ext uri="{FF2B5EF4-FFF2-40B4-BE49-F238E27FC236}">
              <a16:creationId xmlns:a16="http://schemas.microsoft.com/office/drawing/2014/main" id="{00000000-0008-0000-0200-00007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12" name="Picture 7">
          <a:extLst>
            <a:ext uri="{FF2B5EF4-FFF2-40B4-BE49-F238E27FC236}">
              <a16:creationId xmlns:a16="http://schemas.microsoft.com/office/drawing/2014/main" id="{00000000-0008-0000-0200-00007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13" name="Picture 7">
          <a:extLst>
            <a:ext uri="{FF2B5EF4-FFF2-40B4-BE49-F238E27FC236}">
              <a16:creationId xmlns:a16="http://schemas.microsoft.com/office/drawing/2014/main" id="{00000000-0008-0000-0200-00007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14" name="Picture 7">
          <a:extLst>
            <a:ext uri="{FF2B5EF4-FFF2-40B4-BE49-F238E27FC236}">
              <a16:creationId xmlns:a16="http://schemas.microsoft.com/office/drawing/2014/main" id="{00000000-0008-0000-0200-00007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15" name="Picture 7">
          <a:extLst>
            <a:ext uri="{FF2B5EF4-FFF2-40B4-BE49-F238E27FC236}">
              <a16:creationId xmlns:a16="http://schemas.microsoft.com/office/drawing/2014/main" id="{00000000-0008-0000-0200-00007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16" name="Picture 7">
          <a:extLst>
            <a:ext uri="{FF2B5EF4-FFF2-40B4-BE49-F238E27FC236}">
              <a16:creationId xmlns:a16="http://schemas.microsoft.com/office/drawing/2014/main" id="{00000000-0008-0000-0200-00007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17" name="Picture 7">
          <a:extLst>
            <a:ext uri="{FF2B5EF4-FFF2-40B4-BE49-F238E27FC236}">
              <a16:creationId xmlns:a16="http://schemas.microsoft.com/office/drawing/2014/main" id="{00000000-0008-0000-0200-00007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18" name="Picture 7">
          <a:extLst>
            <a:ext uri="{FF2B5EF4-FFF2-40B4-BE49-F238E27FC236}">
              <a16:creationId xmlns:a16="http://schemas.microsoft.com/office/drawing/2014/main" id="{00000000-0008-0000-0200-00007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19" name="Picture 7">
          <a:extLst>
            <a:ext uri="{FF2B5EF4-FFF2-40B4-BE49-F238E27FC236}">
              <a16:creationId xmlns:a16="http://schemas.microsoft.com/office/drawing/2014/main" id="{00000000-0008-0000-0200-00007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20" name="Picture 7">
          <a:extLst>
            <a:ext uri="{FF2B5EF4-FFF2-40B4-BE49-F238E27FC236}">
              <a16:creationId xmlns:a16="http://schemas.microsoft.com/office/drawing/2014/main" id="{00000000-0008-0000-0200-00008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21" name="Picture 7">
          <a:extLst>
            <a:ext uri="{FF2B5EF4-FFF2-40B4-BE49-F238E27FC236}">
              <a16:creationId xmlns:a16="http://schemas.microsoft.com/office/drawing/2014/main" id="{00000000-0008-0000-0200-00008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22" name="Picture 7">
          <a:extLst>
            <a:ext uri="{FF2B5EF4-FFF2-40B4-BE49-F238E27FC236}">
              <a16:creationId xmlns:a16="http://schemas.microsoft.com/office/drawing/2014/main" id="{00000000-0008-0000-0200-00008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23" name="Picture 7">
          <a:extLst>
            <a:ext uri="{FF2B5EF4-FFF2-40B4-BE49-F238E27FC236}">
              <a16:creationId xmlns:a16="http://schemas.microsoft.com/office/drawing/2014/main" id="{00000000-0008-0000-0200-00008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24" name="Picture 7">
          <a:extLst>
            <a:ext uri="{FF2B5EF4-FFF2-40B4-BE49-F238E27FC236}">
              <a16:creationId xmlns:a16="http://schemas.microsoft.com/office/drawing/2014/main" id="{00000000-0008-0000-0200-00008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25" name="Picture 7">
          <a:extLst>
            <a:ext uri="{FF2B5EF4-FFF2-40B4-BE49-F238E27FC236}">
              <a16:creationId xmlns:a16="http://schemas.microsoft.com/office/drawing/2014/main" id="{00000000-0008-0000-0200-00008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26" name="Picture 7">
          <a:extLst>
            <a:ext uri="{FF2B5EF4-FFF2-40B4-BE49-F238E27FC236}">
              <a16:creationId xmlns:a16="http://schemas.microsoft.com/office/drawing/2014/main" id="{00000000-0008-0000-0200-00008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27" name="Picture 7">
          <a:extLst>
            <a:ext uri="{FF2B5EF4-FFF2-40B4-BE49-F238E27FC236}">
              <a16:creationId xmlns:a16="http://schemas.microsoft.com/office/drawing/2014/main" id="{00000000-0008-0000-0200-00008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28" name="Picture 7">
          <a:extLst>
            <a:ext uri="{FF2B5EF4-FFF2-40B4-BE49-F238E27FC236}">
              <a16:creationId xmlns:a16="http://schemas.microsoft.com/office/drawing/2014/main" id="{00000000-0008-0000-0200-00008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29" name="Picture 7">
          <a:extLst>
            <a:ext uri="{FF2B5EF4-FFF2-40B4-BE49-F238E27FC236}">
              <a16:creationId xmlns:a16="http://schemas.microsoft.com/office/drawing/2014/main" id="{00000000-0008-0000-0200-00008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30" name="Picture 7">
          <a:extLst>
            <a:ext uri="{FF2B5EF4-FFF2-40B4-BE49-F238E27FC236}">
              <a16:creationId xmlns:a16="http://schemas.microsoft.com/office/drawing/2014/main" id="{00000000-0008-0000-0200-00008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31" name="Picture 7">
          <a:extLst>
            <a:ext uri="{FF2B5EF4-FFF2-40B4-BE49-F238E27FC236}">
              <a16:creationId xmlns:a16="http://schemas.microsoft.com/office/drawing/2014/main" id="{00000000-0008-0000-0200-00008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32" name="Picture 7">
          <a:extLst>
            <a:ext uri="{FF2B5EF4-FFF2-40B4-BE49-F238E27FC236}">
              <a16:creationId xmlns:a16="http://schemas.microsoft.com/office/drawing/2014/main" id="{00000000-0008-0000-0200-00008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33" name="Picture 7">
          <a:extLst>
            <a:ext uri="{FF2B5EF4-FFF2-40B4-BE49-F238E27FC236}">
              <a16:creationId xmlns:a16="http://schemas.microsoft.com/office/drawing/2014/main" id="{00000000-0008-0000-0200-00008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34" name="Picture 7">
          <a:extLst>
            <a:ext uri="{FF2B5EF4-FFF2-40B4-BE49-F238E27FC236}">
              <a16:creationId xmlns:a16="http://schemas.microsoft.com/office/drawing/2014/main" id="{00000000-0008-0000-0200-00008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35" name="Picture 7">
          <a:extLst>
            <a:ext uri="{FF2B5EF4-FFF2-40B4-BE49-F238E27FC236}">
              <a16:creationId xmlns:a16="http://schemas.microsoft.com/office/drawing/2014/main" id="{00000000-0008-0000-0200-00008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36" name="Picture 7">
          <a:extLst>
            <a:ext uri="{FF2B5EF4-FFF2-40B4-BE49-F238E27FC236}">
              <a16:creationId xmlns:a16="http://schemas.microsoft.com/office/drawing/2014/main" id="{00000000-0008-0000-0200-00009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37" name="Picture 7">
          <a:extLst>
            <a:ext uri="{FF2B5EF4-FFF2-40B4-BE49-F238E27FC236}">
              <a16:creationId xmlns:a16="http://schemas.microsoft.com/office/drawing/2014/main" id="{00000000-0008-0000-0200-00009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38" name="Picture 7">
          <a:extLst>
            <a:ext uri="{FF2B5EF4-FFF2-40B4-BE49-F238E27FC236}">
              <a16:creationId xmlns:a16="http://schemas.microsoft.com/office/drawing/2014/main" id="{00000000-0008-0000-0200-00009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39" name="Picture 7">
          <a:extLst>
            <a:ext uri="{FF2B5EF4-FFF2-40B4-BE49-F238E27FC236}">
              <a16:creationId xmlns:a16="http://schemas.microsoft.com/office/drawing/2014/main" id="{00000000-0008-0000-0200-00009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40" name="Picture 7">
          <a:extLst>
            <a:ext uri="{FF2B5EF4-FFF2-40B4-BE49-F238E27FC236}">
              <a16:creationId xmlns:a16="http://schemas.microsoft.com/office/drawing/2014/main" id="{00000000-0008-0000-0200-00009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41" name="Picture 7">
          <a:extLst>
            <a:ext uri="{FF2B5EF4-FFF2-40B4-BE49-F238E27FC236}">
              <a16:creationId xmlns:a16="http://schemas.microsoft.com/office/drawing/2014/main" id="{00000000-0008-0000-0200-00009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42" name="Picture 7">
          <a:extLst>
            <a:ext uri="{FF2B5EF4-FFF2-40B4-BE49-F238E27FC236}">
              <a16:creationId xmlns:a16="http://schemas.microsoft.com/office/drawing/2014/main" id="{00000000-0008-0000-0200-00009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43" name="Picture 7">
          <a:extLst>
            <a:ext uri="{FF2B5EF4-FFF2-40B4-BE49-F238E27FC236}">
              <a16:creationId xmlns:a16="http://schemas.microsoft.com/office/drawing/2014/main" id="{00000000-0008-0000-0200-00009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44" name="Picture 7">
          <a:extLst>
            <a:ext uri="{FF2B5EF4-FFF2-40B4-BE49-F238E27FC236}">
              <a16:creationId xmlns:a16="http://schemas.microsoft.com/office/drawing/2014/main" id="{00000000-0008-0000-0200-00009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45" name="Picture 7">
          <a:extLst>
            <a:ext uri="{FF2B5EF4-FFF2-40B4-BE49-F238E27FC236}">
              <a16:creationId xmlns:a16="http://schemas.microsoft.com/office/drawing/2014/main" id="{00000000-0008-0000-0200-00009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46" name="Picture 7">
          <a:extLst>
            <a:ext uri="{FF2B5EF4-FFF2-40B4-BE49-F238E27FC236}">
              <a16:creationId xmlns:a16="http://schemas.microsoft.com/office/drawing/2014/main" id="{00000000-0008-0000-0200-00009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47" name="Picture 7">
          <a:extLst>
            <a:ext uri="{FF2B5EF4-FFF2-40B4-BE49-F238E27FC236}">
              <a16:creationId xmlns:a16="http://schemas.microsoft.com/office/drawing/2014/main" id="{00000000-0008-0000-0200-00009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48" name="Picture 7">
          <a:extLst>
            <a:ext uri="{FF2B5EF4-FFF2-40B4-BE49-F238E27FC236}">
              <a16:creationId xmlns:a16="http://schemas.microsoft.com/office/drawing/2014/main" id="{00000000-0008-0000-0200-00009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49" name="Picture 7">
          <a:extLst>
            <a:ext uri="{FF2B5EF4-FFF2-40B4-BE49-F238E27FC236}">
              <a16:creationId xmlns:a16="http://schemas.microsoft.com/office/drawing/2014/main" id="{00000000-0008-0000-0200-00009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50" name="Picture 7">
          <a:extLst>
            <a:ext uri="{FF2B5EF4-FFF2-40B4-BE49-F238E27FC236}">
              <a16:creationId xmlns:a16="http://schemas.microsoft.com/office/drawing/2014/main" id="{00000000-0008-0000-0200-00009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51" name="Picture 7">
          <a:extLst>
            <a:ext uri="{FF2B5EF4-FFF2-40B4-BE49-F238E27FC236}">
              <a16:creationId xmlns:a16="http://schemas.microsoft.com/office/drawing/2014/main" id="{00000000-0008-0000-0200-00009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52" name="Picture 7">
          <a:extLst>
            <a:ext uri="{FF2B5EF4-FFF2-40B4-BE49-F238E27FC236}">
              <a16:creationId xmlns:a16="http://schemas.microsoft.com/office/drawing/2014/main" id="{00000000-0008-0000-0200-0000A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53" name="Picture 7">
          <a:extLst>
            <a:ext uri="{FF2B5EF4-FFF2-40B4-BE49-F238E27FC236}">
              <a16:creationId xmlns:a16="http://schemas.microsoft.com/office/drawing/2014/main" id="{00000000-0008-0000-0200-0000A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54" name="Picture 7">
          <a:extLst>
            <a:ext uri="{FF2B5EF4-FFF2-40B4-BE49-F238E27FC236}">
              <a16:creationId xmlns:a16="http://schemas.microsoft.com/office/drawing/2014/main" id="{00000000-0008-0000-0200-0000A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55" name="Picture 7">
          <a:extLst>
            <a:ext uri="{FF2B5EF4-FFF2-40B4-BE49-F238E27FC236}">
              <a16:creationId xmlns:a16="http://schemas.microsoft.com/office/drawing/2014/main" id="{00000000-0008-0000-0200-0000A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56" name="Picture 7">
          <a:extLst>
            <a:ext uri="{FF2B5EF4-FFF2-40B4-BE49-F238E27FC236}">
              <a16:creationId xmlns:a16="http://schemas.microsoft.com/office/drawing/2014/main" id="{00000000-0008-0000-0200-0000A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57" name="Picture 7">
          <a:extLst>
            <a:ext uri="{FF2B5EF4-FFF2-40B4-BE49-F238E27FC236}">
              <a16:creationId xmlns:a16="http://schemas.microsoft.com/office/drawing/2014/main" id="{00000000-0008-0000-0200-0000A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58" name="Picture 7">
          <a:extLst>
            <a:ext uri="{FF2B5EF4-FFF2-40B4-BE49-F238E27FC236}">
              <a16:creationId xmlns:a16="http://schemas.microsoft.com/office/drawing/2014/main" id="{00000000-0008-0000-0200-0000A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59" name="Picture 7">
          <a:extLst>
            <a:ext uri="{FF2B5EF4-FFF2-40B4-BE49-F238E27FC236}">
              <a16:creationId xmlns:a16="http://schemas.microsoft.com/office/drawing/2014/main" id="{00000000-0008-0000-0200-0000A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60" name="Picture 7">
          <a:extLst>
            <a:ext uri="{FF2B5EF4-FFF2-40B4-BE49-F238E27FC236}">
              <a16:creationId xmlns:a16="http://schemas.microsoft.com/office/drawing/2014/main" id="{00000000-0008-0000-0200-0000A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61" name="Picture 7">
          <a:extLst>
            <a:ext uri="{FF2B5EF4-FFF2-40B4-BE49-F238E27FC236}">
              <a16:creationId xmlns:a16="http://schemas.microsoft.com/office/drawing/2014/main" id="{00000000-0008-0000-0200-0000A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62" name="Picture 7">
          <a:extLst>
            <a:ext uri="{FF2B5EF4-FFF2-40B4-BE49-F238E27FC236}">
              <a16:creationId xmlns:a16="http://schemas.microsoft.com/office/drawing/2014/main" id="{00000000-0008-0000-0200-0000A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63" name="Picture 7">
          <a:extLst>
            <a:ext uri="{FF2B5EF4-FFF2-40B4-BE49-F238E27FC236}">
              <a16:creationId xmlns:a16="http://schemas.microsoft.com/office/drawing/2014/main" id="{00000000-0008-0000-0200-0000A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64" name="Picture 7">
          <a:extLst>
            <a:ext uri="{FF2B5EF4-FFF2-40B4-BE49-F238E27FC236}">
              <a16:creationId xmlns:a16="http://schemas.microsoft.com/office/drawing/2014/main" id="{00000000-0008-0000-0200-0000A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65" name="Picture 7">
          <a:extLst>
            <a:ext uri="{FF2B5EF4-FFF2-40B4-BE49-F238E27FC236}">
              <a16:creationId xmlns:a16="http://schemas.microsoft.com/office/drawing/2014/main" id="{00000000-0008-0000-0200-0000A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66" name="Picture 7">
          <a:extLst>
            <a:ext uri="{FF2B5EF4-FFF2-40B4-BE49-F238E27FC236}">
              <a16:creationId xmlns:a16="http://schemas.microsoft.com/office/drawing/2014/main" id="{00000000-0008-0000-0200-0000A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67" name="Picture 7">
          <a:extLst>
            <a:ext uri="{FF2B5EF4-FFF2-40B4-BE49-F238E27FC236}">
              <a16:creationId xmlns:a16="http://schemas.microsoft.com/office/drawing/2014/main" id="{00000000-0008-0000-0200-0000A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68" name="Picture 7">
          <a:extLst>
            <a:ext uri="{FF2B5EF4-FFF2-40B4-BE49-F238E27FC236}">
              <a16:creationId xmlns:a16="http://schemas.microsoft.com/office/drawing/2014/main" id="{00000000-0008-0000-0200-0000B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69" name="Picture 7">
          <a:extLst>
            <a:ext uri="{FF2B5EF4-FFF2-40B4-BE49-F238E27FC236}">
              <a16:creationId xmlns:a16="http://schemas.microsoft.com/office/drawing/2014/main" id="{00000000-0008-0000-0200-0000B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70" name="Picture 7">
          <a:extLst>
            <a:ext uri="{FF2B5EF4-FFF2-40B4-BE49-F238E27FC236}">
              <a16:creationId xmlns:a16="http://schemas.microsoft.com/office/drawing/2014/main" id="{00000000-0008-0000-0200-0000B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71" name="Picture 7">
          <a:extLst>
            <a:ext uri="{FF2B5EF4-FFF2-40B4-BE49-F238E27FC236}">
              <a16:creationId xmlns:a16="http://schemas.microsoft.com/office/drawing/2014/main" id="{00000000-0008-0000-0200-0000B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72" name="Picture 7">
          <a:extLst>
            <a:ext uri="{FF2B5EF4-FFF2-40B4-BE49-F238E27FC236}">
              <a16:creationId xmlns:a16="http://schemas.microsoft.com/office/drawing/2014/main" id="{00000000-0008-0000-0200-0000B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73" name="Picture 7">
          <a:extLst>
            <a:ext uri="{FF2B5EF4-FFF2-40B4-BE49-F238E27FC236}">
              <a16:creationId xmlns:a16="http://schemas.microsoft.com/office/drawing/2014/main" id="{00000000-0008-0000-0200-0000B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74" name="Picture 7">
          <a:extLst>
            <a:ext uri="{FF2B5EF4-FFF2-40B4-BE49-F238E27FC236}">
              <a16:creationId xmlns:a16="http://schemas.microsoft.com/office/drawing/2014/main" id="{00000000-0008-0000-0200-0000B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75" name="Picture 7">
          <a:extLst>
            <a:ext uri="{FF2B5EF4-FFF2-40B4-BE49-F238E27FC236}">
              <a16:creationId xmlns:a16="http://schemas.microsoft.com/office/drawing/2014/main" id="{00000000-0008-0000-0200-0000B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76" name="Picture 7">
          <a:extLst>
            <a:ext uri="{FF2B5EF4-FFF2-40B4-BE49-F238E27FC236}">
              <a16:creationId xmlns:a16="http://schemas.microsoft.com/office/drawing/2014/main" id="{00000000-0008-0000-0200-0000B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77" name="Picture 7">
          <a:extLst>
            <a:ext uri="{FF2B5EF4-FFF2-40B4-BE49-F238E27FC236}">
              <a16:creationId xmlns:a16="http://schemas.microsoft.com/office/drawing/2014/main" id="{00000000-0008-0000-0200-0000B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78" name="Picture 7">
          <a:extLst>
            <a:ext uri="{FF2B5EF4-FFF2-40B4-BE49-F238E27FC236}">
              <a16:creationId xmlns:a16="http://schemas.microsoft.com/office/drawing/2014/main" id="{00000000-0008-0000-0200-0000B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79" name="Picture 7">
          <a:extLst>
            <a:ext uri="{FF2B5EF4-FFF2-40B4-BE49-F238E27FC236}">
              <a16:creationId xmlns:a16="http://schemas.microsoft.com/office/drawing/2014/main" id="{00000000-0008-0000-0200-0000B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80" name="Picture 7">
          <a:extLst>
            <a:ext uri="{FF2B5EF4-FFF2-40B4-BE49-F238E27FC236}">
              <a16:creationId xmlns:a16="http://schemas.microsoft.com/office/drawing/2014/main" id="{00000000-0008-0000-0200-0000B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81" name="Picture 7">
          <a:extLst>
            <a:ext uri="{FF2B5EF4-FFF2-40B4-BE49-F238E27FC236}">
              <a16:creationId xmlns:a16="http://schemas.microsoft.com/office/drawing/2014/main" id="{00000000-0008-0000-0200-0000B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82" name="Picture 7">
          <a:extLst>
            <a:ext uri="{FF2B5EF4-FFF2-40B4-BE49-F238E27FC236}">
              <a16:creationId xmlns:a16="http://schemas.microsoft.com/office/drawing/2014/main" id="{00000000-0008-0000-0200-0000B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83" name="Picture 7">
          <a:extLst>
            <a:ext uri="{FF2B5EF4-FFF2-40B4-BE49-F238E27FC236}">
              <a16:creationId xmlns:a16="http://schemas.microsoft.com/office/drawing/2014/main" id="{00000000-0008-0000-0200-0000B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84" name="Picture 7">
          <a:extLst>
            <a:ext uri="{FF2B5EF4-FFF2-40B4-BE49-F238E27FC236}">
              <a16:creationId xmlns:a16="http://schemas.microsoft.com/office/drawing/2014/main" id="{00000000-0008-0000-0200-0000C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85" name="Picture 7">
          <a:extLst>
            <a:ext uri="{FF2B5EF4-FFF2-40B4-BE49-F238E27FC236}">
              <a16:creationId xmlns:a16="http://schemas.microsoft.com/office/drawing/2014/main" id="{00000000-0008-0000-0200-0000C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86" name="Picture 7">
          <a:extLst>
            <a:ext uri="{FF2B5EF4-FFF2-40B4-BE49-F238E27FC236}">
              <a16:creationId xmlns:a16="http://schemas.microsoft.com/office/drawing/2014/main" id="{00000000-0008-0000-0200-0000C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87" name="Picture 7">
          <a:extLst>
            <a:ext uri="{FF2B5EF4-FFF2-40B4-BE49-F238E27FC236}">
              <a16:creationId xmlns:a16="http://schemas.microsoft.com/office/drawing/2014/main" id="{00000000-0008-0000-0200-0000C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88" name="Picture 7">
          <a:extLst>
            <a:ext uri="{FF2B5EF4-FFF2-40B4-BE49-F238E27FC236}">
              <a16:creationId xmlns:a16="http://schemas.microsoft.com/office/drawing/2014/main" id="{00000000-0008-0000-0200-0000C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89" name="Picture 7">
          <a:extLst>
            <a:ext uri="{FF2B5EF4-FFF2-40B4-BE49-F238E27FC236}">
              <a16:creationId xmlns:a16="http://schemas.microsoft.com/office/drawing/2014/main" id="{00000000-0008-0000-0200-0000C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90" name="Picture 7">
          <a:extLst>
            <a:ext uri="{FF2B5EF4-FFF2-40B4-BE49-F238E27FC236}">
              <a16:creationId xmlns:a16="http://schemas.microsoft.com/office/drawing/2014/main" id="{00000000-0008-0000-0200-0000C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91" name="Picture 7">
          <a:extLst>
            <a:ext uri="{FF2B5EF4-FFF2-40B4-BE49-F238E27FC236}">
              <a16:creationId xmlns:a16="http://schemas.microsoft.com/office/drawing/2014/main" id="{00000000-0008-0000-0200-0000C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92" name="Picture 7">
          <a:extLst>
            <a:ext uri="{FF2B5EF4-FFF2-40B4-BE49-F238E27FC236}">
              <a16:creationId xmlns:a16="http://schemas.microsoft.com/office/drawing/2014/main" id="{00000000-0008-0000-0200-0000C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93" name="Picture 7">
          <a:extLst>
            <a:ext uri="{FF2B5EF4-FFF2-40B4-BE49-F238E27FC236}">
              <a16:creationId xmlns:a16="http://schemas.microsoft.com/office/drawing/2014/main" id="{00000000-0008-0000-0200-0000C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94" name="Picture 7">
          <a:extLst>
            <a:ext uri="{FF2B5EF4-FFF2-40B4-BE49-F238E27FC236}">
              <a16:creationId xmlns:a16="http://schemas.microsoft.com/office/drawing/2014/main" id="{00000000-0008-0000-0200-0000C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95" name="Picture 7">
          <a:extLst>
            <a:ext uri="{FF2B5EF4-FFF2-40B4-BE49-F238E27FC236}">
              <a16:creationId xmlns:a16="http://schemas.microsoft.com/office/drawing/2014/main" id="{00000000-0008-0000-0200-0000C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96" name="Picture 7">
          <a:extLst>
            <a:ext uri="{FF2B5EF4-FFF2-40B4-BE49-F238E27FC236}">
              <a16:creationId xmlns:a16="http://schemas.microsoft.com/office/drawing/2014/main" id="{00000000-0008-0000-0200-0000C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97" name="Picture 7">
          <a:extLst>
            <a:ext uri="{FF2B5EF4-FFF2-40B4-BE49-F238E27FC236}">
              <a16:creationId xmlns:a16="http://schemas.microsoft.com/office/drawing/2014/main" id="{00000000-0008-0000-0200-0000C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98" name="Picture 7">
          <a:extLst>
            <a:ext uri="{FF2B5EF4-FFF2-40B4-BE49-F238E27FC236}">
              <a16:creationId xmlns:a16="http://schemas.microsoft.com/office/drawing/2014/main" id="{00000000-0008-0000-0200-0000C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1999" name="Picture 7">
          <a:extLst>
            <a:ext uri="{FF2B5EF4-FFF2-40B4-BE49-F238E27FC236}">
              <a16:creationId xmlns:a16="http://schemas.microsoft.com/office/drawing/2014/main" id="{00000000-0008-0000-0200-0000C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00" name="Picture 7">
          <a:extLst>
            <a:ext uri="{FF2B5EF4-FFF2-40B4-BE49-F238E27FC236}">
              <a16:creationId xmlns:a16="http://schemas.microsoft.com/office/drawing/2014/main" id="{00000000-0008-0000-0200-0000D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01" name="Picture 7">
          <a:extLst>
            <a:ext uri="{FF2B5EF4-FFF2-40B4-BE49-F238E27FC236}">
              <a16:creationId xmlns:a16="http://schemas.microsoft.com/office/drawing/2014/main" id="{00000000-0008-0000-0200-0000D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02" name="Picture 7">
          <a:extLst>
            <a:ext uri="{FF2B5EF4-FFF2-40B4-BE49-F238E27FC236}">
              <a16:creationId xmlns:a16="http://schemas.microsoft.com/office/drawing/2014/main" id="{00000000-0008-0000-0200-0000D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03" name="Picture 7">
          <a:extLst>
            <a:ext uri="{FF2B5EF4-FFF2-40B4-BE49-F238E27FC236}">
              <a16:creationId xmlns:a16="http://schemas.microsoft.com/office/drawing/2014/main" id="{00000000-0008-0000-0200-0000D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04" name="Picture 7">
          <a:extLst>
            <a:ext uri="{FF2B5EF4-FFF2-40B4-BE49-F238E27FC236}">
              <a16:creationId xmlns:a16="http://schemas.microsoft.com/office/drawing/2014/main" id="{00000000-0008-0000-0200-0000D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05" name="Picture 7">
          <a:extLst>
            <a:ext uri="{FF2B5EF4-FFF2-40B4-BE49-F238E27FC236}">
              <a16:creationId xmlns:a16="http://schemas.microsoft.com/office/drawing/2014/main" id="{00000000-0008-0000-0200-0000D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06" name="Picture 7">
          <a:extLst>
            <a:ext uri="{FF2B5EF4-FFF2-40B4-BE49-F238E27FC236}">
              <a16:creationId xmlns:a16="http://schemas.microsoft.com/office/drawing/2014/main" id="{00000000-0008-0000-0200-0000D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07" name="Picture 7">
          <a:extLst>
            <a:ext uri="{FF2B5EF4-FFF2-40B4-BE49-F238E27FC236}">
              <a16:creationId xmlns:a16="http://schemas.microsoft.com/office/drawing/2014/main" id="{00000000-0008-0000-0200-0000D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08" name="Picture 7">
          <a:extLst>
            <a:ext uri="{FF2B5EF4-FFF2-40B4-BE49-F238E27FC236}">
              <a16:creationId xmlns:a16="http://schemas.microsoft.com/office/drawing/2014/main" id="{00000000-0008-0000-0200-0000D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09" name="Picture 7">
          <a:extLst>
            <a:ext uri="{FF2B5EF4-FFF2-40B4-BE49-F238E27FC236}">
              <a16:creationId xmlns:a16="http://schemas.microsoft.com/office/drawing/2014/main" id="{00000000-0008-0000-0200-0000D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10" name="Picture 7">
          <a:extLst>
            <a:ext uri="{FF2B5EF4-FFF2-40B4-BE49-F238E27FC236}">
              <a16:creationId xmlns:a16="http://schemas.microsoft.com/office/drawing/2014/main" id="{00000000-0008-0000-0200-0000D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11" name="Picture 7">
          <a:extLst>
            <a:ext uri="{FF2B5EF4-FFF2-40B4-BE49-F238E27FC236}">
              <a16:creationId xmlns:a16="http://schemas.microsoft.com/office/drawing/2014/main" id="{00000000-0008-0000-0200-0000D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12" name="Picture 7">
          <a:extLst>
            <a:ext uri="{FF2B5EF4-FFF2-40B4-BE49-F238E27FC236}">
              <a16:creationId xmlns:a16="http://schemas.microsoft.com/office/drawing/2014/main" id="{00000000-0008-0000-0200-0000D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13" name="Picture 7">
          <a:extLst>
            <a:ext uri="{FF2B5EF4-FFF2-40B4-BE49-F238E27FC236}">
              <a16:creationId xmlns:a16="http://schemas.microsoft.com/office/drawing/2014/main" id="{00000000-0008-0000-0200-0000D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14" name="Picture 7">
          <a:extLst>
            <a:ext uri="{FF2B5EF4-FFF2-40B4-BE49-F238E27FC236}">
              <a16:creationId xmlns:a16="http://schemas.microsoft.com/office/drawing/2014/main" id="{00000000-0008-0000-0200-0000D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15" name="Picture 7">
          <a:extLst>
            <a:ext uri="{FF2B5EF4-FFF2-40B4-BE49-F238E27FC236}">
              <a16:creationId xmlns:a16="http://schemas.microsoft.com/office/drawing/2014/main" id="{00000000-0008-0000-0200-0000D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16" name="Picture 7">
          <a:extLst>
            <a:ext uri="{FF2B5EF4-FFF2-40B4-BE49-F238E27FC236}">
              <a16:creationId xmlns:a16="http://schemas.microsoft.com/office/drawing/2014/main" id="{00000000-0008-0000-0200-0000E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17" name="Picture 7">
          <a:extLst>
            <a:ext uri="{FF2B5EF4-FFF2-40B4-BE49-F238E27FC236}">
              <a16:creationId xmlns:a16="http://schemas.microsoft.com/office/drawing/2014/main" id="{00000000-0008-0000-0200-0000E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18" name="Picture 7">
          <a:extLst>
            <a:ext uri="{FF2B5EF4-FFF2-40B4-BE49-F238E27FC236}">
              <a16:creationId xmlns:a16="http://schemas.microsoft.com/office/drawing/2014/main" id="{00000000-0008-0000-0200-0000E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19" name="Picture 7">
          <a:extLst>
            <a:ext uri="{FF2B5EF4-FFF2-40B4-BE49-F238E27FC236}">
              <a16:creationId xmlns:a16="http://schemas.microsoft.com/office/drawing/2014/main" id="{00000000-0008-0000-0200-0000E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20" name="Picture 7">
          <a:extLst>
            <a:ext uri="{FF2B5EF4-FFF2-40B4-BE49-F238E27FC236}">
              <a16:creationId xmlns:a16="http://schemas.microsoft.com/office/drawing/2014/main" id="{00000000-0008-0000-0200-0000E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21" name="Picture 7">
          <a:extLst>
            <a:ext uri="{FF2B5EF4-FFF2-40B4-BE49-F238E27FC236}">
              <a16:creationId xmlns:a16="http://schemas.microsoft.com/office/drawing/2014/main" id="{00000000-0008-0000-0200-0000E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22" name="Picture 7">
          <a:extLst>
            <a:ext uri="{FF2B5EF4-FFF2-40B4-BE49-F238E27FC236}">
              <a16:creationId xmlns:a16="http://schemas.microsoft.com/office/drawing/2014/main" id="{00000000-0008-0000-0200-0000E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23" name="Picture 7">
          <a:extLst>
            <a:ext uri="{FF2B5EF4-FFF2-40B4-BE49-F238E27FC236}">
              <a16:creationId xmlns:a16="http://schemas.microsoft.com/office/drawing/2014/main" id="{00000000-0008-0000-0200-0000E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24" name="Picture 7">
          <a:extLst>
            <a:ext uri="{FF2B5EF4-FFF2-40B4-BE49-F238E27FC236}">
              <a16:creationId xmlns:a16="http://schemas.microsoft.com/office/drawing/2014/main" id="{00000000-0008-0000-0200-0000E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25" name="Picture 7">
          <a:extLst>
            <a:ext uri="{FF2B5EF4-FFF2-40B4-BE49-F238E27FC236}">
              <a16:creationId xmlns:a16="http://schemas.microsoft.com/office/drawing/2014/main" id="{00000000-0008-0000-0200-0000E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26" name="Picture 7">
          <a:extLst>
            <a:ext uri="{FF2B5EF4-FFF2-40B4-BE49-F238E27FC236}">
              <a16:creationId xmlns:a16="http://schemas.microsoft.com/office/drawing/2014/main" id="{00000000-0008-0000-0200-0000E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27" name="Picture 7">
          <a:extLst>
            <a:ext uri="{FF2B5EF4-FFF2-40B4-BE49-F238E27FC236}">
              <a16:creationId xmlns:a16="http://schemas.microsoft.com/office/drawing/2014/main" id="{00000000-0008-0000-0200-0000E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28" name="Picture 7">
          <a:extLst>
            <a:ext uri="{FF2B5EF4-FFF2-40B4-BE49-F238E27FC236}">
              <a16:creationId xmlns:a16="http://schemas.microsoft.com/office/drawing/2014/main" id="{00000000-0008-0000-0200-0000E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29" name="Picture 7">
          <a:extLst>
            <a:ext uri="{FF2B5EF4-FFF2-40B4-BE49-F238E27FC236}">
              <a16:creationId xmlns:a16="http://schemas.microsoft.com/office/drawing/2014/main" id="{00000000-0008-0000-0200-0000E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30" name="Picture 7">
          <a:extLst>
            <a:ext uri="{FF2B5EF4-FFF2-40B4-BE49-F238E27FC236}">
              <a16:creationId xmlns:a16="http://schemas.microsoft.com/office/drawing/2014/main" id="{00000000-0008-0000-0200-0000E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31" name="Picture 7">
          <a:extLst>
            <a:ext uri="{FF2B5EF4-FFF2-40B4-BE49-F238E27FC236}">
              <a16:creationId xmlns:a16="http://schemas.microsoft.com/office/drawing/2014/main" id="{00000000-0008-0000-0200-0000E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32" name="Picture 7">
          <a:extLst>
            <a:ext uri="{FF2B5EF4-FFF2-40B4-BE49-F238E27FC236}">
              <a16:creationId xmlns:a16="http://schemas.microsoft.com/office/drawing/2014/main" id="{00000000-0008-0000-0200-0000F0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33" name="Picture 7">
          <a:extLst>
            <a:ext uri="{FF2B5EF4-FFF2-40B4-BE49-F238E27FC236}">
              <a16:creationId xmlns:a16="http://schemas.microsoft.com/office/drawing/2014/main" id="{00000000-0008-0000-0200-0000F1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34" name="Picture 7">
          <a:extLst>
            <a:ext uri="{FF2B5EF4-FFF2-40B4-BE49-F238E27FC236}">
              <a16:creationId xmlns:a16="http://schemas.microsoft.com/office/drawing/2014/main" id="{00000000-0008-0000-0200-0000F2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35" name="Picture 7">
          <a:extLst>
            <a:ext uri="{FF2B5EF4-FFF2-40B4-BE49-F238E27FC236}">
              <a16:creationId xmlns:a16="http://schemas.microsoft.com/office/drawing/2014/main" id="{00000000-0008-0000-0200-0000F3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36" name="Picture 7">
          <a:extLst>
            <a:ext uri="{FF2B5EF4-FFF2-40B4-BE49-F238E27FC236}">
              <a16:creationId xmlns:a16="http://schemas.microsoft.com/office/drawing/2014/main" id="{00000000-0008-0000-0200-0000F4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37" name="Picture 7">
          <a:extLst>
            <a:ext uri="{FF2B5EF4-FFF2-40B4-BE49-F238E27FC236}">
              <a16:creationId xmlns:a16="http://schemas.microsoft.com/office/drawing/2014/main" id="{00000000-0008-0000-0200-0000F5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38" name="Picture 7">
          <a:extLst>
            <a:ext uri="{FF2B5EF4-FFF2-40B4-BE49-F238E27FC236}">
              <a16:creationId xmlns:a16="http://schemas.microsoft.com/office/drawing/2014/main" id="{00000000-0008-0000-0200-0000F6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39" name="Picture 7">
          <a:extLst>
            <a:ext uri="{FF2B5EF4-FFF2-40B4-BE49-F238E27FC236}">
              <a16:creationId xmlns:a16="http://schemas.microsoft.com/office/drawing/2014/main" id="{00000000-0008-0000-0200-0000F7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40" name="Picture 7">
          <a:extLst>
            <a:ext uri="{FF2B5EF4-FFF2-40B4-BE49-F238E27FC236}">
              <a16:creationId xmlns:a16="http://schemas.microsoft.com/office/drawing/2014/main" id="{00000000-0008-0000-0200-0000F8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41" name="Picture 7">
          <a:extLst>
            <a:ext uri="{FF2B5EF4-FFF2-40B4-BE49-F238E27FC236}">
              <a16:creationId xmlns:a16="http://schemas.microsoft.com/office/drawing/2014/main" id="{00000000-0008-0000-0200-0000F9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42" name="Picture 7">
          <a:extLst>
            <a:ext uri="{FF2B5EF4-FFF2-40B4-BE49-F238E27FC236}">
              <a16:creationId xmlns:a16="http://schemas.microsoft.com/office/drawing/2014/main" id="{00000000-0008-0000-0200-0000FA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43" name="Picture 7">
          <a:extLst>
            <a:ext uri="{FF2B5EF4-FFF2-40B4-BE49-F238E27FC236}">
              <a16:creationId xmlns:a16="http://schemas.microsoft.com/office/drawing/2014/main" id="{00000000-0008-0000-0200-0000FB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44" name="Picture 7">
          <a:extLst>
            <a:ext uri="{FF2B5EF4-FFF2-40B4-BE49-F238E27FC236}">
              <a16:creationId xmlns:a16="http://schemas.microsoft.com/office/drawing/2014/main" id="{00000000-0008-0000-0200-0000FC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45" name="Picture 7">
          <a:extLst>
            <a:ext uri="{FF2B5EF4-FFF2-40B4-BE49-F238E27FC236}">
              <a16:creationId xmlns:a16="http://schemas.microsoft.com/office/drawing/2014/main" id="{00000000-0008-0000-0200-0000FD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46" name="Picture 7">
          <a:extLst>
            <a:ext uri="{FF2B5EF4-FFF2-40B4-BE49-F238E27FC236}">
              <a16:creationId xmlns:a16="http://schemas.microsoft.com/office/drawing/2014/main" id="{00000000-0008-0000-0200-0000FE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47" name="Picture 7">
          <a:extLst>
            <a:ext uri="{FF2B5EF4-FFF2-40B4-BE49-F238E27FC236}">
              <a16:creationId xmlns:a16="http://schemas.microsoft.com/office/drawing/2014/main" id="{00000000-0008-0000-0200-0000FF0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48" name="Picture 7">
          <a:extLst>
            <a:ext uri="{FF2B5EF4-FFF2-40B4-BE49-F238E27FC236}">
              <a16:creationId xmlns:a16="http://schemas.microsoft.com/office/drawing/2014/main" id="{00000000-0008-0000-0200-00000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49" name="Picture 7">
          <a:extLst>
            <a:ext uri="{FF2B5EF4-FFF2-40B4-BE49-F238E27FC236}">
              <a16:creationId xmlns:a16="http://schemas.microsoft.com/office/drawing/2014/main" id="{00000000-0008-0000-0200-00000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50" name="Picture 7">
          <a:extLst>
            <a:ext uri="{FF2B5EF4-FFF2-40B4-BE49-F238E27FC236}">
              <a16:creationId xmlns:a16="http://schemas.microsoft.com/office/drawing/2014/main" id="{00000000-0008-0000-0200-00000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51" name="Picture 7">
          <a:extLst>
            <a:ext uri="{FF2B5EF4-FFF2-40B4-BE49-F238E27FC236}">
              <a16:creationId xmlns:a16="http://schemas.microsoft.com/office/drawing/2014/main" id="{00000000-0008-0000-0200-00000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52" name="Picture 7">
          <a:extLst>
            <a:ext uri="{FF2B5EF4-FFF2-40B4-BE49-F238E27FC236}">
              <a16:creationId xmlns:a16="http://schemas.microsoft.com/office/drawing/2014/main" id="{00000000-0008-0000-0200-00000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53" name="Picture 7">
          <a:extLst>
            <a:ext uri="{FF2B5EF4-FFF2-40B4-BE49-F238E27FC236}">
              <a16:creationId xmlns:a16="http://schemas.microsoft.com/office/drawing/2014/main" id="{00000000-0008-0000-0200-00000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54" name="Picture 7">
          <a:extLst>
            <a:ext uri="{FF2B5EF4-FFF2-40B4-BE49-F238E27FC236}">
              <a16:creationId xmlns:a16="http://schemas.microsoft.com/office/drawing/2014/main" id="{00000000-0008-0000-0200-00000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55" name="Picture 7">
          <a:extLst>
            <a:ext uri="{FF2B5EF4-FFF2-40B4-BE49-F238E27FC236}">
              <a16:creationId xmlns:a16="http://schemas.microsoft.com/office/drawing/2014/main" id="{00000000-0008-0000-0200-00000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56" name="Picture 7">
          <a:extLst>
            <a:ext uri="{FF2B5EF4-FFF2-40B4-BE49-F238E27FC236}">
              <a16:creationId xmlns:a16="http://schemas.microsoft.com/office/drawing/2014/main" id="{00000000-0008-0000-0200-00000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57" name="Picture 7">
          <a:extLst>
            <a:ext uri="{FF2B5EF4-FFF2-40B4-BE49-F238E27FC236}">
              <a16:creationId xmlns:a16="http://schemas.microsoft.com/office/drawing/2014/main" id="{00000000-0008-0000-0200-00000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58" name="Picture 7">
          <a:extLst>
            <a:ext uri="{FF2B5EF4-FFF2-40B4-BE49-F238E27FC236}">
              <a16:creationId xmlns:a16="http://schemas.microsoft.com/office/drawing/2014/main" id="{00000000-0008-0000-0200-00000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59" name="Picture 7">
          <a:extLst>
            <a:ext uri="{FF2B5EF4-FFF2-40B4-BE49-F238E27FC236}">
              <a16:creationId xmlns:a16="http://schemas.microsoft.com/office/drawing/2014/main" id="{00000000-0008-0000-0200-00000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60" name="Picture 7">
          <a:extLst>
            <a:ext uri="{FF2B5EF4-FFF2-40B4-BE49-F238E27FC236}">
              <a16:creationId xmlns:a16="http://schemas.microsoft.com/office/drawing/2014/main" id="{00000000-0008-0000-0200-00000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61" name="Picture 7">
          <a:extLst>
            <a:ext uri="{FF2B5EF4-FFF2-40B4-BE49-F238E27FC236}">
              <a16:creationId xmlns:a16="http://schemas.microsoft.com/office/drawing/2014/main" id="{00000000-0008-0000-0200-00000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62" name="Picture 7">
          <a:extLst>
            <a:ext uri="{FF2B5EF4-FFF2-40B4-BE49-F238E27FC236}">
              <a16:creationId xmlns:a16="http://schemas.microsoft.com/office/drawing/2014/main" id="{00000000-0008-0000-0200-00000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63" name="Picture 7">
          <a:extLst>
            <a:ext uri="{FF2B5EF4-FFF2-40B4-BE49-F238E27FC236}">
              <a16:creationId xmlns:a16="http://schemas.microsoft.com/office/drawing/2014/main" id="{00000000-0008-0000-0200-00000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64" name="Picture 7">
          <a:extLst>
            <a:ext uri="{FF2B5EF4-FFF2-40B4-BE49-F238E27FC236}">
              <a16:creationId xmlns:a16="http://schemas.microsoft.com/office/drawing/2014/main" id="{00000000-0008-0000-0200-00001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65" name="Picture 7">
          <a:extLst>
            <a:ext uri="{FF2B5EF4-FFF2-40B4-BE49-F238E27FC236}">
              <a16:creationId xmlns:a16="http://schemas.microsoft.com/office/drawing/2014/main" id="{00000000-0008-0000-0200-00001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66" name="Picture 7">
          <a:extLst>
            <a:ext uri="{FF2B5EF4-FFF2-40B4-BE49-F238E27FC236}">
              <a16:creationId xmlns:a16="http://schemas.microsoft.com/office/drawing/2014/main" id="{00000000-0008-0000-0200-00001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67" name="Picture 7">
          <a:extLst>
            <a:ext uri="{FF2B5EF4-FFF2-40B4-BE49-F238E27FC236}">
              <a16:creationId xmlns:a16="http://schemas.microsoft.com/office/drawing/2014/main" id="{00000000-0008-0000-0200-00001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68" name="Picture 7">
          <a:extLst>
            <a:ext uri="{FF2B5EF4-FFF2-40B4-BE49-F238E27FC236}">
              <a16:creationId xmlns:a16="http://schemas.microsoft.com/office/drawing/2014/main" id="{00000000-0008-0000-0200-00001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69" name="Picture 7">
          <a:extLst>
            <a:ext uri="{FF2B5EF4-FFF2-40B4-BE49-F238E27FC236}">
              <a16:creationId xmlns:a16="http://schemas.microsoft.com/office/drawing/2014/main" id="{00000000-0008-0000-0200-00001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70" name="Picture 7">
          <a:extLst>
            <a:ext uri="{FF2B5EF4-FFF2-40B4-BE49-F238E27FC236}">
              <a16:creationId xmlns:a16="http://schemas.microsoft.com/office/drawing/2014/main" id="{00000000-0008-0000-0200-00001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71" name="Picture 7">
          <a:extLst>
            <a:ext uri="{FF2B5EF4-FFF2-40B4-BE49-F238E27FC236}">
              <a16:creationId xmlns:a16="http://schemas.microsoft.com/office/drawing/2014/main" id="{00000000-0008-0000-0200-00001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72" name="Picture 7">
          <a:extLst>
            <a:ext uri="{FF2B5EF4-FFF2-40B4-BE49-F238E27FC236}">
              <a16:creationId xmlns:a16="http://schemas.microsoft.com/office/drawing/2014/main" id="{00000000-0008-0000-0200-00001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73" name="Picture 7">
          <a:extLst>
            <a:ext uri="{FF2B5EF4-FFF2-40B4-BE49-F238E27FC236}">
              <a16:creationId xmlns:a16="http://schemas.microsoft.com/office/drawing/2014/main" id="{00000000-0008-0000-0200-00001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74" name="Picture 7">
          <a:extLst>
            <a:ext uri="{FF2B5EF4-FFF2-40B4-BE49-F238E27FC236}">
              <a16:creationId xmlns:a16="http://schemas.microsoft.com/office/drawing/2014/main" id="{00000000-0008-0000-0200-00001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75" name="Picture 7">
          <a:extLst>
            <a:ext uri="{FF2B5EF4-FFF2-40B4-BE49-F238E27FC236}">
              <a16:creationId xmlns:a16="http://schemas.microsoft.com/office/drawing/2014/main" id="{00000000-0008-0000-0200-00001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76" name="Picture 7">
          <a:extLst>
            <a:ext uri="{FF2B5EF4-FFF2-40B4-BE49-F238E27FC236}">
              <a16:creationId xmlns:a16="http://schemas.microsoft.com/office/drawing/2014/main" id="{00000000-0008-0000-0200-00001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77" name="Picture 7">
          <a:extLst>
            <a:ext uri="{FF2B5EF4-FFF2-40B4-BE49-F238E27FC236}">
              <a16:creationId xmlns:a16="http://schemas.microsoft.com/office/drawing/2014/main" id="{00000000-0008-0000-0200-00001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78" name="Picture 7">
          <a:extLst>
            <a:ext uri="{FF2B5EF4-FFF2-40B4-BE49-F238E27FC236}">
              <a16:creationId xmlns:a16="http://schemas.microsoft.com/office/drawing/2014/main" id="{00000000-0008-0000-0200-00001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79" name="Picture 7">
          <a:extLst>
            <a:ext uri="{FF2B5EF4-FFF2-40B4-BE49-F238E27FC236}">
              <a16:creationId xmlns:a16="http://schemas.microsoft.com/office/drawing/2014/main" id="{00000000-0008-0000-0200-00001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80" name="Picture 7">
          <a:extLst>
            <a:ext uri="{FF2B5EF4-FFF2-40B4-BE49-F238E27FC236}">
              <a16:creationId xmlns:a16="http://schemas.microsoft.com/office/drawing/2014/main" id="{00000000-0008-0000-0200-00002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81" name="Picture 7">
          <a:extLst>
            <a:ext uri="{FF2B5EF4-FFF2-40B4-BE49-F238E27FC236}">
              <a16:creationId xmlns:a16="http://schemas.microsoft.com/office/drawing/2014/main" id="{00000000-0008-0000-0200-00002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82" name="Picture 7">
          <a:extLst>
            <a:ext uri="{FF2B5EF4-FFF2-40B4-BE49-F238E27FC236}">
              <a16:creationId xmlns:a16="http://schemas.microsoft.com/office/drawing/2014/main" id="{00000000-0008-0000-0200-00002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83" name="Picture 7">
          <a:extLst>
            <a:ext uri="{FF2B5EF4-FFF2-40B4-BE49-F238E27FC236}">
              <a16:creationId xmlns:a16="http://schemas.microsoft.com/office/drawing/2014/main" id="{00000000-0008-0000-0200-00002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84" name="Picture 7">
          <a:extLst>
            <a:ext uri="{FF2B5EF4-FFF2-40B4-BE49-F238E27FC236}">
              <a16:creationId xmlns:a16="http://schemas.microsoft.com/office/drawing/2014/main" id="{00000000-0008-0000-0200-00002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85" name="Picture 7">
          <a:extLst>
            <a:ext uri="{FF2B5EF4-FFF2-40B4-BE49-F238E27FC236}">
              <a16:creationId xmlns:a16="http://schemas.microsoft.com/office/drawing/2014/main" id="{00000000-0008-0000-0200-00002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86" name="Picture 7">
          <a:extLst>
            <a:ext uri="{FF2B5EF4-FFF2-40B4-BE49-F238E27FC236}">
              <a16:creationId xmlns:a16="http://schemas.microsoft.com/office/drawing/2014/main" id="{00000000-0008-0000-0200-00002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87" name="Picture 7">
          <a:extLst>
            <a:ext uri="{FF2B5EF4-FFF2-40B4-BE49-F238E27FC236}">
              <a16:creationId xmlns:a16="http://schemas.microsoft.com/office/drawing/2014/main" id="{00000000-0008-0000-0200-00002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88" name="Picture 7">
          <a:extLst>
            <a:ext uri="{FF2B5EF4-FFF2-40B4-BE49-F238E27FC236}">
              <a16:creationId xmlns:a16="http://schemas.microsoft.com/office/drawing/2014/main" id="{00000000-0008-0000-0200-00002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89" name="Picture 7">
          <a:extLst>
            <a:ext uri="{FF2B5EF4-FFF2-40B4-BE49-F238E27FC236}">
              <a16:creationId xmlns:a16="http://schemas.microsoft.com/office/drawing/2014/main" id="{00000000-0008-0000-0200-00002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90" name="Picture 7">
          <a:extLst>
            <a:ext uri="{FF2B5EF4-FFF2-40B4-BE49-F238E27FC236}">
              <a16:creationId xmlns:a16="http://schemas.microsoft.com/office/drawing/2014/main" id="{00000000-0008-0000-0200-00002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91" name="Picture 7">
          <a:extLst>
            <a:ext uri="{FF2B5EF4-FFF2-40B4-BE49-F238E27FC236}">
              <a16:creationId xmlns:a16="http://schemas.microsoft.com/office/drawing/2014/main" id="{00000000-0008-0000-0200-00002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92" name="Picture 7">
          <a:extLst>
            <a:ext uri="{FF2B5EF4-FFF2-40B4-BE49-F238E27FC236}">
              <a16:creationId xmlns:a16="http://schemas.microsoft.com/office/drawing/2014/main" id="{00000000-0008-0000-0200-00002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93" name="Picture 7">
          <a:extLst>
            <a:ext uri="{FF2B5EF4-FFF2-40B4-BE49-F238E27FC236}">
              <a16:creationId xmlns:a16="http://schemas.microsoft.com/office/drawing/2014/main" id="{00000000-0008-0000-0200-00002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94" name="Picture 7">
          <a:extLst>
            <a:ext uri="{FF2B5EF4-FFF2-40B4-BE49-F238E27FC236}">
              <a16:creationId xmlns:a16="http://schemas.microsoft.com/office/drawing/2014/main" id="{00000000-0008-0000-0200-00002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95" name="Picture 7">
          <a:extLst>
            <a:ext uri="{FF2B5EF4-FFF2-40B4-BE49-F238E27FC236}">
              <a16:creationId xmlns:a16="http://schemas.microsoft.com/office/drawing/2014/main" id="{00000000-0008-0000-0200-00002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96" name="Picture 7">
          <a:extLst>
            <a:ext uri="{FF2B5EF4-FFF2-40B4-BE49-F238E27FC236}">
              <a16:creationId xmlns:a16="http://schemas.microsoft.com/office/drawing/2014/main" id="{00000000-0008-0000-0200-00003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97" name="Picture 7">
          <a:extLst>
            <a:ext uri="{FF2B5EF4-FFF2-40B4-BE49-F238E27FC236}">
              <a16:creationId xmlns:a16="http://schemas.microsoft.com/office/drawing/2014/main" id="{00000000-0008-0000-0200-00003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98" name="Picture 7">
          <a:extLst>
            <a:ext uri="{FF2B5EF4-FFF2-40B4-BE49-F238E27FC236}">
              <a16:creationId xmlns:a16="http://schemas.microsoft.com/office/drawing/2014/main" id="{00000000-0008-0000-0200-00003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099" name="Picture 7">
          <a:extLst>
            <a:ext uri="{FF2B5EF4-FFF2-40B4-BE49-F238E27FC236}">
              <a16:creationId xmlns:a16="http://schemas.microsoft.com/office/drawing/2014/main" id="{00000000-0008-0000-0200-00003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00" name="Picture 7">
          <a:extLst>
            <a:ext uri="{FF2B5EF4-FFF2-40B4-BE49-F238E27FC236}">
              <a16:creationId xmlns:a16="http://schemas.microsoft.com/office/drawing/2014/main" id="{00000000-0008-0000-0200-00003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01" name="Picture 7">
          <a:extLst>
            <a:ext uri="{FF2B5EF4-FFF2-40B4-BE49-F238E27FC236}">
              <a16:creationId xmlns:a16="http://schemas.microsoft.com/office/drawing/2014/main" id="{00000000-0008-0000-0200-00003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02" name="Picture 7">
          <a:extLst>
            <a:ext uri="{FF2B5EF4-FFF2-40B4-BE49-F238E27FC236}">
              <a16:creationId xmlns:a16="http://schemas.microsoft.com/office/drawing/2014/main" id="{00000000-0008-0000-0200-00003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03" name="Picture 7">
          <a:extLst>
            <a:ext uri="{FF2B5EF4-FFF2-40B4-BE49-F238E27FC236}">
              <a16:creationId xmlns:a16="http://schemas.microsoft.com/office/drawing/2014/main" id="{00000000-0008-0000-0200-00003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04" name="Picture 7">
          <a:extLst>
            <a:ext uri="{FF2B5EF4-FFF2-40B4-BE49-F238E27FC236}">
              <a16:creationId xmlns:a16="http://schemas.microsoft.com/office/drawing/2014/main" id="{00000000-0008-0000-0200-00003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05" name="Picture 7">
          <a:extLst>
            <a:ext uri="{FF2B5EF4-FFF2-40B4-BE49-F238E27FC236}">
              <a16:creationId xmlns:a16="http://schemas.microsoft.com/office/drawing/2014/main" id="{00000000-0008-0000-0200-00003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06" name="Picture 7">
          <a:extLst>
            <a:ext uri="{FF2B5EF4-FFF2-40B4-BE49-F238E27FC236}">
              <a16:creationId xmlns:a16="http://schemas.microsoft.com/office/drawing/2014/main" id="{00000000-0008-0000-0200-00003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07" name="Picture 7">
          <a:extLst>
            <a:ext uri="{FF2B5EF4-FFF2-40B4-BE49-F238E27FC236}">
              <a16:creationId xmlns:a16="http://schemas.microsoft.com/office/drawing/2014/main" id="{00000000-0008-0000-0200-00003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08" name="Picture 7">
          <a:extLst>
            <a:ext uri="{FF2B5EF4-FFF2-40B4-BE49-F238E27FC236}">
              <a16:creationId xmlns:a16="http://schemas.microsoft.com/office/drawing/2014/main" id="{00000000-0008-0000-0200-00003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09" name="Picture 7">
          <a:extLst>
            <a:ext uri="{FF2B5EF4-FFF2-40B4-BE49-F238E27FC236}">
              <a16:creationId xmlns:a16="http://schemas.microsoft.com/office/drawing/2014/main" id="{00000000-0008-0000-0200-00003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10" name="Picture 7">
          <a:extLst>
            <a:ext uri="{FF2B5EF4-FFF2-40B4-BE49-F238E27FC236}">
              <a16:creationId xmlns:a16="http://schemas.microsoft.com/office/drawing/2014/main" id="{00000000-0008-0000-0200-00003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11" name="Picture 7">
          <a:extLst>
            <a:ext uri="{FF2B5EF4-FFF2-40B4-BE49-F238E27FC236}">
              <a16:creationId xmlns:a16="http://schemas.microsoft.com/office/drawing/2014/main" id="{00000000-0008-0000-0200-00003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12" name="Picture 7">
          <a:extLst>
            <a:ext uri="{FF2B5EF4-FFF2-40B4-BE49-F238E27FC236}">
              <a16:creationId xmlns:a16="http://schemas.microsoft.com/office/drawing/2014/main" id="{00000000-0008-0000-0200-00004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13" name="Picture 7">
          <a:extLst>
            <a:ext uri="{FF2B5EF4-FFF2-40B4-BE49-F238E27FC236}">
              <a16:creationId xmlns:a16="http://schemas.microsoft.com/office/drawing/2014/main" id="{00000000-0008-0000-0200-00004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14" name="Picture 7">
          <a:extLst>
            <a:ext uri="{FF2B5EF4-FFF2-40B4-BE49-F238E27FC236}">
              <a16:creationId xmlns:a16="http://schemas.microsoft.com/office/drawing/2014/main" id="{00000000-0008-0000-0200-00004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15" name="Picture 7">
          <a:extLst>
            <a:ext uri="{FF2B5EF4-FFF2-40B4-BE49-F238E27FC236}">
              <a16:creationId xmlns:a16="http://schemas.microsoft.com/office/drawing/2014/main" id="{00000000-0008-0000-0200-00004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16" name="Picture 7">
          <a:extLst>
            <a:ext uri="{FF2B5EF4-FFF2-40B4-BE49-F238E27FC236}">
              <a16:creationId xmlns:a16="http://schemas.microsoft.com/office/drawing/2014/main" id="{00000000-0008-0000-0200-00004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17" name="Picture 7">
          <a:extLst>
            <a:ext uri="{FF2B5EF4-FFF2-40B4-BE49-F238E27FC236}">
              <a16:creationId xmlns:a16="http://schemas.microsoft.com/office/drawing/2014/main" id="{00000000-0008-0000-0200-00004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18" name="Picture 7">
          <a:extLst>
            <a:ext uri="{FF2B5EF4-FFF2-40B4-BE49-F238E27FC236}">
              <a16:creationId xmlns:a16="http://schemas.microsoft.com/office/drawing/2014/main" id="{00000000-0008-0000-0200-00004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19" name="Picture 7">
          <a:extLst>
            <a:ext uri="{FF2B5EF4-FFF2-40B4-BE49-F238E27FC236}">
              <a16:creationId xmlns:a16="http://schemas.microsoft.com/office/drawing/2014/main" id="{00000000-0008-0000-0200-00004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20" name="Picture 7">
          <a:extLst>
            <a:ext uri="{FF2B5EF4-FFF2-40B4-BE49-F238E27FC236}">
              <a16:creationId xmlns:a16="http://schemas.microsoft.com/office/drawing/2014/main" id="{00000000-0008-0000-0200-00004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21" name="Picture 7">
          <a:extLst>
            <a:ext uri="{FF2B5EF4-FFF2-40B4-BE49-F238E27FC236}">
              <a16:creationId xmlns:a16="http://schemas.microsoft.com/office/drawing/2014/main" id="{00000000-0008-0000-0200-00004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22" name="Picture 7">
          <a:extLst>
            <a:ext uri="{FF2B5EF4-FFF2-40B4-BE49-F238E27FC236}">
              <a16:creationId xmlns:a16="http://schemas.microsoft.com/office/drawing/2014/main" id="{00000000-0008-0000-0200-00004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23" name="Picture 7">
          <a:extLst>
            <a:ext uri="{FF2B5EF4-FFF2-40B4-BE49-F238E27FC236}">
              <a16:creationId xmlns:a16="http://schemas.microsoft.com/office/drawing/2014/main" id="{00000000-0008-0000-0200-00004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24" name="Picture 7">
          <a:extLst>
            <a:ext uri="{FF2B5EF4-FFF2-40B4-BE49-F238E27FC236}">
              <a16:creationId xmlns:a16="http://schemas.microsoft.com/office/drawing/2014/main" id="{00000000-0008-0000-0200-00004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25" name="Picture 7">
          <a:extLst>
            <a:ext uri="{FF2B5EF4-FFF2-40B4-BE49-F238E27FC236}">
              <a16:creationId xmlns:a16="http://schemas.microsoft.com/office/drawing/2014/main" id="{00000000-0008-0000-0200-00004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26" name="Picture 7">
          <a:extLst>
            <a:ext uri="{FF2B5EF4-FFF2-40B4-BE49-F238E27FC236}">
              <a16:creationId xmlns:a16="http://schemas.microsoft.com/office/drawing/2014/main" id="{00000000-0008-0000-0200-00004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27" name="Picture 7">
          <a:extLst>
            <a:ext uri="{FF2B5EF4-FFF2-40B4-BE49-F238E27FC236}">
              <a16:creationId xmlns:a16="http://schemas.microsoft.com/office/drawing/2014/main" id="{00000000-0008-0000-0200-00004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28" name="Picture 7">
          <a:extLst>
            <a:ext uri="{FF2B5EF4-FFF2-40B4-BE49-F238E27FC236}">
              <a16:creationId xmlns:a16="http://schemas.microsoft.com/office/drawing/2014/main" id="{00000000-0008-0000-0200-00005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29" name="Picture 7">
          <a:extLst>
            <a:ext uri="{FF2B5EF4-FFF2-40B4-BE49-F238E27FC236}">
              <a16:creationId xmlns:a16="http://schemas.microsoft.com/office/drawing/2014/main" id="{00000000-0008-0000-0200-00005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30" name="Picture 7">
          <a:extLst>
            <a:ext uri="{FF2B5EF4-FFF2-40B4-BE49-F238E27FC236}">
              <a16:creationId xmlns:a16="http://schemas.microsoft.com/office/drawing/2014/main" id="{00000000-0008-0000-0200-00005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31" name="Picture 7">
          <a:extLst>
            <a:ext uri="{FF2B5EF4-FFF2-40B4-BE49-F238E27FC236}">
              <a16:creationId xmlns:a16="http://schemas.microsoft.com/office/drawing/2014/main" id="{00000000-0008-0000-0200-00005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32" name="Picture 7">
          <a:extLst>
            <a:ext uri="{FF2B5EF4-FFF2-40B4-BE49-F238E27FC236}">
              <a16:creationId xmlns:a16="http://schemas.microsoft.com/office/drawing/2014/main" id="{00000000-0008-0000-0200-00005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33" name="Picture 7">
          <a:extLst>
            <a:ext uri="{FF2B5EF4-FFF2-40B4-BE49-F238E27FC236}">
              <a16:creationId xmlns:a16="http://schemas.microsoft.com/office/drawing/2014/main" id="{00000000-0008-0000-0200-00005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34" name="Picture 7">
          <a:extLst>
            <a:ext uri="{FF2B5EF4-FFF2-40B4-BE49-F238E27FC236}">
              <a16:creationId xmlns:a16="http://schemas.microsoft.com/office/drawing/2014/main" id="{00000000-0008-0000-0200-00005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35" name="Picture 7">
          <a:extLst>
            <a:ext uri="{FF2B5EF4-FFF2-40B4-BE49-F238E27FC236}">
              <a16:creationId xmlns:a16="http://schemas.microsoft.com/office/drawing/2014/main" id="{00000000-0008-0000-0200-00005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36" name="Picture 7">
          <a:extLst>
            <a:ext uri="{FF2B5EF4-FFF2-40B4-BE49-F238E27FC236}">
              <a16:creationId xmlns:a16="http://schemas.microsoft.com/office/drawing/2014/main" id="{00000000-0008-0000-0200-00005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37" name="Picture 7">
          <a:extLst>
            <a:ext uri="{FF2B5EF4-FFF2-40B4-BE49-F238E27FC236}">
              <a16:creationId xmlns:a16="http://schemas.microsoft.com/office/drawing/2014/main" id="{00000000-0008-0000-0200-00005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38" name="Picture 7">
          <a:extLst>
            <a:ext uri="{FF2B5EF4-FFF2-40B4-BE49-F238E27FC236}">
              <a16:creationId xmlns:a16="http://schemas.microsoft.com/office/drawing/2014/main" id="{00000000-0008-0000-0200-00005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39" name="Picture 7">
          <a:extLst>
            <a:ext uri="{FF2B5EF4-FFF2-40B4-BE49-F238E27FC236}">
              <a16:creationId xmlns:a16="http://schemas.microsoft.com/office/drawing/2014/main" id="{00000000-0008-0000-0200-00005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40" name="Picture 7">
          <a:extLst>
            <a:ext uri="{FF2B5EF4-FFF2-40B4-BE49-F238E27FC236}">
              <a16:creationId xmlns:a16="http://schemas.microsoft.com/office/drawing/2014/main" id="{00000000-0008-0000-0200-00005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41" name="Picture 7">
          <a:extLst>
            <a:ext uri="{FF2B5EF4-FFF2-40B4-BE49-F238E27FC236}">
              <a16:creationId xmlns:a16="http://schemas.microsoft.com/office/drawing/2014/main" id="{00000000-0008-0000-0200-00005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42" name="Picture 7">
          <a:extLst>
            <a:ext uri="{FF2B5EF4-FFF2-40B4-BE49-F238E27FC236}">
              <a16:creationId xmlns:a16="http://schemas.microsoft.com/office/drawing/2014/main" id="{00000000-0008-0000-0200-00005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43" name="Picture 7">
          <a:extLst>
            <a:ext uri="{FF2B5EF4-FFF2-40B4-BE49-F238E27FC236}">
              <a16:creationId xmlns:a16="http://schemas.microsoft.com/office/drawing/2014/main" id="{00000000-0008-0000-0200-00005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44" name="Picture 7">
          <a:extLst>
            <a:ext uri="{FF2B5EF4-FFF2-40B4-BE49-F238E27FC236}">
              <a16:creationId xmlns:a16="http://schemas.microsoft.com/office/drawing/2014/main" id="{00000000-0008-0000-0200-00006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45" name="Picture 7">
          <a:extLst>
            <a:ext uri="{FF2B5EF4-FFF2-40B4-BE49-F238E27FC236}">
              <a16:creationId xmlns:a16="http://schemas.microsoft.com/office/drawing/2014/main" id="{00000000-0008-0000-0200-00006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46" name="Picture 7">
          <a:extLst>
            <a:ext uri="{FF2B5EF4-FFF2-40B4-BE49-F238E27FC236}">
              <a16:creationId xmlns:a16="http://schemas.microsoft.com/office/drawing/2014/main" id="{00000000-0008-0000-0200-00006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47" name="Picture 7">
          <a:extLst>
            <a:ext uri="{FF2B5EF4-FFF2-40B4-BE49-F238E27FC236}">
              <a16:creationId xmlns:a16="http://schemas.microsoft.com/office/drawing/2014/main" id="{00000000-0008-0000-0200-00006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48" name="Picture 7">
          <a:extLst>
            <a:ext uri="{FF2B5EF4-FFF2-40B4-BE49-F238E27FC236}">
              <a16:creationId xmlns:a16="http://schemas.microsoft.com/office/drawing/2014/main" id="{00000000-0008-0000-0200-00006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49" name="Picture 7">
          <a:extLst>
            <a:ext uri="{FF2B5EF4-FFF2-40B4-BE49-F238E27FC236}">
              <a16:creationId xmlns:a16="http://schemas.microsoft.com/office/drawing/2014/main" id="{00000000-0008-0000-0200-00006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50" name="Picture 7">
          <a:extLst>
            <a:ext uri="{FF2B5EF4-FFF2-40B4-BE49-F238E27FC236}">
              <a16:creationId xmlns:a16="http://schemas.microsoft.com/office/drawing/2014/main" id="{00000000-0008-0000-0200-00006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51" name="Picture 7">
          <a:extLst>
            <a:ext uri="{FF2B5EF4-FFF2-40B4-BE49-F238E27FC236}">
              <a16:creationId xmlns:a16="http://schemas.microsoft.com/office/drawing/2014/main" id="{00000000-0008-0000-0200-00006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52" name="Picture 7">
          <a:extLst>
            <a:ext uri="{FF2B5EF4-FFF2-40B4-BE49-F238E27FC236}">
              <a16:creationId xmlns:a16="http://schemas.microsoft.com/office/drawing/2014/main" id="{00000000-0008-0000-0200-00006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53" name="Picture 7">
          <a:extLst>
            <a:ext uri="{FF2B5EF4-FFF2-40B4-BE49-F238E27FC236}">
              <a16:creationId xmlns:a16="http://schemas.microsoft.com/office/drawing/2014/main" id="{00000000-0008-0000-0200-00006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54" name="Picture 7">
          <a:extLst>
            <a:ext uri="{FF2B5EF4-FFF2-40B4-BE49-F238E27FC236}">
              <a16:creationId xmlns:a16="http://schemas.microsoft.com/office/drawing/2014/main" id="{00000000-0008-0000-0200-00006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55" name="Picture 7">
          <a:extLst>
            <a:ext uri="{FF2B5EF4-FFF2-40B4-BE49-F238E27FC236}">
              <a16:creationId xmlns:a16="http://schemas.microsoft.com/office/drawing/2014/main" id="{00000000-0008-0000-0200-00006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56" name="Picture 7">
          <a:extLst>
            <a:ext uri="{FF2B5EF4-FFF2-40B4-BE49-F238E27FC236}">
              <a16:creationId xmlns:a16="http://schemas.microsoft.com/office/drawing/2014/main" id="{00000000-0008-0000-0200-00006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57" name="Picture 7">
          <a:extLst>
            <a:ext uri="{FF2B5EF4-FFF2-40B4-BE49-F238E27FC236}">
              <a16:creationId xmlns:a16="http://schemas.microsoft.com/office/drawing/2014/main" id="{00000000-0008-0000-0200-00006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58" name="Picture 7">
          <a:extLst>
            <a:ext uri="{FF2B5EF4-FFF2-40B4-BE49-F238E27FC236}">
              <a16:creationId xmlns:a16="http://schemas.microsoft.com/office/drawing/2014/main" id="{00000000-0008-0000-0200-00006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59" name="Picture 7">
          <a:extLst>
            <a:ext uri="{FF2B5EF4-FFF2-40B4-BE49-F238E27FC236}">
              <a16:creationId xmlns:a16="http://schemas.microsoft.com/office/drawing/2014/main" id="{00000000-0008-0000-0200-00006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60" name="Picture 7">
          <a:extLst>
            <a:ext uri="{FF2B5EF4-FFF2-40B4-BE49-F238E27FC236}">
              <a16:creationId xmlns:a16="http://schemas.microsoft.com/office/drawing/2014/main" id="{00000000-0008-0000-0200-00007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61" name="Picture 7">
          <a:extLst>
            <a:ext uri="{FF2B5EF4-FFF2-40B4-BE49-F238E27FC236}">
              <a16:creationId xmlns:a16="http://schemas.microsoft.com/office/drawing/2014/main" id="{00000000-0008-0000-0200-00007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62" name="Picture 7">
          <a:extLst>
            <a:ext uri="{FF2B5EF4-FFF2-40B4-BE49-F238E27FC236}">
              <a16:creationId xmlns:a16="http://schemas.microsoft.com/office/drawing/2014/main" id="{00000000-0008-0000-0200-00007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63" name="Picture 7">
          <a:extLst>
            <a:ext uri="{FF2B5EF4-FFF2-40B4-BE49-F238E27FC236}">
              <a16:creationId xmlns:a16="http://schemas.microsoft.com/office/drawing/2014/main" id="{00000000-0008-0000-0200-00007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64" name="Picture 7">
          <a:extLst>
            <a:ext uri="{FF2B5EF4-FFF2-40B4-BE49-F238E27FC236}">
              <a16:creationId xmlns:a16="http://schemas.microsoft.com/office/drawing/2014/main" id="{00000000-0008-0000-0200-00007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65" name="Picture 7">
          <a:extLst>
            <a:ext uri="{FF2B5EF4-FFF2-40B4-BE49-F238E27FC236}">
              <a16:creationId xmlns:a16="http://schemas.microsoft.com/office/drawing/2014/main" id="{00000000-0008-0000-0200-00007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66" name="Picture 7">
          <a:extLst>
            <a:ext uri="{FF2B5EF4-FFF2-40B4-BE49-F238E27FC236}">
              <a16:creationId xmlns:a16="http://schemas.microsoft.com/office/drawing/2014/main" id="{00000000-0008-0000-0200-00007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67" name="Picture 7">
          <a:extLst>
            <a:ext uri="{FF2B5EF4-FFF2-40B4-BE49-F238E27FC236}">
              <a16:creationId xmlns:a16="http://schemas.microsoft.com/office/drawing/2014/main" id="{00000000-0008-0000-0200-00007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68" name="Picture 7">
          <a:extLst>
            <a:ext uri="{FF2B5EF4-FFF2-40B4-BE49-F238E27FC236}">
              <a16:creationId xmlns:a16="http://schemas.microsoft.com/office/drawing/2014/main" id="{00000000-0008-0000-0200-00007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69" name="Picture 7">
          <a:extLst>
            <a:ext uri="{FF2B5EF4-FFF2-40B4-BE49-F238E27FC236}">
              <a16:creationId xmlns:a16="http://schemas.microsoft.com/office/drawing/2014/main" id="{00000000-0008-0000-0200-00007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70" name="Picture 7">
          <a:extLst>
            <a:ext uri="{FF2B5EF4-FFF2-40B4-BE49-F238E27FC236}">
              <a16:creationId xmlns:a16="http://schemas.microsoft.com/office/drawing/2014/main" id="{00000000-0008-0000-0200-00007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71" name="Picture 7">
          <a:extLst>
            <a:ext uri="{FF2B5EF4-FFF2-40B4-BE49-F238E27FC236}">
              <a16:creationId xmlns:a16="http://schemas.microsoft.com/office/drawing/2014/main" id="{00000000-0008-0000-0200-00007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72" name="Picture 7">
          <a:extLst>
            <a:ext uri="{FF2B5EF4-FFF2-40B4-BE49-F238E27FC236}">
              <a16:creationId xmlns:a16="http://schemas.microsoft.com/office/drawing/2014/main" id="{00000000-0008-0000-0200-00007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73" name="Picture 7">
          <a:extLst>
            <a:ext uri="{FF2B5EF4-FFF2-40B4-BE49-F238E27FC236}">
              <a16:creationId xmlns:a16="http://schemas.microsoft.com/office/drawing/2014/main" id="{00000000-0008-0000-0200-00007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74" name="Picture 7">
          <a:extLst>
            <a:ext uri="{FF2B5EF4-FFF2-40B4-BE49-F238E27FC236}">
              <a16:creationId xmlns:a16="http://schemas.microsoft.com/office/drawing/2014/main" id="{00000000-0008-0000-0200-00007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75" name="Picture 7">
          <a:extLst>
            <a:ext uri="{FF2B5EF4-FFF2-40B4-BE49-F238E27FC236}">
              <a16:creationId xmlns:a16="http://schemas.microsoft.com/office/drawing/2014/main" id="{00000000-0008-0000-0200-00007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76" name="Picture 7">
          <a:extLst>
            <a:ext uri="{FF2B5EF4-FFF2-40B4-BE49-F238E27FC236}">
              <a16:creationId xmlns:a16="http://schemas.microsoft.com/office/drawing/2014/main" id="{00000000-0008-0000-0200-00008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77" name="Picture 7">
          <a:extLst>
            <a:ext uri="{FF2B5EF4-FFF2-40B4-BE49-F238E27FC236}">
              <a16:creationId xmlns:a16="http://schemas.microsoft.com/office/drawing/2014/main" id="{00000000-0008-0000-0200-00008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78" name="Picture 7">
          <a:extLst>
            <a:ext uri="{FF2B5EF4-FFF2-40B4-BE49-F238E27FC236}">
              <a16:creationId xmlns:a16="http://schemas.microsoft.com/office/drawing/2014/main" id="{00000000-0008-0000-0200-00008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79" name="Picture 7">
          <a:extLst>
            <a:ext uri="{FF2B5EF4-FFF2-40B4-BE49-F238E27FC236}">
              <a16:creationId xmlns:a16="http://schemas.microsoft.com/office/drawing/2014/main" id="{00000000-0008-0000-0200-00008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80" name="Picture 7">
          <a:extLst>
            <a:ext uri="{FF2B5EF4-FFF2-40B4-BE49-F238E27FC236}">
              <a16:creationId xmlns:a16="http://schemas.microsoft.com/office/drawing/2014/main" id="{00000000-0008-0000-0200-00008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81" name="Picture 7">
          <a:extLst>
            <a:ext uri="{FF2B5EF4-FFF2-40B4-BE49-F238E27FC236}">
              <a16:creationId xmlns:a16="http://schemas.microsoft.com/office/drawing/2014/main" id="{00000000-0008-0000-0200-00008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182" name="Picture 7">
          <a:extLst>
            <a:ext uri="{FF2B5EF4-FFF2-40B4-BE49-F238E27FC236}">
              <a16:creationId xmlns:a16="http://schemas.microsoft.com/office/drawing/2014/main" id="{00000000-0008-0000-0200-00008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83" name="Picture 7">
          <a:extLst>
            <a:ext uri="{FF2B5EF4-FFF2-40B4-BE49-F238E27FC236}">
              <a16:creationId xmlns:a16="http://schemas.microsoft.com/office/drawing/2014/main" id="{00000000-0008-0000-0200-00008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84" name="Picture 7">
          <a:extLst>
            <a:ext uri="{FF2B5EF4-FFF2-40B4-BE49-F238E27FC236}">
              <a16:creationId xmlns:a16="http://schemas.microsoft.com/office/drawing/2014/main" id="{00000000-0008-0000-0200-00008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85" name="Picture 7">
          <a:extLst>
            <a:ext uri="{FF2B5EF4-FFF2-40B4-BE49-F238E27FC236}">
              <a16:creationId xmlns:a16="http://schemas.microsoft.com/office/drawing/2014/main" id="{00000000-0008-0000-0200-00008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86" name="Picture 7">
          <a:extLst>
            <a:ext uri="{FF2B5EF4-FFF2-40B4-BE49-F238E27FC236}">
              <a16:creationId xmlns:a16="http://schemas.microsoft.com/office/drawing/2014/main" id="{00000000-0008-0000-0200-00008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87" name="Picture 7">
          <a:extLst>
            <a:ext uri="{FF2B5EF4-FFF2-40B4-BE49-F238E27FC236}">
              <a16:creationId xmlns:a16="http://schemas.microsoft.com/office/drawing/2014/main" id="{00000000-0008-0000-0200-00008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88" name="Picture 7">
          <a:extLst>
            <a:ext uri="{FF2B5EF4-FFF2-40B4-BE49-F238E27FC236}">
              <a16:creationId xmlns:a16="http://schemas.microsoft.com/office/drawing/2014/main" id="{00000000-0008-0000-0200-00008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89" name="Picture 7">
          <a:extLst>
            <a:ext uri="{FF2B5EF4-FFF2-40B4-BE49-F238E27FC236}">
              <a16:creationId xmlns:a16="http://schemas.microsoft.com/office/drawing/2014/main" id="{00000000-0008-0000-0200-00008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90" name="Picture 7">
          <a:extLst>
            <a:ext uri="{FF2B5EF4-FFF2-40B4-BE49-F238E27FC236}">
              <a16:creationId xmlns:a16="http://schemas.microsoft.com/office/drawing/2014/main" id="{00000000-0008-0000-0200-00008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91" name="Picture 7">
          <a:extLst>
            <a:ext uri="{FF2B5EF4-FFF2-40B4-BE49-F238E27FC236}">
              <a16:creationId xmlns:a16="http://schemas.microsoft.com/office/drawing/2014/main" id="{00000000-0008-0000-0200-00008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92" name="Picture 7">
          <a:extLst>
            <a:ext uri="{FF2B5EF4-FFF2-40B4-BE49-F238E27FC236}">
              <a16:creationId xmlns:a16="http://schemas.microsoft.com/office/drawing/2014/main" id="{00000000-0008-0000-0200-00009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93" name="Picture 7">
          <a:extLst>
            <a:ext uri="{FF2B5EF4-FFF2-40B4-BE49-F238E27FC236}">
              <a16:creationId xmlns:a16="http://schemas.microsoft.com/office/drawing/2014/main" id="{00000000-0008-0000-0200-00009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94" name="Picture 7">
          <a:extLst>
            <a:ext uri="{FF2B5EF4-FFF2-40B4-BE49-F238E27FC236}">
              <a16:creationId xmlns:a16="http://schemas.microsoft.com/office/drawing/2014/main" id="{00000000-0008-0000-0200-00009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95" name="Picture 7">
          <a:extLst>
            <a:ext uri="{FF2B5EF4-FFF2-40B4-BE49-F238E27FC236}">
              <a16:creationId xmlns:a16="http://schemas.microsoft.com/office/drawing/2014/main" id="{00000000-0008-0000-0200-00009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96" name="Picture 7">
          <a:extLst>
            <a:ext uri="{FF2B5EF4-FFF2-40B4-BE49-F238E27FC236}">
              <a16:creationId xmlns:a16="http://schemas.microsoft.com/office/drawing/2014/main" id="{00000000-0008-0000-0200-00009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97" name="Picture 7">
          <a:extLst>
            <a:ext uri="{FF2B5EF4-FFF2-40B4-BE49-F238E27FC236}">
              <a16:creationId xmlns:a16="http://schemas.microsoft.com/office/drawing/2014/main" id="{00000000-0008-0000-0200-00009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98" name="Picture 7">
          <a:extLst>
            <a:ext uri="{FF2B5EF4-FFF2-40B4-BE49-F238E27FC236}">
              <a16:creationId xmlns:a16="http://schemas.microsoft.com/office/drawing/2014/main" id="{00000000-0008-0000-0200-00009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199" name="Picture 7">
          <a:extLst>
            <a:ext uri="{FF2B5EF4-FFF2-40B4-BE49-F238E27FC236}">
              <a16:creationId xmlns:a16="http://schemas.microsoft.com/office/drawing/2014/main" id="{00000000-0008-0000-0200-00009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00" name="Picture 7">
          <a:extLst>
            <a:ext uri="{FF2B5EF4-FFF2-40B4-BE49-F238E27FC236}">
              <a16:creationId xmlns:a16="http://schemas.microsoft.com/office/drawing/2014/main" id="{00000000-0008-0000-0200-00009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01" name="Picture 7">
          <a:extLst>
            <a:ext uri="{FF2B5EF4-FFF2-40B4-BE49-F238E27FC236}">
              <a16:creationId xmlns:a16="http://schemas.microsoft.com/office/drawing/2014/main" id="{00000000-0008-0000-0200-00009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02" name="Picture 7">
          <a:extLst>
            <a:ext uri="{FF2B5EF4-FFF2-40B4-BE49-F238E27FC236}">
              <a16:creationId xmlns:a16="http://schemas.microsoft.com/office/drawing/2014/main" id="{00000000-0008-0000-0200-00009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03" name="Picture 7">
          <a:extLst>
            <a:ext uri="{FF2B5EF4-FFF2-40B4-BE49-F238E27FC236}">
              <a16:creationId xmlns:a16="http://schemas.microsoft.com/office/drawing/2014/main" id="{00000000-0008-0000-0200-00009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04" name="Picture 7">
          <a:extLst>
            <a:ext uri="{FF2B5EF4-FFF2-40B4-BE49-F238E27FC236}">
              <a16:creationId xmlns:a16="http://schemas.microsoft.com/office/drawing/2014/main" id="{00000000-0008-0000-0200-00009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05" name="Picture 7">
          <a:extLst>
            <a:ext uri="{FF2B5EF4-FFF2-40B4-BE49-F238E27FC236}">
              <a16:creationId xmlns:a16="http://schemas.microsoft.com/office/drawing/2014/main" id="{00000000-0008-0000-0200-00009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06" name="Picture 7">
          <a:extLst>
            <a:ext uri="{FF2B5EF4-FFF2-40B4-BE49-F238E27FC236}">
              <a16:creationId xmlns:a16="http://schemas.microsoft.com/office/drawing/2014/main" id="{00000000-0008-0000-0200-00009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07" name="Picture 7">
          <a:extLst>
            <a:ext uri="{FF2B5EF4-FFF2-40B4-BE49-F238E27FC236}">
              <a16:creationId xmlns:a16="http://schemas.microsoft.com/office/drawing/2014/main" id="{00000000-0008-0000-0200-00009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08" name="Picture 7">
          <a:extLst>
            <a:ext uri="{FF2B5EF4-FFF2-40B4-BE49-F238E27FC236}">
              <a16:creationId xmlns:a16="http://schemas.microsoft.com/office/drawing/2014/main" id="{00000000-0008-0000-0200-0000A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09" name="Picture 7">
          <a:extLst>
            <a:ext uri="{FF2B5EF4-FFF2-40B4-BE49-F238E27FC236}">
              <a16:creationId xmlns:a16="http://schemas.microsoft.com/office/drawing/2014/main" id="{00000000-0008-0000-0200-0000A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10" name="Picture 7">
          <a:extLst>
            <a:ext uri="{FF2B5EF4-FFF2-40B4-BE49-F238E27FC236}">
              <a16:creationId xmlns:a16="http://schemas.microsoft.com/office/drawing/2014/main" id="{00000000-0008-0000-0200-0000A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11" name="Picture 7">
          <a:extLst>
            <a:ext uri="{FF2B5EF4-FFF2-40B4-BE49-F238E27FC236}">
              <a16:creationId xmlns:a16="http://schemas.microsoft.com/office/drawing/2014/main" id="{00000000-0008-0000-0200-0000A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12" name="Picture 7">
          <a:extLst>
            <a:ext uri="{FF2B5EF4-FFF2-40B4-BE49-F238E27FC236}">
              <a16:creationId xmlns:a16="http://schemas.microsoft.com/office/drawing/2014/main" id="{00000000-0008-0000-0200-0000A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13" name="Picture 7">
          <a:extLst>
            <a:ext uri="{FF2B5EF4-FFF2-40B4-BE49-F238E27FC236}">
              <a16:creationId xmlns:a16="http://schemas.microsoft.com/office/drawing/2014/main" id="{00000000-0008-0000-0200-0000A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14" name="Picture 7">
          <a:extLst>
            <a:ext uri="{FF2B5EF4-FFF2-40B4-BE49-F238E27FC236}">
              <a16:creationId xmlns:a16="http://schemas.microsoft.com/office/drawing/2014/main" id="{00000000-0008-0000-0200-0000A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15" name="Picture 7">
          <a:extLst>
            <a:ext uri="{FF2B5EF4-FFF2-40B4-BE49-F238E27FC236}">
              <a16:creationId xmlns:a16="http://schemas.microsoft.com/office/drawing/2014/main" id="{00000000-0008-0000-0200-0000A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16" name="Picture 7">
          <a:extLst>
            <a:ext uri="{FF2B5EF4-FFF2-40B4-BE49-F238E27FC236}">
              <a16:creationId xmlns:a16="http://schemas.microsoft.com/office/drawing/2014/main" id="{00000000-0008-0000-0200-0000A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17" name="Picture 7">
          <a:extLst>
            <a:ext uri="{FF2B5EF4-FFF2-40B4-BE49-F238E27FC236}">
              <a16:creationId xmlns:a16="http://schemas.microsoft.com/office/drawing/2014/main" id="{00000000-0008-0000-0200-0000A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18" name="Picture 7">
          <a:extLst>
            <a:ext uri="{FF2B5EF4-FFF2-40B4-BE49-F238E27FC236}">
              <a16:creationId xmlns:a16="http://schemas.microsoft.com/office/drawing/2014/main" id="{00000000-0008-0000-0200-0000A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19" name="Picture 7">
          <a:extLst>
            <a:ext uri="{FF2B5EF4-FFF2-40B4-BE49-F238E27FC236}">
              <a16:creationId xmlns:a16="http://schemas.microsoft.com/office/drawing/2014/main" id="{00000000-0008-0000-0200-0000A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20" name="Picture 7">
          <a:extLst>
            <a:ext uri="{FF2B5EF4-FFF2-40B4-BE49-F238E27FC236}">
              <a16:creationId xmlns:a16="http://schemas.microsoft.com/office/drawing/2014/main" id="{00000000-0008-0000-0200-0000A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21" name="Picture 7">
          <a:extLst>
            <a:ext uri="{FF2B5EF4-FFF2-40B4-BE49-F238E27FC236}">
              <a16:creationId xmlns:a16="http://schemas.microsoft.com/office/drawing/2014/main" id="{00000000-0008-0000-0200-0000A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22" name="Picture 7">
          <a:extLst>
            <a:ext uri="{FF2B5EF4-FFF2-40B4-BE49-F238E27FC236}">
              <a16:creationId xmlns:a16="http://schemas.microsoft.com/office/drawing/2014/main" id="{00000000-0008-0000-0200-0000A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23" name="Picture 7">
          <a:extLst>
            <a:ext uri="{FF2B5EF4-FFF2-40B4-BE49-F238E27FC236}">
              <a16:creationId xmlns:a16="http://schemas.microsoft.com/office/drawing/2014/main" id="{00000000-0008-0000-0200-0000A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24" name="Picture 7">
          <a:extLst>
            <a:ext uri="{FF2B5EF4-FFF2-40B4-BE49-F238E27FC236}">
              <a16:creationId xmlns:a16="http://schemas.microsoft.com/office/drawing/2014/main" id="{00000000-0008-0000-0200-0000B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25" name="Picture 7">
          <a:extLst>
            <a:ext uri="{FF2B5EF4-FFF2-40B4-BE49-F238E27FC236}">
              <a16:creationId xmlns:a16="http://schemas.microsoft.com/office/drawing/2014/main" id="{00000000-0008-0000-0200-0000B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26" name="Picture 7">
          <a:extLst>
            <a:ext uri="{FF2B5EF4-FFF2-40B4-BE49-F238E27FC236}">
              <a16:creationId xmlns:a16="http://schemas.microsoft.com/office/drawing/2014/main" id="{00000000-0008-0000-0200-0000B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27" name="Picture 7">
          <a:extLst>
            <a:ext uri="{FF2B5EF4-FFF2-40B4-BE49-F238E27FC236}">
              <a16:creationId xmlns:a16="http://schemas.microsoft.com/office/drawing/2014/main" id="{00000000-0008-0000-0200-0000B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28" name="Picture 7">
          <a:extLst>
            <a:ext uri="{FF2B5EF4-FFF2-40B4-BE49-F238E27FC236}">
              <a16:creationId xmlns:a16="http://schemas.microsoft.com/office/drawing/2014/main" id="{00000000-0008-0000-0200-0000B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29" name="Picture 7">
          <a:extLst>
            <a:ext uri="{FF2B5EF4-FFF2-40B4-BE49-F238E27FC236}">
              <a16:creationId xmlns:a16="http://schemas.microsoft.com/office/drawing/2014/main" id="{00000000-0008-0000-0200-0000B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30" name="Picture 7">
          <a:extLst>
            <a:ext uri="{FF2B5EF4-FFF2-40B4-BE49-F238E27FC236}">
              <a16:creationId xmlns:a16="http://schemas.microsoft.com/office/drawing/2014/main" id="{00000000-0008-0000-0200-0000B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31" name="Picture 7">
          <a:extLst>
            <a:ext uri="{FF2B5EF4-FFF2-40B4-BE49-F238E27FC236}">
              <a16:creationId xmlns:a16="http://schemas.microsoft.com/office/drawing/2014/main" id="{00000000-0008-0000-0200-0000B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32" name="Picture 7">
          <a:extLst>
            <a:ext uri="{FF2B5EF4-FFF2-40B4-BE49-F238E27FC236}">
              <a16:creationId xmlns:a16="http://schemas.microsoft.com/office/drawing/2014/main" id="{00000000-0008-0000-0200-0000B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33" name="Picture 7">
          <a:extLst>
            <a:ext uri="{FF2B5EF4-FFF2-40B4-BE49-F238E27FC236}">
              <a16:creationId xmlns:a16="http://schemas.microsoft.com/office/drawing/2014/main" id="{00000000-0008-0000-0200-0000B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34" name="Picture 7">
          <a:extLst>
            <a:ext uri="{FF2B5EF4-FFF2-40B4-BE49-F238E27FC236}">
              <a16:creationId xmlns:a16="http://schemas.microsoft.com/office/drawing/2014/main" id="{00000000-0008-0000-0200-0000B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35" name="Picture 7">
          <a:extLst>
            <a:ext uri="{FF2B5EF4-FFF2-40B4-BE49-F238E27FC236}">
              <a16:creationId xmlns:a16="http://schemas.microsoft.com/office/drawing/2014/main" id="{00000000-0008-0000-0200-0000B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36" name="Picture 7">
          <a:extLst>
            <a:ext uri="{FF2B5EF4-FFF2-40B4-BE49-F238E27FC236}">
              <a16:creationId xmlns:a16="http://schemas.microsoft.com/office/drawing/2014/main" id="{00000000-0008-0000-0200-0000B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37" name="Picture 7">
          <a:extLst>
            <a:ext uri="{FF2B5EF4-FFF2-40B4-BE49-F238E27FC236}">
              <a16:creationId xmlns:a16="http://schemas.microsoft.com/office/drawing/2014/main" id="{00000000-0008-0000-0200-0000B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238" name="Picture 7">
          <a:extLst>
            <a:ext uri="{FF2B5EF4-FFF2-40B4-BE49-F238E27FC236}">
              <a16:creationId xmlns:a16="http://schemas.microsoft.com/office/drawing/2014/main" id="{00000000-0008-0000-0200-0000B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39" name="Picture 7">
          <a:extLst>
            <a:ext uri="{FF2B5EF4-FFF2-40B4-BE49-F238E27FC236}">
              <a16:creationId xmlns:a16="http://schemas.microsoft.com/office/drawing/2014/main" id="{00000000-0008-0000-0200-0000B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40" name="Picture 7">
          <a:extLst>
            <a:ext uri="{FF2B5EF4-FFF2-40B4-BE49-F238E27FC236}">
              <a16:creationId xmlns:a16="http://schemas.microsoft.com/office/drawing/2014/main" id="{00000000-0008-0000-0200-0000C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41" name="Picture 7">
          <a:extLst>
            <a:ext uri="{FF2B5EF4-FFF2-40B4-BE49-F238E27FC236}">
              <a16:creationId xmlns:a16="http://schemas.microsoft.com/office/drawing/2014/main" id="{00000000-0008-0000-0200-0000C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42" name="Picture 7">
          <a:extLst>
            <a:ext uri="{FF2B5EF4-FFF2-40B4-BE49-F238E27FC236}">
              <a16:creationId xmlns:a16="http://schemas.microsoft.com/office/drawing/2014/main" id="{00000000-0008-0000-0200-0000C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43" name="Picture 7">
          <a:extLst>
            <a:ext uri="{FF2B5EF4-FFF2-40B4-BE49-F238E27FC236}">
              <a16:creationId xmlns:a16="http://schemas.microsoft.com/office/drawing/2014/main" id="{00000000-0008-0000-0200-0000C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44" name="Picture 7">
          <a:extLst>
            <a:ext uri="{FF2B5EF4-FFF2-40B4-BE49-F238E27FC236}">
              <a16:creationId xmlns:a16="http://schemas.microsoft.com/office/drawing/2014/main" id="{00000000-0008-0000-0200-0000C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45" name="Picture 7">
          <a:extLst>
            <a:ext uri="{FF2B5EF4-FFF2-40B4-BE49-F238E27FC236}">
              <a16:creationId xmlns:a16="http://schemas.microsoft.com/office/drawing/2014/main" id="{00000000-0008-0000-0200-0000C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46" name="Picture 7">
          <a:extLst>
            <a:ext uri="{FF2B5EF4-FFF2-40B4-BE49-F238E27FC236}">
              <a16:creationId xmlns:a16="http://schemas.microsoft.com/office/drawing/2014/main" id="{00000000-0008-0000-0200-0000C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47" name="Picture 7">
          <a:extLst>
            <a:ext uri="{FF2B5EF4-FFF2-40B4-BE49-F238E27FC236}">
              <a16:creationId xmlns:a16="http://schemas.microsoft.com/office/drawing/2014/main" id="{00000000-0008-0000-0200-0000C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48" name="Picture 7">
          <a:extLst>
            <a:ext uri="{FF2B5EF4-FFF2-40B4-BE49-F238E27FC236}">
              <a16:creationId xmlns:a16="http://schemas.microsoft.com/office/drawing/2014/main" id="{00000000-0008-0000-0200-0000C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49" name="Picture 7">
          <a:extLst>
            <a:ext uri="{FF2B5EF4-FFF2-40B4-BE49-F238E27FC236}">
              <a16:creationId xmlns:a16="http://schemas.microsoft.com/office/drawing/2014/main" id="{00000000-0008-0000-0200-0000C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50" name="Picture 7">
          <a:extLst>
            <a:ext uri="{FF2B5EF4-FFF2-40B4-BE49-F238E27FC236}">
              <a16:creationId xmlns:a16="http://schemas.microsoft.com/office/drawing/2014/main" id="{00000000-0008-0000-0200-0000C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51" name="Picture 7">
          <a:extLst>
            <a:ext uri="{FF2B5EF4-FFF2-40B4-BE49-F238E27FC236}">
              <a16:creationId xmlns:a16="http://schemas.microsoft.com/office/drawing/2014/main" id="{00000000-0008-0000-0200-0000C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52" name="Picture 7">
          <a:extLst>
            <a:ext uri="{FF2B5EF4-FFF2-40B4-BE49-F238E27FC236}">
              <a16:creationId xmlns:a16="http://schemas.microsoft.com/office/drawing/2014/main" id="{00000000-0008-0000-0200-0000C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53" name="Picture 7">
          <a:extLst>
            <a:ext uri="{FF2B5EF4-FFF2-40B4-BE49-F238E27FC236}">
              <a16:creationId xmlns:a16="http://schemas.microsoft.com/office/drawing/2014/main" id="{00000000-0008-0000-0200-0000C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54" name="Picture 7">
          <a:extLst>
            <a:ext uri="{FF2B5EF4-FFF2-40B4-BE49-F238E27FC236}">
              <a16:creationId xmlns:a16="http://schemas.microsoft.com/office/drawing/2014/main" id="{00000000-0008-0000-0200-0000C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55" name="Picture 7">
          <a:extLst>
            <a:ext uri="{FF2B5EF4-FFF2-40B4-BE49-F238E27FC236}">
              <a16:creationId xmlns:a16="http://schemas.microsoft.com/office/drawing/2014/main" id="{00000000-0008-0000-0200-0000C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56" name="Picture 7">
          <a:extLst>
            <a:ext uri="{FF2B5EF4-FFF2-40B4-BE49-F238E27FC236}">
              <a16:creationId xmlns:a16="http://schemas.microsoft.com/office/drawing/2014/main" id="{00000000-0008-0000-0200-0000D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57" name="Picture 7">
          <a:extLst>
            <a:ext uri="{FF2B5EF4-FFF2-40B4-BE49-F238E27FC236}">
              <a16:creationId xmlns:a16="http://schemas.microsoft.com/office/drawing/2014/main" id="{00000000-0008-0000-0200-0000D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58" name="Picture 7">
          <a:extLst>
            <a:ext uri="{FF2B5EF4-FFF2-40B4-BE49-F238E27FC236}">
              <a16:creationId xmlns:a16="http://schemas.microsoft.com/office/drawing/2014/main" id="{00000000-0008-0000-0200-0000D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59" name="Picture 7">
          <a:extLst>
            <a:ext uri="{FF2B5EF4-FFF2-40B4-BE49-F238E27FC236}">
              <a16:creationId xmlns:a16="http://schemas.microsoft.com/office/drawing/2014/main" id="{00000000-0008-0000-0200-0000D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60" name="Picture 7">
          <a:extLst>
            <a:ext uri="{FF2B5EF4-FFF2-40B4-BE49-F238E27FC236}">
              <a16:creationId xmlns:a16="http://schemas.microsoft.com/office/drawing/2014/main" id="{00000000-0008-0000-0200-0000D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61" name="Picture 7">
          <a:extLst>
            <a:ext uri="{FF2B5EF4-FFF2-40B4-BE49-F238E27FC236}">
              <a16:creationId xmlns:a16="http://schemas.microsoft.com/office/drawing/2014/main" id="{00000000-0008-0000-0200-0000D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62" name="Picture 7">
          <a:extLst>
            <a:ext uri="{FF2B5EF4-FFF2-40B4-BE49-F238E27FC236}">
              <a16:creationId xmlns:a16="http://schemas.microsoft.com/office/drawing/2014/main" id="{00000000-0008-0000-0200-0000D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63" name="Picture 7">
          <a:extLst>
            <a:ext uri="{FF2B5EF4-FFF2-40B4-BE49-F238E27FC236}">
              <a16:creationId xmlns:a16="http://schemas.microsoft.com/office/drawing/2014/main" id="{00000000-0008-0000-0200-0000D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64" name="Picture 7">
          <a:extLst>
            <a:ext uri="{FF2B5EF4-FFF2-40B4-BE49-F238E27FC236}">
              <a16:creationId xmlns:a16="http://schemas.microsoft.com/office/drawing/2014/main" id="{00000000-0008-0000-0200-0000D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65" name="Picture 7">
          <a:extLst>
            <a:ext uri="{FF2B5EF4-FFF2-40B4-BE49-F238E27FC236}">
              <a16:creationId xmlns:a16="http://schemas.microsoft.com/office/drawing/2014/main" id="{00000000-0008-0000-0200-0000D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66" name="Picture 7">
          <a:extLst>
            <a:ext uri="{FF2B5EF4-FFF2-40B4-BE49-F238E27FC236}">
              <a16:creationId xmlns:a16="http://schemas.microsoft.com/office/drawing/2014/main" id="{00000000-0008-0000-0200-0000D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67" name="Picture 7">
          <a:extLst>
            <a:ext uri="{FF2B5EF4-FFF2-40B4-BE49-F238E27FC236}">
              <a16:creationId xmlns:a16="http://schemas.microsoft.com/office/drawing/2014/main" id="{00000000-0008-0000-0200-0000D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68" name="Picture 7">
          <a:extLst>
            <a:ext uri="{FF2B5EF4-FFF2-40B4-BE49-F238E27FC236}">
              <a16:creationId xmlns:a16="http://schemas.microsoft.com/office/drawing/2014/main" id="{00000000-0008-0000-0200-0000D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69" name="Picture 7">
          <a:extLst>
            <a:ext uri="{FF2B5EF4-FFF2-40B4-BE49-F238E27FC236}">
              <a16:creationId xmlns:a16="http://schemas.microsoft.com/office/drawing/2014/main" id="{00000000-0008-0000-0200-0000D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70" name="Picture 7">
          <a:extLst>
            <a:ext uri="{FF2B5EF4-FFF2-40B4-BE49-F238E27FC236}">
              <a16:creationId xmlns:a16="http://schemas.microsoft.com/office/drawing/2014/main" id="{00000000-0008-0000-0200-0000D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71" name="Picture 7">
          <a:extLst>
            <a:ext uri="{FF2B5EF4-FFF2-40B4-BE49-F238E27FC236}">
              <a16:creationId xmlns:a16="http://schemas.microsoft.com/office/drawing/2014/main" id="{00000000-0008-0000-0200-0000D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72" name="Picture 7">
          <a:extLst>
            <a:ext uri="{FF2B5EF4-FFF2-40B4-BE49-F238E27FC236}">
              <a16:creationId xmlns:a16="http://schemas.microsoft.com/office/drawing/2014/main" id="{00000000-0008-0000-0200-0000E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73" name="Picture 7">
          <a:extLst>
            <a:ext uri="{FF2B5EF4-FFF2-40B4-BE49-F238E27FC236}">
              <a16:creationId xmlns:a16="http://schemas.microsoft.com/office/drawing/2014/main" id="{00000000-0008-0000-0200-0000E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74" name="Picture 7">
          <a:extLst>
            <a:ext uri="{FF2B5EF4-FFF2-40B4-BE49-F238E27FC236}">
              <a16:creationId xmlns:a16="http://schemas.microsoft.com/office/drawing/2014/main" id="{00000000-0008-0000-0200-0000E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75" name="Picture 7">
          <a:extLst>
            <a:ext uri="{FF2B5EF4-FFF2-40B4-BE49-F238E27FC236}">
              <a16:creationId xmlns:a16="http://schemas.microsoft.com/office/drawing/2014/main" id="{00000000-0008-0000-0200-0000E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76" name="Picture 7">
          <a:extLst>
            <a:ext uri="{FF2B5EF4-FFF2-40B4-BE49-F238E27FC236}">
              <a16:creationId xmlns:a16="http://schemas.microsoft.com/office/drawing/2014/main" id="{00000000-0008-0000-0200-0000E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77" name="Picture 7">
          <a:extLst>
            <a:ext uri="{FF2B5EF4-FFF2-40B4-BE49-F238E27FC236}">
              <a16:creationId xmlns:a16="http://schemas.microsoft.com/office/drawing/2014/main" id="{00000000-0008-0000-0200-0000E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78" name="Picture 7">
          <a:extLst>
            <a:ext uri="{FF2B5EF4-FFF2-40B4-BE49-F238E27FC236}">
              <a16:creationId xmlns:a16="http://schemas.microsoft.com/office/drawing/2014/main" id="{00000000-0008-0000-0200-0000E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79" name="Picture 7">
          <a:extLst>
            <a:ext uri="{FF2B5EF4-FFF2-40B4-BE49-F238E27FC236}">
              <a16:creationId xmlns:a16="http://schemas.microsoft.com/office/drawing/2014/main" id="{00000000-0008-0000-0200-0000E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80" name="Picture 7">
          <a:extLst>
            <a:ext uri="{FF2B5EF4-FFF2-40B4-BE49-F238E27FC236}">
              <a16:creationId xmlns:a16="http://schemas.microsoft.com/office/drawing/2014/main" id="{00000000-0008-0000-0200-0000E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81" name="Picture 7">
          <a:extLst>
            <a:ext uri="{FF2B5EF4-FFF2-40B4-BE49-F238E27FC236}">
              <a16:creationId xmlns:a16="http://schemas.microsoft.com/office/drawing/2014/main" id="{00000000-0008-0000-0200-0000E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82" name="Picture 7">
          <a:extLst>
            <a:ext uri="{FF2B5EF4-FFF2-40B4-BE49-F238E27FC236}">
              <a16:creationId xmlns:a16="http://schemas.microsoft.com/office/drawing/2014/main" id="{00000000-0008-0000-0200-0000E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83" name="Picture 7">
          <a:extLst>
            <a:ext uri="{FF2B5EF4-FFF2-40B4-BE49-F238E27FC236}">
              <a16:creationId xmlns:a16="http://schemas.microsoft.com/office/drawing/2014/main" id="{00000000-0008-0000-0200-0000E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84" name="Picture 7">
          <a:extLst>
            <a:ext uri="{FF2B5EF4-FFF2-40B4-BE49-F238E27FC236}">
              <a16:creationId xmlns:a16="http://schemas.microsoft.com/office/drawing/2014/main" id="{00000000-0008-0000-0200-0000E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85" name="Picture 7">
          <a:extLst>
            <a:ext uri="{FF2B5EF4-FFF2-40B4-BE49-F238E27FC236}">
              <a16:creationId xmlns:a16="http://schemas.microsoft.com/office/drawing/2014/main" id="{00000000-0008-0000-0200-0000E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86" name="Picture 7">
          <a:extLst>
            <a:ext uri="{FF2B5EF4-FFF2-40B4-BE49-F238E27FC236}">
              <a16:creationId xmlns:a16="http://schemas.microsoft.com/office/drawing/2014/main" id="{00000000-0008-0000-0200-0000E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87" name="Picture 7">
          <a:extLst>
            <a:ext uri="{FF2B5EF4-FFF2-40B4-BE49-F238E27FC236}">
              <a16:creationId xmlns:a16="http://schemas.microsoft.com/office/drawing/2014/main" id="{00000000-0008-0000-0200-0000E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88" name="Picture 7">
          <a:extLst>
            <a:ext uri="{FF2B5EF4-FFF2-40B4-BE49-F238E27FC236}">
              <a16:creationId xmlns:a16="http://schemas.microsoft.com/office/drawing/2014/main" id="{00000000-0008-0000-0200-0000F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89" name="Picture 7">
          <a:extLst>
            <a:ext uri="{FF2B5EF4-FFF2-40B4-BE49-F238E27FC236}">
              <a16:creationId xmlns:a16="http://schemas.microsoft.com/office/drawing/2014/main" id="{00000000-0008-0000-0200-0000F1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90" name="Picture 7">
          <a:extLst>
            <a:ext uri="{FF2B5EF4-FFF2-40B4-BE49-F238E27FC236}">
              <a16:creationId xmlns:a16="http://schemas.microsoft.com/office/drawing/2014/main" id="{00000000-0008-0000-0200-0000F2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91" name="Picture 7">
          <a:extLst>
            <a:ext uri="{FF2B5EF4-FFF2-40B4-BE49-F238E27FC236}">
              <a16:creationId xmlns:a16="http://schemas.microsoft.com/office/drawing/2014/main" id="{00000000-0008-0000-0200-0000F3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92" name="Picture 7">
          <a:extLst>
            <a:ext uri="{FF2B5EF4-FFF2-40B4-BE49-F238E27FC236}">
              <a16:creationId xmlns:a16="http://schemas.microsoft.com/office/drawing/2014/main" id="{00000000-0008-0000-0200-0000F4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93" name="Picture 7">
          <a:extLst>
            <a:ext uri="{FF2B5EF4-FFF2-40B4-BE49-F238E27FC236}">
              <a16:creationId xmlns:a16="http://schemas.microsoft.com/office/drawing/2014/main" id="{00000000-0008-0000-0200-0000F5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94" name="Picture 7">
          <a:extLst>
            <a:ext uri="{FF2B5EF4-FFF2-40B4-BE49-F238E27FC236}">
              <a16:creationId xmlns:a16="http://schemas.microsoft.com/office/drawing/2014/main" id="{00000000-0008-0000-0200-0000F6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95" name="Picture 7">
          <a:extLst>
            <a:ext uri="{FF2B5EF4-FFF2-40B4-BE49-F238E27FC236}">
              <a16:creationId xmlns:a16="http://schemas.microsoft.com/office/drawing/2014/main" id="{00000000-0008-0000-0200-0000F7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96" name="Picture 7">
          <a:extLst>
            <a:ext uri="{FF2B5EF4-FFF2-40B4-BE49-F238E27FC236}">
              <a16:creationId xmlns:a16="http://schemas.microsoft.com/office/drawing/2014/main" id="{00000000-0008-0000-0200-0000F8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97" name="Picture 7">
          <a:extLst>
            <a:ext uri="{FF2B5EF4-FFF2-40B4-BE49-F238E27FC236}">
              <a16:creationId xmlns:a16="http://schemas.microsoft.com/office/drawing/2014/main" id="{00000000-0008-0000-0200-0000F9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98" name="Picture 7">
          <a:extLst>
            <a:ext uri="{FF2B5EF4-FFF2-40B4-BE49-F238E27FC236}">
              <a16:creationId xmlns:a16="http://schemas.microsoft.com/office/drawing/2014/main" id="{00000000-0008-0000-0200-0000FA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299" name="Picture 7">
          <a:extLst>
            <a:ext uri="{FF2B5EF4-FFF2-40B4-BE49-F238E27FC236}">
              <a16:creationId xmlns:a16="http://schemas.microsoft.com/office/drawing/2014/main" id="{00000000-0008-0000-0200-0000FB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00" name="Picture 7">
          <a:extLst>
            <a:ext uri="{FF2B5EF4-FFF2-40B4-BE49-F238E27FC236}">
              <a16:creationId xmlns:a16="http://schemas.microsoft.com/office/drawing/2014/main" id="{00000000-0008-0000-0200-0000FC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01" name="Picture 7">
          <a:extLst>
            <a:ext uri="{FF2B5EF4-FFF2-40B4-BE49-F238E27FC236}">
              <a16:creationId xmlns:a16="http://schemas.microsoft.com/office/drawing/2014/main" id="{00000000-0008-0000-0200-0000F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02" name="Picture 7">
          <a:extLst>
            <a:ext uri="{FF2B5EF4-FFF2-40B4-BE49-F238E27FC236}">
              <a16:creationId xmlns:a16="http://schemas.microsoft.com/office/drawing/2014/main" id="{00000000-0008-0000-0200-0000FE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03" name="Picture 7">
          <a:extLst>
            <a:ext uri="{FF2B5EF4-FFF2-40B4-BE49-F238E27FC236}">
              <a16:creationId xmlns:a16="http://schemas.microsoft.com/office/drawing/2014/main" id="{00000000-0008-0000-0200-0000F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04" name="Picture 7">
          <a:extLst>
            <a:ext uri="{FF2B5EF4-FFF2-40B4-BE49-F238E27FC236}">
              <a16:creationId xmlns:a16="http://schemas.microsoft.com/office/drawing/2014/main" id="{00000000-0008-0000-0200-00000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05" name="Picture 7">
          <a:extLst>
            <a:ext uri="{FF2B5EF4-FFF2-40B4-BE49-F238E27FC236}">
              <a16:creationId xmlns:a16="http://schemas.microsoft.com/office/drawing/2014/main" id="{00000000-0008-0000-0200-00000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06" name="Picture 7">
          <a:extLst>
            <a:ext uri="{FF2B5EF4-FFF2-40B4-BE49-F238E27FC236}">
              <a16:creationId xmlns:a16="http://schemas.microsoft.com/office/drawing/2014/main" id="{00000000-0008-0000-0200-00000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07" name="Picture 7">
          <a:extLst>
            <a:ext uri="{FF2B5EF4-FFF2-40B4-BE49-F238E27FC236}">
              <a16:creationId xmlns:a16="http://schemas.microsoft.com/office/drawing/2014/main" id="{00000000-0008-0000-0200-00000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08" name="Picture 7">
          <a:extLst>
            <a:ext uri="{FF2B5EF4-FFF2-40B4-BE49-F238E27FC236}">
              <a16:creationId xmlns:a16="http://schemas.microsoft.com/office/drawing/2014/main" id="{00000000-0008-0000-0200-00000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09" name="Picture 7">
          <a:extLst>
            <a:ext uri="{FF2B5EF4-FFF2-40B4-BE49-F238E27FC236}">
              <a16:creationId xmlns:a16="http://schemas.microsoft.com/office/drawing/2014/main" id="{00000000-0008-0000-0200-00000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10" name="Picture 7">
          <a:extLst>
            <a:ext uri="{FF2B5EF4-FFF2-40B4-BE49-F238E27FC236}">
              <a16:creationId xmlns:a16="http://schemas.microsoft.com/office/drawing/2014/main" id="{00000000-0008-0000-0200-00000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11" name="Picture 7">
          <a:extLst>
            <a:ext uri="{FF2B5EF4-FFF2-40B4-BE49-F238E27FC236}">
              <a16:creationId xmlns:a16="http://schemas.microsoft.com/office/drawing/2014/main" id="{00000000-0008-0000-0200-00000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12" name="Picture 7">
          <a:extLst>
            <a:ext uri="{FF2B5EF4-FFF2-40B4-BE49-F238E27FC236}">
              <a16:creationId xmlns:a16="http://schemas.microsoft.com/office/drawing/2014/main" id="{00000000-0008-0000-0200-00000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13" name="Picture 7">
          <a:extLst>
            <a:ext uri="{FF2B5EF4-FFF2-40B4-BE49-F238E27FC236}">
              <a16:creationId xmlns:a16="http://schemas.microsoft.com/office/drawing/2014/main" id="{00000000-0008-0000-0200-00000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14" name="Picture 7">
          <a:extLst>
            <a:ext uri="{FF2B5EF4-FFF2-40B4-BE49-F238E27FC236}">
              <a16:creationId xmlns:a16="http://schemas.microsoft.com/office/drawing/2014/main" id="{00000000-0008-0000-0200-00000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15" name="Picture 7">
          <a:extLst>
            <a:ext uri="{FF2B5EF4-FFF2-40B4-BE49-F238E27FC236}">
              <a16:creationId xmlns:a16="http://schemas.microsoft.com/office/drawing/2014/main" id="{00000000-0008-0000-0200-00000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16" name="Picture 7">
          <a:extLst>
            <a:ext uri="{FF2B5EF4-FFF2-40B4-BE49-F238E27FC236}">
              <a16:creationId xmlns:a16="http://schemas.microsoft.com/office/drawing/2014/main" id="{00000000-0008-0000-0200-00000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17" name="Picture 7">
          <a:extLst>
            <a:ext uri="{FF2B5EF4-FFF2-40B4-BE49-F238E27FC236}">
              <a16:creationId xmlns:a16="http://schemas.microsoft.com/office/drawing/2014/main" id="{00000000-0008-0000-0200-00000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18" name="Picture 7">
          <a:extLst>
            <a:ext uri="{FF2B5EF4-FFF2-40B4-BE49-F238E27FC236}">
              <a16:creationId xmlns:a16="http://schemas.microsoft.com/office/drawing/2014/main" id="{00000000-0008-0000-0200-00000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19" name="Picture 7">
          <a:extLst>
            <a:ext uri="{FF2B5EF4-FFF2-40B4-BE49-F238E27FC236}">
              <a16:creationId xmlns:a16="http://schemas.microsoft.com/office/drawing/2014/main" id="{00000000-0008-0000-0200-00000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20" name="Picture 7">
          <a:extLst>
            <a:ext uri="{FF2B5EF4-FFF2-40B4-BE49-F238E27FC236}">
              <a16:creationId xmlns:a16="http://schemas.microsoft.com/office/drawing/2014/main" id="{00000000-0008-0000-0200-00001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21" name="Picture 7">
          <a:extLst>
            <a:ext uri="{FF2B5EF4-FFF2-40B4-BE49-F238E27FC236}">
              <a16:creationId xmlns:a16="http://schemas.microsoft.com/office/drawing/2014/main" id="{00000000-0008-0000-0200-00001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22" name="Picture 7">
          <a:extLst>
            <a:ext uri="{FF2B5EF4-FFF2-40B4-BE49-F238E27FC236}">
              <a16:creationId xmlns:a16="http://schemas.microsoft.com/office/drawing/2014/main" id="{00000000-0008-0000-0200-00001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23" name="Picture 7">
          <a:extLst>
            <a:ext uri="{FF2B5EF4-FFF2-40B4-BE49-F238E27FC236}">
              <a16:creationId xmlns:a16="http://schemas.microsoft.com/office/drawing/2014/main" id="{00000000-0008-0000-0200-00001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24" name="Picture 7">
          <a:extLst>
            <a:ext uri="{FF2B5EF4-FFF2-40B4-BE49-F238E27FC236}">
              <a16:creationId xmlns:a16="http://schemas.microsoft.com/office/drawing/2014/main" id="{00000000-0008-0000-0200-00001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25" name="Picture 7">
          <a:extLst>
            <a:ext uri="{FF2B5EF4-FFF2-40B4-BE49-F238E27FC236}">
              <a16:creationId xmlns:a16="http://schemas.microsoft.com/office/drawing/2014/main" id="{00000000-0008-0000-0200-00001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26" name="Picture 7">
          <a:extLst>
            <a:ext uri="{FF2B5EF4-FFF2-40B4-BE49-F238E27FC236}">
              <a16:creationId xmlns:a16="http://schemas.microsoft.com/office/drawing/2014/main" id="{00000000-0008-0000-0200-00001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27" name="Picture 7">
          <a:extLst>
            <a:ext uri="{FF2B5EF4-FFF2-40B4-BE49-F238E27FC236}">
              <a16:creationId xmlns:a16="http://schemas.microsoft.com/office/drawing/2014/main" id="{00000000-0008-0000-0200-00001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28" name="Picture 7">
          <a:extLst>
            <a:ext uri="{FF2B5EF4-FFF2-40B4-BE49-F238E27FC236}">
              <a16:creationId xmlns:a16="http://schemas.microsoft.com/office/drawing/2014/main" id="{00000000-0008-0000-0200-00001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29" name="Picture 7">
          <a:extLst>
            <a:ext uri="{FF2B5EF4-FFF2-40B4-BE49-F238E27FC236}">
              <a16:creationId xmlns:a16="http://schemas.microsoft.com/office/drawing/2014/main" id="{00000000-0008-0000-0200-00001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30" name="Picture 7">
          <a:extLst>
            <a:ext uri="{FF2B5EF4-FFF2-40B4-BE49-F238E27FC236}">
              <a16:creationId xmlns:a16="http://schemas.microsoft.com/office/drawing/2014/main" id="{00000000-0008-0000-0200-00001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31" name="Picture 7">
          <a:extLst>
            <a:ext uri="{FF2B5EF4-FFF2-40B4-BE49-F238E27FC236}">
              <a16:creationId xmlns:a16="http://schemas.microsoft.com/office/drawing/2014/main" id="{00000000-0008-0000-0200-00001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32" name="Picture 7">
          <a:extLst>
            <a:ext uri="{FF2B5EF4-FFF2-40B4-BE49-F238E27FC236}">
              <a16:creationId xmlns:a16="http://schemas.microsoft.com/office/drawing/2014/main" id="{00000000-0008-0000-0200-00001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33" name="Picture 7">
          <a:extLst>
            <a:ext uri="{FF2B5EF4-FFF2-40B4-BE49-F238E27FC236}">
              <a16:creationId xmlns:a16="http://schemas.microsoft.com/office/drawing/2014/main" id="{00000000-0008-0000-0200-00001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34" name="Picture 7">
          <a:extLst>
            <a:ext uri="{FF2B5EF4-FFF2-40B4-BE49-F238E27FC236}">
              <a16:creationId xmlns:a16="http://schemas.microsoft.com/office/drawing/2014/main" id="{00000000-0008-0000-0200-00001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35" name="Picture 7">
          <a:extLst>
            <a:ext uri="{FF2B5EF4-FFF2-40B4-BE49-F238E27FC236}">
              <a16:creationId xmlns:a16="http://schemas.microsoft.com/office/drawing/2014/main" id="{00000000-0008-0000-0200-00001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36" name="Picture 7">
          <a:extLst>
            <a:ext uri="{FF2B5EF4-FFF2-40B4-BE49-F238E27FC236}">
              <a16:creationId xmlns:a16="http://schemas.microsoft.com/office/drawing/2014/main" id="{00000000-0008-0000-0200-00002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37" name="Picture 7">
          <a:extLst>
            <a:ext uri="{FF2B5EF4-FFF2-40B4-BE49-F238E27FC236}">
              <a16:creationId xmlns:a16="http://schemas.microsoft.com/office/drawing/2014/main" id="{00000000-0008-0000-0200-00002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38" name="Picture 7">
          <a:extLst>
            <a:ext uri="{FF2B5EF4-FFF2-40B4-BE49-F238E27FC236}">
              <a16:creationId xmlns:a16="http://schemas.microsoft.com/office/drawing/2014/main" id="{00000000-0008-0000-0200-00002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39" name="Picture 7">
          <a:extLst>
            <a:ext uri="{FF2B5EF4-FFF2-40B4-BE49-F238E27FC236}">
              <a16:creationId xmlns:a16="http://schemas.microsoft.com/office/drawing/2014/main" id="{00000000-0008-0000-0200-00002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40" name="Picture 7">
          <a:extLst>
            <a:ext uri="{FF2B5EF4-FFF2-40B4-BE49-F238E27FC236}">
              <a16:creationId xmlns:a16="http://schemas.microsoft.com/office/drawing/2014/main" id="{00000000-0008-0000-0200-00002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41" name="Picture 7">
          <a:extLst>
            <a:ext uri="{FF2B5EF4-FFF2-40B4-BE49-F238E27FC236}">
              <a16:creationId xmlns:a16="http://schemas.microsoft.com/office/drawing/2014/main" id="{00000000-0008-0000-0200-00002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42" name="Picture 7">
          <a:extLst>
            <a:ext uri="{FF2B5EF4-FFF2-40B4-BE49-F238E27FC236}">
              <a16:creationId xmlns:a16="http://schemas.microsoft.com/office/drawing/2014/main" id="{00000000-0008-0000-0200-00002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43" name="Picture 7">
          <a:extLst>
            <a:ext uri="{FF2B5EF4-FFF2-40B4-BE49-F238E27FC236}">
              <a16:creationId xmlns:a16="http://schemas.microsoft.com/office/drawing/2014/main" id="{00000000-0008-0000-0200-00002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44" name="Picture 7">
          <a:extLst>
            <a:ext uri="{FF2B5EF4-FFF2-40B4-BE49-F238E27FC236}">
              <a16:creationId xmlns:a16="http://schemas.microsoft.com/office/drawing/2014/main" id="{00000000-0008-0000-0200-00002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45" name="Picture 7">
          <a:extLst>
            <a:ext uri="{FF2B5EF4-FFF2-40B4-BE49-F238E27FC236}">
              <a16:creationId xmlns:a16="http://schemas.microsoft.com/office/drawing/2014/main" id="{00000000-0008-0000-0200-00002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46" name="Picture 7">
          <a:extLst>
            <a:ext uri="{FF2B5EF4-FFF2-40B4-BE49-F238E27FC236}">
              <a16:creationId xmlns:a16="http://schemas.microsoft.com/office/drawing/2014/main" id="{00000000-0008-0000-0200-00002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47" name="Picture 7">
          <a:extLst>
            <a:ext uri="{FF2B5EF4-FFF2-40B4-BE49-F238E27FC236}">
              <a16:creationId xmlns:a16="http://schemas.microsoft.com/office/drawing/2014/main" id="{00000000-0008-0000-0200-00002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48" name="Picture 7">
          <a:extLst>
            <a:ext uri="{FF2B5EF4-FFF2-40B4-BE49-F238E27FC236}">
              <a16:creationId xmlns:a16="http://schemas.microsoft.com/office/drawing/2014/main" id="{00000000-0008-0000-0200-00002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49" name="Picture 7">
          <a:extLst>
            <a:ext uri="{FF2B5EF4-FFF2-40B4-BE49-F238E27FC236}">
              <a16:creationId xmlns:a16="http://schemas.microsoft.com/office/drawing/2014/main" id="{00000000-0008-0000-0200-00002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50" name="Picture 7">
          <a:extLst>
            <a:ext uri="{FF2B5EF4-FFF2-40B4-BE49-F238E27FC236}">
              <a16:creationId xmlns:a16="http://schemas.microsoft.com/office/drawing/2014/main" id="{00000000-0008-0000-0200-00002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51" name="Picture 7">
          <a:extLst>
            <a:ext uri="{FF2B5EF4-FFF2-40B4-BE49-F238E27FC236}">
              <a16:creationId xmlns:a16="http://schemas.microsoft.com/office/drawing/2014/main" id="{00000000-0008-0000-0200-00002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52" name="Picture 7">
          <a:extLst>
            <a:ext uri="{FF2B5EF4-FFF2-40B4-BE49-F238E27FC236}">
              <a16:creationId xmlns:a16="http://schemas.microsoft.com/office/drawing/2014/main" id="{00000000-0008-0000-0200-00003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53" name="Picture 7">
          <a:extLst>
            <a:ext uri="{FF2B5EF4-FFF2-40B4-BE49-F238E27FC236}">
              <a16:creationId xmlns:a16="http://schemas.microsoft.com/office/drawing/2014/main" id="{00000000-0008-0000-0200-00003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54" name="Picture 7">
          <a:extLst>
            <a:ext uri="{FF2B5EF4-FFF2-40B4-BE49-F238E27FC236}">
              <a16:creationId xmlns:a16="http://schemas.microsoft.com/office/drawing/2014/main" id="{00000000-0008-0000-0200-00003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55" name="Picture 7">
          <a:extLst>
            <a:ext uri="{FF2B5EF4-FFF2-40B4-BE49-F238E27FC236}">
              <a16:creationId xmlns:a16="http://schemas.microsoft.com/office/drawing/2014/main" id="{00000000-0008-0000-0200-00003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56" name="Picture 7">
          <a:extLst>
            <a:ext uri="{FF2B5EF4-FFF2-40B4-BE49-F238E27FC236}">
              <a16:creationId xmlns:a16="http://schemas.microsoft.com/office/drawing/2014/main" id="{00000000-0008-0000-0200-00003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57" name="Picture 7">
          <a:extLst>
            <a:ext uri="{FF2B5EF4-FFF2-40B4-BE49-F238E27FC236}">
              <a16:creationId xmlns:a16="http://schemas.microsoft.com/office/drawing/2014/main" id="{00000000-0008-0000-0200-00003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58" name="Picture 7">
          <a:extLst>
            <a:ext uri="{FF2B5EF4-FFF2-40B4-BE49-F238E27FC236}">
              <a16:creationId xmlns:a16="http://schemas.microsoft.com/office/drawing/2014/main" id="{00000000-0008-0000-0200-00003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59" name="Picture 7">
          <a:extLst>
            <a:ext uri="{FF2B5EF4-FFF2-40B4-BE49-F238E27FC236}">
              <a16:creationId xmlns:a16="http://schemas.microsoft.com/office/drawing/2014/main" id="{00000000-0008-0000-0200-00003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60" name="Picture 7">
          <a:extLst>
            <a:ext uri="{FF2B5EF4-FFF2-40B4-BE49-F238E27FC236}">
              <a16:creationId xmlns:a16="http://schemas.microsoft.com/office/drawing/2014/main" id="{00000000-0008-0000-0200-00003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61" name="Picture 7">
          <a:extLst>
            <a:ext uri="{FF2B5EF4-FFF2-40B4-BE49-F238E27FC236}">
              <a16:creationId xmlns:a16="http://schemas.microsoft.com/office/drawing/2014/main" id="{00000000-0008-0000-0200-00003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62" name="Picture 7">
          <a:extLst>
            <a:ext uri="{FF2B5EF4-FFF2-40B4-BE49-F238E27FC236}">
              <a16:creationId xmlns:a16="http://schemas.microsoft.com/office/drawing/2014/main" id="{00000000-0008-0000-0200-00003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63" name="Picture 7">
          <a:extLst>
            <a:ext uri="{FF2B5EF4-FFF2-40B4-BE49-F238E27FC236}">
              <a16:creationId xmlns:a16="http://schemas.microsoft.com/office/drawing/2014/main" id="{00000000-0008-0000-0200-00003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64" name="Picture 7">
          <a:extLst>
            <a:ext uri="{FF2B5EF4-FFF2-40B4-BE49-F238E27FC236}">
              <a16:creationId xmlns:a16="http://schemas.microsoft.com/office/drawing/2014/main" id="{00000000-0008-0000-0200-00003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65" name="Picture 7">
          <a:extLst>
            <a:ext uri="{FF2B5EF4-FFF2-40B4-BE49-F238E27FC236}">
              <a16:creationId xmlns:a16="http://schemas.microsoft.com/office/drawing/2014/main" id="{00000000-0008-0000-0200-00003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66" name="Picture 7">
          <a:extLst>
            <a:ext uri="{FF2B5EF4-FFF2-40B4-BE49-F238E27FC236}">
              <a16:creationId xmlns:a16="http://schemas.microsoft.com/office/drawing/2014/main" id="{00000000-0008-0000-0200-00003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67" name="Picture 7">
          <a:extLst>
            <a:ext uri="{FF2B5EF4-FFF2-40B4-BE49-F238E27FC236}">
              <a16:creationId xmlns:a16="http://schemas.microsoft.com/office/drawing/2014/main" id="{00000000-0008-0000-0200-00003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68" name="Picture 7">
          <a:extLst>
            <a:ext uri="{FF2B5EF4-FFF2-40B4-BE49-F238E27FC236}">
              <a16:creationId xmlns:a16="http://schemas.microsoft.com/office/drawing/2014/main" id="{00000000-0008-0000-0200-00004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69" name="Picture 7">
          <a:extLst>
            <a:ext uri="{FF2B5EF4-FFF2-40B4-BE49-F238E27FC236}">
              <a16:creationId xmlns:a16="http://schemas.microsoft.com/office/drawing/2014/main" id="{00000000-0008-0000-0200-00004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70" name="Picture 7">
          <a:extLst>
            <a:ext uri="{FF2B5EF4-FFF2-40B4-BE49-F238E27FC236}">
              <a16:creationId xmlns:a16="http://schemas.microsoft.com/office/drawing/2014/main" id="{00000000-0008-0000-0200-00004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71" name="Picture 7">
          <a:extLst>
            <a:ext uri="{FF2B5EF4-FFF2-40B4-BE49-F238E27FC236}">
              <a16:creationId xmlns:a16="http://schemas.microsoft.com/office/drawing/2014/main" id="{00000000-0008-0000-0200-00004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72" name="Picture 7">
          <a:extLst>
            <a:ext uri="{FF2B5EF4-FFF2-40B4-BE49-F238E27FC236}">
              <a16:creationId xmlns:a16="http://schemas.microsoft.com/office/drawing/2014/main" id="{00000000-0008-0000-0200-00004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73" name="Picture 7">
          <a:extLst>
            <a:ext uri="{FF2B5EF4-FFF2-40B4-BE49-F238E27FC236}">
              <a16:creationId xmlns:a16="http://schemas.microsoft.com/office/drawing/2014/main" id="{00000000-0008-0000-0200-00004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74" name="Picture 7">
          <a:extLst>
            <a:ext uri="{FF2B5EF4-FFF2-40B4-BE49-F238E27FC236}">
              <a16:creationId xmlns:a16="http://schemas.microsoft.com/office/drawing/2014/main" id="{00000000-0008-0000-0200-00004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75" name="Picture 7">
          <a:extLst>
            <a:ext uri="{FF2B5EF4-FFF2-40B4-BE49-F238E27FC236}">
              <a16:creationId xmlns:a16="http://schemas.microsoft.com/office/drawing/2014/main" id="{00000000-0008-0000-0200-00004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76" name="Picture 7">
          <a:extLst>
            <a:ext uri="{FF2B5EF4-FFF2-40B4-BE49-F238E27FC236}">
              <a16:creationId xmlns:a16="http://schemas.microsoft.com/office/drawing/2014/main" id="{00000000-0008-0000-0200-00004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77" name="Picture 7">
          <a:extLst>
            <a:ext uri="{FF2B5EF4-FFF2-40B4-BE49-F238E27FC236}">
              <a16:creationId xmlns:a16="http://schemas.microsoft.com/office/drawing/2014/main" id="{00000000-0008-0000-0200-00004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78" name="Picture 7">
          <a:extLst>
            <a:ext uri="{FF2B5EF4-FFF2-40B4-BE49-F238E27FC236}">
              <a16:creationId xmlns:a16="http://schemas.microsoft.com/office/drawing/2014/main" id="{00000000-0008-0000-0200-00004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79" name="Picture 7">
          <a:extLst>
            <a:ext uri="{FF2B5EF4-FFF2-40B4-BE49-F238E27FC236}">
              <a16:creationId xmlns:a16="http://schemas.microsoft.com/office/drawing/2014/main" id="{00000000-0008-0000-0200-00004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80" name="Picture 7">
          <a:extLst>
            <a:ext uri="{FF2B5EF4-FFF2-40B4-BE49-F238E27FC236}">
              <a16:creationId xmlns:a16="http://schemas.microsoft.com/office/drawing/2014/main" id="{00000000-0008-0000-0200-00004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81" name="Picture 7">
          <a:extLst>
            <a:ext uri="{FF2B5EF4-FFF2-40B4-BE49-F238E27FC236}">
              <a16:creationId xmlns:a16="http://schemas.microsoft.com/office/drawing/2014/main" id="{00000000-0008-0000-0200-00004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82" name="Picture 7">
          <a:extLst>
            <a:ext uri="{FF2B5EF4-FFF2-40B4-BE49-F238E27FC236}">
              <a16:creationId xmlns:a16="http://schemas.microsoft.com/office/drawing/2014/main" id="{00000000-0008-0000-0200-00004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83" name="Picture 7">
          <a:extLst>
            <a:ext uri="{FF2B5EF4-FFF2-40B4-BE49-F238E27FC236}">
              <a16:creationId xmlns:a16="http://schemas.microsoft.com/office/drawing/2014/main" id="{00000000-0008-0000-0200-00004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84" name="Picture 7">
          <a:extLst>
            <a:ext uri="{FF2B5EF4-FFF2-40B4-BE49-F238E27FC236}">
              <a16:creationId xmlns:a16="http://schemas.microsoft.com/office/drawing/2014/main" id="{00000000-0008-0000-0200-00005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85" name="Picture 7">
          <a:extLst>
            <a:ext uri="{FF2B5EF4-FFF2-40B4-BE49-F238E27FC236}">
              <a16:creationId xmlns:a16="http://schemas.microsoft.com/office/drawing/2014/main" id="{00000000-0008-0000-0200-00005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86" name="Picture 7">
          <a:extLst>
            <a:ext uri="{FF2B5EF4-FFF2-40B4-BE49-F238E27FC236}">
              <a16:creationId xmlns:a16="http://schemas.microsoft.com/office/drawing/2014/main" id="{00000000-0008-0000-0200-00005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87" name="Picture 7">
          <a:extLst>
            <a:ext uri="{FF2B5EF4-FFF2-40B4-BE49-F238E27FC236}">
              <a16:creationId xmlns:a16="http://schemas.microsoft.com/office/drawing/2014/main" id="{00000000-0008-0000-0200-00005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88" name="Picture 7">
          <a:extLst>
            <a:ext uri="{FF2B5EF4-FFF2-40B4-BE49-F238E27FC236}">
              <a16:creationId xmlns:a16="http://schemas.microsoft.com/office/drawing/2014/main" id="{00000000-0008-0000-0200-00005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89" name="Picture 7">
          <a:extLst>
            <a:ext uri="{FF2B5EF4-FFF2-40B4-BE49-F238E27FC236}">
              <a16:creationId xmlns:a16="http://schemas.microsoft.com/office/drawing/2014/main" id="{00000000-0008-0000-0200-00005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90" name="Picture 7">
          <a:extLst>
            <a:ext uri="{FF2B5EF4-FFF2-40B4-BE49-F238E27FC236}">
              <a16:creationId xmlns:a16="http://schemas.microsoft.com/office/drawing/2014/main" id="{00000000-0008-0000-0200-00005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91" name="Picture 7">
          <a:extLst>
            <a:ext uri="{FF2B5EF4-FFF2-40B4-BE49-F238E27FC236}">
              <a16:creationId xmlns:a16="http://schemas.microsoft.com/office/drawing/2014/main" id="{00000000-0008-0000-0200-00005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92" name="Picture 7">
          <a:extLst>
            <a:ext uri="{FF2B5EF4-FFF2-40B4-BE49-F238E27FC236}">
              <a16:creationId xmlns:a16="http://schemas.microsoft.com/office/drawing/2014/main" id="{00000000-0008-0000-0200-00005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93" name="Picture 7">
          <a:extLst>
            <a:ext uri="{FF2B5EF4-FFF2-40B4-BE49-F238E27FC236}">
              <a16:creationId xmlns:a16="http://schemas.microsoft.com/office/drawing/2014/main" id="{00000000-0008-0000-0200-00005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94" name="Picture 7">
          <a:extLst>
            <a:ext uri="{FF2B5EF4-FFF2-40B4-BE49-F238E27FC236}">
              <a16:creationId xmlns:a16="http://schemas.microsoft.com/office/drawing/2014/main" id="{00000000-0008-0000-0200-00005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95" name="Picture 7">
          <a:extLst>
            <a:ext uri="{FF2B5EF4-FFF2-40B4-BE49-F238E27FC236}">
              <a16:creationId xmlns:a16="http://schemas.microsoft.com/office/drawing/2014/main" id="{00000000-0008-0000-0200-00005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96" name="Picture 7">
          <a:extLst>
            <a:ext uri="{FF2B5EF4-FFF2-40B4-BE49-F238E27FC236}">
              <a16:creationId xmlns:a16="http://schemas.microsoft.com/office/drawing/2014/main" id="{00000000-0008-0000-0200-00005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97" name="Picture 7">
          <a:extLst>
            <a:ext uri="{FF2B5EF4-FFF2-40B4-BE49-F238E27FC236}">
              <a16:creationId xmlns:a16="http://schemas.microsoft.com/office/drawing/2014/main" id="{00000000-0008-0000-0200-00005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398" name="Picture 7">
          <a:extLst>
            <a:ext uri="{FF2B5EF4-FFF2-40B4-BE49-F238E27FC236}">
              <a16:creationId xmlns:a16="http://schemas.microsoft.com/office/drawing/2014/main" id="{00000000-0008-0000-0200-00005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399" name="Picture 7">
          <a:extLst>
            <a:ext uri="{FF2B5EF4-FFF2-40B4-BE49-F238E27FC236}">
              <a16:creationId xmlns:a16="http://schemas.microsoft.com/office/drawing/2014/main" id="{00000000-0008-0000-0200-00005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00" name="Picture 7">
          <a:extLst>
            <a:ext uri="{FF2B5EF4-FFF2-40B4-BE49-F238E27FC236}">
              <a16:creationId xmlns:a16="http://schemas.microsoft.com/office/drawing/2014/main" id="{00000000-0008-0000-0200-00006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01" name="Picture 7">
          <a:extLst>
            <a:ext uri="{FF2B5EF4-FFF2-40B4-BE49-F238E27FC236}">
              <a16:creationId xmlns:a16="http://schemas.microsoft.com/office/drawing/2014/main" id="{00000000-0008-0000-0200-00006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02" name="Picture 7">
          <a:extLst>
            <a:ext uri="{FF2B5EF4-FFF2-40B4-BE49-F238E27FC236}">
              <a16:creationId xmlns:a16="http://schemas.microsoft.com/office/drawing/2014/main" id="{00000000-0008-0000-0200-00006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03" name="Picture 7">
          <a:extLst>
            <a:ext uri="{FF2B5EF4-FFF2-40B4-BE49-F238E27FC236}">
              <a16:creationId xmlns:a16="http://schemas.microsoft.com/office/drawing/2014/main" id="{00000000-0008-0000-0200-00006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04" name="Picture 7">
          <a:extLst>
            <a:ext uri="{FF2B5EF4-FFF2-40B4-BE49-F238E27FC236}">
              <a16:creationId xmlns:a16="http://schemas.microsoft.com/office/drawing/2014/main" id="{00000000-0008-0000-0200-00006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05" name="Picture 7">
          <a:extLst>
            <a:ext uri="{FF2B5EF4-FFF2-40B4-BE49-F238E27FC236}">
              <a16:creationId xmlns:a16="http://schemas.microsoft.com/office/drawing/2014/main" id="{00000000-0008-0000-0200-00006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06" name="Picture 7">
          <a:extLst>
            <a:ext uri="{FF2B5EF4-FFF2-40B4-BE49-F238E27FC236}">
              <a16:creationId xmlns:a16="http://schemas.microsoft.com/office/drawing/2014/main" id="{00000000-0008-0000-0200-00006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07" name="Picture 7">
          <a:extLst>
            <a:ext uri="{FF2B5EF4-FFF2-40B4-BE49-F238E27FC236}">
              <a16:creationId xmlns:a16="http://schemas.microsoft.com/office/drawing/2014/main" id="{00000000-0008-0000-0200-00006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08" name="Picture 7">
          <a:extLst>
            <a:ext uri="{FF2B5EF4-FFF2-40B4-BE49-F238E27FC236}">
              <a16:creationId xmlns:a16="http://schemas.microsoft.com/office/drawing/2014/main" id="{00000000-0008-0000-0200-00006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09" name="Picture 7">
          <a:extLst>
            <a:ext uri="{FF2B5EF4-FFF2-40B4-BE49-F238E27FC236}">
              <a16:creationId xmlns:a16="http://schemas.microsoft.com/office/drawing/2014/main" id="{00000000-0008-0000-0200-00006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10" name="Picture 7">
          <a:extLst>
            <a:ext uri="{FF2B5EF4-FFF2-40B4-BE49-F238E27FC236}">
              <a16:creationId xmlns:a16="http://schemas.microsoft.com/office/drawing/2014/main" id="{00000000-0008-0000-0200-00006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11" name="Picture 7">
          <a:extLst>
            <a:ext uri="{FF2B5EF4-FFF2-40B4-BE49-F238E27FC236}">
              <a16:creationId xmlns:a16="http://schemas.microsoft.com/office/drawing/2014/main" id="{00000000-0008-0000-0200-00006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12" name="Picture 7">
          <a:extLst>
            <a:ext uri="{FF2B5EF4-FFF2-40B4-BE49-F238E27FC236}">
              <a16:creationId xmlns:a16="http://schemas.microsoft.com/office/drawing/2014/main" id="{00000000-0008-0000-0200-00006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13" name="Picture 7">
          <a:extLst>
            <a:ext uri="{FF2B5EF4-FFF2-40B4-BE49-F238E27FC236}">
              <a16:creationId xmlns:a16="http://schemas.microsoft.com/office/drawing/2014/main" id="{00000000-0008-0000-0200-00006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14" name="Picture 7">
          <a:extLst>
            <a:ext uri="{FF2B5EF4-FFF2-40B4-BE49-F238E27FC236}">
              <a16:creationId xmlns:a16="http://schemas.microsoft.com/office/drawing/2014/main" id="{00000000-0008-0000-0200-00006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15" name="Picture 7">
          <a:extLst>
            <a:ext uri="{FF2B5EF4-FFF2-40B4-BE49-F238E27FC236}">
              <a16:creationId xmlns:a16="http://schemas.microsoft.com/office/drawing/2014/main" id="{00000000-0008-0000-0200-00006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16" name="Picture 7">
          <a:extLst>
            <a:ext uri="{FF2B5EF4-FFF2-40B4-BE49-F238E27FC236}">
              <a16:creationId xmlns:a16="http://schemas.microsoft.com/office/drawing/2014/main" id="{00000000-0008-0000-0200-00007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17" name="Picture 7">
          <a:extLst>
            <a:ext uri="{FF2B5EF4-FFF2-40B4-BE49-F238E27FC236}">
              <a16:creationId xmlns:a16="http://schemas.microsoft.com/office/drawing/2014/main" id="{00000000-0008-0000-0200-00007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18" name="Picture 7">
          <a:extLst>
            <a:ext uri="{FF2B5EF4-FFF2-40B4-BE49-F238E27FC236}">
              <a16:creationId xmlns:a16="http://schemas.microsoft.com/office/drawing/2014/main" id="{00000000-0008-0000-0200-00007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19" name="Picture 7">
          <a:extLst>
            <a:ext uri="{FF2B5EF4-FFF2-40B4-BE49-F238E27FC236}">
              <a16:creationId xmlns:a16="http://schemas.microsoft.com/office/drawing/2014/main" id="{00000000-0008-0000-0200-00007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20" name="Picture 7">
          <a:extLst>
            <a:ext uri="{FF2B5EF4-FFF2-40B4-BE49-F238E27FC236}">
              <a16:creationId xmlns:a16="http://schemas.microsoft.com/office/drawing/2014/main" id="{00000000-0008-0000-0200-00007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21" name="Picture 7">
          <a:extLst>
            <a:ext uri="{FF2B5EF4-FFF2-40B4-BE49-F238E27FC236}">
              <a16:creationId xmlns:a16="http://schemas.microsoft.com/office/drawing/2014/main" id="{00000000-0008-0000-0200-00007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22" name="Picture 7">
          <a:extLst>
            <a:ext uri="{FF2B5EF4-FFF2-40B4-BE49-F238E27FC236}">
              <a16:creationId xmlns:a16="http://schemas.microsoft.com/office/drawing/2014/main" id="{00000000-0008-0000-0200-00007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423" name="Picture 7">
          <a:extLst>
            <a:ext uri="{FF2B5EF4-FFF2-40B4-BE49-F238E27FC236}">
              <a16:creationId xmlns:a16="http://schemas.microsoft.com/office/drawing/2014/main" id="{00000000-0008-0000-0200-00007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424" name="Picture 7">
          <a:extLst>
            <a:ext uri="{FF2B5EF4-FFF2-40B4-BE49-F238E27FC236}">
              <a16:creationId xmlns:a16="http://schemas.microsoft.com/office/drawing/2014/main" id="{00000000-0008-0000-0200-00007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425" name="Picture 7">
          <a:extLst>
            <a:ext uri="{FF2B5EF4-FFF2-40B4-BE49-F238E27FC236}">
              <a16:creationId xmlns:a16="http://schemas.microsoft.com/office/drawing/2014/main" id="{00000000-0008-0000-0200-00007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426" name="Picture 7">
          <a:extLst>
            <a:ext uri="{FF2B5EF4-FFF2-40B4-BE49-F238E27FC236}">
              <a16:creationId xmlns:a16="http://schemas.microsoft.com/office/drawing/2014/main" id="{00000000-0008-0000-0200-00007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427" name="Picture 7">
          <a:extLst>
            <a:ext uri="{FF2B5EF4-FFF2-40B4-BE49-F238E27FC236}">
              <a16:creationId xmlns:a16="http://schemas.microsoft.com/office/drawing/2014/main" id="{00000000-0008-0000-0200-00007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428" name="Picture 7">
          <a:extLst>
            <a:ext uri="{FF2B5EF4-FFF2-40B4-BE49-F238E27FC236}">
              <a16:creationId xmlns:a16="http://schemas.microsoft.com/office/drawing/2014/main" id="{00000000-0008-0000-0200-00007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429" name="Picture 7">
          <a:extLst>
            <a:ext uri="{FF2B5EF4-FFF2-40B4-BE49-F238E27FC236}">
              <a16:creationId xmlns:a16="http://schemas.microsoft.com/office/drawing/2014/main" id="{00000000-0008-0000-0200-00007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430" name="Picture 7">
          <a:extLst>
            <a:ext uri="{FF2B5EF4-FFF2-40B4-BE49-F238E27FC236}">
              <a16:creationId xmlns:a16="http://schemas.microsoft.com/office/drawing/2014/main" id="{00000000-0008-0000-0200-00007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431" name="Picture 7">
          <a:extLst>
            <a:ext uri="{FF2B5EF4-FFF2-40B4-BE49-F238E27FC236}">
              <a16:creationId xmlns:a16="http://schemas.microsoft.com/office/drawing/2014/main" id="{00000000-0008-0000-0200-00007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432" name="Picture 7">
          <a:extLst>
            <a:ext uri="{FF2B5EF4-FFF2-40B4-BE49-F238E27FC236}">
              <a16:creationId xmlns:a16="http://schemas.microsoft.com/office/drawing/2014/main" id="{00000000-0008-0000-0200-00008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433" name="Picture 7">
          <a:extLst>
            <a:ext uri="{FF2B5EF4-FFF2-40B4-BE49-F238E27FC236}">
              <a16:creationId xmlns:a16="http://schemas.microsoft.com/office/drawing/2014/main" id="{00000000-0008-0000-0200-00008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434" name="Picture 7">
          <a:extLst>
            <a:ext uri="{FF2B5EF4-FFF2-40B4-BE49-F238E27FC236}">
              <a16:creationId xmlns:a16="http://schemas.microsoft.com/office/drawing/2014/main" id="{00000000-0008-0000-0200-00008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435" name="Picture 7">
          <a:extLst>
            <a:ext uri="{FF2B5EF4-FFF2-40B4-BE49-F238E27FC236}">
              <a16:creationId xmlns:a16="http://schemas.microsoft.com/office/drawing/2014/main" id="{00000000-0008-0000-0200-00008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75</xdr:row>
      <xdr:rowOff>0</xdr:rowOff>
    </xdr:from>
    <xdr:ext cx="0" cy="156882"/>
    <xdr:pic>
      <xdr:nvPicPr>
        <xdr:cNvPr id="2436" name="Picture 7">
          <a:extLst>
            <a:ext uri="{FF2B5EF4-FFF2-40B4-BE49-F238E27FC236}">
              <a16:creationId xmlns:a16="http://schemas.microsoft.com/office/drawing/2014/main" id="{00000000-0008-0000-0200-00008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37" name="Picture 7">
          <a:extLst>
            <a:ext uri="{FF2B5EF4-FFF2-40B4-BE49-F238E27FC236}">
              <a16:creationId xmlns:a16="http://schemas.microsoft.com/office/drawing/2014/main" id="{00000000-0008-0000-0200-00008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38" name="Picture 7">
          <a:extLst>
            <a:ext uri="{FF2B5EF4-FFF2-40B4-BE49-F238E27FC236}">
              <a16:creationId xmlns:a16="http://schemas.microsoft.com/office/drawing/2014/main" id="{00000000-0008-0000-0200-00008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39" name="Picture 7">
          <a:extLst>
            <a:ext uri="{FF2B5EF4-FFF2-40B4-BE49-F238E27FC236}">
              <a16:creationId xmlns:a16="http://schemas.microsoft.com/office/drawing/2014/main" id="{00000000-0008-0000-0200-00008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40" name="Picture 7">
          <a:extLst>
            <a:ext uri="{FF2B5EF4-FFF2-40B4-BE49-F238E27FC236}">
              <a16:creationId xmlns:a16="http://schemas.microsoft.com/office/drawing/2014/main" id="{00000000-0008-0000-0200-00008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41" name="Picture 7">
          <a:extLst>
            <a:ext uri="{FF2B5EF4-FFF2-40B4-BE49-F238E27FC236}">
              <a16:creationId xmlns:a16="http://schemas.microsoft.com/office/drawing/2014/main" id="{00000000-0008-0000-0200-00008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42" name="Picture 7">
          <a:extLst>
            <a:ext uri="{FF2B5EF4-FFF2-40B4-BE49-F238E27FC236}">
              <a16:creationId xmlns:a16="http://schemas.microsoft.com/office/drawing/2014/main" id="{00000000-0008-0000-0200-00008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43" name="Picture 7">
          <a:extLst>
            <a:ext uri="{FF2B5EF4-FFF2-40B4-BE49-F238E27FC236}">
              <a16:creationId xmlns:a16="http://schemas.microsoft.com/office/drawing/2014/main" id="{00000000-0008-0000-0200-00008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44" name="Picture 7">
          <a:extLst>
            <a:ext uri="{FF2B5EF4-FFF2-40B4-BE49-F238E27FC236}">
              <a16:creationId xmlns:a16="http://schemas.microsoft.com/office/drawing/2014/main" id="{00000000-0008-0000-0200-00008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45" name="Picture 7">
          <a:extLst>
            <a:ext uri="{FF2B5EF4-FFF2-40B4-BE49-F238E27FC236}">
              <a16:creationId xmlns:a16="http://schemas.microsoft.com/office/drawing/2014/main" id="{00000000-0008-0000-0200-00008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46" name="Picture 7">
          <a:extLst>
            <a:ext uri="{FF2B5EF4-FFF2-40B4-BE49-F238E27FC236}">
              <a16:creationId xmlns:a16="http://schemas.microsoft.com/office/drawing/2014/main" id="{00000000-0008-0000-0200-00008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47" name="Picture 7">
          <a:extLst>
            <a:ext uri="{FF2B5EF4-FFF2-40B4-BE49-F238E27FC236}">
              <a16:creationId xmlns:a16="http://schemas.microsoft.com/office/drawing/2014/main" id="{00000000-0008-0000-0200-00008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48" name="Picture 7">
          <a:extLst>
            <a:ext uri="{FF2B5EF4-FFF2-40B4-BE49-F238E27FC236}">
              <a16:creationId xmlns:a16="http://schemas.microsoft.com/office/drawing/2014/main" id="{00000000-0008-0000-0200-00009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49" name="Picture 7">
          <a:extLst>
            <a:ext uri="{FF2B5EF4-FFF2-40B4-BE49-F238E27FC236}">
              <a16:creationId xmlns:a16="http://schemas.microsoft.com/office/drawing/2014/main" id="{00000000-0008-0000-0200-00009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50" name="Picture 7">
          <a:extLst>
            <a:ext uri="{FF2B5EF4-FFF2-40B4-BE49-F238E27FC236}">
              <a16:creationId xmlns:a16="http://schemas.microsoft.com/office/drawing/2014/main" id="{00000000-0008-0000-0200-00009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51" name="Picture 7">
          <a:extLst>
            <a:ext uri="{FF2B5EF4-FFF2-40B4-BE49-F238E27FC236}">
              <a16:creationId xmlns:a16="http://schemas.microsoft.com/office/drawing/2014/main" id="{00000000-0008-0000-0200-00009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52" name="Picture 7">
          <a:extLst>
            <a:ext uri="{FF2B5EF4-FFF2-40B4-BE49-F238E27FC236}">
              <a16:creationId xmlns:a16="http://schemas.microsoft.com/office/drawing/2014/main" id="{00000000-0008-0000-0200-00009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53" name="Picture 7">
          <a:extLst>
            <a:ext uri="{FF2B5EF4-FFF2-40B4-BE49-F238E27FC236}">
              <a16:creationId xmlns:a16="http://schemas.microsoft.com/office/drawing/2014/main" id="{00000000-0008-0000-0200-00009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54" name="Picture 7">
          <a:extLst>
            <a:ext uri="{FF2B5EF4-FFF2-40B4-BE49-F238E27FC236}">
              <a16:creationId xmlns:a16="http://schemas.microsoft.com/office/drawing/2014/main" id="{00000000-0008-0000-0200-00009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55" name="Picture 7">
          <a:extLst>
            <a:ext uri="{FF2B5EF4-FFF2-40B4-BE49-F238E27FC236}">
              <a16:creationId xmlns:a16="http://schemas.microsoft.com/office/drawing/2014/main" id="{00000000-0008-0000-0200-00009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56" name="Picture 7">
          <a:extLst>
            <a:ext uri="{FF2B5EF4-FFF2-40B4-BE49-F238E27FC236}">
              <a16:creationId xmlns:a16="http://schemas.microsoft.com/office/drawing/2014/main" id="{00000000-0008-0000-0200-00009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57" name="Picture 7">
          <a:extLst>
            <a:ext uri="{FF2B5EF4-FFF2-40B4-BE49-F238E27FC236}">
              <a16:creationId xmlns:a16="http://schemas.microsoft.com/office/drawing/2014/main" id="{00000000-0008-0000-0200-00009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58" name="Picture 7">
          <a:extLst>
            <a:ext uri="{FF2B5EF4-FFF2-40B4-BE49-F238E27FC236}">
              <a16:creationId xmlns:a16="http://schemas.microsoft.com/office/drawing/2014/main" id="{00000000-0008-0000-0200-00009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59" name="Picture 7">
          <a:extLst>
            <a:ext uri="{FF2B5EF4-FFF2-40B4-BE49-F238E27FC236}">
              <a16:creationId xmlns:a16="http://schemas.microsoft.com/office/drawing/2014/main" id="{00000000-0008-0000-0200-00009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60" name="Picture 7">
          <a:extLst>
            <a:ext uri="{FF2B5EF4-FFF2-40B4-BE49-F238E27FC236}">
              <a16:creationId xmlns:a16="http://schemas.microsoft.com/office/drawing/2014/main" id="{00000000-0008-0000-0200-00009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61" name="Picture 7">
          <a:extLst>
            <a:ext uri="{FF2B5EF4-FFF2-40B4-BE49-F238E27FC236}">
              <a16:creationId xmlns:a16="http://schemas.microsoft.com/office/drawing/2014/main" id="{00000000-0008-0000-0200-00009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62" name="Picture 7">
          <a:extLst>
            <a:ext uri="{FF2B5EF4-FFF2-40B4-BE49-F238E27FC236}">
              <a16:creationId xmlns:a16="http://schemas.microsoft.com/office/drawing/2014/main" id="{00000000-0008-0000-0200-00009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63" name="Picture 7">
          <a:extLst>
            <a:ext uri="{FF2B5EF4-FFF2-40B4-BE49-F238E27FC236}">
              <a16:creationId xmlns:a16="http://schemas.microsoft.com/office/drawing/2014/main" id="{00000000-0008-0000-0200-00009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64" name="Picture 7">
          <a:extLst>
            <a:ext uri="{FF2B5EF4-FFF2-40B4-BE49-F238E27FC236}">
              <a16:creationId xmlns:a16="http://schemas.microsoft.com/office/drawing/2014/main" id="{00000000-0008-0000-0200-0000A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65" name="Picture 7">
          <a:extLst>
            <a:ext uri="{FF2B5EF4-FFF2-40B4-BE49-F238E27FC236}">
              <a16:creationId xmlns:a16="http://schemas.microsoft.com/office/drawing/2014/main" id="{00000000-0008-0000-0200-0000A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66" name="Picture 7">
          <a:extLst>
            <a:ext uri="{FF2B5EF4-FFF2-40B4-BE49-F238E27FC236}">
              <a16:creationId xmlns:a16="http://schemas.microsoft.com/office/drawing/2014/main" id="{00000000-0008-0000-0200-0000A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67" name="Picture 7">
          <a:extLst>
            <a:ext uri="{FF2B5EF4-FFF2-40B4-BE49-F238E27FC236}">
              <a16:creationId xmlns:a16="http://schemas.microsoft.com/office/drawing/2014/main" id="{00000000-0008-0000-0200-0000A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68" name="Picture 7">
          <a:extLst>
            <a:ext uri="{FF2B5EF4-FFF2-40B4-BE49-F238E27FC236}">
              <a16:creationId xmlns:a16="http://schemas.microsoft.com/office/drawing/2014/main" id="{00000000-0008-0000-0200-0000A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69" name="Picture 7">
          <a:extLst>
            <a:ext uri="{FF2B5EF4-FFF2-40B4-BE49-F238E27FC236}">
              <a16:creationId xmlns:a16="http://schemas.microsoft.com/office/drawing/2014/main" id="{00000000-0008-0000-0200-0000A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70" name="Picture 7">
          <a:extLst>
            <a:ext uri="{FF2B5EF4-FFF2-40B4-BE49-F238E27FC236}">
              <a16:creationId xmlns:a16="http://schemas.microsoft.com/office/drawing/2014/main" id="{00000000-0008-0000-0200-0000A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71" name="Picture 7">
          <a:extLst>
            <a:ext uri="{FF2B5EF4-FFF2-40B4-BE49-F238E27FC236}">
              <a16:creationId xmlns:a16="http://schemas.microsoft.com/office/drawing/2014/main" id="{00000000-0008-0000-0200-0000A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72" name="Picture 7">
          <a:extLst>
            <a:ext uri="{FF2B5EF4-FFF2-40B4-BE49-F238E27FC236}">
              <a16:creationId xmlns:a16="http://schemas.microsoft.com/office/drawing/2014/main" id="{00000000-0008-0000-0200-0000A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73" name="Picture 7">
          <a:extLst>
            <a:ext uri="{FF2B5EF4-FFF2-40B4-BE49-F238E27FC236}">
              <a16:creationId xmlns:a16="http://schemas.microsoft.com/office/drawing/2014/main" id="{00000000-0008-0000-0200-0000A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74" name="Picture 7">
          <a:extLst>
            <a:ext uri="{FF2B5EF4-FFF2-40B4-BE49-F238E27FC236}">
              <a16:creationId xmlns:a16="http://schemas.microsoft.com/office/drawing/2014/main" id="{00000000-0008-0000-0200-0000A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75" name="Picture 7">
          <a:extLst>
            <a:ext uri="{FF2B5EF4-FFF2-40B4-BE49-F238E27FC236}">
              <a16:creationId xmlns:a16="http://schemas.microsoft.com/office/drawing/2014/main" id="{00000000-0008-0000-0200-0000A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76" name="Picture 7">
          <a:extLst>
            <a:ext uri="{FF2B5EF4-FFF2-40B4-BE49-F238E27FC236}">
              <a16:creationId xmlns:a16="http://schemas.microsoft.com/office/drawing/2014/main" id="{00000000-0008-0000-0200-0000A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77" name="Picture 7">
          <a:extLst>
            <a:ext uri="{FF2B5EF4-FFF2-40B4-BE49-F238E27FC236}">
              <a16:creationId xmlns:a16="http://schemas.microsoft.com/office/drawing/2014/main" id="{00000000-0008-0000-0200-0000A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78" name="Picture 7">
          <a:extLst>
            <a:ext uri="{FF2B5EF4-FFF2-40B4-BE49-F238E27FC236}">
              <a16:creationId xmlns:a16="http://schemas.microsoft.com/office/drawing/2014/main" id="{00000000-0008-0000-0200-0000A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79" name="Picture 7">
          <a:extLst>
            <a:ext uri="{FF2B5EF4-FFF2-40B4-BE49-F238E27FC236}">
              <a16:creationId xmlns:a16="http://schemas.microsoft.com/office/drawing/2014/main" id="{00000000-0008-0000-0200-0000A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80" name="Picture 7">
          <a:extLst>
            <a:ext uri="{FF2B5EF4-FFF2-40B4-BE49-F238E27FC236}">
              <a16:creationId xmlns:a16="http://schemas.microsoft.com/office/drawing/2014/main" id="{00000000-0008-0000-0200-0000B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81" name="Picture 7">
          <a:extLst>
            <a:ext uri="{FF2B5EF4-FFF2-40B4-BE49-F238E27FC236}">
              <a16:creationId xmlns:a16="http://schemas.microsoft.com/office/drawing/2014/main" id="{00000000-0008-0000-0200-0000B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82" name="Picture 7">
          <a:extLst>
            <a:ext uri="{FF2B5EF4-FFF2-40B4-BE49-F238E27FC236}">
              <a16:creationId xmlns:a16="http://schemas.microsoft.com/office/drawing/2014/main" id="{00000000-0008-0000-0200-0000B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83" name="Picture 7">
          <a:extLst>
            <a:ext uri="{FF2B5EF4-FFF2-40B4-BE49-F238E27FC236}">
              <a16:creationId xmlns:a16="http://schemas.microsoft.com/office/drawing/2014/main" id="{00000000-0008-0000-0200-0000B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84" name="Picture 7">
          <a:extLst>
            <a:ext uri="{FF2B5EF4-FFF2-40B4-BE49-F238E27FC236}">
              <a16:creationId xmlns:a16="http://schemas.microsoft.com/office/drawing/2014/main" id="{00000000-0008-0000-0200-0000B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85" name="Picture 7">
          <a:extLst>
            <a:ext uri="{FF2B5EF4-FFF2-40B4-BE49-F238E27FC236}">
              <a16:creationId xmlns:a16="http://schemas.microsoft.com/office/drawing/2014/main" id="{00000000-0008-0000-0200-0000B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86" name="Picture 7">
          <a:extLst>
            <a:ext uri="{FF2B5EF4-FFF2-40B4-BE49-F238E27FC236}">
              <a16:creationId xmlns:a16="http://schemas.microsoft.com/office/drawing/2014/main" id="{00000000-0008-0000-0200-0000B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87" name="Picture 7">
          <a:extLst>
            <a:ext uri="{FF2B5EF4-FFF2-40B4-BE49-F238E27FC236}">
              <a16:creationId xmlns:a16="http://schemas.microsoft.com/office/drawing/2014/main" id="{00000000-0008-0000-0200-0000B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88" name="Picture 7">
          <a:extLst>
            <a:ext uri="{FF2B5EF4-FFF2-40B4-BE49-F238E27FC236}">
              <a16:creationId xmlns:a16="http://schemas.microsoft.com/office/drawing/2014/main" id="{00000000-0008-0000-0200-0000B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89" name="Picture 7">
          <a:extLst>
            <a:ext uri="{FF2B5EF4-FFF2-40B4-BE49-F238E27FC236}">
              <a16:creationId xmlns:a16="http://schemas.microsoft.com/office/drawing/2014/main" id="{00000000-0008-0000-0200-0000B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90" name="Picture 7">
          <a:extLst>
            <a:ext uri="{FF2B5EF4-FFF2-40B4-BE49-F238E27FC236}">
              <a16:creationId xmlns:a16="http://schemas.microsoft.com/office/drawing/2014/main" id="{00000000-0008-0000-0200-0000B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91" name="Picture 7">
          <a:extLst>
            <a:ext uri="{FF2B5EF4-FFF2-40B4-BE49-F238E27FC236}">
              <a16:creationId xmlns:a16="http://schemas.microsoft.com/office/drawing/2014/main" id="{00000000-0008-0000-0200-0000B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92" name="Picture 7">
          <a:extLst>
            <a:ext uri="{FF2B5EF4-FFF2-40B4-BE49-F238E27FC236}">
              <a16:creationId xmlns:a16="http://schemas.microsoft.com/office/drawing/2014/main" id="{00000000-0008-0000-0200-0000B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93" name="Picture 7">
          <a:extLst>
            <a:ext uri="{FF2B5EF4-FFF2-40B4-BE49-F238E27FC236}">
              <a16:creationId xmlns:a16="http://schemas.microsoft.com/office/drawing/2014/main" id="{00000000-0008-0000-0200-0000B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94" name="Picture 7">
          <a:extLst>
            <a:ext uri="{FF2B5EF4-FFF2-40B4-BE49-F238E27FC236}">
              <a16:creationId xmlns:a16="http://schemas.microsoft.com/office/drawing/2014/main" id="{00000000-0008-0000-0200-0000B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95" name="Picture 7">
          <a:extLst>
            <a:ext uri="{FF2B5EF4-FFF2-40B4-BE49-F238E27FC236}">
              <a16:creationId xmlns:a16="http://schemas.microsoft.com/office/drawing/2014/main" id="{00000000-0008-0000-0200-0000B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96" name="Picture 7">
          <a:extLst>
            <a:ext uri="{FF2B5EF4-FFF2-40B4-BE49-F238E27FC236}">
              <a16:creationId xmlns:a16="http://schemas.microsoft.com/office/drawing/2014/main" id="{00000000-0008-0000-0200-0000C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97" name="Picture 7">
          <a:extLst>
            <a:ext uri="{FF2B5EF4-FFF2-40B4-BE49-F238E27FC236}">
              <a16:creationId xmlns:a16="http://schemas.microsoft.com/office/drawing/2014/main" id="{00000000-0008-0000-0200-0000C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98" name="Picture 7">
          <a:extLst>
            <a:ext uri="{FF2B5EF4-FFF2-40B4-BE49-F238E27FC236}">
              <a16:creationId xmlns:a16="http://schemas.microsoft.com/office/drawing/2014/main" id="{00000000-0008-0000-0200-0000C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499" name="Picture 7">
          <a:extLst>
            <a:ext uri="{FF2B5EF4-FFF2-40B4-BE49-F238E27FC236}">
              <a16:creationId xmlns:a16="http://schemas.microsoft.com/office/drawing/2014/main" id="{00000000-0008-0000-0200-0000C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00" name="Picture 7">
          <a:extLst>
            <a:ext uri="{FF2B5EF4-FFF2-40B4-BE49-F238E27FC236}">
              <a16:creationId xmlns:a16="http://schemas.microsoft.com/office/drawing/2014/main" id="{00000000-0008-0000-0200-0000C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01" name="Picture 7">
          <a:extLst>
            <a:ext uri="{FF2B5EF4-FFF2-40B4-BE49-F238E27FC236}">
              <a16:creationId xmlns:a16="http://schemas.microsoft.com/office/drawing/2014/main" id="{00000000-0008-0000-0200-0000C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02" name="Picture 7">
          <a:extLst>
            <a:ext uri="{FF2B5EF4-FFF2-40B4-BE49-F238E27FC236}">
              <a16:creationId xmlns:a16="http://schemas.microsoft.com/office/drawing/2014/main" id="{00000000-0008-0000-0200-0000C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03" name="Picture 7">
          <a:extLst>
            <a:ext uri="{FF2B5EF4-FFF2-40B4-BE49-F238E27FC236}">
              <a16:creationId xmlns:a16="http://schemas.microsoft.com/office/drawing/2014/main" id="{00000000-0008-0000-0200-0000C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04" name="Picture 7">
          <a:extLst>
            <a:ext uri="{FF2B5EF4-FFF2-40B4-BE49-F238E27FC236}">
              <a16:creationId xmlns:a16="http://schemas.microsoft.com/office/drawing/2014/main" id="{00000000-0008-0000-0200-0000C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05" name="Picture 7">
          <a:extLst>
            <a:ext uri="{FF2B5EF4-FFF2-40B4-BE49-F238E27FC236}">
              <a16:creationId xmlns:a16="http://schemas.microsoft.com/office/drawing/2014/main" id="{00000000-0008-0000-0200-0000C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06" name="Picture 7">
          <a:extLst>
            <a:ext uri="{FF2B5EF4-FFF2-40B4-BE49-F238E27FC236}">
              <a16:creationId xmlns:a16="http://schemas.microsoft.com/office/drawing/2014/main" id="{00000000-0008-0000-0200-0000C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07" name="Picture 7">
          <a:extLst>
            <a:ext uri="{FF2B5EF4-FFF2-40B4-BE49-F238E27FC236}">
              <a16:creationId xmlns:a16="http://schemas.microsoft.com/office/drawing/2014/main" id="{00000000-0008-0000-0200-0000C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08" name="Picture 7">
          <a:extLst>
            <a:ext uri="{FF2B5EF4-FFF2-40B4-BE49-F238E27FC236}">
              <a16:creationId xmlns:a16="http://schemas.microsoft.com/office/drawing/2014/main" id="{00000000-0008-0000-0200-0000C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09" name="Picture 7">
          <a:extLst>
            <a:ext uri="{FF2B5EF4-FFF2-40B4-BE49-F238E27FC236}">
              <a16:creationId xmlns:a16="http://schemas.microsoft.com/office/drawing/2014/main" id="{00000000-0008-0000-0200-0000C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10" name="Picture 7">
          <a:extLst>
            <a:ext uri="{FF2B5EF4-FFF2-40B4-BE49-F238E27FC236}">
              <a16:creationId xmlns:a16="http://schemas.microsoft.com/office/drawing/2014/main" id="{00000000-0008-0000-0200-0000C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11" name="Picture 7">
          <a:extLst>
            <a:ext uri="{FF2B5EF4-FFF2-40B4-BE49-F238E27FC236}">
              <a16:creationId xmlns:a16="http://schemas.microsoft.com/office/drawing/2014/main" id="{00000000-0008-0000-0200-0000C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12" name="Picture 7">
          <a:extLst>
            <a:ext uri="{FF2B5EF4-FFF2-40B4-BE49-F238E27FC236}">
              <a16:creationId xmlns:a16="http://schemas.microsoft.com/office/drawing/2014/main" id="{00000000-0008-0000-0200-0000D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13" name="Picture 7">
          <a:extLst>
            <a:ext uri="{FF2B5EF4-FFF2-40B4-BE49-F238E27FC236}">
              <a16:creationId xmlns:a16="http://schemas.microsoft.com/office/drawing/2014/main" id="{00000000-0008-0000-0200-0000D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14" name="Picture 7">
          <a:extLst>
            <a:ext uri="{FF2B5EF4-FFF2-40B4-BE49-F238E27FC236}">
              <a16:creationId xmlns:a16="http://schemas.microsoft.com/office/drawing/2014/main" id="{00000000-0008-0000-0200-0000D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15" name="Picture 7">
          <a:extLst>
            <a:ext uri="{FF2B5EF4-FFF2-40B4-BE49-F238E27FC236}">
              <a16:creationId xmlns:a16="http://schemas.microsoft.com/office/drawing/2014/main" id="{00000000-0008-0000-0200-0000D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16" name="Picture 7">
          <a:extLst>
            <a:ext uri="{FF2B5EF4-FFF2-40B4-BE49-F238E27FC236}">
              <a16:creationId xmlns:a16="http://schemas.microsoft.com/office/drawing/2014/main" id="{00000000-0008-0000-0200-0000D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17" name="Picture 7">
          <a:extLst>
            <a:ext uri="{FF2B5EF4-FFF2-40B4-BE49-F238E27FC236}">
              <a16:creationId xmlns:a16="http://schemas.microsoft.com/office/drawing/2014/main" id="{00000000-0008-0000-0200-0000D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18" name="Picture 7">
          <a:extLst>
            <a:ext uri="{FF2B5EF4-FFF2-40B4-BE49-F238E27FC236}">
              <a16:creationId xmlns:a16="http://schemas.microsoft.com/office/drawing/2014/main" id="{00000000-0008-0000-0200-0000D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19" name="Picture 7">
          <a:extLst>
            <a:ext uri="{FF2B5EF4-FFF2-40B4-BE49-F238E27FC236}">
              <a16:creationId xmlns:a16="http://schemas.microsoft.com/office/drawing/2014/main" id="{00000000-0008-0000-0200-0000D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20" name="Picture 7">
          <a:extLst>
            <a:ext uri="{FF2B5EF4-FFF2-40B4-BE49-F238E27FC236}">
              <a16:creationId xmlns:a16="http://schemas.microsoft.com/office/drawing/2014/main" id="{00000000-0008-0000-0200-0000D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21" name="Picture 7">
          <a:extLst>
            <a:ext uri="{FF2B5EF4-FFF2-40B4-BE49-F238E27FC236}">
              <a16:creationId xmlns:a16="http://schemas.microsoft.com/office/drawing/2014/main" id="{00000000-0008-0000-0200-0000D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22" name="Picture 7">
          <a:extLst>
            <a:ext uri="{FF2B5EF4-FFF2-40B4-BE49-F238E27FC236}">
              <a16:creationId xmlns:a16="http://schemas.microsoft.com/office/drawing/2014/main" id="{00000000-0008-0000-0200-0000D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23" name="Picture 7">
          <a:extLst>
            <a:ext uri="{FF2B5EF4-FFF2-40B4-BE49-F238E27FC236}">
              <a16:creationId xmlns:a16="http://schemas.microsoft.com/office/drawing/2014/main" id="{00000000-0008-0000-0200-0000D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24" name="Picture 7">
          <a:extLst>
            <a:ext uri="{FF2B5EF4-FFF2-40B4-BE49-F238E27FC236}">
              <a16:creationId xmlns:a16="http://schemas.microsoft.com/office/drawing/2014/main" id="{00000000-0008-0000-0200-0000D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25" name="Picture 7">
          <a:extLst>
            <a:ext uri="{FF2B5EF4-FFF2-40B4-BE49-F238E27FC236}">
              <a16:creationId xmlns:a16="http://schemas.microsoft.com/office/drawing/2014/main" id="{00000000-0008-0000-0200-0000D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26" name="Picture 7">
          <a:extLst>
            <a:ext uri="{FF2B5EF4-FFF2-40B4-BE49-F238E27FC236}">
              <a16:creationId xmlns:a16="http://schemas.microsoft.com/office/drawing/2014/main" id="{00000000-0008-0000-0200-0000D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27" name="Picture 7">
          <a:extLst>
            <a:ext uri="{FF2B5EF4-FFF2-40B4-BE49-F238E27FC236}">
              <a16:creationId xmlns:a16="http://schemas.microsoft.com/office/drawing/2014/main" id="{00000000-0008-0000-0200-0000D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28" name="Picture 7">
          <a:extLst>
            <a:ext uri="{FF2B5EF4-FFF2-40B4-BE49-F238E27FC236}">
              <a16:creationId xmlns:a16="http://schemas.microsoft.com/office/drawing/2014/main" id="{00000000-0008-0000-0200-0000E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29" name="Picture 7">
          <a:extLst>
            <a:ext uri="{FF2B5EF4-FFF2-40B4-BE49-F238E27FC236}">
              <a16:creationId xmlns:a16="http://schemas.microsoft.com/office/drawing/2014/main" id="{00000000-0008-0000-0200-0000E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30" name="Picture 7">
          <a:extLst>
            <a:ext uri="{FF2B5EF4-FFF2-40B4-BE49-F238E27FC236}">
              <a16:creationId xmlns:a16="http://schemas.microsoft.com/office/drawing/2014/main" id="{00000000-0008-0000-0200-0000E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31" name="Picture 7">
          <a:extLst>
            <a:ext uri="{FF2B5EF4-FFF2-40B4-BE49-F238E27FC236}">
              <a16:creationId xmlns:a16="http://schemas.microsoft.com/office/drawing/2014/main" id="{00000000-0008-0000-0200-0000E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32" name="Picture 7">
          <a:extLst>
            <a:ext uri="{FF2B5EF4-FFF2-40B4-BE49-F238E27FC236}">
              <a16:creationId xmlns:a16="http://schemas.microsoft.com/office/drawing/2014/main" id="{00000000-0008-0000-0200-0000E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33" name="Picture 7">
          <a:extLst>
            <a:ext uri="{FF2B5EF4-FFF2-40B4-BE49-F238E27FC236}">
              <a16:creationId xmlns:a16="http://schemas.microsoft.com/office/drawing/2014/main" id="{00000000-0008-0000-0200-0000E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34" name="Picture 7">
          <a:extLst>
            <a:ext uri="{FF2B5EF4-FFF2-40B4-BE49-F238E27FC236}">
              <a16:creationId xmlns:a16="http://schemas.microsoft.com/office/drawing/2014/main" id="{00000000-0008-0000-0200-0000E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35" name="Picture 7">
          <a:extLst>
            <a:ext uri="{FF2B5EF4-FFF2-40B4-BE49-F238E27FC236}">
              <a16:creationId xmlns:a16="http://schemas.microsoft.com/office/drawing/2014/main" id="{00000000-0008-0000-0200-0000E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36" name="Picture 7">
          <a:extLst>
            <a:ext uri="{FF2B5EF4-FFF2-40B4-BE49-F238E27FC236}">
              <a16:creationId xmlns:a16="http://schemas.microsoft.com/office/drawing/2014/main" id="{00000000-0008-0000-0200-0000E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37" name="Picture 7">
          <a:extLst>
            <a:ext uri="{FF2B5EF4-FFF2-40B4-BE49-F238E27FC236}">
              <a16:creationId xmlns:a16="http://schemas.microsoft.com/office/drawing/2014/main" id="{00000000-0008-0000-0200-0000E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38" name="Picture 7">
          <a:extLst>
            <a:ext uri="{FF2B5EF4-FFF2-40B4-BE49-F238E27FC236}">
              <a16:creationId xmlns:a16="http://schemas.microsoft.com/office/drawing/2014/main" id="{00000000-0008-0000-0200-0000E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39" name="Picture 7">
          <a:extLst>
            <a:ext uri="{FF2B5EF4-FFF2-40B4-BE49-F238E27FC236}">
              <a16:creationId xmlns:a16="http://schemas.microsoft.com/office/drawing/2014/main" id="{00000000-0008-0000-0200-0000E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40" name="Picture 7">
          <a:extLst>
            <a:ext uri="{FF2B5EF4-FFF2-40B4-BE49-F238E27FC236}">
              <a16:creationId xmlns:a16="http://schemas.microsoft.com/office/drawing/2014/main" id="{00000000-0008-0000-0200-0000E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41" name="Picture 7">
          <a:extLst>
            <a:ext uri="{FF2B5EF4-FFF2-40B4-BE49-F238E27FC236}">
              <a16:creationId xmlns:a16="http://schemas.microsoft.com/office/drawing/2014/main" id="{00000000-0008-0000-0200-0000E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42" name="Picture 7">
          <a:extLst>
            <a:ext uri="{FF2B5EF4-FFF2-40B4-BE49-F238E27FC236}">
              <a16:creationId xmlns:a16="http://schemas.microsoft.com/office/drawing/2014/main" id="{00000000-0008-0000-0200-0000E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43" name="Picture 7">
          <a:extLst>
            <a:ext uri="{FF2B5EF4-FFF2-40B4-BE49-F238E27FC236}">
              <a16:creationId xmlns:a16="http://schemas.microsoft.com/office/drawing/2014/main" id="{00000000-0008-0000-0200-0000E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44" name="Picture 7">
          <a:extLst>
            <a:ext uri="{FF2B5EF4-FFF2-40B4-BE49-F238E27FC236}">
              <a16:creationId xmlns:a16="http://schemas.microsoft.com/office/drawing/2014/main" id="{00000000-0008-0000-0200-0000F0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45" name="Picture 7">
          <a:extLst>
            <a:ext uri="{FF2B5EF4-FFF2-40B4-BE49-F238E27FC236}">
              <a16:creationId xmlns:a16="http://schemas.microsoft.com/office/drawing/2014/main" id="{00000000-0008-0000-0200-0000F1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46" name="Picture 7">
          <a:extLst>
            <a:ext uri="{FF2B5EF4-FFF2-40B4-BE49-F238E27FC236}">
              <a16:creationId xmlns:a16="http://schemas.microsoft.com/office/drawing/2014/main" id="{00000000-0008-0000-0200-0000F2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47" name="Picture 7">
          <a:extLst>
            <a:ext uri="{FF2B5EF4-FFF2-40B4-BE49-F238E27FC236}">
              <a16:creationId xmlns:a16="http://schemas.microsoft.com/office/drawing/2014/main" id="{00000000-0008-0000-0200-0000F3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48" name="Picture 7">
          <a:extLst>
            <a:ext uri="{FF2B5EF4-FFF2-40B4-BE49-F238E27FC236}">
              <a16:creationId xmlns:a16="http://schemas.microsoft.com/office/drawing/2014/main" id="{00000000-0008-0000-0200-0000F4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49" name="Picture 7">
          <a:extLst>
            <a:ext uri="{FF2B5EF4-FFF2-40B4-BE49-F238E27FC236}">
              <a16:creationId xmlns:a16="http://schemas.microsoft.com/office/drawing/2014/main" id="{00000000-0008-0000-0200-0000F5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50" name="Picture 7">
          <a:extLst>
            <a:ext uri="{FF2B5EF4-FFF2-40B4-BE49-F238E27FC236}">
              <a16:creationId xmlns:a16="http://schemas.microsoft.com/office/drawing/2014/main" id="{00000000-0008-0000-0200-0000F6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51" name="Picture 7">
          <a:extLst>
            <a:ext uri="{FF2B5EF4-FFF2-40B4-BE49-F238E27FC236}">
              <a16:creationId xmlns:a16="http://schemas.microsoft.com/office/drawing/2014/main" id="{00000000-0008-0000-0200-0000F7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52" name="Picture 7">
          <a:extLst>
            <a:ext uri="{FF2B5EF4-FFF2-40B4-BE49-F238E27FC236}">
              <a16:creationId xmlns:a16="http://schemas.microsoft.com/office/drawing/2014/main" id="{00000000-0008-0000-0200-0000F8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53" name="Picture 7">
          <a:extLst>
            <a:ext uri="{FF2B5EF4-FFF2-40B4-BE49-F238E27FC236}">
              <a16:creationId xmlns:a16="http://schemas.microsoft.com/office/drawing/2014/main" id="{00000000-0008-0000-0200-0000F9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54" name="Picture 7">
          <a:extLst>
            <a:ext uri="{FF2B5EF4-FFF2-40B4-BE49-F238E27FC236}">
              <a16:creationId xmlns:a16="http://schemas.microsoft.com/office/drawing/2014/main" id="{00000000-0008-0000-0200-0000FA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55" name="Picture 7">
          <a:extLst>
            <a:ext uri="{FF2B5EF4-FFF2-40B4-BE49-F238E27FC236}">
              <a16:creationId xmlns:a16="http://schemas.microsoft.com/office/drawing/2014/main" id="{00000000-0008-0000-0200-0000FB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56" name="Picture 7">
          <a:extLst>
            <a:ext uri="{FF2B5EF4-FFF2-40B4-BE49-F238E27FC236}">
              <a16:creationId xmlns:a16="http://schemas.microsoft.com/office/drawing/2014/main" id="{00000000-0008-0000-0200-0000FC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57" name="Picture 7">
          <a:extLst>
            <a:ext uri="{FF2B5EF4-FFF2-40B4-BE49-F238E27FC236}">
              <a16:creationId xmlns:a16="http://schemas.microsoft.com/office/drawing/2014/main" id="{00000000-0008-0000-0200-0000FD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58" name="Picture 7">
          <a:extLst>
            <a:ext uri="{FF2B5EF4-FFF2-40B4-BE49-F238E27FC236}">
              <a16:creationId xmlns:a16="http://schemas.microsoft.com/office/drawing/2014/main" id="{00000000-0008-0000-0200-0000FE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59" name="Picture 7">
          <a:extLst>
            <a:ext uri="{FF2B5EF4-FFF2-40B4-BE49-F238E27FC236}">
              <a16:creationId xmlns:a16="http://schemas.microsoft.com/office/drawing/2014/main" id="{00000000-0008-0000-0200-0000FF0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60" name="Picture 7">
          <a:extLst>
            <a:ext uri="{FF2B5EF4-FFF2-40B4-BE49-F238E27FC236}">
              <a16:creationId xmlns:a16="http://schemas.microsoft.com/office/drawing/2014/main" id="{00000000-0008-0000-0200-00000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61" name="Picture 7">
          <a:extLst>
            <a:ext uri="{FF2B5EF4-FFF2-40B4-BE49-F238E27FC236}">
              <a16:creationId xmlns:a16="http://schemas.microsoft.com/office/drawing/2014/main" id="{00000000-0008-0000-0200-00000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62" name="Picture 7">
          <a:extLst>
            <a:ext uri="{FF2B5EF4-FFF2-40B4-BE49-F238E27FC236}">
              <a16:creationId xmlns:a16="http://schemas.microsoft.com/office/drawing/2014/main" id="{00000000-0008-0000-0200-00000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63" name="Picture 7">
          <a:extLst>
            <a:ext uri="{FF2B5EF4-FFF2-40B4-BE49-F238E27FC236}">
              <a16:creationId xmlns:a16="http://schemas.microsoft.com/office/drawing/2014/main" id="{00000000-0008-0000-0200-00000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64" name="Picture 7">
          <a:extLst>
            <a:ext uri="{FF2B5EF4-FFF2-40B4-BE49-F238E27FC236}">
              <a16:creationId xmlns:a16="http://schemas.microsoft.com/office/drawing/2014/main" id="{00000000-0008-0000-0200-00000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65" name="Picture 7">
          <a:extLst>
            <a:ext uri="{FF2B5EF4-FFF2-40B4-BE49-F238E27FC236}">
              <a16:creationId xmlns:a16="http://schemas.microsoft.com/office/drawing/2014/main" id="{00000000-0008-0000-0200-00000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66" name="Picture 7">
          <a:extLst>
            <a:ext uri="{FF2B5EF4-FFF2-40B4-BE49-F238E27FC236}">
              <a16:creationId xmlns:a16="http://schemas.microsoft.com/office/drawing/2014/main" id="{00000000-0008-0000-0200-00000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67" name="Picture 7">
          <a:extLst>
            <a:ext uri="{FF2B5EF4-FFF2-40B4-BE49-F238E27FC236}">
              <a16:creationId xmlns:a16="http://schemas.microsoft.com/office/drawing/2014/main" id="{00000000-0008-0000-0200-00000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68" name="Picture 7">
          <a:extLst>
            <a:ext uri="{FF2B5EF4-FFF2-40B4-BE49-F238E27FC236}">
              <a16:creationId xmlns:a16="http://schemas.microsoft.com/office/drawing/2014/main" id="{00000000-0008-0000-0200-00000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69" name="Picture 7">
          <a:extLst>
            <a:ext uri="{FF2B5EF4-FFF2-40B4-BE49-F238E27FC236}">
              <a16:creationId xmlns:a16="http://schemas.microsoft.com/office/drawing/2014/main" id="{00000000-0008-0000-0200-00000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70" name="Picture 7">
          <a:extLst>
            <a:ext uri="{FF2B5EF4-FFF2-40B4-BE49-F238E27FC236}">
              <a16:creationId xmlns:a16="http://schemas.microsoft.com/office/drawing/2014/main" id="{00000000-0008-0000-0200-00000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71" name="Picture 7">
          <a:extLst>
            <a:ext uri="{FF2B5EF4-FFF2-40B4-BE49-F238E27FC236}">
              <a16:creationId xmlns:a16="http://schemas.microsoft.com/office/drawing/2014/main" id="{00000000-0008-0000-0200-00000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72" name="Picture 7">
          <a:extLst>
            <a:ext uri="{FF2B5EF4-FFF2-40B4-BE49-F238E27FC236}">
              <a16:creationId xmlns:a16="http://schemas.microsoft.com/office/drawing/2014/main" id="{00000000-0008-0000-0200-00000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73" name="Picture 7">
          <a:extLst>
            <a:ext uri="{FF2B5EF4-FFF2-40B4-BE49-F238E27FC236}">
              <a16:creationId xmlns:a16="http://schemas.microsoft.com/office/drawing/2014/main" id="{00000000-0008-0000-0200-00000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74" name="Picture 7">
          <a:extLst>
            <a:ext uri="{FF2B5EF4-FFF2-40B4-BE49-F238E27FC236}">
              <a16:creationId xmlns:a16="http://schemas.microsoft.com/office/drawing/2014/main" id="{00000000-0008-0000-0200-00000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75" name="Picture 7">
          <a:extLst>
            <a:ext uri="{FF2B5EF4-FFF2-40B4-BE49-F238E27FC236}">
              <a16:creationId xmlns:a16="http://schemas.microsoft.com/office/drawing/2014/main" id="{00000000-0008-0000-0200-00000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76" name="Picture 7">
          <a:extLst>
            <a:ext uri="{FF2B5EF4-FFF2-40B4-BE49-F238E27FC236}">
              <a16:creationId xmlns:a16="http://schemas.microsoft.com/office/drawing/2014/main" id="{00000000-0008-0000-0200-00001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77" name="Picture 7">
          <a:extLst>
            <a:ext uri="{FF2B5EF4-FFF2-40B4-BE49-F238E27FC236}">
              <a16:creationId xmlns:a16="http://schemas.microsoft.com/office/drawing/2014/main" id="{00000000-0008-0000-0200-00001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78" name="Picture 7">
          <a:extLst>
            <a:ext uri="{FF2B5EF4-FFF2-40B4-BE49-F238E27FC236}">
              <a16:creationId xmlns:a16="http://schemas.microsoft.com/office/drawing/2014/main" id="{00000000-0008-0000-0200-00001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79" name="Picture 7">
          <a:extLst>
            <a:ext uri="{FF2B5EF4-FFF2-40B4-BE49-F238E27FC236}">
              <a16:creationId xmlns:a16="http://schemas.microsoft.com/office/drawing/2014/main" id="{00000000-0008-0000-0200-00001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80" name="Picture 7">
          <a:extLst>
            <a:ext uri="{FF2B5EF4-FFF2-40B4-BE49-F238E27FC236}">
              <a16:creationId xmlns:a16="http://schemas.microsoft.com/office/drawing/2014/main" id="{00000000-0008-0000-0200-00001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81" name="Picture 7">
          <a:extLst>
            <a:ext uri="{FF2B5EF4-FFF2-40B4-BE49-F238E27FC236}">
              <a16:creationId xmlns:a16="http://schemas.microsoft.com/office/drawing/2014/main" id="{00000000-0008-0000-0200-00001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82" name="Picture 7">
          <a:extLst>
            <a:ext uri="{FF2B5EF4-FFF2-40B4-BE49-F238E27FC236}">
              <a16:creationId xmlns:a16="http://schemas.microsoft.com/office/drawing/2014/main" id="{00000000-0008-0000-0200-00001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83" name="Picture 7">
          <a:extLst>
            <a:ext uri="{FF2B5EF4-FFF2-40B4-BE49-F238E27FC236}">
              <a16:creationId xmlns:a16="http://schemas.microsoft.com/office/drawing/2014/main" id="{00000000-0008-0000-0200-00001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84" name="Picture 7">
          <a:extLst>
            <a:ext uri="{FF2B5EF4-FFF2-40B4-BE49-F238E27FC236}">
              <a16:creationId xmlns:a16="http://schemas.microsoft.com/office/drawing/2014/main" id="{00000000-0008-0000-0200-00001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85" name="Picture 7">
          <a:extLst>
            <a:ext uri="{FF2B5EF4-FFF2-40B4-BE49-F238E27FC236}">
              <a16:creationId xmlns:a16="http://schemas.microsoft.com/office/drawing/2014/main" id="{00000000-0008-0000-0200-00001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86" name="Picture 7">
          <a:extLst>
            <a:ext uri="{FF2B5EF4-FFF2-40B4-BE49-F238E27FC236}">
              <a16:creationId xmlns:a16="http://schemas.microsoft.com/office/drawing/2014/main" id="{00000000-0008-0000-0200-00001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87" name="Picture 7">
          <a:extLst>
            <a:ext uri="{FF2B5EF4-FFF2-40B4-BE49-F238E27FC236}">
              <a16:creationId xmlns:a16="http://schemas.microsoft.com/office/drawing/2014/main" id="{00000000-0008-0000-0200-00001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88" name="Picture 7">
          <a:extLst>
            <a:ext uri="{FF2B5EF4-FFF2-40B4-BE49-F238E27FC236}">
              <a16:creationId xmlns:a16="http://schemas.microsoft.com/office/drawing/2014/main" id="{00000000-0008-0000-0200-00001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89" name="Picture 7">
          <a:extLst>
            <a:ext uri="{FF2B5EF4-FFF2-40B4-BE49-F238E27FC236}">
              <a16:creationId xmlns:a16="http://schemas.microsoft.com/office/drawing/2014/main" id="{00000000-0008-0000-0200-00001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90" name="Picture 7">
          <a:extLst>
            <a:ext uri="{FF2B5EF4-FFF2-40B4-BE49-F238E27FC236}">
              <a16:creationId xmlns:a16="http://schemas.microsoft.com/office/drawing/2014/main" id="{00000000-0008-0000-0200-00001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91" name="Picture 7">
          <a:extLst>
            <a:ext uri="{FF2B5EF4-FFF2-40B4-BE49-F238E27FC236}">
              <a16:creationId xmlns:a16="http://schemas.microsoft.com/office/drawing/2014/main" id="{00000000-0008-0000-0200-00001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92" name="Picture 7">
          <a:extLst>
            <a:ext uri="{FF2B5EF4-FFF2-40B4-BE49-F238E27FC236}">
              <a16:creationId xmlns:a16="http://schemas.microsoft.com/office/drawing/2014/main" id="{00000000-0008-0000-0200-00002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93" name="Picture 7">
          <a:extLst>
            <a:ext uri="{FF2B5EF4-FFF2-40B4-BE49-F238E27FC236}">
              <a16:creationId xmlns:a16="http://schemas.microsoft.com/office/drawing/2014/main" id="{00000000-0008-0000-0200-00002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94" name="Picture 7">
          <a:extLst>
            <a:ext uri="{FF2B5EF4-FFF2-40B4-BE49-F238E27FC236}">
              <a16:creationId xmlns:a16="http://schemas.microsoft.com/office/drawing/2014/main" id="{00000000-0008-0000-0200-00002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95" name="Picture 7">
          <a:extLst>
            <a:ext uri="{FF2B5EF4-FFF2-40B4-BE49-F238E27FC236}">
              <a16:creationId xmlns:a16="http://schemas.microsoft.com/office/drawing/2014/main" id="{00000000-0008-0000-0200-00002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96" name="Picture 7">
          <a:extLst>
            <a:ext uri="{FF2B5EF4-FFF2-40B4-BE49-F238E27FC236}">
              <a16:creationId xmlns:a16="http://schemas.microsoft.com/office/drawing/2014/main" id="{00000000-0008-0000-0200-00002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97" name="Picture 7">
          <a:extLst>
            <a:ext uri="{FF2B5EF4-FFF2-40B4-BE49-F238E27FC236}">
              <a16:creationId xmlns:a16="http://schemas.microsoft.com/office/drawing/2014/main" id="{00000000-0008-0000-0200-00002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98" name="Picture 7">
          <a:extLst>
            <a:ext uri="{FF2B5EF4-FFF2-40B4-BE49-F238E27FC236}">
              <a16:creationId xmlns:a16="http://schemas.microsoft.com/office/drawing/2014/main" id="{00000000-0008-0000-0200-00002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599" name="Picture 7">
          <a:extLst>
            <a:ext uri="{FF2B5EF4-FFF2-40B4-BE49-F238E27FC236}">
              <a16:creationId xmlns:a16="http://schemas.microsoft.com/office/drawing/2014/main" id="{00000000-0008-0000-0200-00002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00" name="Picture 7">
          <a:extLst>
            <a:ext uri="{FF2B5EF4-FFF2-40B4-BE49-F238E27FC236}">
              <a16:creationId xmlns:a16="http://schemas.microsoft.com/office/drawing/2014/main" id="{00000000-0008-0000-0200-00002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01" name="Picture 7">
          <a:extLst>
            <a:ext uri="{FF2B5EF4-FFF2-40B4-BE49-F238E27FC236}">
              <a16:creationId xmlns:a16="http://schemas.microsoft.com/office/drawing/2014/main" id="{00000000-0008-0000-0200-00002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02" name="Picture 7">
          <a:extLst>
            <a:ext uri="{FF2B5EF4-FFF2-40B4-BE49-F238E27FC236}">
              <a16:creationId xmlns:a16="http://schemas.microsoft.com/office/drawing/2014/main" id="{00000000-0008-0000-0200-00002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03" name="Picture 7">
          <a:extLst>
            <a:ext uri="{FF2B5EF4-FFF2-40B4-BE49-F238E27FC236}">
              <a16:creationId xmlns:a16="http://schemas.microsoft.com/office/drawing/2014/main" id="{00000000-0008-0000-0200-00002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04" name="Picture 7">
          <a:extLst>
            <a:ext uri="{FF2B5EF4-FFF2-40B4-BE49-F238E27FC236}">
              <a16:creationId xmlns:a16="http://schemas.microsoft.com/office/drawing/2014/main" id="{00000000-0008-0000-0200-00002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05" name="Picture 7">
          <a:extLst>
            <a:ext uri="{FF2B5EF4-FFF2-40B4-BE49-F238E27FC236}">
              <a16:creationId xmlns:a16="http://schemas.microsoft.com/office/drawing/2014/main" id="{00000000-0008-0000-0200-00002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06" name="Picture 7">
          <a:extLst>
            <a:ext uri="{FF2B5EF4-FFF2-40B4-BE49-F238E27FC236}">
              <a16:creationId xmlns:a16="http://schemas.microsoft.com/office/drawing/2014/main" id="{00000000-0008-0000-0200-00002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07" name="Picture 7">
          <a:extLst>
            <a:ext uri="{FF2B5EF4-FFF2-40B4-BE49-F238E27FC236}">
              <a16:creationId xmlns:a16="http://schemas.microsoft.com/office/drawing/2014/main" id="{00000000-0008-0000-0200-00002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08" name="Picture 7">
          <a:extLst>
            <a:ext uri="{FF2B5EF4-FFF2-40B4-BE49-F238E27FC236}">
              <a16:creationId xmlns:a16="http://schemas.microsoft.com/office/drawing/2014/main" id="{00000000-0008-0000-0200-00003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09" name="Picture 7">
          <a:extLst>
            <a:ext uri="{FF2B5EF4-FFF2-40B4-BE49-F238E27FC236}">
              <a16:creationId xmlns:a16="http://schemas.microsoft.com/office/drawing/2014/main" id="{00000000-0008-0000-0200-00003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10" name="Picture 7">
          <a:extLst>
            <a:ext uri="{FF2B5EF4-FFF2-40B4-BE49-F238E27FC236}">
              <a16:creationId xmlns:a16="http://schemas.microsoft.com/office/drawing/2014/main" id="{00000000-0008-0000-0200-00003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11" name="Picture 7">
          <a:extLst>
            <a:ext uri="{FF2B5EF4-FFF2-40B4-BE49-F238E27FC236}">
              <a16:creationId xmlns:a16="http://schemas.microsoft.com/office/drawing/2014/main" id="{00000000-0008-0000-0200-00003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12" name="Picture 7">
          <a:extLst>
            <a:ext uri="{FF2B5EF4-FFF2-40B4-BE49-F238E27FC236}">
              <a16:creationId xmlns:a16="http://schemas.microsoft.com/office/drawing/2014/main" id="{00000000-0008-0000-0200-00003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13" name="Picture 7">
          <a:extLst>
            <a:ext uri="{FF2B5EF4-FFF2-40B4-BE49-F238E27FC236}">
              <a16:creationId xmlns:a16="http://schemas.microsoft.com/office/drawing/2014/main" id="{00000000-0008-0000-0200-00003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14" name="Picture 7">
          <a:extLst>
            <a:ext uri="{FF2B5EF4-FFF2-40B4-BE49-F238E27FC236}">
              <a16:creationId xmlns:a16="http://schemas.microsoft.com/office/drawing/2014/main" id="{00000000-0008-0000-0200-00003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15" name="Picture 7">
          <a:extLst>
            <a:ext uri="{FF2B5EF4-FFF2-40B4-BE49-F238E27FC236}">
              <a16:creationId xmlns:a16="http://schemas.microsoft.com/office/drawing/2014/main" id="{00000000-0008-0000-0200-00003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16" name="Picture 7">
          <a:extLst>
            <a:ext uri="{FF2B5EF4-FFF2-40B4-BE49-F238E27FC236}">
              <a16:creationId xmlns:a16="http://schemas.microsoft.com/office/drawing/2014/main" id="{00000000-0008-0000-0200-00003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17" name="Picture 7">
          <a:extLst>
            <a:ext uri="{FF2B5EF4-FFF2-40B4-BE49-F238E27FC236}">
              <a16:creationId xmlns:a16="http://schemas.microsoft.com/office/drawing/2014/main" id="{00000000-0008-0000-0200-00003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18" name="Picture 7">
          <a:extLst>
            <a:ext uri="{FF2B5EF4-FFF2-40B4-BE49-F238E27FC236}">
              <a16:creationId xmlns:a16="http://schemas.microsoft.com/office/drawing/2014/main" id="{00000000-0008-0000-0200-00003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19" name="Picture 7">
          <a:extLst>
            <a:ext uri="{FF2B5EF4-FFF2-40B4-BE49-F238E27FC236}">
              <a16:creationId xmlns:a16="http://schemas.microsoft.com/office/drawing/2014/main" id="{00000000-0008-0000-0200-00003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20" name="Picture 7">
          <a:extLst>
            <a:ext uri="{FF2B5EF4-FFF2-40B4-BE49-F238E27FC236}">
              <a16:creationId xmlns:a16="http://schemas.microsoft.com/office/drawing/2014/main" id="{00000000-0008-0000-0200-00003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21" name="Picture 7">
          <a:extLst>
            <a:ext uri="{FF2B5EF4-FFF2-40B4-BE49-F238E27FC236}">
              <a16:creationId xmlns:a16="http://schemas.microsoft.com/office/drawing/2014/main" id="{00000000-0008-0000-0200-00003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22" name="Picture 7">
          <a:extLst>
            <a:ext uri="{FF2B5EF4-FFF2-40B4-BE49-F238E27FC236}">
              <a16:creationId xmlns:a16="http://schemas.microsoft.com/office/drawing/2014/main" id="{00000000-0008-0000-0200-00003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23" name="Picture 7">
          <a:extLst>
            <a:ext uri="{FF2B5EF4-FFF2-40B4-BE49-F238E27FC236}">
              <a16:creationId xmlns:a16="http://schemas.microsoft.com/office/drawing/2014/main" id="{00000000-0008-0000-0200-00003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24" name="Picture 7">
          <a:extLst>
            <a:ext uri="{FF2B5EF4-FFF2-40B4-BE49-F238E27FC236}">
              <a16:creationId xmlns:a16="http://schemas.microsoft.com/office/drawing/2014/main" id="{00000000-0008-0000-0200-00004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25" name="Picture 7">
          <a:extLst>
            <a:ext uri="{FF2B5EF4-FFF2-40B4-BE49-F238E27FC236}">
              <a16:creationId xmlns:a16="http://schemas.microsoft.com/office/drawing/2014/main" id="{00000000-0008-0000-0200-00004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26" name="Picture 7">
          <a:extLst>
            <a:ext uri="{FF2B5EF4-FFF2-40B4-BE49-F238E27FC236}">
              <a16:creationId xmlns:a16="http://schemas.microsoft.com/office/drawing/2014/main" id="{00000000-0008-0000-0200-00004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27" name="Picture 7">
          <a:extLst>
            <a:ext uri="{FF2B5EF4-FFF2-40B4-BE49-F238E27FC236}">
              <a16:creationId xmlns:a16="http://schemas.microsoft.com/office/drawing/2014/main" id="{00000000-0008-0000-0200-00004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28" name="Picture 7">
          <a:extLst>
            <a:ext uri="{FF2B5EF4-FFF2-40B4-BE49-F238E27FC236}">
              <a16:creationId xmlns:a16="http://schemas.microsoft.com/office/drawing/2014/main" id="{00000000-0008-0000-0200-00004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29" name="Picture 7">
          <a:extLst>
            <a:ext uri="{FF2B5EF4-FFF2-40B4-BE49-F238E27FC236}">
              <a16:creationId xmlns:a16="http://schemas.microsoft.com/office/drawing/2014/main" id="{00000000-0008-0000-0200-00004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30" name="Picture 7">
          <a:extLst>
            <a:ext uri="{FF2B5EF4-FFF2-40B4-BE49-F238E27FC236}">
              <a16:creationId xmlns:a16="http://schemas.microsoft.com/office/drawing/2014/main" id="{00000000-0008-0000-0200-00004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31" name="Picture 7">
          <a:extLst>
            <a:ext uri="{FF2B5EF4-FFF2-40B4-BE49-F238E27FC236}">
              <a16:creationId xmlns:a16="http://schemas.microsoft.com/office/drawing/2014/main" id="{00000000-0008-0000-0200-00004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32" name="Picture 7">
          <a:extLst>
            <a:ext uri="{FF2B5EF4-FFF2-40B4-BE49-F238E27FC236}">
              <a16:creationId xmlns:a16="http://schemas.microsoft.com/office/drawing/2014/main" id="{00000000-0008-0000-0200-00004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33" name="Picture 7">
          <a:extLst>
            <a:ext uri="{FF2B5EF4-FFF2-40B4-BE49-F238E27FC236}">
              <a16:creationId xmlns:a16="http://schemas.microsoft.com/office/drawing/2014/main" id="{00000000-0008-0000-0200-00004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34" name="Picture 7">
          <a:extLst>
            <a:ext uri="{FF2B5EF4-FFF2-40B4-BE49-F238E27FC236}">
              <a16:creationId xmlns:a16="http://schemas.microsoft.com/office/drawing/2014/main" id="{00000000-0008-0000-0200-00004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35" name="Picture 7">
          <a:extLst>
            <a:ext uri="{FF2B5EF4-FFF2-40B4-BE49-F238E27FC236}">
              <a16:creationId xmlns:a16="http://schemas.microsoft.com/office/drawing/2014/main" id="{00000000-0008-0000-0200-00004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75</xdr:row>
      <xdr:rowOff>0</xdr:rowOff>
    </xdr:from>
    <xdr:ext cx="0" cy="156882"/>
    <xdr:pic>
      <xdr:nvPicPr>
        <xdr:cNvPr id="2636" name="Picture 7">
          <a:extLst>
            <a:ext uri="{FF2B5EF4-FFF2-40B4-BE49-F238E27FC236}">
              <a16:creationId xmlns:a16="http://schemas.microsoft.com/office/drawing/2014/main" id="{00000000-0008-0000-0200-00004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37" name="Picture 7">
          <a:extLst>
            <a:ext uri="{FF2B5EF4-FFF2-40B4-BE49-F238E27FC236}">
              <a16:creationId xmlns:a16="http://schemas.microsoft.com/office/drawing/2014/main" id="{00000000-0008-0000-0200-00004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38" name="Picture 7">
          <a:extLst>
            <a:ext uri="{FF2B5EF4-FFF2-40B4-BE49-F238E27FC236}">
              <a16:creationId xmlns:a16="http://schemas.microsoft.com/office/drawing/2014/main" id="{00000000-0008-0000-0200-00004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39" name="Picture 7">
          <a:extLst>
            <a:ext uri="{FF2B5EF4-FFF2-40B4-BE49-F238E27FC236}">
              <a16:creationId xmlns:a16="http://schemas.microsoft.com/office/drawing/2014/main" id="{00000000-0008-0000-0200-00004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40" name="Picture 7">
          <a:extLst>
            <a:ext uri="{FF2B5EF4-FFF2-40B4-BE49-F238E27FC236}">
              <a16:creationId xmlns:a16="http://schemas.microsoft.com/office/drawing/2014/main" id="{00000000-0008-0000-0200-00005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41" name="Picture 7">
          <a:extLst>
            <a:ext uri="{FF2B5EF4-FFF2-40B4-BE49-F238E27FC236}">
              <a16:creationId xmlns:a16="http://schemas.microsoft.com/office/drawing/2014/main" id="{00000000-0008-0000-0200-00005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42" name="Picture 7">
          <a:extLst>
            <a:ext uri="{FF2B5EF4-FFF2-40B4-BE49-F238E27FC236}">
              <a16:creationId xmlns:a16="http://schemas.microsoft.com/office/drawing/2014/main" id="{00000000-0008-0000-0200-00005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43" name="Picture 7">
          <a:extLst>
            <a:ext uri="{FF2B5EF4-FFF2-40B4-BE49-F238E27FC236}">
              <a16:creationId xmlns:a16="http://schemas.microsoft.com/office/drawing/2014/main" id="{00000000-0008-0000-0200-00005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44" name="Picture 7">
          <a:extLst>
            <a:ext uri="{FF2B5EF4-FFF2-40B4-BE49-F238E27FC236}">
              <a16:creationId xmlns:a16="http://schemas.microsoft.com/office/drawing/2014/main" id="{00000000-0008-0000-0200-00005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45" name="Picture 7">
          <a:extLst>
            <a:ext uri="{FF2B5EF4-FFF2-40B4-BE49-F238E27FC236}">
              <a16:creationId xmlns:a16="http://schemas.microsoft.com/office/drawing/2014/main" id="{00000000-0008-0000-0200-00005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46" name="Picture 7">
          <a:extLst>
            <a:ext uri="{FF2B5EF4-FFF2-40B4-BE49-F238E27FC236}">
              <a16:creationId xmlns:a16="http://schemas.microsoft.com/office/drawing/2014/main" id="{00000000-0008-0000-0200-00005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47" name="Picture 7">
          <a:extLst>
            <a:ext uri="{FF2B5EF4-FFF2-40B4-BE49-F238E27FC236}">
              <a16:creationId xmlns:a16="http://schemas.microsoft.com/office/drawing/2014/main" id="{00000000-0008-0000-0200-00005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48" name="Picture 7">
          <a:extLst>
            <a:ext uri="{FF2B5EF4-FFF2-40B4-BE49-F238E27FC236}">
              <a16:creationId xmlns:a16="http://schemas.microsoft.com/office/drawing/2014/main" id="{00000000-0008-0000-0200-00005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49" name="Picture 7">
          <a:extLst>
            <a:ext uri="{FF2B5EF4-FFF2-40B4-BE49-F238E27FC236}">
              <a16:creationId xmlns:a16="http://schemas.microsoft.com/office/drawing/2014/main" id="{00000000-0008-0000-0200-00005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50" name="Picture 7">
          <a:extLst>
            <a:ext uri="{FF2B5EF4-FFF2-40B4-BE49-F238E27FC236}">
              <a16:creationId xmlns:a16="http://schemas.microsoft.com/office/drawing/2014/main" id="{00000000-0008-0000-0200-00005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51" name="Picture 7">
          <a:extLst>
            <a:ext uri="{FF2B5EF4-FFF2-40B4-BE49-F238E27FC236}">
              <a16:creationId xmlns:a16="http://schemas.microsoft.com/office/drawing/2014/main" id="{00000000-0008-0000-0200-00005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52" name="Picture 7">
          <a:extLst>
            <a:ext uri="{FF2B5EF4-FFF2-40B4-BE49-F238E27FC236}">
              <a16:creationId xmlns:a16="http://schemas.microsoft.com/office/drawing/2014/main" id="{00000000-0008-0000-0200-00005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53" name="Picture 7">
          <a:extLst>
            <a:ext uri="{FF2B5EF4-FFF2-40B4-BE49-F238E27FC236}">
              <a16:creationId xmlns:a16="http://schemas.microsoft.com/office/drawing/2014/main" id="{00000000-0008-0000-0200-00005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54" name="Picture 7">
          <a:extLst>
            <a:ext uri="{FF2B5EF4-FFF2-40B4-BE49-F238E27FC236}">
              <a16:creationId xmlns:a16="http://schemas.microsoft.com/office/drawing/2014/main" id="{00000000-0008-0000-0200-00005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55" name="Picture 7">
          <a:extLst>
            <a:ext uri="{FF2B5EF4-FFF2-40B4-BE49-F238E27FC236}">
              <a16:creationId xmlns:a16="http://schemas.microsoft.com/office/drawing/2014/main" id="{00000000-0008-0000-0200-00005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56" name="Picture 7">
          <a:extLst>
            <a:ext uri="{FF2B5EF4-FFF2-40B4-BE49-F238E27FC236}">
              <a16:creationId xmlns:a16="http://schemas.microsoft.com/office/drawing/2014/main" id="{00000000-0008-0000-0200-00006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57" name="Picture 7">
          <a:extLst>
            <a:ext uri="{FF2B5EF4-FFF2-40B4-BE49-F238E27FC236}">
              <a16:creationId xmlns:a16="http://schemas.microsoft.com/office/drawing/2014/main" id="{00000000-0008-0000-0200-00006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58" name="Picture 7">
          <a:extLst>
            <a:ext uri="{FF2B5EF4-FFF2-40B4-BE49-F238E27FC236}">
              <a16:creationId xmlns:a16="http://schemas.microsoft.com/office/drawing/2014/main" id="{00000000-0008-0000-0200-00006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59" name="Picture 7">
          <a:extLst>
            <a:ext uri="{FF2B5EF4-FFF2-40B4-BE49-F238E27FC236}">
              <a16:creationId xmlns:a16="http://schemas.microsoft.com/office/drawing/2014/main" id="{00000000-0008-0000-0200-00006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60" name="Picture 7">
          <a:extLst>
            <a:ext uri="{FF2B5EF4-FFF2-40B4-BE49-F238E27FC236}">
              <a16:creationId xmlns:a16="http://schemas.microsoft.com/office/drawing/2014/main" id="{00000000-0008-0000-0200-00006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61" name="Picture 7">
          <a:extLst>
            <a:ext uri="{FF2B5EF4-FFF2-40B4-BE49-F238E27FC236}">
              <a16:creationId xmlns:a16="http://schemas.microsoft.com/office/drawing/2014/main" id="{00000000-0008-0000-0200-00006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62" name="Picture 7">
          <a:extLst>
            <a:ext uri="{FF2B5EF4-FFF2-40B4-BE49-F238E27FC236}">
              <a16:creationId xmlns:a16="http://schemas.microsoft.com/office/drawing/2014/main" id="{00000000-0008-0000-0200-00006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63" name="Picture 7">
          <a:extLst>
            <a:ext uri="{FF2B5EF4-FFF2-40B4-BE49-F238E27FC236}">
              <a16:creationId xmlns:a16="http://schemas.microsoft.com/office/drawing/2014/main" id="{00000000-0008-0000-0200-00006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64" name="Picture 7">
          <a:extLst>
            <a:ext uri="{FF2B5EF4-FFF2-40B4-BE49-F238E27FC236}">
              <a16:creationId xmlns:a16="http://schemas.microsoft.com/office/drawing/2014/main" id="{00000000-0008-0000-0200-00006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65" name="Picture 7">
          <a:extLst>
            <a:ext uri="{FF2B5EF4-FFF2-40B4-BE49-F238E27FC236}">
              <a16:creationId xmlns:a16="http://schemas.microsoft.com/office/drawing/2014/main" id="{00000000-0008-0000-0200-00006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66" name="Picture 7">
          <a:extLst>
            <a:ext uri="{FF2B5EF4-FFF2-40B4-BE49-F238E27FC236}">
              <a16:creationId xmlns:a16="http://schemas.microsoft.com/office/drawing/2014/main" id="{00000000-0008-0000-0200-00006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67" name="Picture 7">
          <a:extLst>
            <a:ext uri="{FF2B5EF4-FFF2-40B4-BE49-F238E27FC236}">
              <a16:creationId xmlns:a16="http://schemas.microsoft.com/office/drawing/2014/main" id="{00000000-0008-0000-0200-00006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68" name="Picture 7">
          <a:extLst>
            <a:ext uri="{FF2B5EF4-FFF2-40B4-BE49-F238E27FC236}">
              <a16:creationId xmlns:a16="http://schemas.microsoft.com/office/drawing/2014/main" id="{00000000-0008-0000-0200-00006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69" name="Picture 7">
          <a:extLst>
            <a:ext uri="{FF2B5EF4-FFF2-40B4-BE49-F238E27FC236}">
              <a16:creationId xmlns:a16="http://schemas.microsoft.com/office/drawing/2014/main" id="{00000000-0008-0000-0200-00006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70" name="Picture 7">
          <a:extLst>
            <a:ext uri="{FF2B5EF4-FFF2-40B4-BE49-F238E27FC236}">
              <a16:creationId xmlns:a16="http://schemas.microsoft.com/office/drawing/2014/main" id="{00000000-0008-0000-0200-00006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71" name="Picture 7">
          <a:extLst>
            <a:ext uri="{FF2B5EF4-FFF2-40B4-BE49-F238E27FC236}">
              <a16:creationId xmlns:a16="http://schemas.microsoft.com/office/drawing/2014/main" id="{00000000-0008-0000-0200-00006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72" name="Picture 7">
          <a:extLst>
            <a:ext uri="{FF2B5EF4-FFF2-40B4-BE49-F238E27FC236}">
              <a16:creationId xmlns:a16="http://schemas.microsoft.com/office/drawing/2014/main" id="{00000000-0008-0000-0200-00007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73" name="Picture 7">
          <a:extLst>
            <a:ext uri="{FF2B5EF4-FFF2-40B4-BE49-F238E27FC236}">
              <a16:creationId xmlns:a16="http://schemas.microsoft.com/office/drawing/2014/main" id="{00000000-0008-0000-0200-00007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74" name="Picture 7">
          <a:extLst>
            <a:ext uri="{FF2B5EF4-FFF2-40B4-BE49-F238E27FC236}">
              <a16:creationId xmlns:a16="http://schemas.microsoft.com/office/drawing/2014/main" id="{00000000-0008-0000-0200-00007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75" name="Picture 7">
          <a:extLst>
            <a:ext uri="{FF2B5EF4-FFF2-40B4-BE49-F238E27FC236}">
              <a16:creationId xmlns:a16="http://schemas.microsoft.com/office/drawing/2014/main" id="{00000000-0008-0000-0200-00007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76" name="Picture 7">
          <a:extLst>
            <a:ext uri="{FF2B5EF4-FFF2-40B4-BE49-F238E27FC236}">
              <a16:creationId xmlns:a16="http://schemas.microsoft.com/office/drawing/2014/main" id="{00000000-0008-0000-0200-00007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77" name="Picture 7">
          <a:extLst>
            <a:ext uri="{FF2B5EF4-FFF2-40B4-BE49-F238E27FC236}">
              <a16:creationId xmlns:a16="http://schemas.microsoft.com/office/drawing/2014/main" id="{00000000-0008-0000-0200-00007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78" name="Picture 7">
          <a:extLst>
            <a:ext uri="{FF2B5EF4-FFF2-40B4-BE49-F238E27FC236}">
              <a16:creationId xmlns:a16="http://schemas.microsoft.com/office/drawing/2014/main" id="{00000000-0008-0000-0200-00007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79" name="Picture 7">
          <a:extLst>
            <a:ext uri="{FF2B5EF4-FFF2-40B4-BE49-F238E27FC236}">
              <a16:creationId xmlns:a16="http://schemas.microsoft.com/office/drawing/2014/main" id="{00000000-0008-0000-0200-00007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80" name="Picture 7">
          <a:extLst>
            <a:ext uri="{FF2B5EF4-FFF2-40B4-BE49-F238E27FC236}">
              <a16:creationId xmlns:a16="http://schemas.microsoft.com/office/drawing/2014/main" id="{00000000-0008-0000-0200-00007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81" name="Picture 7">
          <a:extLst>
            <a:ext uri="{FF2B5EF4-FFF2-40B4-BE49-F238E27FC236}">
              <a16:creationId xmlns:a16="http://schemas.microsoft.com/office/drawing/2014/main" id="{00000000-0008-0000-0200-00007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82" name="Picture 7">
          <a:extLst>
            <a:ext uri="{FF2B5EF4-FFF2-40B4-BE49-F238E27FC236}">
              <a16:creationId xmlns:a16="http://schemas.microsoft.com/office/drawing/2014/main" id="{00000000-0008-0000-0200-00007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83" name="Picture 7">
          <a:extLst>
            <a:ext uri="{FF2B5EF4-FFF2-40B4-BE49-F238E27FC236}">
              <a16:creationId xmlns:a16="http://schemas.microsoft.com/office/drawing/2014/main" id="{00000000-0008-0000-0200-00007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84" name="Picture 7">
          <a:extLst>
            <a:ext uri="{FF2B5EF4-FFF2-40B4-BE49-F238E27FC236}">
              <a16:creationId xmlns:a16="http://schemas.microsoft.com/office/drawing/2014/main" id="{00000000-0008-0000-0200-00007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85" name="Picture 7">
          <a:extLst>
            <a:ext uri="{FF2B5EF4-FFF2-40B4-BE49-F238E27FC236}">
              <a16:creationId xmlns:a16="http://schemas.microsoft.com/office/drawing/2014/main" id="{00000000-0008-0000-0200-00007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75</xdr:row>
      <xdr:rowOff>0</xdr:rowOff>
    </xdr:from>
    <xdr:ext cx="0" cy="156882"/>
    <xdr:pic>
      <xdr:nvPicPr>
        <xdr:cNvPr id="2686" name="Picture 7">
          <a:extLst>
            <a:ext uri="{FF2B5EF4-FFF2-40B4-BE49-F238E27FC236}">
              <a16:creationId xmlns:a16="http://schemas.microsoft.com/office/drawing/2014/main" id="{00000000-0008-0000-0200-00007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315450"/>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687" name="Picture 7">
          <a:extLst>
            <a:ext uri="{FF2B5EF4-FFF2-40B4-BE49-F238E27FC236}">
              <a16:creationId xmlns:a16="http://schemas.microsoft.com/office/drawing/2014/main" id="{00000000-0008-0000-0200-00007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688" name="Picture 7">
          <a:extLst>
            <a:ext uri="{FF2B5EF4-FFF2-40B4-BE49-F238E27FC236}">
              <a16:creationId xmlns:a16="http://schemas.microsoft.com/office/drawing/2014/main" id="{00000000-0008-0000-0200-00008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689" name="Picture 7">
          <a:extLst>
            <a:ext uri="{FF2B5EF4-FFF2-40B4-BE49-F238E27FC236}">
              <a16:creationId xmlns:a16="http://schemas.microsoft.com/office/drawing/2014/main" id="{00000000-0008-0000-0200-00008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690" name="Picture 7">
          <a:extLst>
            <a:ext uri="{FF2B5EF4-FFF2-40B4-BE49-F238E27FC236}">
              <a16:creationId xmlns:a16="http://schemas.microsoft.com/office/drawing/2014/main" id="{00000000-0008-0000-0200-00008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691" name="Picture 7">
          <a:extLst>
            <a:ext uri="{FF2B5EF4-FFF2-40B4-BE49-F238E27FC236}">
              <a16:creationId xmlns:a16="http://schemas.microsoft.com/office/drawing/2014/main" id="{00000000-0008-0000-0200-00008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692" name="Picture 7">
          <a:extLst>
            <a:ext uri="{FF2B5EF4-FFF2-40B4-BE49-F238E27FC236}">
              <a16:creationId xmlns:a16="http://schemas.microsoft.com/office/drawing/2014/main" id="{00000000-0008-0000-0200-00008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693" name="Picture 7">
          <a:extLst>
            <a:ext uri="{FF2B5EF4-FFF2-40B4-BE49-F238E27FC236}">
              <a16:creationId xmlns:a16="http://schemas.microsoft.com/office/drawing/2014/main" id="{00000000-0008-0000-0200-00008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694" name="Picture 7">
          <a:extLst>
            <a:ext uri="{FF2B5EF4-FFF2-40B4-BE49-F238E27FC236}">
              <a16:creationId xmlns:a16="http://schemas.microsoft.com/office/drawing/2014/main" id="{00000000-0008-0000-0200-00008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695" name="Picture 7">
          <a:extLst>
            <a:ext uri="{FF2B5EF4-FFF2-40B4-BE49-F238E27FC236}">
              <a16:creationId xmlns:a16="http://schemas.microsoft.com/office/drawing/2014/main" id="{00000000-0008-0000-0200-00008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696" name="Picture 7">
          <a:extLst>
            <a:ext uri="{FF2B5EF4-FFF2-40B4-BE49-F238E27FC236}">
              <a16:creationId xmlns:a16="http://schemas.microsoft.com/office/drawing/2014/main" id="{00000000-0008-0000-0200-00008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697" name="Picture 7">
          <a:extLst>
            <a:ext uri="{FF2B5EF4-FFF2-40B4-BE49-F238E27FC236}">
              <a16:creationId xmlns:a16="http://schemas.microsoft.com/office/drawing/2014/main" id="{00000000-0008-0000-0200-00008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698" name="Picture 7">
          <a:extLst>
            <a:ext uri="{FF2B5EF4-FFF2-40B4-BE49-F238E27FC236}">
              <a16:creationId xmlns:a16="http://schemas.microsoft.com/office/drawing/2014/main" id="{00000000-0008-0000-0200-00008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699" name="Picture 7">
          <a:extLst>
            <a:ext uri="{FF2B5EF4-FFF2-40B4-BE49-F238E27FC236}">
              <a16:creationId xmlns:a16="http://schemas.microsoft.com/office/drawing/2014/main" id="{00000000-0008-0000-0200-00008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00" name="Picture 7">
          <a:extLst>
            <a:ext uri="{FF2B5EF4-FFF2-40B4-BE49-F238E27FC236}">
              <a16:creationId xmlns:a16="http://schemas.microsoft.com/office/drawing/2014/main" id="{00000000-0008-0000-0200-00008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01" name="Picture 7">
          <a:extLst>
            <a:ext uri="{FF2B5EF4-FFF2-40B4-BE49-F238E27FC236}">
              <a16:creationId xmlns:a16="http://schemas.microsoft.com/office/drawing/2014/main" id="{00000000-0008-0000-0200-00008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02" name="Picture 7">
          <a:extLst>
            <a:ext uri="{FF2B5EF4-FFF2-40B4-BE49-F238E27FC236}">
              <a16:creationId xmlns:a16="http://schemas.microsoft.com/office/drawing/2014/main" id="{00000000-0008-0000-0200-00008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03" name="Picture 7">
          <a:extLst>
            <a:ext uri="{FF2B5EF4-FFF2-40B4-BE49-F238E27FC236}">
              <a16:creationId xmlns:a16="http://schemas.microsoft.com/office/drawing/2014/main" id="{00000000-0008-0000-0200-00008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04" name="Picture 7">
          <a:extLst>
            <a:ext uri="{FF2B5EF4-FFF2-40B4-BE49-F238E27FC236}">
              <a16:creationId xmlns:a16="http://schemas.microsoft.com/office/drawing/2014/main" id="{00000000-0008-0000-0200-00009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05" name="Picture 7">
          <a:extLst>
            <a:ext uri="{FF2B5EF4-FFF2-40B4-BE49-F238E27FC236}">
              <a16:creationId xmlns:a16="http://schemas.microsoft.com/office/drawing/2014/main" id="{00000000-0008-0000-0200-00009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06" name="Picture 7">
          <a:extLst>
            <a:ext uri="{FF2B5EF4-FFF2-40B4-BE49-F238E27FC236}">
              <a16:creationId xmlns:a16="http://schemas.microsoft.com/office/drawing/2014/main" id="{00000000-0008-0000-0200-00009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07" name="Picture 7">
          <a:extLst>
            <a:ext uri="{FF2B5EF4-FFF2-40B4-BE49-F238E27FC236}">
              <a16:creationId xmlns:a16="http://schemas.microsoft.com/office/drawing/2014/main" id="{00000000-0008-0000-0200-00009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08" name="Picture 7">
          <a:extLst>
            <a:ext uri="{FF2B5EF4-FFF2-40B4-BE49-F238E27FC236}">
              <a16:creationId xmlns:a16="http://schemas.microsoft.com/office/drawing/2014/main" id="{00000000-0008-0000-0200-00009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09" name="Picture 7">
          <a:extLst>
            <a:ext uri="{FF2B5EF4-FFF2-40B4-BE49-F238E27FC236}">
              <a16:creationId xmlns:a16="http://schemas.microsoft.com/office/drawing/2014/main" id="{00000000-0008-0000-0200-00009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10" name="Picture 7">
          <a:extLst>
            <a:ext uri="{FF2B5EF4-FFF2-40B4-BE49-F238E27FC236}">
              <a16:creationId xmlns:a16="http://schemas.microsoft.com/office/drawing/2014/main" id="{00000000-0008-0000-0200-00009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11" name="Picture 7">
          <a:extLst>
            <a:ext uri="{FF2B5EF4-FFF2-40B4-BE49-F238E27FC236}">
              <a16:creationId xmlns:a16="http://schemas.microsoft.com/office/drawing/2014/main" id="{00000000-0008-0000-0200-00009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12" name="Picture 7">
          <a:extLst>
            <a:ext uri="{FF2B5EF4-FFF2-40B4-BE49-F238E27FC236}">
              <a16:creationId xmlns:a16="http://schemas.microsoft.com/office/drawing/2014/main" id="{00000000-0008-0000-0200-00009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13" name="Picture 7">
          <a:extLst>
            <a:ext uri="{FF2B5EF4-FFF2-40B4-BE49-F238E27FC236}">
              <a16:creationId xmlns:a16="http://schemas.microsoft.com/office/drawing/2014/main" id="{00000000-0008-0000-0200-00009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14" name="Picture 7">
          <a:extLst>
            <a:ext uri="{FF2B5EF4-FFF2-40B4-BE49-F238E27FC236}">
              <a16:creationId xmlns:a16="http://schemas.microsoft.com/office/drawing/2014/main" id="{00000000-0008-0000-0200-00009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15" name="Picture 7">
          <a:extLst>
            <a:ext uri="{FF2B5EF4-FFF2-40B4-BE49-F238E27FC236}">
              <a16:creationId xmlns:a16="http://schemas.microsoft.com/office/drawing/2014/main" id="{00000000-0008-0000-0200-00009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16" name="Picture 7">
          <a:extLst>
            <a:ext uri="{FF2B5EF4-FFF2-40B4-BE49-F238E27FC236}">
              <a16:creationId xmlns:a16="http://schemas.microsoft.com/office/drawing/2014/main" id="{00000000-0008-0000-0200-00009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17" name="Picture 7">
          <a:extLst>
            <a:ext uri="{FF2B5EF4-FFF2-40B4-BE49-F238E27FC236}">
              <a16:creationId xmlns:a16="http://schemas.microsoft.com/office/drawing/2014/main" id="{00000000-0008-0000-0200-00009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18" name="Picture 7">
          <a:extLst>
            <a:ext uri="{FF2B5EF4-FFF2-40B4-BE49-F238E27FC236}">
              <a16:creationId xmlns:a16="http://schemas.microsoft.com/office/drawing/2014/main" id="{00000000-0008-0000-0200-00009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19" name="Picture 7">
          <a:extLst>
            <a:ext uri="{FF2B5EF4-FFF2-40B4-BE49-F238E27FC236}">
              <a16:creationId xmlns:a16="http://schemas.microsoft.com/office/drawing/2014/main" id="{00000000-0008-0000-0200-00009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20" name="Picture 7">
          <a:extLst>
            <a:ext uri="{FF2B5EF4-FFF2-40B4-BE49-F238E27FC236}">
              <a16:creationId xmlns:a16="http://schemas.microsoft.com/office/drawing/2014/main" id="{00000000-0008-0000-0200-0000A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21" name="Picture 7">
          <a:extLst>
            <a:ext uri="{FF2B5EF4-FFF2-40B4-BE49-F238E27FC236}">
              <a16:creationId xmlns:a16="http://schemas.microsoft.com/office/drawing/2014/main" id="{00000000-0008-0000-0200-0000A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22" name="Picture 7">
          <a:extLst>
            <a:ext uri="{FF2B5EF4-FFF2-40B4-BE49-F238E27FC236}">
              <a16:creationId xmlns:a16="http://schemas.microsoft.com/office/drawing/2014/main" id="{00000000-0008-0000-0200-0000A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23" name="Picture 7">
          <a:extLst>
            <a:ext uri="{FF2B5EF4-FFF2-40B4-BE49-F238E27FC236}">
              <a16:creationId xmlns:a16="http://schemas.microsoft.com/office/drawing/2014/main" id="{00000000-0008-0000-0200-0000A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24" name="Picture 7">
          <a:extLst>
            <a:ext uri="{FF2B5EF4-FFF2-40B4-BE49-F238E27FC236}">
              <a16:creationId xmlns:a16="http://schemas.microsoft.com/office/drawing/2014/main" id="{00000000-0008-0000-0200-0000A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25" name="Picture 7">
          <a:extLst>
            <a:ext uri="{FF2B5EF4-FFF2-40B4-BE49-F238E27FC236}">
              <a16:creationId xmlns:a16="http://schemas.microsoft.com/office/drawing/2014/main" id="{00000000-0008-0000-0200-0000A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26" name="Picture 7">
          <a:extLst>
            <a:ext uri="{FF2B5EF4-FFF2-40B4-BE49-F238E27FC236}">
              <a16:creationId xmlns:a16="http://schemas.microsoft.com/office/drawing/2014/main" id="{00000000-0008-0000-0200-0000A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27" name="Picture 7">
          <a:extLst>
            <a:ext uri="{FF2B5EF4-FFF2-40B4-BE49-F238E27FC236}">
              <a16:creationId xmlns:a16="http://schemas.microsoft.com/office/drawing/2014/main" id="{00000000-0008-0000-0200-0000A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28" name="Picture 7">
          <a:extLst>
            <a:ext uri="{FF2B5EF4-FFF2-40B4-BE49-F238E27FC236}">
              <a16:creationId xmlns:a16="http://schemas.microsoft.com/office/drawing/2014/main" id="{00000000-0008-0000-0200-0000A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29" name="Picture 7">
          <a:extLst>
            <a:ext uri="{FF2B5EF4-FFF2-40B4-BE49-F238E27FC236}">
              <a16:creationId xmlns:a16="http://schemas.microsoft.com/office/drawing/2014/main" id="{00000000-0008-0000-0200-0000A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30" name="Picture 7">
          <a:extLst>
            <a:ext uri="{FF2B5EF4-FFF2-40B4-BE49-F238E27FC236}">
              <a16:creationId xmlns:a16="http://schemas.microsoft.com/office/drawing/2014/main" id="{00000000-0008-0000-0200-0000A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31" name="Picture 7">
          <a:extLst>
            <a:ext uri="{FF2B5EF4-FFF2-40B4-BE49-F238E27FC236}">
              <a16:creationId xmlns:a16="http://schemas.microsoft.com/office/drawing/2014/main" id="{00000000-0008-0000-0200-0000A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32" name="Picture 7">
          <a:extLst>
            <a:ext uri="{FF2B5EF4-FFF2-40B4-BE49-F238E27FC236}">
              <a16:creationId xmlns:a16="http://schemas.microsoft.com/office/drawing/2014/main" id="{00000000-0008-0000-0200-0000A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33" name="Picture 7">
          <a:extLst>
            <a:ext uri="{FF2B5EF4-FFF2-40B4-BE49-F238E27FC236}">
              <a16:creationId xmlns:a16="http://schemas.microsoft.com/office/drawing/2014/main" id="{00000000-0008-0000-0200-0000A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34" name="Picture 7">
          <a:extLst>
            <a:ext uri="{FF2B5EF4-FFF2-40B4-BE49-F238E27FC236}">
              <a16:creationId xmlns:a16="http://schemas.microsoft.com/office/drawing/2014/main" id="{00000000-0008-0000-0200-0000A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35" name="Picture 7">
          <a:extLst>
            <a:ext uri="{FF2B5EF4-FFF2-40B4-BE49-F238E27FC236}">
              <a16:creationId xmlns:a16="http://schemas.microsoft.com/office/drawing/2014/main" id="{00000000-0008-0000-0200-0000A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36" name="Picture 7">
          <a:extLst>
            <a:ext uri="{FF2B5EF4-FFF2-40B4-BE49-F238E27FC236}">
              <a16:creationId xmlns:a16="http://schemas.microsoft.com/office/drawing/2014/main" id="{00000000-0008-0000-0200-0000B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37" name="Picture 7">
          <a:extLst>
            <a:ext uri="{FF2B5EF4-FFF2-40B4-BE49-F238E27FC236}">
              <a16:creationId xmlns:a16="http://schemas.microsoft.com/office/drawing/2014/main" id="{00000000-0008-0000-0200-0000B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38" name="Picture 7">
          <a:extLst>
            <a:ext uri="{FF2B5EF4-FFF2-40B4-BE49-F238E27FC236}">
              <a16:creationId xmlns:a16="http://schemas.microsoft.com/office/drawing/2014/main" id="{00000000-0008-0000-0200-0000B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39" name="Picture 7">
          <a:extLst>
            <a:ext uri="{FF2B5EF4-FFF2-40B4-BE49-F238E27FC236}">
              <a16:creationId xmlns:a16="http://schemas.microsoft.com/office/drawing/2014/main" id="{00000000-0008-0000-0200-0000B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40" name="Picture 7">
          <a:extLst>
            <a:ext uri="{FF2B5EF4-FFF2-40B4-BE49-F238E27FC236}">
              <a16:creationId xmlns:a16="http://schemas.microsoft.com/office/drawing/2014/main" id="{00000000-0008-0000-0200-0000B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41" name="Picture 7">
          <a:extLst>
            <a:ext uri="{FF2B5EF4-FFF2-40B4-BE49-F238E27FC236}">
              <a16:creationId xmlns:a16="http://schemas.microsoft.com/office/drawing/2014/main" id="{00000000-0008-0000-0200-0000B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42" name="Picture 7">
          <a:extLst>
            <a:ext uri="{FF2B5EF4-FFF2-40B4-BE49-F238E27FC236}">
              <a16:creationId xmlns:a16="http://schemas.microsoft.com/office/drawing/2014/main" id="{00000000-0008-0000-0200-0000B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43" name="Picture 7">
          <a:extLst>
            <a:ext uri="{FF2B5EF4-FFF2-40B4-BE49-F238E27FC236}">
              <a16:creationId xmlns:a16="http://schemas.microsoft.com/office/drawing/2014/main" id="{00000000-0008-0000-0200-0000B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44" name="Picture 7">
          <a:extLst>
            <a:ext uri="{FF2B5EF4-FFF2-40B4-BE49-F238E27FC236}">
              <a16:creationId xmlns:a16="http://schemas.microsoft.com/office/drawing/2014/main" id="{00000000-0008-0000-0200-0000B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45" name="Picture 7">
          <a:extLst>
            <a:ext uri="{FF2B5EF4-FFF2-40B4-BE49-F238E27FC236}">
              <a16:creationId xmlns:a16="http://schemas.microsoft.com/office/drawing/2014/main" id="{00000000-0008-0000-0200-0000B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46" name="Picture 7">
          <a:extLst>
            <a:ext uri="{FF2B5EF4-FFF2-40B4-BE49-F238E27FC236}">
              <a16:creationId xmlns:a16="http://schemas.microsoft.com/office/drawing/2014/main" id="{00000000-0008-0000-0200-0000B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47" name="Picture 7">
          <a:extLst>
            <a:ext uri="{FF2B5EF4-FFF2-40B4-BE49-F238E27FC236}">
              <a16:creationId xmlns:a16="http://schemas.microsoft.com/office/drawing/2014/main" id="{00000000-0008-0000-0200-0000B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48" name="Picture 7">
          <a:extLst>
            <a:ext uri="{FF2B5EF4-FFF2-40B4-BE49-F238E27FC236}">
              <a16:creationId xmlns:a16="http://schemas.microsoft.com/office/drawing/2014/main" id="{00000000-0008-0000-0200-0000B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49" name="Picture 7">
          <a:extLst>
            <a:ext uri="{FF2B5EF4-FFF2-40B4-BE49-F238E27FC236}">
              <a16:creationId xmlns:a16="http://schemas.microsoft.com/office/drawing/2014/main" id="{00000000-0008-0000-0200-0000B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50" name="Picture 7">
          <a:extLst>
            <a:ext uri="{FF2B5EF4-FFF2-40B4-BE49-F238E27FC236}">
              <a16:creationId xmlns:a16="http://schemas.microsoft.com/office/drawing/2014/main" id="{00000000-0008-0000-0200-0000B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51" name="Picture 7">
          <a:extLst>
            <a:ext uri="{FF2B5EF4-FFF2-40B4-BE49-F238E27FC236}">
              <a16:creationId xmlns:a16="http://schemas.microsoft.com/office/drawing/2014/main" id="{00000000-0008-0000-0200-0000B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52" name="Picture 7">
          <a:extLst>
            <a:ext uri="{FF2B5EF4-FFF2-40B4-BE49-F238E27FC236}">
              <a16:creationId xmlns:a16="http://schemas.microsoft.com/office/drawing/2014/main" id="{00000000-0008-0000-0200-0000C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53" name="Picture 7">
          <a:extLst>
            <a:ext uri="{FF2B5EF4-FFF2-40B4-BE49-F238E27FC236}">
              <a16:creationId xmlns:a16="http://schemas.microsoft.com/office/drawing/2014/main" id="{00000000-0008-0000-0200-0000C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54" name="Picture 7">
          <a:extLst>
            <a:ext uri="{FF2B5EF4-FFF2-40B4-BE49-F238E27FC236}">
              <a16:creationId xmlns:a16="http://schemas.microsoft.com/office/drawing/2014/main" id="{00000000-0008-0000-0200-0000C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55" name="Picture 7">
          <a:extLst>
            <a:ext uri="{FF2B5EF4-FFF2-40B4-BE49-F238E27FC236}">
              <a16:creationId xmlns:a16="http://schemas.microsoft.com/office/drawing/2014/main" id="{00000000-0008-0000-0200-0000C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56" name="Picture 7">
          <a:extLst>
            <a:ext uri="{FF2B5EF4-FFF2-40B4-BE49-F238E27FC236}">
              <a16:creationId xmlns:a16="http://schemas.microsoft.com/office/drawing/2014/main" id="{00000000-0008-0000-0200-0000C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57" name="Picture 7">
          <a:extLst>
            <a:ext uri="{FF2B5EF4-FFF2-40B4-BE49-F238E27FC236}">
              <a16:creationId xmlns:a16="http://schemas.microsoft.com/office/drawing/2014/main" id="{00000000-0008-0000-0200-0000C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58" name="Picture 7">
          <a:extLst>
            <a:ext uri="{FF2B5EF4-FFF2-40B4-BE49-F238E27FC236}">
              <a16:creationId xmlns:a16="http://schemas.microsoft.com/office/drawing/2014/main" id="{00000000-0008-0000-0200-0000C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59" name="Picture 7">
          <a:extLst>
            <a:ext uri="{FF2B5EF4-FFF2-40B4-BE49-F238E27FC236}">
              <a16:creationId xmlns:a16="http://schemas.microsoft.com/office/drawing/2014/main" id="{00000000-0008-0000-0200-0000C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60" name="Picture 7">
          <a:extLst>
            <a:ext uri="{FF2B5EF4-FFF2-40B4-BE49-F238E27FC236}">
              <a16:creationId xmlns:a16="http://schemas.microsoft.com/office/drawing/2014/main" id="{00000000-0008-0000-0200-0000C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61" name="Picture 7">
          <a:extLst>
            <a:ext uri="{FF2B5EF4-FFF2-40B4-BE49-F238E27FC236}">
              <a16:creationId xmlns:a16="http://schemas.microsoft.com/office/drawing/2014/main" id="{00000000-0008-0000-0200-0000C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62" name="Picture 7">
          <a:extLst>
            <a:ext uri="{FF2B5EF4-FFF2-40B4-BE49-F238E27FC236}">
              <a16:creationId xmlns:a16="http://schemas.microsoft.com/office/drawing/2014/main" id="{00000000-0008-0000-0200-0000C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63" name="Picture 7">
          <a:extLst>
            <a:ext uri="{FF2B5EF4-FFF2-40B4-BE49-F238E27FC236}">
              <a16:creationId xmlns:a16="http://schemas.microsoft.com/office/drawing/2014/main" id="{00000000-0008-0000-0200-0000C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64" name="Picture 7">
          <a:extLst>
            <a:ext uri="{FF2B5EF4-FFF2-40B4-BE49-F238E27FC236}">
              <a16:creationId xmlns:a16="http://schemas.microsoft.com/office/drawing/2014/main" id="{00000000-0008-0000-0200-0000C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65" name="Picture 7">
          <a:extLst>
            <a:ext uri="{FF2B5EF4-FFF2-40B4-BE49-F238E27FC236}">
              <a16:creationId xmlns:a16="http://schemas.microsoft.com/office/drawing/2014/main" id="{00000000-0008-0000-0200-0000C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66" name="Picture 7">
          <a:extLst>
            <a:ext uri="{FF2B5EF4-FFF2-40B4-BE49-F238E27FC236}">
              <a16:creationId xmlns:a16="http://schemas.microsoft.com/office/drawing/2014/main" id="{00000000-0008-0000-0200-0000C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67" name="Picture 7">
          <a:extLst>
            <a:ext uri="{FF2B5EF4-FFF2-40B4-BE49-F238E27FC236}">
              <a16:creationId xmlns:a16="http://schemas.microsoft.com/office/drawing/2014/main" id="{00000000-0008-0000-0200-0000C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68" name="Picture 7">
          <a:extLst>
            <a:ext uri="{FF2B5EF4-FFF2-40B4-BE49-F238E27FC236}">
              <a16:creationId xmlns:a16="http://schemas.microsoft.com/office/drawing/2014/main" id="{00000000-0008-0000-0200-0000D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69" name="Picture 7">
          <a:extLst>
            <a:ext uri="{FF2B5EF4-FFF2-40B4-BE49-F238E27FC236}">
              <a16:creationId xmlns:a16="http://schemas.microsoft.com/office/drawing/2014/main" id="{00000000-0008-0000-0200-0000D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70" name="Picture 7">
          <a:extLst>
            <a:ext uri="{FF2B5EF4-FFF2-40B4-BE49-F238E27FC236}">
              <a16:creationId xmlns:a16="http://schemas.microsoft.com/office/drawing/2014/main" id="{00000000-0008-0000-0200-0000D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71" name="Picture 7">
          <a:extLst>
            <a:ext uri="{FF2B5EF4-FFF2-40B4-BE49-F238E27FC236}">
              <a16:creationId xmlns:a16="http://schemas.microsoft.com/office/drawing/2014/main" id="{00000000-0008-0000-0200-0000D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72" name="Picture 7">
          <a:extLst>
            <a:ext uri="{FF2B5EF4-FFF2-40B4-BE49-F238E27FC236}">
              <a16:creationId xmlns:a16="http://schemas.microsoft.com/office/drawing/2014/main" id="{00000000-0008-0000-0200-0000D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73" name="Picture 7">
          <a:extLst>
            <a:ext uri="{FF2B5EF4-FFF2-40B4-BE49-F238E27FC236}">
              <a16:creationId xmlns:a16="http://schemas.microsoft.com/office/drawing/2014/main" id="{00000000-0008-0000-0200-0000D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74" name="Picture 7">
          <a:extLst>
            <a:ext uri="{FF2B5EF4-FFF2-40B4-BE49-F238E27FC236}">
              <a16:creationId xmlns:a16="http://schemas.microsoft.com/office/drawing/2014/main" id="{00000000-0008-0000-0200-0000D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75" name="Picture 7">
          <a:extLst>
            <a:ext uri="{FF2B5EF4-FFF2-40B4-BE49-F238E27FC236}">
              <a16:creationId xmlns:a16="http://schemas.microsoft.com/office/drawing/2014/main" id="{00000000-0008-0000-0200-0000D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76" name="Picture 7">
          <a:extLst>
            <a:ext uri="{FF2B5EF4-FFF2-40B4-BE49-F238E27FC236}">
              <a16:creationId xmlns:a16="http://schemas.microsoft.com/office/drawing/2014/main" id="{00000000-0008-0000-0200-0000D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77" name="Picture 7">
          <a:extLst>
            <a:ext uri="{FF2B5EF4-FFF2-40B4-BE49-F238E27FC236}">
              <a16:creationId xmlns:a16="http://schemas.microsoft.com/office/drawing/2014/main" id="{00000000-0008-0000-0200-0000D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78" name="Picture 7">
          <a:extLst>
            <a:ext uri="{FF2B5EF4-FFF2-40B4-BE49-F238E27FC236}">
              <a16:creationId xmlns:a16="http://schemas.microsoft.com/office/drawing/2014/main" id="{00000000-0008-0000-0200-0000D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79" name="Picture 7">
          <a:extLst>
            <a:ext uri="{FF2B5EF4-FFF2-40B4-BE49-F238E27FC236}">
              <a16:creationId xmlns:a16="http://schemas.microsoft.com/office/drawing/2014/main" id="{00000000-0008-0000-0200-0000D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80" name="Picture 7">
          <a:extLst>
            <a:ext uri="{FF2B5EF4-FFF2-40B4-BE49-F238E27FC236}">
              <a16:creationId xmlns:a16="http://schemas.microsoft.com/office/drawing/2014/main" id="{00000000-0008-0000-0200-0000D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81" name="Picture 7">
          <a:extLst>
            <a:ext uri="{FF2B5EF4-FFF2-40B4-BE49-F238E27FC236}">
              <a16:creationId xmlns:a16="http://schemas.microsoft.com/office/drawing/2014/main" id="{00000000-0008-0000-0200-0000D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82" name="Picture 7">
          <a:extLst>
            <a:ext uri="{FF2B5EF4-FFF2-40B4-BE49-F238E27FC236}">
              <a16:creationId xmlns:a16="http://schemas.microsoft.com/office/drawing/2014/main" id="{00000000-0008-0000-0200-0000D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83" name="Picture 7">
          <a:extLst>
            <a:ext uri="{FF2B5EF4-FFF2-40B4-BE49-F238E27FC236}">
              <a16:creationId xmlns:a16="http://schemas.microsoft.com/office/drawing/2014/main" id="{00000000-0008-0000-0200-0000D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84" name="Picture 7">
          <a:extLst>
            <a:ext uri="{FF2B5EF4-FFF2-40B4-BE49-F238E27FC236}">
              <a16:creationId xmlns:a16="http://schemas.microsoft.com/office/drawing/2014/main" id="{00000000-0008-0000-0200-0000E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85" name="Picture 7">
          <a:extLst>
            <a:ext uri="{FF2B5EF4-FFF2-40B4-BE49-F238E27FC236}">
              <a16:creationId xmlns:a16="http://schemas.microsoft.com/office/drawing/2014/main" id="{00000000-0008-0000-0200-0000E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86" name="Picture 7">
          <a:extLst>
            <a:ext uri="{FF2B5EF4-FFF2-40B4-BE49-F238E27FC236}">
              <a16:creationId xmlns:a16="http://schemas.microsoft.com/office/drawing/2014/main" id="{00000000-0008-0000-0200-0000E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87" name="Picture 7">
          <a:extLst>
            <a:ext uri="{FF2B5EF4-FFF2-40B4-BE49-F238E27FC236}">
              <a16:creationId xmlns:a16="http://schemas.microsoft.com/office/drawing/2014/main" id="{00000000-0008-0000-0200-0000E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88" name="Picture 7">
          <a:extLst>
            <a:ext uri="{FF2B5EF4-FFF2-40B4-BE49-F238E27FC236}">
              <a16:creationId xmlns:a16="http://schemas.microsoft.com/office/drawing/2014/main" id="{00000000-0008-0000-0200-0000E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89" name="Picture 7">
          <a:extLst>
            <a:ext uri="{FF2B5EF4-FFF2-40B4-BE49-F238E27FC236}">
              <a16:creationId xmlns:a16="http://schemas.microsoft.com/office/drawing/2014/main" id="{00000000-0008-0000-0200-0000E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90" name="Picture 7">
          <a:extLst>
            <a:ext uri="{FF2B5EF4-FFF2-40B4-BE49-F238E27FC236}">
              <a16:creationId xmlns:a16="http://schemas.microsoft.com/office/drawing/2014/main" id="{00000000-0008-0000-0200-0000E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91" name="Picture 7">
          <a:extLst>
            <a:ext uri="{FF2B5EF4-FFF2-40B4-BE49-F238E27FC236}">
              <a16:creationId xmlns:a16="http://schemas.microsoft.com/office/drawing/2014/main" id="{00000000-0008-0000-0200-0000E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92" name="Picture 7">
          <a:extLst>
            <a:ext uri="{FF2B5EF4-FFF2-40B4-BE49-F238E27FC236}">
              <a16:creationId xmlns:a16="http://schemas.microsoft.com/office/drawing/2014/main" id="{00000000-0008-0000-0200-0000E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93" name="Picture 7">
          <a:extLst>
            <a:ext uri="{FF2B5EF4-FFF2-40B4-BE49-F238E27FC236}">
              <a16:creationId xmlns:a16="http://schemas.microsoft.com/office/drawing/2014/main" id="{00000000-0008-0000-0200-0000E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94" name="Picture 7">
          <a:extLst>
            <a:ext uri="{FF2B5EF4-FFF2-40B4-BE49-F238E27FC236}">
              <a16:creationId xmlns:a16="http://schemas.microsoft.com/office/drawing/2014/main" id="{00000000-0008-0000-0200-0000E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95" name="Picture 7">
          <a:extLst>
            <a:ext uri="{FF2B5EF4-FFF2-40B4-BE49-F238E27FC236}">
              <a16:creationId xmlns:a16="http://schemas.microsoft.com/office/drawing/2014/main" id="{00000000-0008-0000-0200-0000E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96" name="Picture 7">
          <a:extLst>
            <a:ext uri="{FF2B5EF4-FFF2-40B4-BE49-F238E27FC236}">
              <a16:creationId xmlns:a16="http://schemas.microsoft.com/office/drawing/2014/main" id="{00000000-0008-0000-0200-0000E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97" name="Picture 7">
          <a:extLst>
            <a:ext uri="{FF2B5EF4-FFF2-40B4-BE49-F238E27FC236}">
              <a16:creationId xmlns:a16="http://schemas.microsoft.com/office/drawing/2014/main" id="{00000000-0008-0000-0200-0000E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98" name="Picture 7">
          <a:extLst>
            <a:ext uri="{FF2B5EF4-FFF2-40B4-BE49-F238E27FC236}">
              <a16:creationId xmlns:a16="http://schemas.microsoft.com/office/drawing/2014/main" id="{00000000-0008-0000-0200-0000E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799" name="Picture 7">
          <a:extLst>
            <a:ext uri="{FF2B5EF4-FFF2-40B4-BE49-F238E27FC236}">
              <a16:creationId xmlns:a16="http://schemas.microsoft.com/office/drawing/2014/main" id="{00000000-0008-0000-0200-0000E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00" name="Picture 7">
          <a:extLst>
            <a:ext uri="{FF2B5EF4-FFF2-40B4-BE49-F238E27FC236}">
              <a16:creationId xmlns:a16="http://schemas.microsoft.com/office/drawing/2014/main" id="{00000000-0008-0000-0200-0000F0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01" name="Picture 7">
          <a:extLst>
            <a:ext uri="{FF2B5EF4-FFF2-40B4-BE49-F238E27FC236}">
              <a16:creationId xmlns:a16="http://schemas.microsoft.com/office/drawing/2014/main" id="{00000000-0008-0000-0200-0000F1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02" name="Picture 7">
          <a:extLst>
            <a:ext uri="{FF2B5EF4-FFF2-40B4-BE49-F238E27FC236}">
              <a16:creationId xmlns:a16="http://schemas.microsoft.com/office/drawing/2014/main" id="{00000000-0008-0000-0200-0000F2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03" name="Picture 7">
          <a:extLst>
            <a:ext uri="{FF2B5EF4-FFF2-40B4-BE49-F238E27FC236}">
              <a16:creationId xmlns:a16="http://schemas.microsoft.com/office/drawing/2014/main" id="{00000000-0008-0000-0200-0000F3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04" name="Picture 7">
          <a:extLst>
            <a:ext uri="{FF2B5EF4-FFF2-40B4-BE49-F238E27FC236}">
              <a16:creationId xmlns:a16="http://schemas.microsoft.com/office/drawing/2014/main" id="{00000000-0008-0000-0200-0000F4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05" name="Picture 7">
          <a:extLst>
            <a:ext uri="{FF2B5EF4-FFF2-40B4-BE49-F238E27FC236}">
              <a16:creationId xmlns:a16="http://schemas.microsoft.com/office/drawing/2014/main" id="{00000000-0008-0000-0200-0000F5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06" name="Picture 7">
          <a:extLst>
            <a:ext uri="{FF2B5EF4-FFF2-40B4-BE49-F238E27FC236}">
              <a16:creationId xmlns:a16="http://schemas.microsoft.com/office/drawing/2014/main" id="{00000000-0008-0000-0200-0000F6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07" name="Picture 7">
          <a:extLst>
            <a:ext uri="{FF2B5EF4-FFF2-40B4-BE49-F238E27FC236}">
              <a16:creationId xmlns:a16="http://schemas.microsoft.com/office/drawing/2014/main" id="{00000000-0008-0000-0200-0000F7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08" name="Picture 7">
          <a:extLst>
            <a:ext uri="{FF2B5EF4-FFF2-40B4-BE49-F238E27FC236}">
              <a16:creationId xmlns:a16="http://schemas.microsoft.com/office/drawing/2014/main" id="{00000000-0008-0000-0200-0000F8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09" name="Picture 7">
          <a:extLst>
            <a:ext uri="{FF2B5EF4-FFF2-40B4-BE49-F238E27FC236}">
              <a16:creationId xmlns:a16="http://schemas.microsoft.com/office/drawing/2014/main" id="{00000000-0008-0000-0200-0000F9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10" name="Picture 7">
          <a:extLst>
            <a:ext uri="{FF2B5EF4-FFF2-40B4-BE49-F238E27FC236}">
              <a16:creationId xmlns:a16="http://schemas.microsoft.com/office/drawing/2014/main" id="{00000000-0008-0000-0200-0000FA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11" name="Picture 7">
          <a:extLst>
            <a:ext uri="{FF2B5EF4-FFF2-40B4-BE49-F238E27FC236}">
              <a16:creationId xmlns:a16="http://schemas.microsoft.com/office/drawing/2014/main" id="{00000000-0008-0000-0200-0000FB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12" name="Picture 7">
          <a:extLst>
            <a:ext uri="{FF2B5EF4-FFF2-40B4-BE49-F238E27FC236}">
              <a16:creationId xmlns:a16="http://schemas.microsoft.com/office/drawing/2014/main" id="{00000000-0008-0000-0200-0000FC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13" name="Picture 7">
          <a:extLst>
            <a:ext uri="{FF2B5EF4-FFF2-40B4-BE49-F238E27FC236}">
              <a16:creationId xmlns:a16="http://schemas.microsoft.com/office/drawing/2014/main" id="{00000000-0008-0000-0200-0000FD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14" name="Picture 7">
          <a:extLst>
            <a:ext uri="{FF2B5EF4-FFF2-40B4-BE49-F238E27FC236}">
              <a16:creationId xmlns:a16="http://schemas.microsoft.com/office/drawing/2014/main" id="{00000000-0008-0000-0200-0000FE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15" name="Picture 7">
          <a:extLst>
            <a:ext uri="{FF2B5EF4-FFF2-40B4-BE49-F238E27FC236}">
              <a16:creationId xmlns:a16="http://schemas.microsoft.com/office/drawing/2014/main" id="{00000000-0008-0000-0200-0000FF0A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16" name="Picture 7">
          <a:extLst>
            <a:ext uri="{FF2B5EF4-FFF2-40B4-BE49-F238E27FC236}">
              <a16:creationId xmlns:a16="http://schemas.microsoft.com/office/drawing/2014/main" id="{00000000-0008-0000-0200-00000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17" name="Picture 7">
          <a:extLst>
            <a:ext uri="{FF2B5EF4-FFF2-40B4-BE49-F238E27FC236}">
              <a16:creationId xmlns:a16="http://schemas.microsoft.com/office/drawing/2014/main" id="{00000000-0008-0000-0200-00000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18" name="Picture 7">
          <a:extLst>
            <a:ext uri="{FF2B5EF4-FFF2-40B4-BE49-F238E27FC236}">
              <a16:creationId xmlns:a16="http://schemas.microsoft.com/office/drawing/2014/main" id="{00000000-0008-0000-0200-00000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19" name="Picture 7">
          <a:extLst>
            <a:ext uri="{FF2B5EF4-FFF2-40B4-BE49-F238E27FC236}">
              <a16:creationId xmlns:a16="http://schemas.microsoft.com/office/drawing/2014/main" id="{00000000-0008-0000-0200-00000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20" name="Picture 7">
          <a:extLst>
            <a:ext uri="{FF2B5EF4-FFF2-40B4-BE49-F238E27FC236}">
              <a16:creationId xmlns:a16="http://schemas.microsoft.com/office/drawing/2014/main" id="{00000000-0008-0000-0200-00000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21" name="Picture 7">
          <a:extLst>
            <a:ext uri="{FF2B5EF4-FFF2-40B4-BE49-F238E27FC236}">
              <a16:creationId xmlns:a16="http://schemas.microsoft.com/office/drawing/2014/main" id="{00000000-0008-0000-0200-00000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22" name="Picture 7">
          <a:extLst>
            <a:ext uri="{FF2B5EF4-FFF2-40B4-BE49-F238E27FC236}">
              <a16:creationId xmlns:a16="http://schemas.microsoft.com/office/drawing/2014/main" id="{00000000-0008-0000-0200-00000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23" name="Picture 7">
          <a:extLst>
            <a:ext uri="{FF2B5EF4-FFF2-40B4-BE49-F238E27FC236}">
              <a16:creationId xmlns:a16="http://schemas.microsoft.com/office/drawing/2014/main" id="{00000000-0008-0000-0200-00000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24" name="Picture 7">
          <a:extLst>
            <a:ext uri="{FF2B5EF4-FFF2-40B4-BE49-F238E27FC236}">
              <a16:creationId xmlns:a16="http://schemas.microsoft.com/office/drawing/2014/main" id="{00000000-0008-0000-0200-00000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25" name="Picture 7">
          <a:extLst>
            <a:ext uri="{FF2B5EF4-FFF2-40B4-BE49-F238E27FC236}">
              <a16:creationId xmlns:a16="http://schemas.microsoft.com/office/drawing/2014/main" id="{00000000-0008-0000-0200-00000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26" name="Picture 7">
          <a:extLst>
            <a:ext uri="{FF2B5EF4-FFF2-40B4-BE49-F238E27FC236}">
              <a16:creationId xmlns:a16="http://schemas.microsoft.com/office/drawing/2014/main" id="{00000000-0008-0000-0200-00000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27" name="Picture 7">
          <a:extLst>
            <a:ext uri="{FF2B5EF4-FFF2-40B4-BE49-F238E27FC236}">
              <a16:creationId xmlns:a16="http://schemas.microsoft.com/office/drawing/2014/main" id="{00000000-0008-0000-0200-00000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28" name="Picture 7">
          <a:extLst>
            <a:ext uri="{FF2B5EF4-FFF2-40B4-BE49-F238E27FC236}">
              <a16:creationId xmlns:a16="http://schemas.microsoft.com/office/drawing/2014/main" id="{00000000-0008-0000-0200-00000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29" name="Picture 7">
          <a:extLst>
            <a:ext uri="{FF2B5EF4-FFF2-40B4-BE49-F238E27FC236}">
              <a16:creationId xmlns:a16="http://schemas.microsoft.com/office/drawing/2014/main" id="{00000000-0008-0000-0200-00000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30" name="Picture 7">
          <a:extLst>
            <a:ext uri="{FF2B5EF4-FFF2-40B4-BE49-F238E27FC236}">
              <a16:creationId xmlns:a16="http://schemas.microsoft.com/office/drawing/2014/main" id="{00000000-0008-0000-0200-00000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31" name="Picture 7">
          <a:extLst>
            <a:ext uri="{FF2B5EF4-FFF2-40B4-BE49-F238E27FC236}">
              <a16:creationId xmlns:a16="http://schemas.microsoft.com/office/drawing/2014/main" id="{00000000-0008-0000-0200-00000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32" name="Picture 7">
          <a:extLst>
            <a:ext uri="{FF2B5EF4-FFF2-40B4-BE49-F238E27FC236}">
              <a16:creationId xmlns:a16="http://schemas.microsoft.com/office/drawing/2014/main" id="{00000000-0008-0000-0200-00001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33" name="Picture 7">
          <a:extLst>
            <a:ext uri="{FF2B5EF4-FFF2-40B4-BE49-F238E27FC236}">
              <a16:creationId xmlns:a16="http://schemas.microsoft.com/office/drawing/2014/main" id="{00000000-0008-0000-0200-00001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34" name="Picture 7">
          <a:extLst>
            <a:ext uri="{FF2B5EF4-FFF2-40B4-BE49-F238E27FC236}">
              <a16:creationId xmlns:a16="http://schemas.microsoft.com/office/drawing/2014/main" id="{00000000-0008-0000-0200-00001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35" name="Picture 7">
          <a:extLst>
            <a:ext uri="{FF2B5EF4-FFF2-40B4-BE49-F238E27FC236}">
              <a16:creationId xmlns:a16="http://schemas.microsoft.com/office/drawing/2014/main" id="{00000000-0008-0000-0200-00001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36" name="Picture 7">
          <a:extLst>
            <a:ext uri="{FF2B5EF4-FFF2-40B4-BE49-F238E27FC236}">
              <a16:creationId xmlns:a16="http://schemas.microsoft.com/office/drawing/2014/main" id="{00000000-0008-0000-0200-00001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37" name="Picture 7">
          <a:extLst>
            <a:ext uri="{FF2B5EF4-FFF2-40B4-BE49-F238E27FC236}">
              <a16:creationId xmlns:a16="http://schemas.microsoft.com/office/drawing/2014/main" id="{00000000-0008-0000-0200-00001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38" name="Picture 7">
          <a:extLst>
            <a:ext uri="{FF2B5EF4-FFF2-40B4-BE49-F238E27FC236}">
              <a16:creationId xmlns:a16="http://schemas.microsoft.com/office/drawing/2014/main" id="{00000000-0008-0000-0200-00001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39" name="Picture 7">
          <a:extLst>
            <a:ext uri="{FF2B5EF4-FFF2-40B4-BE49-F238E27FC236}">
              <a16:creationId xmlns:a16="http://schemas.microsoft.com/office/drawing/2014/main" id="{00000000-0008-0000-0200-00001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40" name="Picture 7">
          <a:extLst>
            <a:ext uri="{FF2B5EF4-FFF2-40B4-BE49-F238E27FC236}">
              <a16:creationId xmlns:a16="http://schemas.microsoft.com/office/drawing/2014/main" id="{00000000-0008-0000-0200-00001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41" name="Picture 7">
          <a:extLst>
            <a:ext uri="{FF2B5EF4-FFF2-40B4-BE49-F238E27FC236}">
              <a16:creationId xmlns:a16="http://schemas.microsoft.com/office/drawing/2014/main" id="{00000000-0008-0000-0200-00001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42" name="Picture 7">
          <a:extLst>
            <a:ext uri="{FF2B5EF4-FFF2-40B4-BE49-F238E27FC236}">
              <a16:creationId xmlns:a16="http://schemas.microsoft.com/office/drawing/2014/main" id="{00000000-0008-0000-0200-00001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43" name="Picture 7">
          <a:extLst>
            <a:ext uri="{FF2B5EF4-FFF2-40B4-BE49-F238E27FC236}">
              <a16:creationId xmlns:a16="http://schemas.microsoft.com/office/drawing/2014/main" id="{00000000-0008-0000-0200-00001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44" name="Picture 7">
          <a:extLst>
            <a:ext uri="{FF2B5EF4-FFF2-40B4-BE49-F238E27FC236}">
              <a16:creationId xmlns:a16="http://schemas.microsoft.com/office/drawing/2014/main" id="{00000000-0008-0000-0200-00001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45" name="Picture 7">
          <a:extLst>
            <a:ext uri="{FF2B5EF4-FFF2-40B4-BE49-F238E27FC236}">
              <a16:creationId xmlns:a16="http://schemas.microsoft.com/office/drawing/2014/main" id="{00000000-0008-0000-0200-00001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46" name="Picture 7">
          <a:extLst>
            <a:ext uri="{FF2B5EF4-FFF2-40B4-BE49-F238E27FC236}">
              <a16:creationId xmlns:a16="http://schemas.microsoft.com/office/drawing/2014/main" id="{00000000-0008-0000-0200-00001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47" name="Picture 7">
          <a:extLst>
            <a:ext uri="{FF2B5EF4-FFF2-40B4-BE49-F238E27FC236}">
              <a16:creationId xmlns:a16="http://schemas.microsoft.com/office/drawing/2014/main" id="{00000000-0008-0000-0200-00001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48" name="Picture 7">
          <a:extLst>
            <a:ext uri="{FF2B5EF4-FFF2-40B4-BE49-F238E27FC236}">
              <a16:creationId xmlns:a16="http://schemas.microsoft.com/office/drawing/2014/main" id="{00000000-0008-0000-0200-00002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49" name="Picture 7">
          <a:extLst>
            <a:ext uri="{FF2B5EF4-FFF2-40B4-BE49-F238E27FC236}">
              <a16:creationId xmlns:a16="http://schemas.microsoft.com/office/drawing/2014/main" id="{00000000-0008-0000-0200-00002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50" name="Picture 7">
          <a:extLst>
            <a:ext uri="{FF2B5EF4-FFF2-40B4-BE49-F238E27FC236}">
              <a16:creationId xmlns:a16="http://schemas.microsoft.com/office/drawing/2014/main" id="{00000000-0008-0000-0200-00002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51" name="Picture 7">
          <a:extLst>
            <a:ext uri="{FF2B5EF4-FFF2-40B4-BE49-F238E27FC236}">
              <a16:creationId xmlns:a16="http://schemas.microsoft.com/office/drawing/2014/main" id="{00000000-0008-0000-0200-00002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52" name="Picture 7">
          <a:extLst>
            <a:ext uri="{FF2B5EF4-FFF2-40B4-BE49-F238E27FC236}">
              <a16:creationId xmlns:a16="http://schemas.microsoft.com/office/drawing/2014/main" id="{00000000-0008-0000-0200-00002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53" name="Picture 7">
          <a:extLst>
            <a:ext uri="{FF2B5EF4-FFF2-40B4-BE49-F238E27FC236}">
              <a16:creationId xmlns:a16="http://schemas.microsoft.com/office/drawing/2014/main" id="{00000000-0008-0000-0200-00002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54" name="Picture 7">
          <a:extLst>
            <a:ext uri="{FF2B5EF4-FFF2-40B4-BE49-F238E27FC236}">
              <a16:creationId xmlns:a16="http://schemas.microsoft.com/office/drawing/2014/main" id="{00000000-0008-0000-0200-00002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55" name="Picture 7">
          <a:extLst>
            <a:ext uri="{FF2B5EF4-FFF2-40B4-BE49-F238E27FC236}">
              <a16:creationId xmlns:a16="http://schemas.microsoft.com/office/drawing/2014/main" id="{00000000-0008-0000-0200-00002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56" name="Picture 7">
          <a:extLst>
            <a:ext uri="{FF2B5EF4-FFF2-40B4-BE49-F238E27FC236}">
              <a16:creationId xmlns:a16="http://schemas.microsoft.com/office/drawing/2014/main" id="{00000000-0008-0000-0200-00002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57" name="Picture 7">
          <a:extLst>
            <a:ext uri="{FF2B5EF4-FFF2-40B4-BE49-F238E27FC236}">
              <a16:creationId xmlns:a16="http://schemas.microsoft.com/office/drawing/2014/main" id="{00000000-0008-0000-0200-00002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58" name="Picture 7">
          <a:extLst>
            <a:ext uri="{FF2B5EF4-FFF2-40B4-BE49-F238E27FC236}">
              <a16:creationId xmlns:a16="http://schemas.microsoft.com/office/drawing/2014/main" id="{00000000-0008-0000-0200-00002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59" name="Picture 7">
          <a:extLst>
            <a:ext uri="{FF2B5EF4-FFF2-40B4-BE49-F238E27FC236}">
              <a16:creationId xmlns:a16="http://schemas.microsoft.com/office/drawing/2014/main" id="{00000000-0008-0000-0200-00002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60" name="Picture 7">
          <a:extLst>
            <a:ext uri="{FF2B5EF4-FFF2-40B4-BE49-F238E27FC236}">
              <a16:creationId xmlns:a16="http://schemas.microsoft.com/office/drawing/2014/main" id="{00000000-0008-0000-0200-00002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61" name="Picture 7">
          <a:extLst>
            <a:ext uri="{FF2B5EF4-FFF2-40B4-BE49-F238E27FC236}">
              <a16:creationId xmlns:a16="http://schemas.microsoft.com/office/drawing/2014/main" id="{00000000-0008-0000-0200-00002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62" name="Picture 7">
          <a:extLst>
            <a:ext uri="{FF2B5EF4-FFF2-40B4-BE49-F238E27FC236}">
              <a16:creationId xmlns:a16="http://schemas.microsoft.com/office/drawing/2014/main" id="{00000000-0008-0000-0200-00002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63" name="Picture 7">
          <a:extLst>
            <a:ext uri="{FF2B5EF4-FFF2-40B4-BE49-F238E27FC236}">
              <a16:creationId xmlns:a16="http://schemas.microsoft.com/office/drawing/2014/main" id="{00000000-0008-0000-0200-00002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64" name="Picture 7">
          <a:extLst>
            <a:ext uri="{FF2B5EF4-FFF2-40B4-BE49-F238E27FC236}">
              <a16:creationId xmlns:a16="http://schemas.microsoft.com/office/drawing/2014/main" id="{00000000-0008-0000-0200-00003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65" name="Picture 7">
          <a:extLst>
            <a:ext uri="{FF2B5EF4-FFF2-40B4-BE49-F238E27FC236}">
              <a16:creationId xmlns:a16="http://schemas.microsoft.com/office/drawing/2014/main" id="{00000000-0008-0000-0200-00003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66" name="Picture 7">
          <a:extLst>
            <a:ext uri="{FF2B5EF4-FFF2-40B4-BE49-F238E27FC236}">
              <a16:creationId xmlns:a16="http://schemas.microsoft.com/office/drawing/2014/main" id="{00000000-0008-0000-0200-00003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67" name="Picture 7">
          <a:extLst>
            <a:ext uri="{FF2B5EF4-FFF2-40B4-BE49-F238E27FC236}">
              <a16:creationId xmlns:a16="http://schemas.microsoft.com/office/drawing/2014/main" id="{00000000-0008-0000-0200-00003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68" name="Picture 7">
          <a:extLst>
            <a:ext uri="{FF2B5EF4-FFF2-40B4-BE49-F238E27FC236}">
              <a16:creationId xmlns:a16="http://schemas.microsoft.com/office/drawing/2014/main" id="{00000000-0008-0000-0200-00003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69" name="Picture 7">
          <a:extLst>
            <a:ext uri="{FF2B5EF4-FFF2-40B4-BE49-F238E27FC236}">
              <a16:creationId xmlns:a16="http://schemas.microsoft.com/office/drawing/2014/main" id="{00000000-0008-0000-0200-00003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70" name="Picture 7">
          <a:extLst>
            <a:ext uri="{FF2B5EF4-FFF2-40B4-BE49-F238E27FC236}">
              <a16:creationId xmlns:a16="http://schemas.microsoft.com/office/drawing/2014/main" id="{00000000-0008-0000-0200-00003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71" name="Picture 7">
          <a:extLst>
            <a:ext uri="{FF2B5EF4-FFF2-40B4-BE49-F238E27FC236}">
              <a16:creationId xmlns:a16="http://schemas.microsoft.com/office/drawing/2014/main" id="{00000000-0008-0000-0200-00003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72" name="Picture 7">
          <a:extLst>
            <a:ext uri="{FF2B5EF4-FFF2-40B4-BE49-F238E27FC236}">
              <a16:creationId xmlns:a16="http://schemas.microsoft.com/office/drawing/2014/main" id="{00000000-0008-0000-0200-00003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73" name="Picture 7">
          <a:extLst>
            <a:ext uri="{FF2B5EF4-FFF2-40B4-BE49-F238E27FC236}">
              <a16:creationId xmlns:a16="http://schemas.microsoft.com/office/drawing/2014/main" id="{00000000-0008-0000-0200-00003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74" name="Picture 7">
          <a:extLst>
            <a:ext uri="{FF2B5EF4-FFF2-40B4-BE49-F238E27FC236}">
              <a16:creationId xmlns:a16="http://schemas.microsoft.com/office/drawing/2014/main" id="{00000000-0008-0000-0200-00003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75" name="Picture 7">
          <a:extLst>
            <a:ext uri="{FF2B5EF4-FFF2-40B4-BE49-F238E27FC236}">
              <a16:creationId xmlns:a16="http://schemas.microsoft.com/office/drawing/2014/main" id="{00000000-0008-0000-0200-00003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76" name="Picture 7">
          <a:extLst>
            <a:ext uri="{FF2B5EF4-FFF2-40B4-BE49-F238E27FC236}">
              <a16:creationId xmlns:a16="http://schemas.microsoft.com/office/drawing/2014/main" id="{00000000-0008-0000-0200-00003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77" name="Picture 7">
          <a:extLst>
            <a:ext uri="{FF2B5EF4-FFF2-40B4-BE49-F238E27FC236}">
              <a16:creationId xmlns:a16="http://schemas.microsoft.com/office/drawing/2014/main" id="{00000000-0008-0000-0200-00003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78" name="Picture 7">
          <a:extLst>
            <a:ext uri="{FF2B5EF4-FFF2-40B4-BE49-F238E27FC236}">
              <a16:creationId xmlns:a16="http://schemas.microsoft.com/office/drawing/2014/main" id="{00000000-0008-0000-0200-00003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79" name="Picture 7">
          <a:extLst>
            <a:ext uri="{FF2B5EF4-FFF2-40B4-BE49-F238E27FC236}">
              <a16:creationId xmlns:a16="http://schemas.microsoft.com/office/drawing/2014/main" id="{00000000-0008-0000-0200-00003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80" name="Picture 7">
          <a:extLst>
            <a:ext uri="{FF2B5EF4-FFF2-40B4-BE49-F238E27FC236}">
              <a16:creationId xmlns:a16="http://schemas.microsoft.com/office/drawing/2014/main" id="{00000000-0008-0000-0200-00004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81" name="Picture 7">
          <a:extLst>
            <a:ext uri="{FF2B5EF4-FFF2-40B4-BE49-F238E27FC236}">
              <a16:creationId xmlns:a16="http://schemas.microsoft.com/office/drawing/2014/main" id="{00000000-0008-0000-0200-00004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82" name="Picture 7">
          <a:extLst>
            <a:ext uri="{FF2B5EF4-FFF2-40B4-BE49-F238E27FC236}">
              <a16:creationId xmlns:a16="http://schemas.microsoft.com/office/drawing/2014/main" id="{00000000-0008-0000-0200-00004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83" name="Picture 7">
          <a:extLst>
            <a:ext uri="{FF2B5EF4-FFF2-40B4-BE49-F238E27FC236}">
              <a16:creationId xmlns:a16="http://schemas.microsoft.com/office/drawing/2014/main" id="{00000000-0008-0000-0200-00004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84" name="Picture 7">
          <a:extLst>
            <a:ext uri="{FF2B5EF4-FFF2-40B4-BE49-F238E27FC236}">
              <a16:creationId xmlns:a16="http://schemas.microsoft.com/office/drawing/2014/main" id="{00000000-0008-0000-0200-00004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85" name="Picture 7">
          <a:extLst>
            <a:ext uri="{FF2B5EF4-FFF2-40B4-BE49-F238E27FC236}">
              <a16:creationId xmlns:a16="http://schemas.microsoft.com/office/drawing/2014/main" id="{00000000-0008-0000-0200-00004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86" name="Picture 7">
          <a:extLst>
            <a:ext uri="{FF2B5EF4-FFF2-40B4-BE49-F238E27FC236}">
              <a16:creationId xmlns:a16="http://schemas.microsoft.com/office/drawing/2014/main" id="{00000000-0008-0000-0200-00004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87" name="Picture 7">
          <a:extLst>
            <a:ext uri="{FF2B5EF4-FFF2-40B4-BE49-F238E27FC236}">
              <a16:creationId xmlns:a16="http://schemas.microsoft.com/office/drawing/2014/main" id="{00000000-0008-0000-0200-00004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88" name="Picture 7">
          <a:extLst>
            <a:ext uri="{FF2B5EF4-FFF2-40B4-BE49-F238E27FC236}">
              <a16:creationId xmlns:a16="http://schemas.microsoft.com/office/drawing/2014/main" id="{00000000-0008-0000-0200-00004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89" name="Picture 7">
          <a:extLst>
            <a:ext uri="{FF2B5EF4-FFF2-40B4-BE49-F238E27FC236}">
              <a16:creationId xmlns:a16="http://schemas.microsoft.com/office/drawing/2014/main" id="{00000000-0008-0000-0200-00004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90" name="Picture 7">
          <a:extLst>
            <a:ext uri="{FF2B5EF4-FFF2-40B4-BE49-F238E27FC236}">
              <a16:creationId xmlns:a16="http://schemas.microsoft.com/office/drawing/2014/main" id="{00000000-0008-0000-0200-00004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91" name="Picture 7">
          <a:extLst>
            <a:ext uri="{FF2B5EF4-FFF2-40B4-BE49-F238E27FC236}">
              <a16:creationId xmlns:a16="http://schemas.microsoft.com/office/drawing/2014/main" id="{00000000-0008-0000-0200-00004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92" name="Picture 7">
          <a:extLst>
            <a:ext uri="{FF2B5EF4-FFF2-40B4-BE49-F238E27FC236}">
              <a16:creationId xmlns:a16="http://schemas.microsoft.com/office/drawing/2014/main" id="{00000000-0008-0000-0200-00004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93" name="Picture 7">
          <a:extLst>
            <a:ext uri="{FF2B5EF4-FFF2-40B4-BE49-F238E27FC236}">
              <a16:creationId xmlns:a16="http://schemas.microsoft.com/office/drawing/2014/main" id="{00000000-0008-0000-0200-00004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94" name="Picture 7">
          <a:extLst>
            <a:ext uri="{FF2B5EF4-FFF2-40B4-BE49-F238E27FC236}">
              <a16:creationId xmlns:a16="http://schemas.microsoft.com/office/drawing/2014/main" id="{00000000-0008-0000-0200-00004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95" name="Picture 7">
          <a:extLst>
            <a:ext uri="{FF2B5EF4-FFF2-40B4-BE49-F238E27FC236}">
              <a16:creationId xmlns:a16="http://schemas.microsoft.com/office/drawing/2014/main" id="{00000000-0008-0000-0200-00004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96" name="Picture 7">
          <a:extLst>
            <a:ext uri="{FF2B5EF4-FFF2-40B4-BE49-F238E27FC236}">
              <a16:creationId xmlns:a16="http://schemas.microsoft.com/office/drawing/2014/main" id="{00000000-0008-0000-0200-00005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97" name="Picture 7">
          <a:extLst>
            <a:ext uri="{FF2B5EF4-FFF2-40B4-BE49-F238E27FC236}">
              <a16:creationId xmlns:a16="http://schemas.microsoft.com/office/drawing/2014/main" id="{00000000-0008-0000-0200-00005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98" name="Picture 7">
          <a:extLst>
            <a:ext uri="{FF2B5EF4-FFF2-40B4-BE49-F238E27FC236}">
              <a16:creationId xmlns:a16="http://schemas.microsoft.com/office/drawing/2014/main" id="{00000000-0008-0000-0200-00005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899" name="Picture 7">
          <a:extLst>
            <a:ext uri="{FF2B5EF4-FFF2-40B4-BE49-F238E27FC236}">
              <a16:creationId xmlns:a16="http://schemas.microsoft.com/office/drawing/2014/main" id="{00000000-0008-0000-0200-00005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00" name="Picture 7">
          <a:extLst>
            <a:ext uri="{FF2B5EF4-FFF2-40B4-BE49-F238E27FC236}">
              <a16:creationId xmlns:a16="http://schemas.microsoft.com/office/drawing/2014/main" id="{00000000-0008-0000-0200-00005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01" name="Picture 7">
          <a:extLst>
            <a:ext uri="{FF2B5EF4-FFF2-40B4-BE49-F238E27FC236}">
              <a16:creationId xmlns:a16="http://schemas.microsoft.com/office/drawing/2014/main" id="{00000000-0008-0000-0200-00005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02" name="Picture 7">
          <a:extLst>
            <a:ext uri="{FF2B5EF4-FFF2-40B4-BE49-F238E27FC236}">
              <a16:creationId xmlns:a16="http://schemas.microsoft.com/office/drawing/2014/main" id="{00000000-0008-0000-0200-00005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03" name="Picture 7">
          <a:extLst>
            <a:ext uri="{FF2B5EF4-FFF2-40B4-BE49-F238E27FC236}">
              <a16:creationId xmlns:a16="http://schemas.microsoft.com/office/drawing/2014/main" id="{00000000-0008-0000-0200-00005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04" name="Picture 7">
          <a:extLst>
            <a:ext uri="{FF2B5EF4-FFF2-40B4-BE49-F238E27FC236}">
              <a16:creationId xmlns:a16="http://schemas.microsoft.com/office/drawing/2014/main" id="{00000000-0008-0000-0200-00005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05" name="Picture 7">
          <a:extLst>
            <a:ext uri="{FF2B5EF4-FFF2-40B4-BE49-F238E27FC236}">
              <a16:creationId xmlns:a16="http://schemas.microsoft.com/office/drawing/2014/main" id="{00000000-0008-0000-0200-00005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06" name="Picture 7">
          <a:extLst>
            <a:ext uri="{FF2B5EF4-FFF2-40B4-BE49-F238E27FC236}">
              <a16:creationId xmlns:a16="http://schemas.microsoft.com/office/drawing/2014/main" id="{00000000-0008-0000-0200-00005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07" name="Picture 7">
          <a:extLst>
            <a:ext uri="{FF2B5EF4-FFF2-40B4-BE49-F238E27FC236}">
              <a16:creationId xmlns:a16="http://schemas.microsoft.com/office/drawing/2014/main" id="{00000000-0008-0000-0200-00005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08" name="Picture 7">
          <a:extLst>
            <a:ext uri="{FF2B5EF4-FFF2-40B4-BE49-F238E27FC236}">
              <a16:creationId xmlns:a16="http://schemas.microsoft.com/office/drawing/2014/main" id="{00000000-0008-0000-0200-00005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09" name="Picture 7">
          <a:extLst>
            <a:ext uri="{FF2B5EF4-FFF2-40B4-BE49-F238E27FC236}">
              <a16:creationId xmlns:a16="http://schemas.microsoft.com/office/drawing/2014/main" id="{00000000-0008-0000-0200-00005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10" name="Picture 7">
          <a:extLst>
            <a:ext uri="{FF2B5EF4-FFF2-40B4-BE49-F238E27FC236}">
              <a16:creationId xmlns:a16="http://schemas.microsoft.com/office/drawing/2014/main" id="{00000000-0008-0000-0200-00005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11" name="Picture 7">
          <a:extLst>
            <a:ext uri="{FF2B5EF4-FFF2-40B4-BE49-F238E27FC236}">
              <a16:creationId xmlns:a16="http://schemas.microsoft.com/office/drawing/2014/main" id="{00000000-0008-0000-0200-00005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12" name="Picture 7">
          <a:extLst>
            <a:ext uri="{FF2B5EF4-FFF2-40B4-BE49-F238E27FC236}">
              <a16:creationId xmlns:a16="http://schemas.microsoft.com/office/drawing/2014/main" id="{00000000-0008-0000-0200-00006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13" name="Picture 7">
          <a:extLst>
            <a:ext uri="{FF2B5EF4-FFF2-40B4-BE49-F238E27FC236}">
              <a16:creationId xmlns:a16="http://schemas.microsoft.com/office/drawing/2014/main" id="{00000000-0008-0000-0200-00006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14" name="Picture 7">
          <a:extLst>
            <a:ext uri="{FF2B5EF4-FFF2-40B4-BE49-F238E27FC236}">
              <a16:creationId xmlns:a16="http://schemas.microsoft.com/office/drawing/2014/main" id="{00000000-0008-0000-0200-00006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15" name="Picture 7">
          <a:extLst>
            <a:ext uri="{FF2B5EF4-FFF2-40B4-BE49-F238E27FC236}">
              <a16:creationId xmlns:a16="http://schemas.microsoft.com/office/drawing/2014/main" id="{00000000-0008-0000-0200-00006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16" name="Picture 7">
          <a:extLst>
            <a:ext uri="{FF2B5EF4-FFF2-40B4-BE49-F238E27FC236}">
              <a16:creationId xmlns:a16="http://schemas.microsoft.com/office/drawing/2014/main" id="{00000000-0008-0000-0200-00006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17" name="Picture 7">
          <a:extLst>
            <a:ext uri="{FF2B5EF4-FFF2-40B4-BE49-F238E27FC236}">
              <a16:creationId xmlns:a16="http://schemas.microsoft.com/office/drawing/2014/main" id="{00000000-0008-0000-0200-00006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18" name="Picture 7">
          <a:extLst>
            <a:ext uri="{FF2B5EF4-FFF2-40B4-BE49-F238E27FC236}">
              <a16:creationId xmlns:a16="http://schemas.microsoft.com/office/drawing/2014/main" id="{00000000-0008-0000-0200-00006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19" name="Picture 7">
          <a:extLst>
            <a:ext uri="{FF2B5EF4-FFF2-40B4-BE49-F238E27FC236}">
              <a16:creationId xmlns:a16="http://schemas.microsoft.com/office/drawing/2014/main" id="{00000000-0008-0000-0200-00006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20" name="Picture 7">
          <a:extLst>
            <a:ext uri="{FF2B5EF4-FFF2-40B4-BE49-F238E27FC236}">
              <a16:creationId xmlns:a16="http://schemas.microsoft.com/office/drawing/2014/main" id="{00000000-0008-0000-0200-00006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21" name="Picture 7">
          <a:extLst>
            <a:ext uri="{FF2B5EF4-FFF2-40B4-BE49-F238E27FC236}">
              <a16:creationId xmlns:a16="http://schemas.microsoft.com/office/drawing/2014/main" id="{00000000-0008-0000-0200-00006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22" name="Picture 7">
          <a:extLst>
            <a:ext uri="{FF2B5EF4-FFF2-40B4-BE49-F238E27FC236}">
              <a16:creationId xmlns:a16="http://schemas.microsoft.com/office/drawing/2014/main" id="{00000000-0008-0000-0200-00006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23" name="Picture 7">
          <a:extLst>
            <a:ext uri="{FF2B5EF4-FFF2-40B4-BE49-F238E27FC236}">
              <a16:creationId xmlns:a16="http://schemas.microsoft.com/office/drawing/2014/main" id="{00000000-0008-0000-0200-00006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24" name="Picture 7">
          <a:extLst>
            <a:ext uri="{FF2B5EF4-FFF2-40B4-BE49-F238E27FC236}">
              <a16:creationId xmlns:a16="http://schemas.microsoft.com/office/drawing/2014/main" id="{00000000-0008-0000-0200-00006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25" name="Picture 7">
          <a:extLst>
            <a:ext uri="{FF2B5EF4-FFF2-40B4-BE49-F238E27FC236}">
              <a16:creationId xmlns:a16="http://schemas.microsoft.com/office/drawing/2014/main" id="{00000000-0008-0000-0200-00006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26" name="Picture 7">
          <a:extLst>
            <a:ext uri="{FF2B5EF4-FFF2-40B4-BE49-F238E27FC236}">
              <a16:creationId xmlns:a16="http://schemas.microsoft.com/office/drawing/2014/main" id="{00000000-0008-0000-0200-00006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27" name="Picture 7">
          <a:extLst>
            <a:ext uri="{FF2B5EF4-FFF2-40B4-BE49-F238E27FC236}">
              <a16:creationId xmlns:a16="http://schemas.microsoft.com/office/drawing/2014/main" id="{00000000-0008-0000-0200-00006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28" name="Picture 7">
          <a:extLst>
            <a:ext uri="{FF2B5EF4-FFF2-40B4-BE49-F238E27FC236}">
              <a16:creationId xmlns:a16="http://schemas.microsoft.com/office/drawing/2014/main" id="{00000000-0008-0000-0200-00007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29" name="Picture 7">
          <a:extLst>
            <a:ext uri="{FF2B5EF4-FFF2-40B4-BE49-F238E27FC236}">
              <a16:creationId xmlns:a16="http://schemas.microsoft.com/office/drawing/2014/main" id="{00000000-0008-0000-0200-00007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30" name="Picture 7">
          <a:extLst>
            <a:ext uri="{FF2B5EF4-FFF2-40B4-BE49-F238E27FC236}">
              <a16:creationId xmlns:a16="http://schemas.microsoft.com/office/drawing/2014/main" id="{00000000-0008-0000-0200-00007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31" name="Picture 7">
          <a:extLst>
            <a:ext uri="{FF2B5EF4-FFF2-40B4-BE49-F238E27FC236}">
              <a16:creationId xmlns:a16="http://schemas.microsoft.com/office/drawing/2014/main" id="{00000000-0008-0000-0200-00007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32" name="Picture 7">
          <a:extLst>
            <a:ext uri="{FF2B5EF4-FFF2-40B4-BE49-F238E27FC236}">
              <a16:creationId xmlns:a16="http://schemas.microsoft.com/office/drawing/2014/main" id="{00000000-0008-0000-0200-00007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33" name="Picture 7">
          <a:extLst>
            <a:ext uri="{FF2B5EF4-FFF2-40B4-BE49-F238E27FC236}">
              <a16:creationId xmlns:a16="http://schemas.microsoft.com/office/drawing/2014/main" id="{00000000-0008-0000-0200-00007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34" name="Picture 7">
          <a:extLst>
            <a:ext uri="{FF2B5EF4-FFF2-40B4-BE49-F238E27FC236}">
              <a16:creationId xmlns:a16="http://schemas.microsoft.com/office/drawing/2014/main" id="{00000000-0008-0000-0200-00007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35" name="Picture 7">
          <a:extLst>
            <a:ext uri="{FF2B5EF4-FFF2-40B4-BE49-F238E27FC236}">
              <a16:creationId xmlns:a16="http://schemas.microsoft.com/office/drawing/2014/main" id="{00000000-0008-0000-0200-00007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36" name="Picture 7">
          <a:extLst>
            <a:ext uri="{FF2B5EF4-FFF2-40B4-BE49-F238E27FC236}">
              <a16:creationId xmlns:a16="http://schemas.microsoft.com/office/drawing/2014/main" id="{00000000-0008-0000-0200-00007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37" name="Picture 7">
          <a:extLst>
            <a:ext uri="{FF2B5EF4-FFF2-40B4-BE49-F238E27FC236}">
              <a16:creationId xmlns:a16="http://schemas.microsoft.com/office/drawing/2014/main" id="{00000000-0008-0000-0200-00007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38" name="Picture 7">
          <a:extLst>
            <a:ext uri="{FF2B5EF4-FFF2-40B4-BE49-F238E27FC236}">
              <a16:creationId xmlns:a16="http://schemas.microsoft.com/office/drawing/2014/main" id="{00000000-0008-0000-0200-00007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39" name="Picture 7">
          <a:extLst>
            <a:ext uri="{FF2B5EF4-FFF2-40B4-BE49-F238E27FC236}">
              <a16:creationId xmlns:a16="http://schemas.microsoft.com/office/drawing/2014/main" id="{00000000-0008-0000-0200-00007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40" name="Picture 7">
          <a:extLst>
            <a:ext uri="{FF2B5EF4-FFF2-40B4-BE49-F238E27FC236}">
              <a16:creationId xmlns:a16="http://schemas.microsoft.com/office/drawing/2014/main" id="{00000000-0008-0000-0200-00007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41" name="Picture 7">
          <a:extLst>
            <a:ext uri="{FF2B5EF4-FFF2-40B4-BE49-F238E27FC236}">
              <a16:creationId xmlns:a16="http://schemas.microsoft.com/office/drawing/2014/main" id="{00000000-0008-0000-0200-00007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42" name="Picture 7">
          <a:extLst>
            <a:ext uri="{FF2B5EF4-FFF2-40B4-BE49-F238E27FC236}">
              <a16:creationId xmlns:a16="http://schemas.microsoft.com/office/drawing/2014/main" id="{00000000-0008-0000-0200-00007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43" name="Picture 7">
          <a:extLst>
            <a:ext uri="{FF2B5EF4-FFF2-40B4-BE49-F238E27FC236}">
              <a16:creationId xmlns:a16="http://schemas.microsoft.com/office/drawing/2014/main" id="{00000000-0008-0000-0200-00007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44" name="Picture 7">
          <a:extLst>
            <a:ext uri="{FF2B5EF4-FFF2-40B4-BE49-F238E27FC236}">
              <a16:creationId xmlns:a16="http://schemas.microsoft.com/office/drawing/2014/main" id="{00000000-0008-0000-0200-00008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45" name="Picture 7">
          <a:extLst>
            <a:ext uri="{FF2B5EF4-FFF2-40B4-BE49-F238E27FC236}">
              <a16:creationId xmlns:a16="http://schemas.microsoft.com/office/drawing/2014/main" id="{00000000-0008-0000-0200-00008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46" name="Picture 7">
          <a:extLst>
            <a:ext uri="{FF2B5EF4-FFF2-40B4-BE49-F238E27FC236}">
              <a16:creationId xmlns:a16="http://schemas.microsoft.com/office/drawing/2014/main" id="{00000000-0008-0000-0200-00008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47" name="Picture 7">
          <a:extLst>
            <a:ext uri="{FF2B5EF4-FFF2-40B4-BE49-F238E27FC236}">
              <a16:creationId xmlns:a16="http://schemas.microsoft.com/office/drawing/2014/main" id="{00000000-0008-0000-0200-00008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48" name="Picture 7">
          <a:extLst>
            <a:ext uri="{FF2B5EF4-FFF2-40B4-BE49-F238E27FC236}">
              <a16:creationId xmlns:a16="http://schemas.microsoft.com/office/drawing/2014/main" id="{00000000-0008-0000-0200-00008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49" name="Picture 7">
          <a:extLst>
            <a:ext uri="{FF2B5EF4-FFF2-40B4-BE49-F238E27FC236}">
              <a16:creationId xmlns:a16="http://schemas.microsoft.com/office/drawing/2014/main" id="{00000000-0008-0000-0200-00008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50" name="Picture 7">
          <a:extLst>
            <a:ext uri="{FF2B5EF4-FFF2-40B4-BE49-F238E27FC236}">
              <a16:creationId xmlns:a16="http://schemas.microsoft.com/office/drawing/2014/main" id="{00000000-0008-0000-0200-00008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51" name="Picture 7">
          <a:extLst>
            <a:ext uri="{FF2B5EF4-FFF2-40B4-BE49-F238E27FC236}">
              <a16:creationId xmlns:a16="http://schemas.microsoft.com/office/drawing/2014/main" id="{00000000-0008-0000-0200-00008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52" name="Picture 7">
          <a:extLst>
            <a:ext uri="{FF2B5EF4-FFF2-40B4-BE49-F238E27FC236}">
              <a16:creationId xmlns:a16="http://schemas.microsoft.com/office/drawing/2014/main" id="{00000000-0008-0000-0200-00008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53" name="Picture 7">
          <a:extLst>
            <a:ext uri="{FF2B5EF4-FFF2-40B4-BE49-F238E27FC236}">
              <a16:creationId xmlns:a16="http://schemas.microsoft.com/office/drawing/2014/main" id="{00000000-0008-0000-0200-00008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54" name="Picture 7">
          <a:extLst>
            <a:ext uri="{FF2B5EF4-FFF2-40B4-BE49-F238E27FC236}">
              <a16:creationId xmlns:a16="http://schemas.microsoft.com/office/drawing/2014/main" id="{00000000-0008-0000-0200-00008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55" name="Picture 7">
          <a:extLst>
            <a:ext uri="{FF2B5EF4-FFF2-40B4-BE49-F238E27FC236}">
              <a16:creationId xmlns:a16="http://schemas.microsoft.com/office/drawing/2014/main" id="{00000000-0008-0000-0200-00008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56" name="Picture 7">
          <a:extLst>
            <a:ext uri="{FF2B5EF4-FFF2-40B4-BE49-F238E27FC236}">
              <a16:creationId xmlns:a16="http://schemas.microsoft.com/office/drawing/2014/main" id="{00000000-0008-0000-0200-00008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57" name="Picture 7">
          <a:extLst>
            <a:ext uri="{FF2B5EF4-FFF2-40B4-BE49-F238E27FC236}">
              <a16:creationId xmlns:a16="http://schemas.microsoft.com/office/drawing/2014/main" id="{00000000-0008-0000-0200-00008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58" name="Picture 7">
          <a:extLst>
            <a:ext uri="{FF2B5EF4-FFF2-40B4-BE49-F238E27FC236}">
              <a16:creationId xmlns:a16="http://schemas.microsoft.com/office/drawing/2014/main" id="{00000000-0008-0000-0200-00008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59" name="Picture 7">
          <a:extLst>
            <a:ext uri="{FF2B5EF4-FFF2-40B4-BE49-F238E27FC236}">
              <a16:creationId xmlns:a16="http://schemas.microsoft.com/office/drawing/2014/main" id="{00000000-0008-0000-0200-00008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60" name="Picture 7">
          <a:extLst>
            <a:ext uri="{FF2B5EF4-FFF2-40B4-BE49-F238E27FC236}">
              <a16:creationId xmlns:a16="http://schemas.microsoft.com/office/drawing/2014/main" id="{00000000-0008-0000-0200-00009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61" name="Picture 7">
          <a:extLst>
            <a:ext uri="{FF2B5EF4-FFF2-40B4-BE49-F238E27FC236}">
              <a16:creationId xmlns:a16="http://schemas.microsoft.com/office/drawing/2014/main" id="{00000000-0008-0000-0200-00009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62" name="Picture 7">
          <a:extLst>
            <a:ext uri="{FF2B5EF4-FFF2-40B4-BE49-F238E27FC236}">
              <a16:creationId xmlns:a16="http://schemas.microsoft.com/office/drawing/2014/main" id="{00000000-0008-0000-0200-00009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63" name="Picture 7">
          <a:extLst>
            <a:ext uri="{FF2B5EF4-FFF2-40B4-BE49-F238E27FC236}">
              <a16:creationId xmlns:a16="http://schemas.microsoft.com/office/drawing/2014/main" id="{00000000-0008-0000-0200-00009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64" name="Picture 7">
          <a:extLst>
            <a:ext uri="{FF2B5EF4-FFF2-40B4-BE49-F238E27FC236}">
              <a16:creationId xmlns:a16="http://schemas.microsoft.com/office/drawing/2014/main" id="{00000000-0008-0000-0200-00009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65" name="Picture 7">
          <a:extLst>
            <a:ext uri="{FF2B5EF4-FFF2-40B4-BE49-F238E27FC236}">
              <a16:creationId xmlns:a16="http://schemas.microsoft.com/office/drawing/2014/main" id="{00000000-0008-0000-0200-00009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66" name="Picture 7">
          <a:extLst>
            <a:ext uri="{FF2B5EF4-FFF2-40B4-BE49-F238E27FC236}">
              <a16:creationId xmlns:a16="http://schemas.microsoft.com/office/drawing/2014/main" id="{00000000-0008-0000-0200-00009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67" name="Picture 7">
          <a:extLst>
            <a:ext uri="{FF2B5EF4-FFF2-40B4-BE49-F238E27FC236}">
              <a16:creationId xmlns:a16="http://schemas.microsoft.com/office/drawing/2014/main" id="{00000000-0008-0000-0200-00009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68" name="Picture 7">
          <a:extLst>
            <a:ext uri="{FF2B5EF4-FFF2-40B4-BE49-F238E27FC236}">
              <a16:creationId xmlns:a16="http://schemas.microsoft.com/office/drawing/2014/main" id="{00000000-0008-0000-0200-00009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69" name="Picture 7">
          <a:extLst>
            <a:ext uri="{FF2B5EF4-FFF2-40B4-BE49-F238E27FC236}">
              <a16:creationId xmlns:a16="http://schemas.microsoft.com/office/drawing/2014/main" id="{00000000-0008-0000-0200-00009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70" name="Picture 7">
          <a:extLst>
            <a:ext uri="{FF2B5EF4-FFF2-40B4-BE49-F238E27FC236}">
              <a16:creationId xmlns:a16="http://schemas.microsoft.com/office/drawing/2014/main" id="{00000000-0008-0000-0200-00009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71" name="Picture 7">
          <a:extLst>
            <a:ext uri="{FF2B5EF4-FFF2-40B4-BE49-F238E27FC236}">
              <a16:creationId xmlns:a16="http://schemas.microsoft.com/office/drawing/2014/main" id="{00000000-0008-0000-0200-00009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72" name="Picture 7">
          <a:extLst>
            <a:ext uri="{FF2B5EF4-FFF2-40B4-BE49-F238E27FC236}">
              <a16:creationId xmlns:a16="http://schemas.microsoft.com/office/drawing/2014/main" id="{00000000-0008-0000-0200-00009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73" name="Picture 7">
          <a:extLst>
            <a:ext uri="{FF2B5EF4-FFF2-40B4-BE49-F238E27FC236}">
              <a16:creationId xmlns:a16="http://schemas.microsoft.com/office/drawing/2014/main" id="{00000000-0008-0000-0200-00009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74" name="Picture 7">
          <a:extLst>
            <a:ext uri="{FF2B5EF4-FFF2-40B4-BE49-F238E27FC236}">
              <a16:creationId xmlns:a16="http://schemas.microsoft.com/office/drawing/2014/main" id="{00000000-0008-0000-0200-00009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75" name="Picture 7">
          <a:extLst>
            <a:ext uri="{FF2B5EF4-FFF2-40B4-BE49-F238E27FC236}">
              <a16:creationId xmlns:a16="http://schemas.microsoft.com/office/drawing/2014/main" id="{00000000-0008-0000-0200-00009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76" name="Picture 7">
          <a:extLst>
            <a:ext uri="{FF2B5EF4-FFF2-40B4-BE49-F238E27FC236}">
              <a16:creationId xmlns:a16="http://schemas.microsoft.com/office/drawing/2014/main" id="{00000000-0008-0000-0200-0000A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77" name="Picture 7">
          <a:extLst>
            <a:ext uri="{FF2B5EF4-FFF2-40B4-BE49-F238E27FC236}">
              <a16:creationId xmlns:a16="http://schemas.microsoft.com/office/drawing/2014/main" id="{00000000-0008-0000-0200-0000A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78" name="Picture 7">
          <a:extLst>
            <a:ext uri="{FF2B5EF4-FFF2-40B4-BE49-F238E27FC236}">
              <a16:creationId xmlns:a16="http://schemas.microsoft.com/office/drawing/2014/main" id="{00000000-0008-0000-0200-0000A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79" name="Picture 7">
          <a:extLst>
            <a:ext uri="{FF2B5EF4-FFF2-40B4-BE49-F238E27FC236}">
              <a16:creationId xmlns:a16="http://schemas.microsoft.com/office/drawing/2014/main" id="{00000000-0008-0000-0200-0000A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80" name="Picture 7">
          <a:extLst>
            <a:ext uri="{FF2B5EF4-FFF2-40B4-BE49-F238E27FC236}">
              <a16:creationId xmlns:a16="http://schemas.microsoft.com/office/drawing/2014/main" id="{00000000-0008-0000-0200-0000A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81" name="Picture 7">
          <a:extLst>
            <a:ext uri="{FF2B5EF4-FFF2-40B4-BE49-F238E27FC236}">
              <a16:creationId xmlns:a16="http://schemas.microsoft.com/office/drawing/2014/main" id="{00000000-0008-0000-0200-0000A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82" name="Picture 7">
          <a:extLst>
            <a:ext uri="{FF2B5EF4-FFF2-40B4-BE49-F238E27FC236}">
              <a16:creationId xmlns:a16="http://schemas.microsoft.com/office/drawing/2014/main" id="{00000000-0008-0000-0200-0000A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83" name="Picture 7">
          <a:extLst>
            <a:ext uri="{FF2B5EF4-FFF2-40B4-BE49-F238E27FC236}">
              <a16:creationId xmlns:a16="http://schemas.microsoft.com/office/drawing/2014/main" id="{00000000-0008-0000-0200-0000A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84" name="Picture 7">
          <a:extLst>
            <a:ext uri="{FF2B5EF4-FFF2-40B4-BE49-F238E27FC236}">
              <a16:creationId xmlns:a16="http://schemas.microsoft.com/office/drawing/2014/main" id="{00000000-0008-0000-0200-0000A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85" name="Picture 7">
          <a:extLst>
            <a:ext uri="{FF2B5EF4-FFF2-40B4-BE49-F238E27FC236}">
              <a16:creationId xmlns:a16="http://schemas.microsoft.com/office/drawing/2014/main" id="{00000000-0008-0000-0200-0000A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86" name="Picture 7">
          <a:extLst>
            <a:ext uri="{FF2B5EF4-FFF2-40B4-BE49-F238E27FC236}">
              <a16:creationId xmlns:a16="http://schemas.microsoft.com/office/drawing/2014/main" id="{00000000-0008-0000-0200-0000A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87" name="Picture 7">
          <a:extLst>
            <a:ext uri="{FF2B5EF4-FFF2-40B4-BE49-F238E27FC236}">
              <a16:creationId xmlns:a16="http://schemas.microsoft.com/office/drawing/2014/main" id="{00000000-0008-0000-0200-0000A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88" name="Picture 7">
          <a:extLst>
            <a:ext uri="{FF2B5EF4-FFF2-40B4-BE49-F238E27FC236}">
              <a16:creationId xmlns:a16="http://schemas.microsoft.com/office/drawing/2014/main" id="{00000000-0008-0000-0200-0000A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89" name="Picture 7">
          <a:extLst>
            <a:ext uri="{FF2B5EF4-FFF2-40B4-BE49-F238E27FC236}">
              <a16:creationId xmlns:a16="http://schemas.microsoft.com/office/drawing/2014/main" id="{00000000-0008-0000-0200-0000A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90" name="Picture 7">
          <a:extLst>
            <a:ext uri="{FF2B5EF4-FFF2-40B4-BE49-F238E27FC236}">
              <a16:creationId xmlns:a16="http://schemas.microsoft.com/office/drawing/2014/main" id="{00000000-0008-0000-0200-0000A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91" name="Picture 7">
          <a:extLst>
            <a:ext uri="{FF2B5EF4-FFF2-40B4-BE49-F238E27FC236}">
              <a16:creationId xmlns:a16="http://schemas.microsoft.com/office/drawing/2014/main" id="{00000000-0008-0000-0200-0000A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92" name="Picture 7">
          <a:extLst>
            <a:ext uri="{FF2B5EF4-FFF2-40B4-BE49-F238E27FC236}">
              <a16:creationId xmlns:a16="http://schemas.microsoft.com/office/drawing/2014/main" id="{00000000-0008-0000-0200-0000B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93" name="Picture 7">
          <a:extLst>
            <a:ext uri="{FF2B5EF4-FFF2-40B4-BE49-F238E27FC236}">
              <a16:creationId xmlns:a16="http://schemas.microsoft.com/office/drawing/2014/main" id="{00000000-0008-0000-0200-0000B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94" name="Picture 7">
          <a:extLst>
            <a:ext uri="{FF2B5EF4-FFF2-40B4-BE49-F238E27FC236}">
              <a16:creationId xmlns:a16="http://schemas.microsoft.com/office/drawing/2014/main" id="{00000000-0008-0000-0200-0000B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95" name="Picture 7">
          <a:extLst>
            <a:ext uri="{FF2B5EF4-FFF2-40B4-BE49-F238E27FC236}">
              <a16:creationId xmlns:a16="http://schemas.microsoft.com/office/drawing/2014/main" id="{00000000-0008-0000-0200-0000B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96" name="Picture 7">
          <a:extLst>
            <a:ext uri="{FF2B5EF4-FFF2-40B4-BE49-F238E27FC236}">
              <a16:creationId xmlns:a16="http://schemas.microsoft.com/office/drawing/2014/main" id="{00000000-0008-0000-0200-0000B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97" name="Picture 7">
          <a:extLst>
            <a:ext uri="{FF2B5EF4-FFF2-40B4-BE49-F238E27FC236}">
              <a16:creationId xmlns:a16="http://schemas.microsoft.com/office/drawing/2014/main" id="{00000000-0008-0000-0200-0000B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98" name="Picture 7">
          <a:extLst>
            <a:ext uri="{FF2B5EF4-FFF2-40B4-BE49-F238E27FC236}">
              <a16:creationId xmlns:a16="http://schemas.microsoft.com/office/drawing/2014/main" id="{00000000-0008-0000-0200-0000B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2999" name="Picture 7">
          <a:extLst>
            <a:ext uri="{FF2B5EF4-FFF2-40B4-BE49-F238E27FC236}">
              <a16:creationId xmlns:a16="http://schemas.microsoft.com/office/drawing/2014/main" id="{00000000-0008-0000-0200-0000B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00" name="Picture 7">
          <a:extLst>
            <a:ext uri="{FF2B5EF4-FFF2-40B4-BE49-F238E27FC236}">
              <a16:creationId xmlns:a16="http://schemas.microsoft.com/office/drawing/2014/main" id="{00000000-0008-0000-0200-0000B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01" name="Picture 7">
          <a:extLst>
            <a:ext uri="{FF2B5EF4-FFF2-40B4-BE49-F238E27FC236}">
              <a16:creationId xmlns:a16="http://schemas.microsoft.com/office/drawing/2014/main" id="{00000000-0008-0000-0200-0000B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02" name="Picture 7">
          <a:extLst>
            <a:ext uri="{FF2B5EF4-FFF2-40B4-BE49-F238E27FC236}">
              <a16:creationId xmlns:a16="http://schemas.microsoft.com/office/drawing/2014/main" id="{00000000-0008-0000-0200-0000B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03" name="Picture 7">
          <a:extLst>
            <a:ext uri="{FF2B5EF4-FFF2-40B4-BE49-F238E27FC236}">
              <a16:creationId xmlns:a16="http://schemas.microsoft.com/office/drawing/2014/main" id="{00000000-0008-0000-0200-0000B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04" name="Picture 7">
          <a:extLst>
            <a:ext uri="{FF2B5EF4-FFF2-40B4-BE49-F238E27FC236}">
              <a16:creationId xmlns:a16="http://schemas.microsoft.com/office/drawing/2014/main" id="{00000000-0008-0000-0200-0000B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05" name="Picture 7">
          <a:extLst>
            <a:ext uri="{FF2B5EF4-FFF2-40B4-BE49-F238E27FC236}">
              <a16:creationId xmlns:a16="http://schemas.microsoft.com/office/drawing/2014/main" id="{00000000-0008-0000-0200-0000B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06" name="Picture 7">
          <a:extLst>
            <a:ext uri="{FF2B5EF4-FFF2-40B4-BE49-F238E27FC236}">
              <a16:creationId xmlns:a16="http://schemas.microsoft.com/office/drawing/2014/main" id="{00000000-0008-0000-0200-0000B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07" name="Picture 7">
          <a:extLst>
            <a:ext uri="{FF2B5EF4-FFF2-40B4-BE49-F238E27FC236}">
              <a16:creationId xmlns:a16="http://schemas.microsoft.com/office/drawing/2014/main" id="{00000000-0008-0000-0200-0000B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08" name="Picture 7">
          <a:extLst>
            <a:ext uri="{FF2B5EF4-FFF2-40B4-BE49-F238E27FC236}">
              <a16:creationId xmlns:a16="http://schemas.microsoft.com/office/drawing/2014/main" id="{00000000-0008-0000-0200-0000C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09" name="Picture 7">
          <a:extLst>
            <a:ext uri="{FF2B5EF4-FFF2-40B4-BE49-F238E27FC236}">
              <a16:creationId xmlns:a16="http://schemas.microsoft.com/office/drawing/2014/main" id="{00000000-0008-0000-0200-0000C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10" name="Picture 7">
          <a:extLst>
            <a:ext uri="{FF2B5EF4-FFF2-40B4-BE49-F238E27FC236}">
              <a16:creationId xmlns:a16="http://schemas.microsoft.com/office/drawing/2014/main" id="{00000000-0008-0000-0200-0000C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11" name="Picture 7">
          <a:extLst>
            <a:ext uri="{FF2B5EF4-FFF2-40B4-BE49-F238E27FC236}">
              <a16:creationId xmlns:a16="http://schemas.microsoft.com/office/drawing/2014/main" id="{00000000-0008-0000-0200-0000C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12" name="Picture 7">
          <a:extLst>
            <a:ext uri="{FF2B5EF4-FFF2-40B4-BE49-F238E27FC236}">
              <a16:creationId xmlns:a16="http://schemas.microsoft.com/office/drawing/2014/main" id="{00000000-0008-0000-0200-0000C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13" name="Picture 7">
          <a:extLst>
            <a:ext uri="{FF2B5EF4-FFF2-40B4-BE49-F238E27FC236}">
              <a16:creationId xmlns:a16="http://schemas.microsoft.com/office/drawing/2014/main" id="{00000000-0008-0000-0200-0000C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14" name="Picture 7">
          <a:extLst>
            <a:ext uri="{FF2B5EF4-FFF2-40B4-BE49-F238E27FC236}">
              <a16:creationId xmlns:a16="http://schemas.microsoft.com/office/drawing/2014/main" id="{00000000-0008-0000-0200-0000C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15" name="Picture 7">
          <a:extLst>
            <a:ext uri="{FF2B5EF4-FFF2-40B4-BE49-F238E27FC236}">
              <a16:creationId xmlns:a16="http://schemas.microsoft.com/office/drawing/2014/main" id="{00000000-0008-0000-0200-0000C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16" name="Picture 7">
          <a:extLst>
            <a:ext uri="{FF2B5EF4-FFF2-40B4-BE49-F238E27FC236}">
              <a16:creationId xmlns:a16="http://schemas.microsoft.com/office/drawing/2014/main" id="{00000000-0008-0000-0200-0000C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17" name="Picture 7">
          <a:extLst>
            <a:ext uri="{FF2B5EF4-FFF2-40B4-BE49-F238E27FC236}">
              <a16:creationId xmlns:a16="http://schemas.microsoft.com/office/drawing/2014/main" id="{00000000-0008-0000-0200-0000C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18" name="Picture 7">
          <a:extLst>
            <a:ext uri="{FF2B5EF4-FFF2-40B4-BE49-F238E27FC236}">
              <a16:creationId xmlns:a16="http://schemas.microsoft.com/office/drawing/2014/main" id="{00000000-0008-0000-0200-0000C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19" name="Picture 7">
          <a:extLst>
            <a:ext uri="{FF2B5EF4-FFF2-40B4-BE49-F238E27FC236}">
              <a16:creationId xmlns:a16="http://schemas.microsoft.com/office/drawing/2014/main" id="{00000000-0008-0000-0200-0000C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20" name="Picture 7">
          <a:extLst>
            <a:ext uri="{FF2B5EF4-FFF2-40B4-BE49-F238E27FC236}">
              <a16:creationId xmlns:a16="http://schemas.microsoft.com/office/drawing/2014/main" id="{00000000-0008-0000-0200-0000C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21" name="Picture 7">
          <a:extLst>
            <a:ext uri="{FF2B5EF4-FFF2-40B4-BE49-F238E27FC236}">
              <a16:creationId xmlns:a16="http://schemas.microsoft.com/office/drawing/2014/main" id="{00000000-0008-0000-0200-0000C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22" name="Picture 7">
          <a:extLst>
            <a:ext uri="{FF2B5EF4-FFF2-40B4-BE49-F238E27FC236}">
              <a16:creationId xmlns:a16="http://schemas.microsoft.com/office/drawing/2014/main" id="{00000000-0008-0000-0200-0000C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23" name="Picture 7">
          <a:extLst>
            <a:ext uri="{FF2B5EF4-FFF2-40B4-BE49-F238E27FC236}">
              <a16:creationId xmlns:a16="http://schemas.microsoft.com/office/drawing/2014/main" id="{00000000-0008-0000-0200-0000C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24" name="Picture 7">
          <a:extLst>
            <a:ext uri="{FF2B5EF4-FFF2-40B4-BE49-F238E27FC236}">
              <a16:creationId xmlns:a16="http://schemas.microsoft.com/office/drawing/2014/main" id="{00000000-0008-0000-0200-0000D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25" name="Picture 7">
          <a:extLst>
            <a:ext uri="{FF2B5EF4-FFF2-40B4-BE49-F238E27FC236}">
              <a16:creationId xmlns:a16="http://schemas.microsoft.com/office/drawing/2014/main" id="{00000000-0008-0000-0200-0000D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26" name="Picture 7">
          <a:extLst>
            <a:ext uri="{FF2B5EF4-FFF2-40B4-BE49-F238E27FC236}">
              <a16:creationId xmlns:a16="http://schemas.microsoft.com/office/drawing/2014/main" id="{00000000-0008-0000-0200-0000D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27" name="Picture 7">
          <a:extLst>
            <a:ext uri="{FF2B5EF4-FFF2-40B4-BE49-F238E27FC236}">
              <a16:creationId xmlns:a16="http://schemas.microsoft.com/office/drawing/2014/main" id="{00000000-0008-0000-0200-0000D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28" name="Picture 7">
          <a:extLst>
            <a:ext uri="{FF2B5EF4-FFF2-40B4-BE49-F238E27FC236}">
              <a16:creationId xmlns:a16="http://schemas.microsoft.com/office/drawing/2014/main" id="{00000000-0008-0000-0200-0000D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29" name="Picture 7">
          <a:extLst>
            <a:ext uri="{FF2B5EF4-FFF2-40B4-BE49-F238E27FC236}">
              <a16:creationId xmlns:a16="http://schemas.microsoft.com/office/drawing/2014/main" id="{00000000-0008-0000-0200-0000D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30" name="Picture 7">
          <a:extLst>
            <a:ext uri="{FF2B5EF4-FFF2-40B4-BE49-F238E27FC236}">
              <a16:creationId xmlns:a16="http://schemas.microsoft.com/office/drawing/2014/main" id="{00000000-0008-0000-0200-0000D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31" name="Picture 7">
          <a:extLst>
            <a:ext uri="{FF2B5EF4-FFF2-40B4-BE49-F238E27FC236}">
              <a16:creationId xmlns:a16="http://schemas.microsoft.com/office/drawing/2014/main" id="{00000000-0008-0000-0200-0000D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32" name="Picture 7">
          <a:extLst>
            <a:ext uri="{FF2B5EF4-FFF2-40B4-BE49-F238E27FC236}">
              <a16:creationId xmlns:a16="http://schemas.microsoft.com/office/drawing/2014/main" id="{00000000-0008-0000-0200-0000D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33" name="Picture 7">
          <a:extLst>
            <a:ext uri="{FF2B5EF4-FFF2-40B4-BE49-F238E27FC236}">
              <a16:creationId xmlns:a16="http://schemas.microsoft.com/office/drawing/2014/main" id="{00000000-0008-0000-0200-0000D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34" name="Picture 7">
          <a:extLst>
            <a:ext uri="{FF2B5EF4-FFF2-40B4-BE49-F238E27FC236}">
              <a16:creationId xmlns:a16="http://schemas.microsoft.com/office/drawing/2014/main" id="{00000000-0008-0000-0200-0000D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35" name="Picture 7">
          <a:extLst>
            <a:ext uri="{FF2B5EF4-FFF2-40B4-BE49-F238E27FC236}">
              <a16:creationId xmlns:a16="http://schemas.microsoft.com/office/drawing/2014/main" id="{00000000-0008-0000-0200-0000D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36" name="Picture 7">
          <a:extLst>
            <a:ext uri="{FF2B5EF4-FFF2-40B4-BE49-F238E27FC236}">
              <a16:creationId xmlns:a16="http://schemas.microsoft.com/office/drawing/2014/main" id="{00000000-0008-0000-0200-0000D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37" name="Picture 7">
          <a:extLst>
            <a:ext uri="{FF2B5EF4-FFF2-40B4-BE49-F238E27FC236}">
              <a16:creationId xmlns:a16="http://schemas.microsoft.com/office/drawing/2014/main" id="{00000000-0008-0000-0200-0000D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38" name="Picture 7">
          <a:extLst>
            <a:ext uri="{FF2B5EF4-FFF2-40B4-BE49-F238E27FC236}">
              <a16:creationId xmlns:a16="http://schemas.microsoft.com/office/drawing/2014/main" id="{00000000-0008-0000-0200-0000D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39" name="Picture 7">
          <a:extLst>
            <a:ext uri="{FF2B5EF4-FFF2-40B4-BE49-F238E27FC236}">
              <a16:creationId xmlns:a16="http://schemas.microsoft.com/office/drawing/2014/main" id="{00000000-0008-0000-0200-0000D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40" name="Picture 7">
          <a:extLst>
            <a:ext uri="{FF2B5EF4-FFF2-40B4-BE49-F238E27FC236}">
              <a16:creationId xmlns:a16="http://schemas.microsoft.com/office/drawing/2014/main" id="{00000000-0008-0000-0200-0000E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41" name="Picture 7">
          <a:extLst>
            <a:ext uri="{FF2B5EF4-FFF2-40B4-BE49-F238E27FC236}">
              <a16:creationId xmlns:a16="http://schemas.microsoft.com/office/drawing/2014/main" id="{00000000-0008-0000-0200-0000E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42" name="Picture 7">
          <a:extLst>
            <a:ext uri="{FF2B5EF4-FFF2-40B4-BE49-F238E27FC236}">
              <a16:creationId xmlns:a16="http://schemas.microsoft.com/office/drawing/2014/main" id="{00000000-0008-0000-0200-0000E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43" name="Picture 7">
          <a:extLst>
            <a:ext uri="{FF2B5EF4-FFF2-40B4-BE49-F238E27FC236}">
              <a16:creationId xmlns:a16="http://schemas.microsoft.com/office/drawing/2014/main" id="{00000000-0008-0000-0200-0000E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44" name="Picture 7">
          <a:extLst>
            <a:ext uri="{FF2B5EF4-FFF2-40B4-BE49-F238E27FC236}">
              <a16:creationId xmlns:a16="http://schemas.microsoft.com/office/drawing/2014/main" id="{00000000-0008-0000-0200-0000E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45" name="Picture 7">
          <a:extLst>
            <a:ext uri="{FF2B5EF4-FFF2-40B4-BE49-F238E27FC236}">
              <a16:creationId xmlns:a16="http://schemas.microsoft.com/office/drawing/2014/main" id="{00000000-0008-0000-0200-0000E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46" name="Picture 7">
          <a:extLst>
            <a:ext uri="{FF2B5EF4-FFF2-40B4-BE49-F238E27FC236}">
              <a16:creationId xmlns:a16="http://schemas.microsoft.com/office/drawing/2014/main" id="{00000000-0008-0000-0200-0000E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47" name="Picture 7">
          <a:extLst>
            <a:ext uri="{FF2B5EF4-FFF2-40B4-BE49-F238E27FC236}">
              <a16:creationId xmlns:a16="http://schemas.microsoft.com/office/drawing/2014/main" id="{00000000-0008-0000-0200-0000E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48" name="Picture 7">
          <a:extLst>
            <a:ext uri="{FF2B5EF4-FFF2-40B4-BE49-F238E27FC236}">
              <a16:creationId xmlns:a16="http://schemas.microsoft.com/office/drawing/2014/main" id="{00000000-0008-0000-0200-0000E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49" name="Picture 7">
          <a:extLst>
            <a:ext uri="{FF2B5EF4-FFF2-40B4-BE49-F238E27FC236}">
              <a16:creationId xmlns:a16="http://schemas.microsoft.com/office/drawing/2014/main" id="{00000000-0008-0000-0200-0000E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50" name="Picture 7">
          <a:extLst>
            <a:ext uri="{FF2B5EF4-FFF2-40B4-BE49-F238E27FC236}">
              <a16:creationId xmlns:a16="http://schemas.microsoft.com/office/drawing/2014/main" id="{00000000-0008-0000-0200-0000E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51" name="Picture 7">
          <a:extLst>
            <a:ext uri="{FF2B5EF4-FFF2-40B4-BE49-F238E27FC236}">
              <a16:creationId xmlns:a16="http://schemas.microsoft.com/office/drawing/2014/main" id="{00000000-0008-0000-0200-0000E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52" name="Picture 7">
          <a:extLst>
            <a:ext uri="{FF2B5EF4-FFF2-40B4-BE49-F238E27FC236}">
              <a16:creationId xmlns:a16="http://schemas.microsoft.com/office/drawing/2014/main" id="{00000000-0008-0000-0200-0000E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53" name="Picture 7">
          <a:extLst>
            <a:ext uri="{FF2B5EF4-FFF2-40B4-BE49-F238E27FC236}">
              <a16:creationId xmlns:a16="http://schemas.microsoft.com/office/drawing/2014/main" id="{00000000-0008-0000-0200-0000E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54" name="Picture 7">
          <a:extLst>
            <a:ext uri="{FF2B5EF4-FFF2-40B4-BE49-F238E27FC236}">
              <a16:creationId xmlns:a16="http://schemas.microsoft.com/office/drawing/2014/main" id="{00000000-0008-0000-0200-0000E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55" name="Picture 7">
          <a:extLst>
            <a:ext uri="{FF2B5EF4-FFF2-40B4-BE49-F238E27FC236}">
              <a16:creationId xmlns:a16="http://schemas.microsoft.com/office/drawing/2014/main" id="{00000000-0008-0000-0200-0000E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56" name="Picture 7">
          <a:extLst>
            <a:ext uri="{FF2B5EF4-FFF2-40B4-BE49-F238E27FC236}">
              <a16:creationId xmlns:a16="http://schemas.microsoft.com/office/drawing/2014/main" id="{00000000-0008-0000-0200-0000F0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57" name="Picture 7">
          <a:extLst>
            <a:ext uri="{FF2B5EF4-FFF2-40B4-BE49-F238E27FC236}">
              <a16:creationId xmlns:a16="http://schemas.microsoft.com/office/drawing/2014/main" id="{00000000-0008-0000-0200-0000F1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58" name="Picture 7">
          <a:extLst>
            <a:ext uri="{FF2B5EF4-FFF2-40B4-BE49-F238E27FC236}">
              <a16:creationId xmlns:a16="http://schemas.microsoft.com/office/drawing/2014/main" id="{00000000-0008-0000-0200-0000F2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59" name="Picture 7">
          <a:extLst>
            <a:ext uri="{FF2B5EF4-FFF2-40B4-BE49-F238E27FC236}">
              <a16:creationId xmlns:a16="http://schemas.microsoft.com/office/drawing/2014/main" id="{00000000-0008-0000-0200-0000F3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60" name="Picture 7">
          <a:extLst>
            <a:ext uri="{FF2B5EF4-FFF2-40B4-BE49-F238E27FC236}">
              <a16:creationId xmlns:a16="http://schemas.microsoft.com/office/drawing/2014/main" id="{00000000-0008-0000-0200-0000F4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61" name="Picture 7">
          <a:extLst>
            <a:ext uri="{FF2B5EF4-FFF2-40B4-BE49-F238E27FC236}">
              <a16:creationId xmlns:a16="http://schemas.microsoft.com/office/drawing/2014/main" id="{00000000-0008-0000-0200-0000F5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62" name="Picture 7">
          <a:extLst>
            <a:ext uri="{FF2B5EF4-FFF2-40B4-BE49-F238E27FC236}">
              <a16:creationId xmlns:a16="http://schemas.microsoft.com/office/drawing/2014/main" id="{00000000-0008-0000-0200-0000F6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63" name="Picture 7">
          <a:extLst>
            <a:ext uri="{FF2B5EF4-FFF2-40B4-BE49-F238E27FC236}">
              <a16:creationId xmlns:a16="http://schemas.microsoft.com/office/drawing/2014/main" id="{00000000-0008-0000-0200-0000F7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64" name="Picture 7">
          <a:extLst>
            <a:ext uri="{FF2B5EF4-FFF2-40B4-BE49-F238E27FC236}">
              <a16:creationId xmlns:a16="http://schemas.microsoft.com/office/drawing/2014/main" id="{00000000-0008-0000-0200-0000F8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65" name="Picture 7">
          <a:extLst>
            <a:ext uri="{FF2B5EF4-FFF2-40B4-BE49-F238E27FC236}">
              <a16:creationId xmlns:a16="http://schemas.microsoft.com/office/drawing/2014/main" id="{00000000-0008-0000-0200-0000F9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066" name="Picture 7">
          <a:extLst>
            <a:ext uri="{FF2B5EF4-FFF2-40B4-BE49-F238E27FC236}">
              <a16:creationId xmlns:a16="http://schemas.microsoft.com/office/drawing/2014/main" id="{00000000-0008-0000-0200-0000FA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67" name="Picture 7">
          <a:extLst>
            <a:ext uri="{FF2B5EF4-FFF2-40B4-BE49-F238E27FC236}">
              <a16:creationId xmlns:a16="http://schemas.microsoft.com/office/drawing/2014/main" id="{00000000-0008-0000-0200-0000FB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68" name="Picture 7">
          <a:extLst>
            <a:ext uri="{FF2B5EF4-FFF2-40B4-BE49-F238E27FC236}">
              <a16:creationId xmlns:a16="http://schemas.microsoft.com/office/drawing/2014/main" id="{00000000-0008-0000-0200-0000FC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69" name="Picture 7">
          <a:extLst>
            <a:ext uri="{FF2B5EF4-FFF2-40B4-BE49-F238E27FC236}">
              <a16:creationId xmlns:a16="http://schemas.microsoft.com/office/drawing/2014/main" id="{00000000-0008-0000-0200-0000FD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70" name="Picture 7">
          <a:extLst>
            <a:ext uri="{FF2B5EF4-FFF2-40B4-BE49-F238E27FC236}">
              <a16:creationId xmlns:a16="http://schemas.microsoft.com/office/drawing/2014/main" id="{00000000-0008-0000-0200-0000FE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71" name="Picture 7">
          <a:extLst>
            <a:ext uri="{FF2B5EF4-FFF2-40B4-BE49-F238E27FC236}">
              <a16:creationId xmlns:a16="http://schemas.microsoft.com/office/drawing/2014/main" id="{00000000-0008-0000-0200-0000FF0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72" name="Picture 7">
          <a:extLst>
            <a:ext uri="{FF2B5EF4-FFF2-40B4-BE49-F238E27FC236}">
              <a16:creationId xmlns:a16="http://schemas.microsoft.com/office/drawing/2014/main" id="{00000000-0008-0000-0200-00000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73" name="Picture 7">
          <a:extLst>
            <a:ext uri="{FF2B5EF4-FFF2-40B4-BE49-F238E27FC236}">
              <a16:creationId xmlns:a16="http://schemas.microsoft.com/office/drawing/2014/main" id="{00000000-0008-0000-0200-00000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74" name="Picture 7">
          <a:extLst>
            <a:ext uri="{FF2B5EF4-FFF2-40B4-BE49-F238E27FC236}">
              <a16:creationId xmlns:a16="http://schemas.microsoft.com/office/drawing/2014/main" id="{00000000-0008-0000-0200-00000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75" name="Picture 7">
          <a:extLst>
            <a:ext uri="{FF2B5EF4-FFF2-40B4-BE49-F238E27FC236}">
              <a16:creationId xmlns:a16="http://schemas.microsoft.com/office/drawing/2014/main" id="{00000000-0008-0000-0200-00000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76" name="Picture 7">
          <a:extLst>
            <a:ext uri="{FF2B5EF4-FFF2-40B4-BE49-F238E27FC236}">
              <a16:creationId xmlns:a16="http://schemas.microsoft.com/office/drawing/2014/main" id="{00000000-0008-0000-0200-00000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77" name="Picture 7">
          <a:extLst>
            <a:ext uri="{FF2B5EF4-FFF2-40B4-BE49-F238E27FC236}">
              <a16:creationId xmlns:a16="http://schemas.microsoft.com/office/drawing/2014/main" id="{00000000-0008-0000-0200-00000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78" name="Picture 7">
          <a:extLst>
            <a:ext uri="{FF2B5EF4-FFF2-40B4-BE49-F238E27FC236}">
              <a16:creationId xmlns:a16="http://schemas.microsoft.com/office/drawing/2014/main" id="{00000000-0008-0000-0200-00000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79" name="Picture 7">
          <a:extLst>
            <a:ext uri="{FF2B5EF4-FFF2-40B4-BE49-F238E27FC236}">
              <a16:creationId xmlns:a16="http://schemas.microsoft.com/office/drawing/2014/main" id="{00000000-0008-0000-0200-00000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80" name="Picture 7">
          <a:extLst>
            <a:ext uri="{FF2B5EF4-FFF2-40B4-BE49-F238E27FC236}">
              <a16:creationId xmlns:a16="http://schemas.microsoft.com/office/drawing/2014/main" id="{00000000-0008-0000-0200-00000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81" name="Picture 7">
          <a:extLst>
            <a:ext uri="{FF2B5EF4-FFF2-40B4-BE49-F238E27FC236}">
              <a16:creationId xmlns:a16="http://schemas.microsoft.com/office/drawing/2014/main" id="{00000000-0008-0000-0200-00000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82" name="Picture 7">
          <a:extLst>
            <a:ext uri="{FF2B5EF4-FFF2-40B4-BE49-F238E27FC236}">
              <a16:creationId xmlns:a16="http://schemas.microsoft.com/office/drawing/2014/main" id="{00000000-0008-0000-0200-00000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83" name="Picture 7">
          <a:extLst>
            <a:ext uri="{FF2B5EF4-FFF2-40B4-BE49-F238E27FC236}">
              <a16:creationId xmlns:a16="http://schemas.microsoft.com/office/drawing/2014/main" id="{00000000-0008-0000-0200-00000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84" name="Picture 7">
          <a:extLst>
            <a:ext uri="{FF2B5EF4-FFF2-40B4-BE49-F238E27FC236}">
              <a16:creationId xmlns:a16="http://schemas.microsoft.com/office/drawing/2014/main" id="{00000000-0008-0000-0200-00000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85" name="Picture 7">
          <a:extLst>
            <a:ext uri="{FF2B5EF4-FFF2-40B4-BE49-F238E27FC236}">
              <a16:creationId xmlns:a16="http://schemas.microsoft.com/office/drawing/2014/main" id="{00000000-0008-0000-0200-00000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86" name="Picture 7">
          <a:extLst>
            <a:ext uri="{FF2B5EF4-FFF2-40B4-BE49-F238E27FC236}">
              <a16:creationId xmlns:a16="http://schemas.microsoft.com/office/drawing/2014/main" id="{00000000-0008-0000-0200-00000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87" name="Picture 7">
          <a:extLst>
            <a:ext uri="{FF2B5EF4-FFF2-40B4-BE49-F238E27FC236}">
              <a16:creationId xmlns:a16="http://schemas.microsoft.com/office/drawing/2014/main" id="{00000000-0008-0000-0200-00000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88" name="Picture 7">
          <a:extLst>
            <a:ext uri="{FF2B5EF4-FFF2-40B4-BE49-F238E27FC236}">
              <a16:creationId xmlns:a16="http://schemas.microsoft.com/office/drawing/2014/main" id="{00000000-0008-0000-0200-00001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89" name="Picture 7">
          <a:extLst>
            <a:ext uri="{FF2B5EF4-FFF2-40B4-BE49-F238E27FC236}">
              <a16:creationId xmlns:a16="http://schemas.microsoft.com/office/drawing/2014/main" id="{00000000-0008-0000-0200-00001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90" name="Picture 7">
          <a:extLst>
            <a:ext uri="{FF2B5EF4-FFF2-40B4-BE49-F238E27FC236}">
              <a16:creationId xmlns:a16="http://schemas.microsoft.com/office/drawing/2014/main" id="{00000000-0008-0000-0200-00001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91" name="Picture 7">
          <a:extLst>
            <a:ext uri="{FF2B5EF4-FFF2-40B4-BE49-F238E27FC236}">
              <a16:creationId xmlns:a16="http://schemas.microsoft.com/office/drawing/2014/main" id="{00000000-0008-0000-0200-00001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92" name="Picture 7">
          <a:extLst>
            <a:ext uri="{FF2B5EF4-FFF2-40B4-BE49-F238E27FC236}">
              <a16:creationId xmlns:a16="http://schemas.microsoft.com/office/drawing/2014/main" id="{00000000-0008-0000-0200-00001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93" name="Picture 7">
          <a:extLst>
            <a:ext uri="{FF2B5EF4-FFF2-40B4-BE49-F238E27FC236}">
              <a16:creationId xmlns:a16="http://schemas.microsoft.com/office/drawing/2014/main" id="{00000000-0008-0000-0200-00001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94" name="Picture 7">
          <a:extLst>
            <a:ext uri="{FF2B5EF4-FFF2-40B4-BE49-F238E27FC236}">
              <a16:creationId xmlns:a16="http://schemas.microsoft.com/office/drawing/2014/main" id="{00000000-0008-0000-0200-00001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95" name="Picture 7">
          <a:extLst>
            <a:ext uri="{FF2B5EF4-FFF2-40B4-BE49-F238E27FC236}">
              <a16:creationId xmlns:a16="http://schemas.microsoft.com/office/drawing/2014/main" id="{00000000-0008-0000-0200-00001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96" name="Picture 7">
          <a:extLst>
            <a:ext uri="{FF2B5EF4-FFF2-40B4-BE49-F238E27FC236}">
              <a16:creationId xmlns:a16="http://schemas.microsoft.com/office/drawing/2014/main" id="{00000000-0008-0000-0200-00001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97" name="Picture 7">
          <a:extLst>
            <a:ext uri="{FF2B5EF4-FFF2-40B4-BE49-F238E27FC236}">
              <a16:creationId xmlns:a16="http://schemas.microsoft.com/office/drawing/2014/main" id="{00000000-0008-0000-0200-00001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98" name="Picture 7">
          <a:extLst>
            <a:ext uri="{FF2B5EF4-FFF2-40B4-BE49-F238E27FC236}">
              <a16:creationId xmlns:a16="http://schemas.microsoft.com/office/drawing/2014/main" id="{00000000-0008-0000-0200-00001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099" name="Picture 7">
          <a:extLst>
            <a:ext uri="{FF2B5EF4-FFF2-40B4-BE49-F238E27FC236}">
              <a16:creationId xmlns:a16="http://schemas.microsoft.com/office/drawing/2014/main" id="{00000000-0008-0000-0200-00001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00" name="Picture 7">
          <a:extLst>
            <a:ext uri="{FF2B5EF4-FFF2-40B4-BE49-F238E27FC236}">
              <a16:creationId xmlns:a16="http://schemas.microsoft.com/office/drawing/2014/main" id="{00000000-0008-0000-0200-00001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01" name="Picture 7">
          <a:extLst>
            <a:ext uri="{FF2B5EF4-FFF2-40B4-BE49-F238E27FC236}">
              <a16:creationId xmlns:a16="http://schemas.microsoft.com/office/drawing/2014/main" id="{00000000-0008-0000-0200-00001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02" name="Picture 7">
          <a:extLst>
            <a:ext uri="{FF2B5EF4-FFF2-40B4-BE49-F238E27FC236}">
              <a16:creationId xmlns:a16="http://schemas.microsoft.com/office/drawing/2014/main" id="{00000000-0008-0000-0200-00001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03" name="Picture 7">
          <a:extLst>
            <a:ext uri="{FF2B5EF4-FFF2-40B4-BE49-F238E27FC236}">
              <a16:creationId xmlns:a16="http://schemas.microsoft.com/office/drawing/2014/main" id="{00000000-0008-0000-0200-00001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04" name="Picture 7">
          <a:extLst>
            <a:ext uri="{FF2B5EF4-FFF2-40B4-BE49-F238E27FC236}">
              <a16:creationId xmlns:a16="http://schemas.microsoft.com/office/drawing/2014/main" id="{00000000-0008-0000-0200-00002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05" name="Picture 7">
          <a:extLst>
            <a:ext uri="{FF2B5EF4-FFF2-40B4-BE49-F238E27FC236}">
              <a16:creationId xmlns:a16="http://schemas.microsoft.com/office/drawing/2014/main" id="{00000000-0008-0000-0200-00002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06" name="Picture 7">
          <a:extLst>
            <a:ext uri="{FF2B5EF4-FFF2-40B4-BE49-F238E27FC236}">
              <a16:creationId xmlns:a16="http://schemas.microsoft.com/office/drawing/2014/main" id="{00000000-0008-0000-0200-00002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07" name="Picture 7">
          <a:extLst>
            <a:ext uri="{FF2B5EF4-FFF2-40B4-BE49-F238E27FC236}">
              <a16:creationId xmlns:a16="http://schemas.microsoft.com/office/drawing/2014/main" id="{00000000-0008-0000-0200-00002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08" name="Picture 7">
          <a:extLst>
            <a:ext uri="{FF2B5EF4-FFF2-40B4-BE49-F238E27FC236}">
              <a16:creationId xmlns:a16="http://schemas.microsoft.com/office/drawing/2014/main" id="{00000000-0008-0000-0200-00002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09" name="Picture 7">
          <a:extLst>
            <a:ext uri="{FF2B5EF4-FFF2-40B4-BE49-F238E27FC236}">
              <a16:creationId xmlns:a16="http://schemas.microsoft.com/office/drawing/2014/main" id="{00000000-0008-0000-0200-00002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10" name="Picture 7">
          <a:extLst>
            <a:ext uri="{FF2B5EF4-FFF2-40B4-BE49-F238E27FC236}">
              <a16:creationId xmlns:a16="http://schemas.microsoft.com/office/drawing/2014/main" id="{00000000-0008-0000-0200-00002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11" name="Picture 7">
          <a:extLst>
            <a:ext uri="{FF2B5EF4-FFF2-40B4-BE49-F238E27FC236}">
              <a16:creationId xmlns:a16="http://schemas.microsoft.com/office/drawing/2014/main" id="{00000000-0008-0000-0200-00002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12" name="Picture 7">
          <a:extLst>
            <a:ext uri="{FF2B5EF4-FFF2-40B4-BE49-F238E27FC236}">
              <a16:creationId xmlns:a16="http://schemas.microsoft.com/office/drawing/2014/main" id="{00000000-0008-0000-0200-00002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13" name="Picture 7">
          <a:extLst>
            <a:ext uri="{FF2B5EF4-FFF2-40B4-BE49-F238E27FC236}">
              <a16:creationId xmlns:a16="http://schemas.microsoft.com/office/drawing/2014/main" id="{00000000-0008-0000-0200-00002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14" name="Picture 7">
          <a:extLst>
            <a:ext uri="{FF2B5EF4-FFF2-40B4-BE49-F238E27FC236}">
              <a16:creationId xmlns:a16="http://schemas.microsoft.com/office/drawing/2014/main" id="{00000000-0008-0000-0200-00002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15" name="Picture 7">
          <a:extLst>
            <a:ext uri="{FF2B5EF4-FFF2-40B4-BE49-F238E27FC236}">
              <a16:creationId xmlns:a16="http://schemas.microsoft.com/office/drawing/2014/main" id="{00000000-0008-0000-0200-00002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16" name="Picture 7">
          <a:extLst>
            <a:ext uri="{FF2B5EF4-FFF2-40B4-BE49-F238E27FC236}">
              <a16:creationId xmlns:a16="http://schemas.microsoft.com/office/drawing/2014/main" id="{00000000-0008-0000-0200-00002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17" name="Picture 7">
          <a:extLst>
            <a:ext uri="{FF2B5EF4-FFF2-40B4-BE49-F238E27FC236}">
              <a16:creationId xmlns:a16="http://schemas.microsoft.com/office/drawing/2014/main" id="{00000000-0008-0000-0200-00002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18" name="Picture 7">
          <a:extLst>
            <a:ext uri="{FF2B5EF4-FFF2-40B4-BE49-F238E27FC236}">
              <a16:creationId xmlns:a16="http://schemas.microsoft.com/office/drawing/2014/main" id="{00000000-0008-0000-0200-00002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19" name="Picture 7">
          <a:extLst>
            <a:ext uri="{FF2B5EF4-FFF2-40B4-BE49-F238E27FC236}">
              <a16:creationId xmlns:a16="http://schemas.microsoft.com/office/drawing/2014/main" id="{00000000-0008-0000-0200-00002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20" name="Picture 7">
          <a:extLst>
            <a:ext uri="{FF2B5EF4-FFF2-40B4-BE49-F238E27FC236}">
              <a16:creationId xmlns:a16="http://schemas.microsoft.com/office/drawing/2014/main" id="{00000000-0008-0000-0200-00003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21" name="Picture 7">
          <a:extLst>
            <a:ext uri="{FF2B5EF4-FFF2-40B4-BE49-F238E27FC236}">
              <a16:creationId xmlns:a16="http://schemas.microsoft.com/office/drawing/2014/main" id="{00000000-0008-0000-0200-00003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22" name="Picture 7">
          <a:extLst>
            <a:ext uri="{FF2B5EF4-FFF2-40B4-BE49-F238E27FC236}">
              <a16:creationId xmlns:a16="http://schemas.microsoft.com/office/drawing/2014/main" id="{00000000-0008-0000-0200-00003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23" name="Picture 7">
          <a:extLst>
            <a:ext uri="{FF2B5EF4-FFF2-40B4-BE49-F238E27FC236}">
              <a16:creationId xmlns:a16="http://schemas.microsoft.com/office/drawing/2014/main" id="{00000000-0008-0000-0200-00003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24" name="Picture 7">
          <a:extLst>
            <a:ext uri="{FF2B5EF4-FFF2-40B4-BE49-F238E27FC236}">
              <a16:creationId xmlns:a16="http://schemas.microsoft.com/office/drawing/2014/main" id="{00000000-0008-0000-0200-00003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25" name="Picture 7">
          <a:extLst>
            <a:ext uri="{FF2B5EF4-FFF2-40B4-BE49-F238E27FC236}">
              <a16:creationId xmlns:a16="http://schemas.microsoft.com/office/drawing/2014/main" id="{00000000-0008-0000-0200-00003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26" name="Picture 7">
          <a:extLst>
            <a:ext uri="{FF2B5EF4-FFF2-40B4-BE49-F238E27FC236}">
              <a16:creationId xmlns:a16="http://schemas.microsoft.com/office/drawing/2014/main" id="{00000000-0008-0000-0200-00003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27" name="Picture 7">
          <a:extLst>
            <a:ext uri="{FF2B5EF4-FFF2-40B4-BE49-F238E27FC236}">
              <a16:creationId xmlns:a16="http://schemas.microsoft.com/office/drawing/2014/main" id="{00000000-0008-0000-0200-00003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28" name="Picture 7">
          <a:extLst>
            <a:ext uri="{FF2B5EF4-FFF2-40B4-BE49-F238E27FC236}">
              <a16:creationId xmlns:a16="http://schemas.microsoft.com/office/drawing/2014/main" id="{00000000-0008-0000-0200-00003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29" name="Picture 7">
          <a:extLst>
            <a:ext uri="{FF2B5EF4-FFF2-40B4-BE49-F238E27FC236}">
              <a16:creationId xmlns:a16="http://schemas.microsoft.com/office/drawing/2014/main" id="{00000000-0008-0000-0200-00003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30" name="Picture 7">
          <a:extLst>
            <a:ext uri="{FF2B5EF4-FFF2-40B4-BE49-F238E27FC236}">
              <a16:creationId xmlns:a16="http://schemas.microsoft.com/office/drawing/2014/main" id="{00000000-0008-0000-0200-00003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31" name="Picture 7">
          <a:extLst>
            <a:ext uri="{FF2B5EF4-FFF2-40B4-BE49-F238E27FC236}">
              <a16:creationId xmlns:a16="http://schemas.microsoft.com/office/drawing/2014/main" id="{00000000-0008-0000-0200-00003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32" name="Picture 7">
          <a:extLst>
            <a:ext uri="{FF2B5EF4-FFF2-40B4-BE49-F238E27FC236}">
              <a16:creationId xmlns:a16="http://schemas.microsoft.com/office/drawing/2014/main" id="{00000000-0008-0000-0200-00003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33" name="Picture 7">
          <a:extLst>
            <a:ext uri="{FF2B5EF4-FFF2-40B4-BE49-F238E27FC236}">
              <a16:creationId xmlns:a16="http://schemas.microsoft.com/office/drawing/2014/main" id="{00000000-0008-0000-0200-00003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34" name="Picture 7">
          <a:extLst>
            <a:ext uri="{FF2B5EF4-FFF2-40B4-BE49-F238E27FC236}">
              <a16:creationId xmlns:a16="http://schemas.microsoft.com/office/drawing/2014/main" id="{00000000-0008-0000-0200-00003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35" name="Picture 7">
          <a:extLst>
            <a:ext uri="{FF2B5EF4-FFF2-40B4-BE49-F238E27FC236}">
              <a16:creationId xmlns:a16="http://schemas.microsoft.com/office/drawing/2014/main" id="{00000000-0008-0000-0200-00003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36" name="Picture 7">
          <a:extLst>
            <a:ext uri="{FF2B5EF4-FFF2-40B4-BE49-F238E27FC236}">
              <a16:creationId xmlns:a16="http://schemas.microsoft.com/office/drawing/2014/main" id="{00000000-0008-0000-0200-00004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37" name="Picture 7">
          <a:extLst>
            <a:ext uri="{FF2B5EF4-FFF2-40B4-BE49-F238E27FC236}">
              <a16:creationId xmlns:a16="http://schemas.microsoft.com/office/drawing/2014/main" id="{00000000-0008-0000-0200-00004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38" name="Picture 7">
          <a:extLst>
            <a:ext uri="{FF2B5EF4-FFF2-40B4-BE49-F238E27FC236}">
              <a16:creationId xmlns:a16="http://schemas.microsoft.com/office/drawing/2014/main" id="{00000000-0008-0000-0200-00004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39" name="Picture 7">
          <a:extLst>
            <a:ext uri="{FF2B5EF4-FFF2-40B4-BE49-F238E27FC236}">
              <a16:creationId xmlns:a16="http://schemas.microsoft.com/office/drawing/2014/main" id="{00000000-0008-0000-0200-00004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40" name="Picture 7">
          <a:extLst>
            <a:ext uri="{FF2B5EF4-FFF2-40B4-BE49-F238E27FC236}">
              <a16:creationId xmlns:a16="http://schemas.microsoft.com/office/drawing/2014/main" id="{00000000-0008-0000-0200-00004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41" name="Picture 7">
          <a:extLst>
            <a:ext uri="{FF2B5EF4-FFF2-40B4-BE49-F238E27FC236}">
              <a16:creationId xmlns:a16="http://schemas.microsoft.com/office/drawing/2014/main" id="{00000000-0008-0000-0200-00004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42" name="Picture 7">
          <a:extLst>
            <a:ext uri="{FF2B5EF4-FFF2-40B4-BE49-F238E27FC236}">
              <a16:creationId xmlns:a16="http://schemas.microsoft.com/office/drawing/2014/main" id="{00000000-0008-0000-0200-00004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43" name="Picture 7">
          <a:extLst>
            <a:ext uri="{FF2B5EF4-FFF2-40B4-BE49-F238E27FC236}">
              <a16:creationId xmlns:a16="http://schemas.microsoft.com/office/drawing/2014/main" id="{00000000-0008-0000-0200-00004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44" name="Picture 7">
          <a:extLst>
            <a:ext uri="{FF2B5EF4-FFF2-40B4-BE49-F238E27FC236}">
              <a16:creationId xmlns:a16="http://schemas.microsoft.com/office/drawing/2014/main" id="{00000000-0008-0000-0200-00004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45" name="Picture 7">
          <a:extLst>
            <a:ext uri="{FF2B5EF4-FFF2-40B4-BE49-F238E27FC236}">
              <a16:creationId xmlns:a16="http://schemas.microsoft.com/office/drawing/2014/main" id="{00000000-0008-0000-0200-00004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46" name="Picture 7">
          <a:extLst>
            <a:ext uri="{FF2B5EF4-FFF2-40B4-BE49-F238E27FC236}">
              <a16:creationId xmlns:a16="http://schemas.microsoft.com/office/drawing/2014/main" id="{00000000-0008-0000-0200-00004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47" name="Picture 7">
          <a:extLst>
            <a:ext uri="{FF2B5EF4-FFF2-40B4-BE49-F238E27FC236}">
              <a16:creationId xmlns:a16="http://schemas.microsoft.com/office/drawing/2014/main" id="{00000000-0008-0000-0200-00004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48" name="Picture 7">
          <a:extLst>
            <a:ext uri="{FF2B5EF4-FFF2-40B4-BE49-F238E27FC236}">
              <a16:creationId xmlns:a16="http://schemas.microsoft.com/office/drawing/2014/main" id="{00000000-0008-0000-0200-00004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49" name="Picture 7">
          <a:extLst>
            <a:ext uri="{FF2B5EF4-FFF2-40B4-BE49-F238E27FC236}">
              <a16:creationId xmlns:a16="http://schemas.microsoft.com/office/drawing/2014/main" id="{00000000-0008-0000-0200-00004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50" name="Picture 7">
          <a:extLst>
            <a:ext uri="{FF2B5EF4-FFF2-40B4-BE49-F238E27FC236}">
              <a16:creationId xmlns:a16="http://schemas.microsoft.com/office/drawing/2014/main" id="{00000000-0008-0000-0200-00004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51" name="Picture 7">
          <a:extLst>
            <a:ext uri="{FF2B5EF4-FFF2-40B4-BE49-F238E27FC236}">
              <a16:creationId xmlns:a16="http://schemas.microsoft.com/office/drawing/2014/main" id="{00000000-0008-0000-0200-00004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52" name="Picture 7">
          <a:extLst>
            <a:ext uri="{FF2B5EF4-FFF2-40B4-BE49-F238E27FC236}">
              <a16:creationId xmlns:a16="http://schemas.microsoft.com/office/drawing/2014/main" id="{00000000-0008-0000-0200-00005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53" name="Picture 7">
          <a:extLst>
            <a:ext uri="{FF2B5EF4-FFF2-40B4-BE49-F238E27FC236}">
              <a16:creationId xmlns:a16="http://schemas.microsoft.com/office/drawing/2014/main" id="{00000000-0008-0000-0200-00005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54" name="Picture 7">
          <a:extLst>
            <a:ext uri="{FF2B5EF4-FFF2-40B4-BE49-F238E27FC236}">
              <a16:creationId xmlns:a16="http://schemas.microsoft.com/office/drawing/2014/main" id="{00000000-0008-0000-0200-00005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55" name="Picture 7">
          <a:extLst>
            <a:ext uri="{FF2B5EF4-FFF2-40B4-BE49-F238E27FC236}">
              <a16:creationId xmlns:a16="http://schemas.microsoft.com/office/drawing/2014/main" id="{00000000-0008-0000-0200-00005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56" name="Picture 7">
          <a:extLst>
            <a:ext uri="{FF2B5EF4-FFF2-40B4-BE49-F238E27FC236}">
              <a16:creationId xmlns:a16="http://schemas.microsoft.com/office/drawing/2014/main" id="{00000000-0008-0000-0200-00005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57" name="Picture 7">
          <a:extLst>
            <a:ext uri="{FF2B5EF4-FFF2-40B4-BE49-F238E27FC236}">
              <a16:creationId xmlns:a16="http://schemas.microsoft.com/office/drawing/2014/main" id="{00000000-0008-0000-0200-00005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58" name="Picture 7">
          <a:extLst>
            <a:ext uri="{FF2B5EF4-FFF2-40B4-BE49-F238E27FC236}">
              <a16:creationId xmlns:a16="http://schemas.microsoft.com/office/drawing/2014/main" id="{00000000-0008-0000-0200-00005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59" name="Picture 7">
          <a:extLst>
            <a:ext uri="{FF2B5EF4-FFF2-40B4-BE49-F238E27FC236}">
              <a16:creationId xmlns:a16="http://schemas.microsoft.com/office/drawing/2014/main" id="{00000000-0008-0000-0200-00005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60" name="Picture 7">
          <a:extLst>
            <a:ext uri="{FF2B5EF4-FFF2-40B4-BE49-F238E27FC236}">
              <a16:creationId xmlns:a16="http://schemas.microsoft.com/office/drawing/2014/main" id="{00000000-0008-0000-0200-00005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61" name="Picture 7">
          <a:extLst>
            <a:ext uri="{FF2B5EF4-FFF2-40B4-BE49-F238E27FC236}">
              <a16:creationId xmlns:a16="http://schemas.microsoft.com/office/drawing/2014/main" id="{00000000-0008-0000-0200-00005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62" name="Picture 7">
          <a:extLst>
            <a:ext uri="{FF2B5EF4-FFF2-40B4-BE49-F238E27FC236}">
              <a16:creationId xmlns:a16="http://schemas.microsoft.com/office/drawing/2014/main" id="{00000000-0008-0000-0200-00005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63" name="Picture 7">
          <a:extLst>
            <a:ext uri="{FF2B5EF4-FFF2-40B4-BE49-F238E27FC236}">
              <a16:creationId xmlns:a16="http://schemas.microsoft.com/office/drawing/2014/main" id="{00000000-0008-0000-0200-00005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64" name="Picture 7">
          <a:extLst>
            <a:ext uri="{FF2B5EF4-FFF2-40B4-BE49-F238E27FC236}">
              <a16:creationId xmlns:a16="http://schemas.microsoft.com/office/drawing/2014/main" id="{00000000-0008-0000-0200-00005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65" name="Picture 7">
          <a:extLst>
            <a:ext uri="{FF2B5EF4-FFF2-40B4-BE49-F238E27FC236}">
              <a16:creationId xmlns:a16="http://schemas.microsoft.com/office/drawing/2014/main" id="{00000000-0008-0000-0200-00005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66" name="Picture 7">
          <a:extLst>
            <a:ext uri="{FF2B5EF4-FFF2-40B4-BE49-F238E27FC236}">
              <a16:creationId xmlns:a16="http://schemas.microsoft.com/office/drawing/2014/main" id="{00000000-0008-0000-0200-00005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67" name="Picture 7">
          <a:extLst>
            <a:ext uri="{FF2B5EF4-FFF2-40B4-BE49-F238E27FC236}">
              <a16:creationId xmlns:a16="http://schemas.microsoft.com/office/drawing/2014/main" id="{00000000-0008-0000-0200-00005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68" name="Picture 7">
          <a:extLst>
            <a:ext uri="{FF2B5EF4-FFF2-40B4-BE49-F238E27FC236}">
              <a16:creationId xmlns:a16="http://schemas.microsoft.com/office/drawing/2014/main" id="{00000000-0008-0000-0200-00006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69" name="Picture 7">
          <a:extLst>
            <a:ext uri="{FF2B5EF4-FFF2-40B4-BE49-F238E27FC236}">
              <a16:creationId xmlns:a16="http://schemas.microsoft.com/office/drawing/2014/main" id="{00000000-0008-0000-0200-00006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70" name="Picture 7">
          <a:extLst>
            <a:ext uri="{FF2B5EF4-FFF2-40B4-BE49-F238E27FC236}">
              <a16:creationId xmlns:a16="http://schemas.microsoft.com/office/drawing/2014/main" id="{00000000-0008-0000-0200-00006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71" name="Picture 7">
          <a:extLst>
            <a:ext uri="{FF2B5EF4-FFF2-40B4-BE49-F238E27FC236}">
              <a16:creationId xmlns:a16="http://schemas.microsoft.com/office/drawing/2014/main" id="{00000000-0008-0000-0200-00006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72" name="Picture 7">
          <a:extLst>
            <a:ext uri="{FF2B5EF4-FFF2-40B4-BE49-F238E27FC236}">
              <a16:creationId xmlns:a16="http://schemas.microsoft.com/office/drawing/2014/main" id="{00000000-0008-0000-0200-00006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73" name="Picture 7">
          <a:extLst>
            <a:ext uri="{FF2B5EF4-FFF2-40B4-BE49-F238E27FC236}">
              <a16:creationId xmlns:a16="http://schemas.microsoft.com/office/drawing/2014/main" id="{00000000-0008-0000-0200-00006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74" name="Picture 7">
          <a:extLst>
            <a:ext uri="{FF2B5EF4-FFF2-40B4-BE49-F238E27FC236}">
              <a16:creationId xmlns:a16="http://schemas.microsoft.com/office/drawing/2014/main" id="{00000000-0008-0000-0200-00006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75" name="Picture 7">
          <a:extLst>
            <a:ext uri="{FF2B5EF4-FFF2-40B4-BE49-F238E27FC236}">
              <a16:creationId xmlns:a16="http://schemas.microsoft.com/office/drawing/2014/main" id="{00000000-0008-0000-0200-00006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76" name="Picture 7">
          <a:extLst>
            <a:ext uri="{FF2B5EF4-FFF2-40B4-BE49-F238E27FC236}">
              <a16:creationId xmlns:a16="http://schemas.microsoft.com/office/drawing/2014/main" id="{00000000-0008-0000-0200-00006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77" name="Picture 7">
          <a:extLst>
            <a:ext uri="{FF2B5EF4-FFF2-40B4-BE49-F238E27FC236}">
              <a16:creationId xmlns:a16="http://schemas.microsoft.com/office/drawing/2014/main" id="{00000000-0008-0000-0200-00006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78" name="Picture 7">
          <a:extLst>
            <a:ext uri="{FF2B5EF4-FFF2-40B4-BE49-F238E27FC236}">
              <a16:creationId xmlns:a16="http://schemas.microsoft.com/office/drawing/2014/main" id="{00000000-0008-0000-0200-00006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79" name="Picture 7">
          <a:extLst>
            <a:ext uri="{FF2B5EF4-FFF2-40B4-BE49-F238E27FC236}">
              <a16:creationId xmlns:a16="http://schemas.microsoft.com/office/drawing/2014/main" id="{00000000-0008-0000-0200-00006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80" name="Picture 7">
          <a:extLst>
            <a:ext uri="{FF2B5EF4-FFF2-40B4-BE49-F238E27FC236}">
              <a16:creationId xmlns:a16="http://schemas.microsoft.com/office/drawing/2014/main" id="{00000000-0008-0000-0200-00006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81" name="Picture 7">
          <a:extLst>
            <a:ext uri="{FF2B5EF4-FFF2-40B4-BE49-F238E27FC236}">
              <a16:creationId xmlns:a16="http://schemas.microsoft.com/office/drawing/2014/main" id="{00000000-0008-0000-0200-00006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82" name="Picture 7">
          <a:extLst>
            <a:ext uri="{FF2B5EF4-FFF2-40B4-BE49-F238E27FC236}">
              <a16:creationId xmlns:a16="http://schemas.microsoft.com/office/drawing/2014/main" id="{00000000-0008-0000-0200-00006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83" name="Picture 7">
          <a:extLst>
            <a:ext uri="{FF2B5EF4-FFF2-40B4-BE49-F238E27FC236}">
              <a16:creationId xmlns:a16="http://schemas.microsoft.com/office/drawing/2014/main" id="{00000000-0008-0000-0200-00006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84" name="Picture 7">
          <a:extLst>
            <a:ext uri="{FF2B5EF4-FFF2-40B4-BE49-F238E27FC236}">
              <a16:creationId xmlns:a16="http://schemas.microsoft.com/office/drawing/2014/main" id="{00000000-0008-0000-0200-00007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85" name="Picture 7">
          <a:extLst>
            <a:ext uri="{FF2B5EF4-FFF2-40B4-BE49-F238E27FC236}">
              <a16:creationId xmlns:a16="http://schemas.microsoft.com/office/drawing/2014/main" id="{00000000-0008-0000-0200-00007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86" name="Picture 7">
          <a:extLst>
            <a:ext uri="{FF2B5EF4-FFF2-40B4-BE49-F238E27FC236}">
              <a16:creationId xmlns:a16="http://schemas.microsoft.com/office/drawing/2014/main" id="{00000000-0008-0000-0200-00007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87" name="Picture 7">
          <a:extLst>
            <a:ext uri="{FF2B5EF4-FFF2-40B4-BE49-F238E27FC236}">
              <a16:creationId xmlns:a16="http://schemas.microsoft.com/office/drawing/2014/main" id="{00000000-0008-0000-0200-00007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88" name="Picture 7">
          <a:extLst>
            <a:ext uri="{FF2B5EF4-FFF2-40B4-BE49-F238E27FC236}">
              <a16:creationId xmlns:a16="http://schemas.microsoft.com/office/drawing/2014/main" id="{00000000-0008-0000-0200-00007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89" name="Picture 7">
          <a:extLst>
            <a:ext uri="{FF2B5EF4-FFF2-40B4-BE49-F238E27FC236}">
              <a16:creationId xmlns:a16="http://schemas.microsoft.com/office/drawing/2014/main" id="{00000000-0008-0000-0200-00007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90" name="Picture 7">
          <a:extLst>
            <a:ext uri="{FF2B5EF4-FFF2-40B4-BE49-F238E27FC236}">
              <a16:creationId xmlns:a16="http://schemas.microsoft.com/office/drawing/2014/main" id="{00000000-0008-0000-0200-00007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91" name="Picture 7">
          <a:extLst>
            <a:ext uri="{FF2B5EF4-FFF2-40B4-BE49-F238E27FC236}">
              <a16:creationId xmlns:a16="http://schemas.microsoft.com/office/drawing/2014/main" id="{00000000-0008-0000-0200-00007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92" name="Picture 7">
          <a:extLst>
            <a:ext uri="{FF2B5EF4-FFF2-40B4-BE49-F238E27FC236}">
              <a16:creationId xmlns:a16="http://schemas.microsoft.com/office/drawing/2014/main" id="{00000000-0008-0000-0200-00007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93" name="Picture 7">
          <a:extLst>
            <a:ext uri="{FF2B5EF4-FFF2-40B4-BE49-F238E27FC236}">
              <a16:creationId xmlns:a16="http://schemas.microsoft.com/office/drawing/2014/main" id="{00000000-0008-0000-0200-00007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94" name="Picture 7">
          <a:extLst>
            <a:ext uri="{FF2B5EF4-FFF2-40B4-BE49-F238E27FC236}">
              <a16:creationId xmlns:a16="http://schemas.microsoft.com/office/drawing/2014/main" id="{00000000-0008-0000-0200-00007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95" name="Picture 7">
          <a:extLst>
            <a:ext uri="{FF2B5EF4-FFF2-40B4-BE49-F238E27FC236}">
              <a16:creationId xmlns:a16="http://schemas.microsoft.com/office/drawing/2014/main" id="{00000000-0008-0000-0200-00007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96" name="Picture 7">
          <a:extLst>
            <a:ext uri="{FF2B5EF4-FFF2-40B4-BE49-F238E27FC236}">
              <a16:creationId xmlns:a16="http://schemas.microsoft.com/office/drawing/2014/main" id="{00000000-0008-0000-0200-00007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97" name="Picture 7">
          <a:extLst>
            <a:ext uri="{FF2B5EF4-FFF2-40B4-BE49-F238E27FC236}">
              <a16:creationId xmlns:a16="http://schemas.microsoft.com/office/drawing/2014/main" id="{00000000-0008-0000-0200-00007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98" name="Picture 7">
          <a:extLst>
            <a:ext uri="{FF2B5EF4-FFF2-40B4-BE49-F238E27FC236}">
              <a16:creationId xmlns:a16="http://schemas.microsoft.com/office/drawing/2014/main" id="{00000000-0008-0000-0200-00007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199" name="Picture 7">
          <a:extLst>
            <a:ext uri="{FF2B5EF4-FFF2-40B4-BE49-F238E27FC236}">
              <a16:creationId xmlns:a16="http://schemas.microsoft.com/office/drawing/2014/main" id="{00000000-0008-0000-0200-00007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00" name="Picture 7">
          <a:extLst>
            <a:ext uri="{FF2B5EF4-FFF2-40B4-BE49-F238E27FC236}">
              <a16:creationId xmlns:a16="http://schemas.microsoft.com/office/drawing/2014/main" id="{00000000-0008-0000-0200-00008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01" name="Picture 7">
          <a:extLst>
            <a:ext uri="{FF2B5EF4-FFF2-40B4-BE49-F238E27FC236}">
              <a16:creationId xmlns:a16="http://schemas.microsoft.com/office/drawing/2014/main" id="{00000000-0008-0000-0200-00008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02" name="Picture 7">
          <a:extLst>
            <a:ext uri="{FF2B5EF4-FFF2-40B4-BE49-F238E27FC236}">
              <a16:creationId xmlns:a16="http://schemas.microsoft.com/office/drawing/2014/main" id="{00000000-0008-0000-0200-00008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03" name="Picture 7">
          <a:extLst>
            <a:ext uri="{FF2B5EF4-FFF2-40B4-BE49-F238E27FC236}">
              <a16:creationId xmlns:a16="http://schemas.microsoft.com/office/drawing/2014/main" id="{00000000-0008-0000-0200-00008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04" name="Picture 7">
          <a:extLst>
            <a:ext uri="{FF2B5EF4-FFF2-40B4-BE49-F238E27FC236}">
              <a16:creationId xmlns:a16="http://schemas.microsoft.com/office/drawing/2014/main" id="{00000000-0008-0000-0200-00008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05" name="Picture 7">
          <a:extLst>
            <a:ext uri="{FF2B5EF4-FFF2-40B4-BE49-F238E27FC236}">
              <a16:creationId xmlns:a16="http://schemas.microsoft.com/office/drawing/2014/main" id="{00000000-0008-0000-0200-00008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06" name="Picture 7">
          <a:extLst>
            <a:ext uri="{FF2B5EF4-FFF2-40B4-BE49-F238E27FC236}">
              <a16:creationId xmlns:a16="http://schemas.microsoft.com/office/drawing/2014/main" id="{00000000-0008-0000-0200-00008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07" name="Picture 7">
          <a:extLst>
            <a:ext uri="{FF2B5EF4-FFF2-40B4-BE49-F238E27FC236}">
              <a16:creationId xmlns:a16="http://schemas.microsoft.com/office/drawing/2014/main" id="{00000000-0008-0000-0200-00008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08" name="Picture 7">
          <a:extLst>
            <a:ext uri="{FF2B5EF4-FFF2-40B4-BE49-F238E27FC236}">
              <a16:creationId xmlns:a16="http://schemas.microsoft.com/office/drawing/2014/main" id="{00000000-0008-0000-0200-00008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09" name="Picture 7">
          <a:extLst>
            <a:ext uri="{FF2B5EF4-FFF2-40B4-BE49-F238E27FC236}">
              <a16:creationId xmlns:a16="http://schemas.microsoft.com/office/drawing/2014/main" id="{00000000-0008-0000-0200-00008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10" name="Picture 7">
          <a:extLst>
            <a:ext uri="{FF2B5EF4-FFF2-40B4-BE49-F238E27FC236}">
              <a16:creationId xmlns:a16="http://schemas.microsoft.com/office/drawing/2014/main" id="{00000000-0008-0000-0200-00008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11" name="Picture 7">
          <a:extLst>
            <a:ext uri="{FF2B5EF4-FFF2-40B4-BE49-F238E27FC236}">
              <a16:creationId xmlns:a16="http://schemas.microsoft.com/office/drawing/2014/main" id="{00000000-0008-0000-0200-00008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12" name="Picture 7">
          <a:extLst>
            <a:ext uri="{FF2B5EF4-FFF2-40B4-BE49-F238E27FC236}">
              <a16:creationId xmlns:a16="http://schemas.microsoft.com/office/drawing/2014/main" id="{00000000-0008-0000-0200-00008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13" name="Picture 7">
          <a:extLst>
            <a:ext uri="{FF2B5EF4-FFF2-40B4-BE49-F238E27FC236}">
              <a16:creationId xmlns:a16="http://schemas.microsoft.com/office/drawing/2014/main" id="{00000000-0008-0000-0200-00008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14" name="Picture 7">
          <a:extLst>
            <a:ext uri="{FF2B5EF4-FFF2-40B4-BE49-F238E27FC236}">
              <a16:creationId xmlns:a16="http://schemas.microsoft.com/office/drawing/2014/main" id="{00000000-0008-0000-0200-00008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15" name="Picture 7">
          <a:extLst>
            <a:ext uri="{FF2B5EF4-FFF2-40B4-BE49-F238E27FC236}">
              <a16:creationId xmlns:a16="http://schemas.microsoft.com/office/drawing/2014/main" id="{00000000-0008-0000-0200-00008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16" name="Picture 7">
          <a:extLst>
            <a:ext uri="{FF2B5EF4-FFF2-40B4-BE49-F238E27FC236}">
              <a16:creationId xmlns:a16="http://schemas.microsoft.com/office/drawing/2014/main" id="{00000000-0008-0000-0200-00009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17" name="Picture 7">
          <a:extLst>
            <a:ext uri="{FF2B5EF4-FFF2-40B4-BE49-F238E27FC236}">
              <a16:creationId xmlns:a16="http://schemas.microsoft.com/office/drawing/2014/main" id="{00000000-0008-0000-0200-00009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18" name="Picture 7">
          <a:extLst>
            <a:ext uri="{FF2B5EF4-FFF2-40B4-BE49-F238E27FC236}">
              <a16:creationId xmlns:a16="http://schemas.microsoft.com/office/drawing/2014/main" id="{00000000-0008-0000-0200-00009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19" name="Picture 7">
          <a:extLst>
            <a:ext uri="{FF2B5EF4-FFF2-40B4-BE49-F238E27FC236}">
              <a16:creationId xmlns:a16="http://schemas.microsoft.com/office/drawing/2014/main" id="{00000000-0008-0000-0200-00009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20" name="Picture 7">
          <a:extLst>
            <a:ext uri="{FF2B5EF4-FFF2-40B4-BE49-F238E27FC236}">
              <a16:creationId xmlns:a16="http://schemas.microsoft.com/office/drawing/2014/main" id="{00000000-0008-0000-0200-00009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21" name="Picture 7">
          <a:extLst>
            <a:ext uri="{FF2B5EF4-FFF2-40B4-BE49-F238E27FC236}">
              <a16:creationId xmlns:a16="http://schemas.microsoft.com/office/drawing/2014/main" id="{00000000-0008-0000-0200-00009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22" name="Picture 7">
          <a:extLst>
            <a:ext uri="{FF2B5EF4-FFF2-40B4-BE49-F238E27FC236}">
              <a16:creationId xmlns:a16="http://schemas.microsoft.com/office/drawing/2014/main" id="{00000000-0008-0000-0200-00009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23" name="Picture 7">
          <a:extLst>
            <a:ext uri="{FF2B5EF4-FFF2-40B4-BE49-F238E27FC236}">
              <a16:creationId xmlns:a16="http://schemas.microsoft.com/office/drawing/2014/main" id="{00000000-0008-0000-0200-00009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24" name="Picture 7">
          <a:extLst>
            <a:ext uri="{FF2B5EF4-FFF2-40B4-BE49-F238E27FC236}">
              <a16:creationId xmlns:a16="http://schemas.microsoft.com/office/drawing/2014/main" id="{00000000-0008-0000-0200-00009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25" name="Picture 7">
          <a:extLst>
            <a:ext uri="{FF2B5EF4-FFF2-40B4-BE49-F238E27FC236}">
              <a16:creationId xmlns:a16="http://schemas.microsoft.com/office/drawing/2014/main" id="{00000000-0008-0000-0200-00009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26" name="Picture 7">
          <a:extLst>
            <a:ext uri="{FF2B5EF4-FFF2-40B4-BE49-F238E27FC236}">
              <a16:creationId xmlns:a16="http://schemas.microsoft.com/office/drawing/2014/main" id="{00000000-0008-0000-0200-00009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27" name="Picture 7">
          <a:extLst>
            <a:ext uri="{FF2B5EF4-FFF2-40B4-BE49-F238E27FC236}">
              <a16:creationId xmlns:a16="http://schemas.microsoft.com/office/drawing/2014/main" id="{00000000-0008-0000-0200-00009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28" name="Picture 7">
          <a:extLst>
            <a:ext uri="{FF2B5EF4-FFF2-40B4-BE49-F238E27FC236}">
              <a16:creationId xmlns:a16="http://schemas.microsoft.com/office/drawing/2014/main" id="{00000000-0008-0000-0200-00009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29" name="Picture 7">
          <a:extLst>
            <a:ext uri="{FF2B5EF4-FFF2-40B4-BE49-F238E27FC236}">
              <a16:creationId xmlns:a16="http://schemas.microsoft.com/office/drawing/2014/main" id="{00000000-0008-0000-0200-00009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30" name="Picture 7">
          <a:extLst>
            <a:ext uri="{FF2B5EF4-FFF2-40B4-BE49-F238E27FC236}">
              <a16:creationId xmlns:a16="http://schemas.microsoft.com/office/drawing/2014/main" id="{00000000-0008-0000-0200-00009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31" name="Picture 7">
          <a:extLst>
            <a:ext uri="{FF2B5EF4-FFF2-40B4-BE49-F238E27FC236}">
              <a16:creationId xmlns:a16="http://schemas.microsoft.com/office/drawing/2014/main" id="{00000000-0008-0000-0200-00009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32" name="Picture 7">
          <a:extLst>
            <a:ext uri="{FF2B5EF4-FFF2-40B4-BE49-F238E27FC236}">
              <a16:creationId xmlns:a16="http://schemas.microsoft.com/office/drawing/2014/main" id="{00000000-0008-0000-0200-0000A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33" name="Picture 7">
          <a:extLst>
            <a:ext uri="{FF2B5EF4-FFF2-40B4-BE49-F238E27FC236}">
              <a16:creationId xmlns:a16="http://schemas.microsoft.com/office/drawing/2014/main" id="{00000000-0008-0000-0200-0000A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34" name="Picture 7">
          <a:extLst>
            <a:ext uri="{FF2B5EF4-FFF2-40B4-BE49-F238E27FC236}">
              <a16:creationId xmlns:a16="http://schemas.microsoft.com/office/drawing/2014/main" id="{00000000-0008-0000-0200-0000A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35" name="Picture 7">
          <a:extLst>
            <a:ext uri="{FF2B5EF4-FFF2-40B4-BE49-F238E27FC236}">
              <a16:creationId xmlns:a16="http://schemas.microsoft.com/office/drawing/2014/main" id="{00000000-0008-0000-0200-0000A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36" name="Picture 7">
          <a:extLst>
            <a:ext uri="{FF2B5EF4-FFF2-40B4-BE49-F238E27FC236}">
              <a16:creationId xmlns:a16="http://schemas.microsoft.com/office/drawing/2014/main" id="{00000000-0008-0000-0200-0000A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37" name="Picture 7">
          <a:extLst>
            <a:ext uri="{FF2B5EF4-FFF2-40B4-BE49-F238E27FC236}">
              <a16:creationId xmlns:a16="http://schemas.microsoft.com/office/drawing/2014/main" id="{00000000-0008-0000-0200-0000A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38" name="Picture 7">
          <a:extLst>
            <a:ext uri="{FF2B5EF4-FFF2-40B4-BE49-F238E27FC236}">
              <a16:creationId xmlns:a16="http://schemas.microsoft.com/office/drawing/2014/main" id="{00000000-0008-0000-0200-0000A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39" name="Picture 7">
          <a:extLst>
            <a:ext uri="{FF2B5EF4-FFF2-40B4-BE49-F238E27FC236}">
              <a16:creationId xmlns:a16="http://schemas.microsoft.com/office/drawing/2014/main" id="{00000000-0008-0000-0200-0000A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40" name="Picture 7">
          <a:extLst>
            <a:ext uri="{FF2B5EF4-FFF2-40B4-BE49-F238E27FC236}">
              <a16:creationId xmlns:a16="http://schemas.microsoft.com/office/drawing/2014/main" id="{00000000-0008-0000-0200-0000A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41" name="Picture 7">
          <a:extLst>
            <a:ext uri="{FF2B5EF4-FFF2-40B4-BE49-F238E27FC236}">
              <a16:creationId xmlns:a16="http://schemas.microsoft.com/office/drawing/2014/main" id="{00000000-0008-0000-0200-0000A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42" name="Picture 7">
          <a:extLst>
            <a:ext uri="{FF2B5EF4-FFF2-40B4-BE49-F238E27FC236}">
              <a16:creationId xmlns:a16="http://schemas.microsoft.com/office/drawing/2014/main" id="{00000000-0008-0000-0200-0000A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43" name="Picture 7">
          <a:extLst>
            <a:ext uri="{FF2B5EF4-FFF2-40B4-BE49-F238E27FC236}">
              <a16:creationId xmlns:a16="http://schemas.microsoft.com/office/drawing/2014/main" id="{00000000-0008-0000-0200-0000A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44" name="Picture 7">
          <a:extLst>
            <a:ext uri="{FF2B5EF4-FFF2-40B4-BE49-F238E27FC236}">
              <a16:creationId xmlns:a16="http://schemas.microsoft.com/office/drawing/2014/main" id="{00000000-0008-0000-0200-0000A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45" name="Picture 7">
          <a:extLst>
            <a:ext uri="{FF2B5EF4-FFF2-40B4-BE49-F238E27FC236}">
              <a16:creationId xmlns:a16="http://schemas.microsoft.com/office/drawing/2014/main" id="{00000000-0008-0000-0200-0000A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46" name="Picture 7">
          <a:extLst>
            <a:ext uri="{FF2B5EF4-FFF2-40B4-BE49-F238E27FC236}">
              <a16:creationId xmlns:a16="http://schemas.microsoft.com/office/drawing/2014/main" id="{00000000-0008-0000-0200-0000A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47" name="Picture 7">
          <a:extLst>
            <a:ext uri="{FF2B5EF4-FFF2-40B4-BE49-F238E27FC236}">
              <a16:creationId xmlns:a16="http://schemas.microsoft.com/office/drawing/2014/main" id="{00000000-0008-0000-0200-0000A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48" name="Picture 7">
          <a:extLst>
            <a:ext uri="{FF2B5EF4-FFF2-40B4-BE49-F238E27FC236}">
              <a16:creationId xmlns:a16="http://schemas.microsoft.com/office/drawing/2014/main" id="{00000000-0008-0000-0200-0000B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49" name="Picture 7">
          <a:extLst>
            <a:ext uri="{FF2B5EF4-FFF2-40B4-BE49-F238E27FC236}">
              <a16:creationId xmlns:a16="http://schemas.microsoft.com/office/drawing/2014/main" id="{00000000-0008-0000-0200-0000B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50" name="Picture 7">
          <a:extLst>
            <a:ext uri="{FF2B5EF4-FFF2-40B4-BE49-F238E27FC236}">
              <a16:creationId xmlns:a16="http://schemas.microsoft.com/office/drawing/2014/main" id="{00000000-0008-0000-0200-0000B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51" name="Picture 7">
          <a:extLst>
            <a:ext uri="{FF2B5EF4-FFF2-40B4-BE49-F238E27FC236}">
              <a16:creationId xmlns:a16="http://schemas.microsoft.com/office/drawing/2014/main" id="{00000000-0008-0000-0200-0000B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52" name="Picture 7">
          <a:extLst>
            <a:ext uri="{FF2B5EF4-FFF2-40B4-BE49-F238E27FC236}">
              <a16:creationId xmlns:a16="http://schemas.microsoft.com/office/drawing/2014/main" id="{00000000-0008-0000-0200-0000B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53" name="Picture 7">
          <a:extLst>
            <a:ext uri="{FF2B5EF4-FFF2-40B4-BE49-F238E27FC236}">
              <a16:creationId xmlns:a16="http://schemas.microsoft.com/office/drawing/2014/main" id="{00000000-0008-0000-0200-0000B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54" name="Picture 7">
          <a:extLst>
            <a:ext uri="{FF2B5EF4-FFF2-40B4-BE49-F238E27FC236}">
              <a16:creationId xmlns:a16="http://schemas.microsoft.com/office/drawing/2014/main" id="{00000000-0008-0000-0200-0000B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55" name="Picture 7">
          <a:extLst>
            <a:ext uri="{FF2B5EF4-FFF2-40B4-BE49-F238E27FC236}">
              <a16:creationId xmlns:a16="http://schemas.microsoft.com/office/drawing/2014/main" id="{00000000-0008-0000-0200-0000B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56" name="Picture 7">
          <a:extLst>
            <a:ext uri="{FF2B5EF4-FFF2-40B4-BE49-F238E27FC236}">
              <a16:creationId xmlns:a16="http://schemas.microsoft.com/office/drawing/2014/main" id="{00000000-0008-0000-0200-0000B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57" name="Picture 7">
          <a:extLst>
            <a:ext uri="{FF2B5EF4-FFF2-40B4-BE49-F238E27FC236}">
              <a16:creationId xmlns:a16="http://schemas.microsoft.com/office/drawing/2014/main" id="{00000000-0008-0000-0200-0000B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58" name="Picture 7">
          <a:extLst>
            <a:ext uri="{FF2B5EF4-FFF2-40B4-BE49-F238E27FC236}">
              <a16:creationId xmlns:a16="http://schemas.microsoft.com/office/drawing/2014/main" id="{00000000-0008-0000-0200-0000B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59" name="Picture 7">
          <a:extLst>
            <a:ext uri="{FF2B5EF4-FFF2-40B4-BE49-F238E27FC236}">
              <a16:creationId xmlns:a16="http://schemas.microsoft.com/office/drawing/2014/main" id="{00000000-0008-0000-0200-0000B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60" name="Picture 7">
          <a:extLst>
            <a:ext uri="{FF2B5EF4-FFF2-40B4-BE49-F238E27FC236}">
              <a16:creationId xmlns:a16="http://schemas.microsoft.com/office/drawing/2014/main" id="{00000000-0008-0000-0200-0000B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61" name="Picture 7">
          <a:extLst>
            <a:ext uri="{FF2B5EF4-FFF2-40B4-BE49-F238E27FC236}">
              <a16:creationId xmlns:a16="http://schemas.microsoft.com/office/drawing/2014/main" id="{00000000-0008-0000-0200-0000B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62" name="Picture 7">
          <a:extLst>
            <a:ext uri="{FF2B5EF4-FFF2-40B4-BE49-F238E27FC236}">
              <a16:creationId xmlns:a16="http://schemas.microsoft.com/office/drawing/2014/main" id="{00000000-0008-0000-0200-0000B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63" name="Picture 7">
          <a:extLst>
            <a:ext uri="{FF2B5EF4-FFF2-40B4-BE49-F238E27FC236}">
              <a16:creationId xmlns:a16="http://schemas.microsoft.com/office/drawing/2014/main" id="{00000000-0008-0000-0200-0000B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64" name="Picture 7">
          <a:extLst>
            <a:ext uri="{FF2B5EF4-FFF2-40B4-BE49-F238E27FC236}">
              <a16:creationId xmlns:a16="http://schemas.microsoft.com/office/drawing/2014/main" id="{00000000-0008-0000-0200-0000C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65" name="Picture 7">
          <a:extLst>
            <a:ext uri="{FF2B5EF4-FFF2-40B4-BE49-F238E27FC236}">
              <a16:creationId xmlns:a16="http://schemas.microsoft.com/office/drawing/2014/main" id="{00000000-0008-0000-0200-0000C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266" name="Picture 7">
          <a:extLst>
            <a:ext uri="{FF2B5EF4-FFF2-40B4-BE49-F238E27FC236}">
              <a16:creationId xmlns:a16="http://schemas.microsoft.com/office/drawing/2014/main" id="{00000000-0008-0000-0200-0000C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67" name="Picture 7">
          <a:extLst>
            <a:ext uri="{FF2B5EF4-FFF2-40B4-BE49-F238E27FC236}">
              <a16:creationId xmlns:a16="http://schemas.microsoft.com/office/drawing/2014/main" id="{00000000-0008-0000-0200-0000C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68" name="Picture 7">
          <a:extLst>
            <a:ext uri="{FF2B5EF4-FFF2-40B4-BE49-F238E27FC236}">
              <a16:creationId xmlns:a16="http://schemas.microsoft.com/office/drawing/2014/main" id="{00000000-0008-0000-0200-0000C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69" name="Picture 7">
          <a:extLst>
            <a:ext uri="{FF2B5EF4-FFF2-40B4-BE49-F238E27FC236}">
              <a16:creationId xmlns:a16="http://schemas.microsoft.com/office/drawing/2014/main" id="{00000000-0008-0000-0200-0000C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70" name="Picture 7">
          <a:extLst>
            <a:ext uri="{FF2B5EF4-FFF2-40B4-BE49-F238E27FC236}">
              <a16:creationId xmlns:a16="http://schemas.microsoft.com/office/drawing/2014/main" id="{00000000-0008-0000-0200-0000C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71" name="Picture 7">
          <a:extLst>
            <a:ext uri="{FF2B5EF4-FFF2-40B4-BE49-F238E27FC236}">
              <a16:creationId xmlns:a16="http://schemas.microsoft.com/office/drawing/2014/main" id="{00000000-0008-0000-0200-0000C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72" name="Picture 7">
          <a:extLst>
            <a:ext uri="{FF2B5EF4-FFF2-40B4-BE49-F238E27FC236}">
              <a16:creationId xmlns:a16="http://schemas.microsoft.com/office/drawing/2014/main" id="{00000000-0008-0000-0200-0000C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73" name="Picture 7">
          <a:extLst>
            <a:ext uri="{FF2B5EF4-FFF2-40B4-BE49-F238E27FC236}">
              <a16:creationId xmlns:a16="http://schemas.microsoft.com/office/drawing/2014/main" id="{00000000-0008-0000-0200-0000C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74" name="Picture 7">
          <a:extLst>
            <a:ext uri="{FF2B5EF4-FFF2-40B4-BE49-F238E27FC236}">
              <a16:creationId xmlns:a16="http://schemas.microsoft.com/office/drawing/2014/main" id="{00000000-0008-0000-0200-0000C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75" name="Picture 7">
          <a:extLst>
            <a:ext uri="{FF2B5EF4-FFF2-40B4-BE49-F238E27FC236}">
              <a16:creationId xmlns:a16="http://schemas.microsoft.com/office/drawing/2014/main" id="{00000000-0008-0000-0200-0000C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76" name="Picture 7">
          <a:extLst>
            <a:ext uri="{FF2B5EF4-FFF2-40B4-BE49-F238E27FC236}">
              <a16:creationId xmlns:a16="http://schemas.microsoft.com/office/drawing/2014/main" id="{00000000-0008-0000-0200-0000C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77" name="Picture 7">
          <a:extLst>
            <a:ext uri="{FF2B5EF4-FFF2-40B4-BE49-F238E27FC236}">
              <a16:creationId xmlns:a16="http://schemas.microsoft.com/office/drawing/2014/main" id="{00000000-0008-0000-0200-0000C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78" name="Picture 7">
          <a:extLst>
            <a:ext uri="{FF2B5EF4-FFF2-40B4-BE49-F238E27FC236}">
              <a16:creationId xmlns:a16="http://schemas.microsoft.com/office/drawing/2014/main" id="{00000000-0008-0000-0200-0000C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79" name="Picture 7">
          <a:extLst>
            <a:ext uri="{FF2B5EF4-FFF2-40B4-BE49-F238E27FC236}">
              <a16:creationId xmlns:a16="http://schemas.microsoft.com/office/drawing/2014/main" id="{00000000-0008-0000-0200-0000C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80" name="Picture 7">
          <a:extLst>
            <a:ext uri="{FF2B5EF4-FFF2-40B4-BE49-F238E27FC236}">
              <a16:creationId xmlns:a16="http://schemas.microsoft.com/office/drawing/2014/main" id="{00000000-0008-0000-0200-0000D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81" name="Picture 7">
          <a:extLst>
            <a:ext uri="{FF2B5EF4-FFF2-40B4-BE49-F238E27FC236}">
              <a16:creationId xmlns:a16="http://schemas.microsoft.com/office/drawing/2014/main" id="{00000000-0008-0000-0200-0000D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82" name="Picture 7">
          <a:extLst>
            <a:ext uri="{FF2B5EF4-FFF2-40B4-BE49-F238E27FC236}">
              <a16:creationId xmlns:a16="http://schemas.microsoft.com/office/drawing/2014/main" id="{00000000-0008-0000-0200-0000D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83" name="Picture 7">
          <a:extLst>
            <a:ext uri="{FF2B5EF4-FFF2-40B4-BE49-F238E27FC236}">
              <a16:creationId xmlns:a16="http://schemas.microsoft.com/office/drawing/2014/main" id="{00000000-0008-0000-0200-0000D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84" name="Picture 7">
          <a:extLst>
            <a:ext uri="{FF2B5EF4-FFF2-40B4-BE49-F238E27FC236}">
              <a16:creationId xmlns:a16="http://schemas.microsoft.com/office/drawing/2014/main" id="{00000000-0008-0000-0200-0000D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85" name="Picture 7">
          <a:extLst>
            <a:ext uri="{FF2B5EF4-FFF2-40B4-BE49-F238E27FC236}">
              <a16:creationId xmlns:a16="http://schemas.microsoft.com/office/drawing/2014/main" id="{00000000-0008-0000-0200-0000D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86" name="Picture 7">
          <a:extLst>
            <a:ext uri="{FF2B5EF4-FFF2-40B4-BE49-F238E27FC236}">
              <a16:creationId xmlns:a16="http://schemas.microsoft.com/office/drawing/2014/main" id="{00000000-0008-0000-0200-0000D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87" name="Picture 7">
          <a:extLst>
            <a:ext uri="{FF2B5EF4-FFF2-40B4-BE49-F238E27FC236}">
              <a16:creationId xmlns:a16="http://schemas.microsoft.com/office/drawing/2014/main" id="{00000000-0008-0000-0200-0000D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88" name="Picture 7">
          <a:extLst>
            <a:ext uri="{FF2B5EF4-FFF2-40B4-BE49-F238E27FC236}">
              <a16:creationId xmlns:a16="http://schemas.microsoft.com/office/drawing/2014/main" id="{00000000-0008-0000-0200-0000D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89" name="Picture 7">
          <a:extLst>
            <a:ext uri="{FF2B5EF4-FFF2-40B4-BE49-F238E27FC236}">
              <a16:creationId xmlns:a16="http://schemas.microsoft.com/office/drawing/2014/main" id="{00000000-0008-0000-0200-0000D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90" name="Picture 7">
          <a:extLst>
            <a:ext uri="{FF2B5EF4-FFF2-40B4-BE49-F238E27FC236}">
              <a16:creationId xmlns:a16="http://schemas.microsoft.com/office/drawing/2014/main" id="{00000000-0008-0000-0200-0000D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91" name="Picture 7">
          <a:extLst>
            <a:ext uri="{FF2B5EF4-FFF2-40B4-BE49-F238E27FC236}">
              <a16:creationId xmlns:a16="http://schemas.microsoft.com/office/drawing/2014/main" id="{00000000-0008-0000-0200-0000D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92" name="Picture 7">
          <a:extLst>
            <a:ext uri="{FF2B5EF4-FFF2-40B4-BE49-F238E27FC236}">
              <a16:creationId xmlns:a16="http://schemas.microsoft.com/office/drawing/2014/main" id="{00000000-0008-0000-0200-0000D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93" name="Picture 7">
          <a:extLst>
            <a:ext uri="{FF2B5EF4-FFF2-40B4-BE49-F238E27FC236}">
              <a16:creationId xmlns:a16="http://schemas.microsoft.com/office/drawing/2014/main" id="{00000000-0008-0000-0200-0000D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94" name="Picture 7">
          <a:extLst>
            <a:ext uri="{FF2B5EF4-FFF2-40B4-BE49-F238E27FC236}">
              <a16:creationId xmlns:a16="http://schemas.microsoft.com/office/drawing/2014/main" id="{00000000-0008-0000-0200-0000D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95" name="Picture 7">
          <a:extLst>
            <a:ext uri="{FF2B5EF4-FFF2-40B4-BE49-F238E27FC236}">
              <a16:creationId xmlns:a16="http://schemas.microsoft.com/office/drawing/2014/main" id="{00000000-0008-0000-0200-0000D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96" name="Picture 7">
          <a:extLst>
            <a:ext uri="{FF2B5EF4-FFF2-40B4-BE49-F238E27FC236}">
              <a16:creationId xmlns:a16="http://schemas.microsoft.com/office/drawing/2014/main" id="{00000000-0008-0000-0200-0000E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97" name="Picture 7">
          <a:extLst>
            <a:ext uri="{FF2B5EF4-FFF2-40B4-BE49-F238E27FC236}">
              <a16:creationId xmlns:a16="http://schemas.microsoft.com/office/drawing/2014/main" id="{00000000-0008-0000-0200-0000E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98" name="Picture 7">
          <a:extLst>
            <a:ext uri="{FF2B5EF4-FFF2-40B4-BE49-F238E27FC236}">
              <a16:creationId xmlns:a16="http://schemas.microsoft.com/office/drawing/2014/main" id="{00000000-0008-0000-0200-0000E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299" name="Picture 7">
          <a:extLst>
            <a:ext uri="{FF2B5EF4-FFF2-40B4-BE49-F238E27FC236}">
              <a16:creationId xmlns:a16="http://schemas.microsoft.com/office/drawing/2014/main" id="{00000000-0008-0000-0200-0000E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00" name="Picture 7">
          <a:extLst>
            <a:ext uri="{FF2B5EF4-FFF2-40B4-BE49-F238E27FC236}">
              <a16:creationId xmlns:a16="http://schemas.microsoft.com/office/drawing/2014/main" id="{00000000-0008-0000-0200-0000E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01" name="Picture 7">
          <a:extLst>
            <a:ext uri="{FF2B5EF4-FFF2-40B4-BE49-F238E27FC236}">
              <a16:creationId xmlns:a16="http://schemas.microsoft.com/office/drawing/2014/main" id="{00000000-0008-0000-0200-0000E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02" name="Picture 7">
          <a:extLst>
            <a:ext uri="{FF2B5EF4-FFF2-40B4-BE49-F238E27FC236}">
              <a16:creationId xmlns:a16="http://schemas.microsoft.com/office/drawing/2014/main" id="{00000000-0008-0000-0200-0000E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03" name="Picture 7">
          <a:extLst>
            <a:ext uri="{FF2B5EF4-FFF2-40B4-BE49-F238E27FC236}">
              <a16:creationId xmlns:a16="http://schemas.microsoft.com/office/drawing/2014/main" id="{00000000-0008-0000-0200-0000E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04" name="Picture 7">
          <a:extLst>
            <a:ext uri="{FF2B5EF4-FFF2-40B4-BE49-F238E27FC236}">
              <a16:creationId xmlns:a16="http://schemas.microsoft.com/office/drawing/2014/main" id="{00000000-0008-0000-0200-0000E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05" name="Picture 7">
          <a:extLst>
            <a:ext uri="{FF2B5EF4-FFF2-40B4-BE49-F238E27FC236}">
              <a16:creationId xmlns:a16="http://schemas.microsoft.com/office/drawing/2014/main" id="{00000000-0008-0000-0200-0000E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06" name="Picture 7">
          <a:extLst>
            <a:ext uri="{FF2B5EF4-FFF2-40B4-BE49-F238E27FC236}">
              <a16:creationId xmlns:a16="http://schemas.microsoft.com/office/drawing/2014/main" id="{00000000-0008-0000-0200-0000E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07" name="Picture 7">
          <a:extLst>
            <a:ext uri="{FF2B5EF4-FFF2-40B4-BE49-F238E27FC236}">
              <a16:creationId xmlns:a16="http://schemas.microsoft.com/office/drawing/2014/main" id="{00000000-0008-0000-0200-0000E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08" name="Picture 7">
          <a:extLst>
            <a:ext uri="{FF2B5EF4-FFF2-40B4-BE49-F238E27FC236}">
              <a16:creationId xmlns:a16="http://schemas.microsoft.com/office/drawing/2014/main" id="{00000000-0008-0000-0200-0000E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09" name="Picture 7">
          <a:extLst>
            <a:ext uri="{FF2B5EF4-FFF2-40B4-BE49-F238E27FC236}">
              <a16:creationId xmlns:a16="http://schemas.microsoft.com/office/drawing/2014/main" id="{00000000-0008-0000-0200-0000E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10" name="Picture 7">
          <a:extLst>
            <a:ext uri="{FF2B5EF4-FFF2-40B4-BE49-F238E27FC236}">
              <a16:creationId xmlns:a16="http://schemas.microsoft.com/office/drawing/2014/main" id="{00000000-0008-0000-0200-0000E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11" name="Picture 7">
          <a:extLst>
            <a:ext uri="{FF2B5EF4-FFF2-40B4-BE49-F238E27FC236}">
              <a16:creationId xmlns:a16="http://schemas.microsoft.com/office/drawing/2014/main" id="{00000000-0008-0000-0200-0000E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12" name="Picture 7">
          <a:extLst>
            <a:ext uri="{FF2B5EF4-FFF2-40B4-BE49-F238E27FC236}">
              <a16:creationId xmlns:a16="http://schemas.microsoft.com/office/drawing/2014/main" id="{00000000-0008-0000-0200-0000F0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13" name="Picture 7">
          <a:extLst>
            <a:ext uri="{FF2B5EF4-FFF2-40B4-BE49-F238E27FC236}">
              <a16:creationId xmlns:a16="http://schemas.microsoft.com/office/drawing/2014/main" id="{00000000-0008-0000-0200-0000F1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14" name="Picture 7">
          <a:extLst>
            <a:ext uri="{FF2B5EF4-FFF2-40B4-BE49-F238E27FC236}">
              <a16:creationId xmlns:a16="http://schemas.microsoft.com/office/drawing/2014/main" id="{00000000-0008-0000-0200-0000F2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15" name="Picture 7">
          <a:extLst>
            <a:ext uri="{FF2B5EF4-FFF2-40B4-BE49-F238E27FC236}">
              <a16:creationId xmlns:a16="http://schemas.microsoft.com/office/drawing/2014/main" id="{00000000-0008-0000-0200-0000F3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16" name="Picture 7">
          <a:extLst>
            <a:ext uri="{FF2B5EF4-FFF2-40B4-BE49-F238E27FC236}">
              <a16:creationId xmlns:a16="http://schemas.microsoft.com/office/drawing/2014/main" id="{00000000-0008-0000-0200-0000F4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17" name="Picture 7">
          <a:extLst>
            <a:ext uri="{FF2B5EF4-FFF2-40B4-BE49-F238E27FC236}">
              <a16:creationId xmlns:a16="http://schemas.microsoft.com/office/drawing/2014/main" id="{00000000-0008-0000-0200-0000F5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18" name="Picture 7">
          <a:extLst>
            <a:ext uri="{FF2B5EF4-FFF2-40B4-BE49-F238E27FC236}">
              <a16:creationId xmlns:a16="http://schemas.microsoft.com/office/drawing/2014/main" id="{00000000-0008-0000-0200-0000F6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19" name="Picture 7">
          <a:extLst>
            <a:ext uri="{FF2B5EF4-FFF2-40B4-BE49-F238E27FC236}">
              <a16:creationId xmlns:a16="http://schemas.microsoft.com/office/drawing/2014/main" id="{00000000-0008-0000-0200-0000F7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20" name="Picture 7">
          <a:extLst>
            <a:ext uri="{FF2B5EF4-FFF2-40B4-BE49-F238E27FC236}">
              <a16:creationId xmlns:a16="http://schemas.microsoft.com/office/drawing/2014/main" id="{00000000-0008-0000-0200-0000F8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21" name="Picture 7">
          <a:extLst>
            <a:ext uri="{FF2B5EF4-FFF2-40B4-BE49-F238E27FC236}">
              <a16:creationId xmlns:a16="http://schemas.microsoft.com/office/drawing/2014/main" id="{00000000-0008-0000-0200-0000F9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22" name="Picture 7">
          <a:extLst>
            <a:ext uri="{FF2B5EF4-FFF2-40B4-BE49-F238E27FC236}">
              <a16:creationId xmlns:a16="http://schemas.microsoft.com/office/drawing/2014/main" id="{00000000-0008-0000-0200-0000FA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23" name="Picture 7">
          <a:extLst>
            <a:ext uri="{FF2B5EF4-FFF2-40B4-BE49-F238E27FC236}">
              <a16:creationId xmlns:a16="http://schemas.microsoft.com/office/drawing/2014/main" id="{00000000-0008-0000-0200-0000FB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24" name="Picture 7">
          <a:extLst>
            <a:ext uri="{FF2B5EF4-FFF2-40B4-BE49-F238E27FC236}">
              <a16:creationId xmlns:a16="http://schemas.microsoft.com/office/drawing/2014/main" id="{00000000-0008-0000-0200-0000FC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25" name="Picture 7">
          <a:extLst>
            <a:ext uri="{FF2B5EF4-FFF2-40B4-BE49-F238E27FC236}">
              <a16:creationId xmlns:a16="http://schemas.microsoft.com/office/drawing/2014/main" id="{00000000-0008-0000-0200-0000FD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26" name="Picture 7">
          <a:extLst>
            <a:ext uri="{FF2B5EF4-FFF2-40B4-BE49-F238E27FC236}">
              <a16:creationId xmlns:a16="http://schemas.microsoft.com/office/drawing/2014/main" id="{00000000-0008-0000-0200-0000FE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27" name="Picture 7">
          <a:extLst>
            <a:ext uri="{FF2B5EF4-FFF2-40B4-BE49-F238E27FC236}">
              <a16:creationId xmlns:a16="http://schemas.microsoft.com/office/drawing/2014/main" id="{00000000-0008-0000-0200-0000F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28" name="Picture 7">
          <a:extLst>
            <a:ext uri="{FF2B5EF4-FFF2-40B4-BE49-F238E27FC236}">
              <a16:creationId xmlns:a16="http://schemas.microsoft.com/office/drawing/2014/main" id="{00000000-0008-0000-0200-00000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29" name="Picture 7">
          <a:extLst>
            <a:ext uri="{FF2B5EF4-FFF2-40B4-BE49-F238E27FC236}">
              <a16:creationId xmlns:a16="http://schemas.microsoft.com/office/drawing/2014/main" id="{00000000-0008-0000-0200-00000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30" name="Picture 7">
          <a:extLst>
            <a:ext uri="{FF2B5EF4-FFF2-40B4-BE49-F238E27FC236}">
              <a16:creationId xmlns:a16="http://schemas.microsoft.com/office/drawing/2014/main" id="{00000000-0008-0000-0200-00000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31" name="Picture 7">
          <a:extLst>
            <a:ext uri="{FF2B5EF4-FFF2-40B4-BE49-F238E27FC236}">
              <a16:creationId xmlns:a16="http://schemas.microsoft.com/office/drawing/2014/main" id="{00000000-0008-0000-0200-00000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32" name="Picture 7">
          <a:extLst>
            <a:ext uri="{FF2B5EF4-FFF2-40B4-BE49-F238E27FC236}">
              <a16:creationId xmlns:a16="http://schemas.microsoft.com/office/drawing/2014/main" id="{00000000-0008-0000-0200-00000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33" name="Picture 7">
          <a:extLst>
            <a:ext uri="{FF2B5EF4-FFF2-40B4-BE49-F238E27FC236}">
              <a16:creationId xmlns:a16="http://schemas.microsoft.com/office/drawing/2014/main" id="{00000000-0008-0000-0200-00000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34" name="Picture 7">
          <a:extLst>
            <a:ext uri="{FF2B5EF4-FFF2-40B4-BE49-F238E27FC236}">
              <a16:creationId xmlns:a16="http://schemas.microsoft.com/office/drawing/2014/main" id="{00000000-0008-0000-0200-00000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35" name="Picture 7">
          <a:extLst>
            <a:ext uri="{FF2B5EF4-FFF2-40B4-BE49-F238E27FC236}">
              <a16:creationId xmlns:a16="http://schemas.microsoft.com/office/drawing/2014/main" id="{00000000-0008-0000-0200-00000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36" name="Picture 7">
          <a:extLst>
            <a:ext uri="{FF2B5EF4-FFF2-40B4-BE49-F238E27FC236}">
              <a16:creationId xmlns:a16="http://schemas.microsoft.com/office/drawing/2014/main" id="{00000000-0008-0000-0200-00000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37" name="Picture 7">
          <a:extLst>
            <a:ext uri="{FF2B5EF4-FFF2-40B4-BE49-F238E27FC236}">
              <a16:creationId xmlns:a16="http://schemas.microsoft.com/office/drawing/2014/main" id="{00000000-0008-0000-0200-00000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38" name="Picture 7">
          <a:extLst>
            <a:ext uri="{FF2B5EF4-FFF2-40B4-BE49-F238E27FC236}">
              <a16:creationId xmlns:a16="http://schemas.microsoft.com/office/drawing/2014/main" id="{00000000-0008-0000-0200-00000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39" name="Picture 7">
          <a:extLst>
            <a:ext uri="{FF2B5EF4-FFF2-40B4-BE49-F238E27FC236}">
              <a16:creationId xmlns:a16="http://schemas.microsoft.com/office/drawing/2014/main" id="{00000000-0008-0000-0200-00000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40" name="Picture 7">
          <a:extLst>
            <a:ext uri="{FF2B5EF4-FFF2-40B4-BE49-F238E27FC236}">
              <a16:creationId xmlns:a16="http://schemas.microsoft.com/office/drawing/2014/main" id="{00000000-0008-0000-0200-00000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41" name="Picture 7">
          <a:extLst>
            <a:ext uri="{FF2B5EF4-FFF2-40B4-BE49-F238E27FC236}">
              <a16:creationId xmlns:a16="http://schemas.microsoft.com/office/drawing/2014/main" id="{00000000-0008-0000-0200-00000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42" name="Picture 7">
          <a:extLst>
            <a:ext uri="{FF2B5EF4-FFF2-40B4-BE49-F238E27FC236}">
              <a16:creationId xmlns:a16="http://schemas.microsoft.com/office/drawing/2014/main" id="{00000000-0008-0000-0200-00000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43" name="Picture 7">
          <a:extLst>
            <a:ext uri="{FF2B5EF4-FFF2-40B4-BE49-F238E27FC236}">
              <a16:creationId xmlns:a16="http://schemas.microsoft.com/office/drawing/2014/main" id="{00000000-0008-0000-0200-00000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44" name="Picture 7">
          <a:extLst>
            <a:ext uri="{FF2B5EF4-FFF2-40B4-BE49-F238E27FC236}">
              <a16:creationId xmlns:a16="http://schemas.microsoft.com/office/drawing/2014/main" id="{00000000-0008-0000-0200-00001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45" name="Picture 7">
          <a:extLst>
            <a:ext uri="{FF2B5EF4-FFF2-40B4-BE49-F238E27FC236}">
              <a16:creationId xmlns:a16="http://schemas.microsoft.com/office/drawing/2014/main" id="{00000000-0008-0000-0200-00001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46" name="Picture 7">
          <a:extLst>
            <a:ext uri="{FF2B5EF4-FFF2-40B4-BE49-F238E27FC236}">
              <a16:creationId xmlns:a16="http://schemas.microsoft.com/office/drawing/2014/main" id="{00000000-0008-0000-0200-00001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47" name="Picture 7">
          <a:extLst>
            <a:ext uri="{FF2B5EF4-FFF2-40B4-BE49-F238E27FC236}">
              <a16:creationId xmlns:a16="http://schemas.microsoft.com/office/drawing/2014/main" id="{00000000-0008-0000-0200-00001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48" name="Picture 7">
          <a:extLst>
            <a:ext uri="{FF2B5EF4-FFF2-40B4-BE49-F238E27FC236}">
              <a16:creationId xmlns:a16="http://schemas.microsoft.com/office/drawing/2014/main" id="{00000000-0008-0000-0200-00001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49" name="Picture 7">
          <a:extLst>
            <a:ext uri="{FF2B5EF4-FFF2-40B4-BE49-F238E27FC236}">
              <a16:creationId xmlns:a16="http://schemas.microsoft.com/office/drawing/2014/main" id="{00000000-0008-0000-0200-00001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50" name="Picture 7">
          <a:extLst>
            <a:ext uri="{FF2B5EF4-FFF2-40B4-BE49-F238E27FC236}">
              <a16:creationId xmlns:a16="http://schemas.microsoft.com/office/drawing/2014/main" id="{00000000-0008-0000-0200-00001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51" name="Picture 7">
          <a:extLst>
            <a:ext uri="{FF2B5EF4-FFF2-40B4-BE49-F238E27FC236}">
              <a16:creationId xmlns:a16="http://schemas.microsoft.com/office/drawing/2014/main" id="{00000000-0008-0000-0200-00001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52" name="Picture 7">
          <a:extLst>
            <a:ext uri="{FF2B5EF4-FFF2-40B4-BE49-F238E27FC236}">
              <a16:creationId xmlns:a16="http://schemas.microsoft.com/office/drawing/2014/main" id="{00000000-0008-0000-0200-00001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53" name="Picture 7">
          <a:extLst>
            <a:ext uri="{FF2B5EF4-FFF2-40B4-BE49-F238E27FC236}">
              <a16:creationId xmlns:a16="http://schemas.microsoft.com/office/drawing/2014/main" id="{00000000-0008-0000-0200-00001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54" name="Picture 7">
          <a:extLst>
            <a:ext uri="{FF2B5EF4-FFF2-40B4-BE49-F238E27FC236}">
              <a16:creationId xmlns:a16="http://schemas.microsoft.com/office/drawing/2014/main" id="{00000000-0008-0000-0200-00001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55" name="Picture 7">
          <a:extLst>
            <a:ext uri="{FF2B5EF4-FFF2-40B4-BE49-F238E27FC236}">
              <a16:creationId xmlns:a16="http://schemas.microsoft.com/office/drawing/2014/main" id="{00000000-0008-0000-0200-00001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56" name="Picture 7">
          <a:extLst>
            <a:ext uri="{FF2B5EF4-FFF2-40B4-BE49-F238E27FC236}">
              <a16:creationId xmlns:a16="http://schemas.microsoft.com/office/drawing/2014/main" id="{00000000-0008-0000-0200-00001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57" name="Picture 7">
          <a:extLst>
            <a:ext uri="{FF2B5EF4-FFF2-40B4-BE49-F238E27FC236}">
              <a16:creationId xmlns:a16="http://schemas.microsoft.com/office/drawing/2014/main" id="{00000000-0008-0000-0200-00001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58" name="Picture 7">
          <a:extLst>
            <a:ext uri="{FF2B5EF4-FFF2-40B4-BE49-F238E27FC236}">
              <a16:creationId xmlns:a16="http://schemas.microsoft.com/office/drawing/2014/main" id="{00000000-0008-0000-0200-00001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59" name="Picture 7">
          <a:extLst>
            <a:ext uri="{FF2B5EF4-FFF2-40B4-BE49-F238E27FC236}">
              <a16:creationId xmlns:a16="http://schemas.microsoft.com/office/drawing/2014/main" id="{00000000-0008-0000-0200-00001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60" name="Picture 7">
          <a:extLst>
            <a:ext uri="{FF2B5EF4-FFF2-40B4-BE49-F238E27FC236}">
              <a16:creationId xmlns:a16="http://schemas.microsoft.com/office/drawing/2014/main" id="{00000000-0008-0000-0200-00002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61" name="Picture 7">
          <a:extLst>
            <a:ext uri="{FF2B5EF4-FFF2-40B4-BE49-F238E27FC236}">
              <a16:creationId xmlns:a16="http://schemas.microsoft.com/office/drawing/2014/main" id="{00000000-0008-0000-0200-00002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62" name="Picture 7">
          <a:extLst>
            <a:ext uri="{FF2B5EF4-FFF2-40B4-BE49-F238E27FC236}">
              <a16:creationId xmlns:a16="http://schemas.microsoft.com/office/drawing/2014/main" id="{00000000-0008-0000-0200-00002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63" name="Picture 7">
          <a:extLst>
            <a:ext uri="{FF2B5EF4-FFF2-40B4-BE49-F238E27FC236}">
              <a16:creationId xmlns:a16="http://schemas.microsoft.com/office/drawing/2014/main" id="{00000000-0008-0000-0200-00002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64" name="Picture 7">
          <a:extLst>
            <a:ext uri="{FF2B5EF4-FFF2-40B4-BE49-F238E27FC236}">
              <a16:creationId xmlns:a16="http://schemas.microsoft.com/office/drawing/2014/main" id="{00000000-0008-0000-0200-00002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65" name="Picture 7">
          <a:extLst>
            <a:ext uri="{FF2B5EF4-FFF2-40B4-BE49-F238E27FC236}">
              <a16:creationId xmlns:a16="http://schemas.microsoft.com/office/drawing/2014/main" id="{00000000-0008-0000-0200-00002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66" name="Picture 7">
          <a:extLst>
            <a:ext uri="{FF2B5EF4-FFF2-40B4-BE49-F238E27FC236}">
              <a16:creationId xmlns:a16="http://schemas.microsoft.com/office/drawing/2014/main" id="{00000000-0008-0000-0200-00002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67" name="Picture 7">
          <a:extLst>
            <a:ext uri="{FF2B5EF4-FFF2-40B4-BE49-F238E27FC236}">
              <a16:creationId xmlns:a16="http://schemas.microsoft.com/office/drawing/2014/main" id="{00000000-0008-0000-0200-00002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68" name="Picture 7">
          <a:extLst>
            <a:ext uri="{FF2B5EF4-FFF2-40B4-BE49-F238E27FC236}">
              <a16:creationId xmlns:a16="http://schemas.microsoft.com/office/drawing/2014/main" id="{00000000-0008-0000-0200-00002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69" name="Picture 7">
          <a:extLst>
            <a:ext uri="{FF2B5EF4-FFF2-40B4-BE49-F238E27FC236}">
              <a16:creationId xmlns:a16="http://schemas.microsoft.com/office/drawing/2014/main" id="{00000000-0008-0000-0200-00002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70" name="Picture 7">
          <a:extLst>
            <a:ext uri="{FF2B5EF4-FFF2-40B4-BE49-F238E27FC236}">
              <a16:creationId xmlns:a16="http://schemas.microsoft.com/office/drawing/2014/main" id="{00000000-0008-0000-0200-00002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71" name="Picture 7">
          <a:extLst>
            <a:ext uri="{FF2B5EF4-FFF2-40B4-BE49-F238E27FC236}">
              <a16:creationId xmlns:a16="http://schemas.microsoft.com/office/drawing/2014/main" id="{00000000-0008-0000-0200-00002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72" name="Picture 7">
          <a:extLst>
            <a:ext uri="{FF2B5EF4-FFF2-40B4-BE49-F238E27FC236}">
              <a16:creationId xmlns:a16="http://schemas.microsoft.com/office/drawing/2014/main" id="{00000000-0008-0000-0200-00002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73" name="Picture 7">
          <a:extLst>
            <a:ext uri="{FF2B5EF4-FFF2-40B4-BE49-F238E27FC236}">
              <a16:creationId xmlns:a16="http://schemas.microsoft.com/office/drawing/2014/main" id="{00000000-0008-0000-0200-00002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74" name="Picture 7">
          <a:extLst>
            <a:ext uri="{FF2B5EF4-FFF2-40B4-BE49-F238E27FC236}">
              <a16:creationId xmlns:a16="http://schemas.microsoft.com/office/drawing/2014/main" id="{00000000-0008-0000-0200-00002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75" name="Picture 7">
          <a:extLst>
            <a:ext uri="{FF2B5EF4-FFF2-40B4-BE49-F238E27FC236}">
              <a16:creationId xmlns:a16="http://schemas.microsoft.com/office/drawing/2014/main" id="{00000000-0008-0000-0200-00002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76" name="Picture 7">
          <a:extLst>
            <a:ext uri="{FF2B5EF4-FFF2-40B4-BE49-F238E27FC236}">
              <a16:creationId xmlns:a16="http://schemas.microsoft.com/office/drawing/2014/main" id="{00000000-0008-0000-0200-00003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77" name="Picture 7">
          <a:extLst>
            <a:ext uri="{FF2B5EF4-FFF2-40B4-BE49-F238E27FC236}">
              <a16:creationId xmlns:a16="http://schemas.microsoft.com/office/drawing/2014/main" id="{00000000-0008-0000-0200-00003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78" name="Picture 7">
          <a:extLst>
            <a:ext uri="{FF2B5EF4-FFF2-40B4-BE49-F238E27FC236}">
              <a16:creationId xmlns:a16="http://schemas.microsoft.com/office/drawing/2014/main" id="{00000000-0008-0000-0200-00003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79" name="Picture 7">
          <a:extLst>
            <a:ext uri="{FF2B5EF4-FFF2-40B4-BE49-F238E27FC236}">
              <a16:creationId xmlns:a16="http://schemas.microsoft.com/office/drawing/2014/main" id="{00000000-0008-0000-0200-00003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80" name="Picture 7">
          <a:extLst>
            <a:ext uri="{FF2B5EF4-FFF2-40B4-BE49-F238E27FC236}">
              <a16:creationId xmlns:a16="http://schemas.microsoft.com/office/drawing/2014/main" id="{00000000-0008-0000-0200-00003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81" name="Picture 7">
          <a:extLst>
            <a:ext uri="{FF2B5EF4-FFF2-40B4-BE49-F238E27FC236}">
              <a16:creationId xmlns:a16="http://schemas.microsoft.com/office/drawing/2014/main" id="{00000000-0008-0000-0200-00003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82" name="Picture 7">
          <a:extLst>
            <a:ext uri="{FF2B5EF4-FFF2-40B4-BE49-F238E27FC236}">
              <a16:creationId xmlns:a16="http://schemas.microsoft.com/office/drawing/2014/main" id="{00000000-0008-0000-0200-00003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83" name="Picture 7">
          <a:extLst>
            <a:ext uri="{FF2B5EF4-FFF2-40B4-BE49-F238E27FC236}">
              <a16:creationId xmlns:a16="http://schemas.microsoft.com/office/drawing/2014/main" id="{00000000-0008-0000-0200-00003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84" name="Picture 7">
          <a:extLst>
            <a:ext uri="{FF2B5EF4-FFF2-40B4-BE49-F238E27FC236}">
              <a16:creationId xmlns:a16="http://schemas.microsoft.com/office/drawing/2014/main" id="{00000000-0008-0000-0200-00003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85" name="Picture 7">
          <a:extLst>
            <a:ext uri="{FF2B5EF4-FFF2-40B4-BE49-F238E27FC236}">
              <a16:creationId xmlns:a16="http://schemas.microsoft.com/office/drawing/2014/main" id="{00000000-0008-0000-0200-00003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86" name="Picture 7">
          <a:extLst>
            <a:ext uri="{FF2B5EF4-FFF2-40B4-BE49-F238E27FC236}">
              <a16:creationId xmlns:a16="http://schemas.microsoft.com/office/drawing/2014/main" id="{00000000-0008-0000-0200-00003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87" name="Picture 7">
          <a:extLst>
            <a:ext uri="{FF2B5EF4-FFF2-40B4-BE49-F238E27FC236}">
              <a16:creationId xmlns:a16="http://schemas.microsoft.com/office/drawing/2014/main" id="{00000000-0008-0000-0200-00003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88" name="Picture 7">
          <a:extLst>
            <a:ext uri="{FF2B5EF4-FFF2-40B4-BE49-F238E27FC236}">
              <a16:creationId xmlns:a16="http://schemas.microsoft.com/office/drawing/2014/main" id="{00000000-0008-0000-0200-00003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89" name="Picture 7">
          <a:extLst>
            <a:ext uri="{FF2B5EF4-FFF2-40B4-BE49-F238E27FC236}">
              <a16:creationId xmlns:a16="http://schemas.microsoft.com/office/drawing/2014/main" id="{00000000-0008-0000-0200-00003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90" name="Picture 7">
          <a:extLst>
            <a:ext uri="{FF2B5EF4-FFF2-40B4-BE49-F238E27FC236}">
              <a16:creationId xmlns:a16="http://schemas.microsoft.com/office/drawing/2014/main" id="{00000000-0008-0000-0200-00003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91" name="Picture 7">
          <a:extLst>
            <a:ext uri="{FF2B5EF4-FFF2-40B4-BE49-F238E27FC236}">
              <a16:creationId xmlns:a16="http://schemas.microsoft.com/office/drawing/2014/main" id="{00000000-0008-0000-0200-00003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92" name="Picture 7">
          <a:extLst>
            <a:ext uri="{FF2B5EF4-FFF2-40B4-BE49-F238E27FC236}">
              <a16:creationId xmlns:a16="http://schemas.microsoft.com/office/drawing/2014/main" id="{00000000-0008-0000-0200-00004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93" name="Picture 7">
          <a:extLst>
            <a:ext uri="{FF2B5EF4-FFF2-40B4-BE49-F238E27FC236}">
              <a16:creationId xmlns:a16="http://schemas.microsoft.com/office/drawing/2014/main" id="{00000000-0008-0000-0200-00004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94" name="Picture 7">
          <a:extLst>
            <a:ext uri="{FF2B5EF4-FFF2-40B4-BE49-F238E27FC236}">
              <a16:creationId xmlns:a16="http://schemas.microsoft.com/office/drawing/2014/main" id="{00000000-0008-0000-0200-00004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95" name="Picture 7">
          <a:extLst>
            <a:ext uri="{FF2B5EF4-FFF2-40B4-BE49-F238E27FC236}">
              <a16:creationId xmlns:a16="http://schemas.microsoft.com/office/drawing/2014/main" id="{00000000-0008-0000-0200-00004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96" name="Picture 7">
          <a:extLst>
            <a:ext uri="{FF2B5EF4-FFF2-40B4-BE49-F238E27FC236}">
              <a16:creationId xmlns:a16="http://schemas.microsoft.com/office/drawing/2014/main" id="{00000000-0008-0000-0200-00004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97" name="Picture 7">
          <a:extLst>
            <a:ext uri="{FF2B5EF4-FFF2-40B4-BE49-F238E27FC236}">
              <a16:creationId xmlns:a16="http://schemas.microsoft.com/office/drawing/2014/main" id="{00000000-0008-0000-0200-00004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98" name="Picture 7">
          <a:extLst>
            <a:ext uri="{FF2B5EF4-FFF2-40B4-BE49-F238E27FC236}">
              <a16:creationId xmlns:a16="http://schemas.microsoft.com/office/drawing/2014/main" id="{00000000-0008-0000-0200-00004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399" name="Picture 7">
          <a:extLst>
            <a:ext uri="{FF2B5EF4-FFF2-40B4-BE49-F238E27FC236}">
              <a16:creationId xmlns:a16="http://schemas.microsoft.com/office/drawing/2014/main" id="{00000000-0008-0000-0200-00004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00" name="Picture 7">
          <a:extLst>
            <a:ext uri="{FF2B5EF4-FFF2-40B4-BE49-F238E27FC236}">
              <a16:creationId xmlns:a16="http://schemas.microsoft.com/office/drawing/2014/main" id="{00000000-0008-0000-0200-00004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01" name="Picture 7">
          <a:extLst>
            <a:ext uri="{FF2B5EF4-FFF2-40B4-BE49-F238E27FC236}">
              <a16:creationId xmlns:a16="http://schemas.microsoft.com/office/drawing/2014/main" id="{00000000-0008-0000-0200-00004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02" name="Picture 7">
          <a:extLst>
            <a:ext uri="{FF2B5EF4-FFF2-40B4-BE49-F238E27FC236}">
              <a16:creationId xmlns:a16="http://schemas.microsoft.com/office/drawing/2014/main" id="{00000000-0008-0000-0200-00004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03" name="Picture 7">
          <a:extLst>
            <a:ext uri="{FF2B5EF4-FFF2-40B4-BE49-F238E27FC236}">
              <a16:creationId xmlns:a16="http://schemas.microsoft.com/office/drawing/2014/main" id="{00000000-0008-0000-0200-00004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04" name="Picture 7">
          <a:extLst>
            <a:ext uri="{FF2B5EF4-FFF2-40B4-BE49-F238E27FC236}">
              <a16:creationId xmlns:a16="http://schemas.microsoft.com/office/drawing/2014/main" id="{00000000-0008-0000-0200-00004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05" name="Picture 7">
          <a:extLst>
            <a:ext uri="{FF2B5EF4-FFF2-40B4-BE49-F238E27FC236}">
              <a16:creationId xmlns:a16="http://schemas.microsoft.com/office/drawing/2014/main" id="{00000000-0008-0000-0200-00004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06" name="Picture 7">
          <a:extLst>
            <a:ext uri="{FF2B5EF4-FFF2-40B4-BE49-F238E27FC236}">
              <a16:creationId xmlns:a16="http://schemas.microsoft.com/office/drawing/2014/main" id="{00000000-0008-0000-0200-00004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07" name="Picture 7">
          <a:extLst>
            <a:ext uri="{FF2B5EF4-FFF2-40B4-BE49-F238E27FC236}">
              <a16:creationId xmlns:a16="http://schemas.microsoft.com/office/drawing/2014/main" id="{00000000-0008-0000-0200-00004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08" name="Picture 7">
          <a:extLst>
            <a:ext uri="{FF2B5EF4-FFF2-40B4-BE49-F238E27FC236}">
              <a16:creationId xmlns:a16="http://schemas.microsoft.com/office/drawing/2014/main" id="{00000000-0008-0000-0200-00005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09" name="Picture 7">
          <a:extLst>
            <a:ext uri="{FF2B5EF4-FFF2-40B4-BE49-F238E27FC236}">
              <a16:creationId xmlns:a16="http://schemas.microsoft.com/office/drawing/2014/main" id="{00000000-0008-0000-0200-00005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10" name="Picture 7">
          <a:extLst>
            <a:ext uri="{FF2B5EF4-FFF2-40B4-BE49-F238E27FC236}">
              <a16:creationId xmlns:a16="http://schemas.microsoft.com/office/drawing/2014/main" id="{00000000-0008-0000-0200-00005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11" name="Picture 7">
          <a:extLst>
            <a:ext uri="{FF2B5EF4-FFF2-40B4-BE49-F238E27FC236}">
              <a16:creationId xmlns:a16="http://schemas.microsoft.com/office/drawing/2014/main" id="{00000000-0008-0000-0200-00005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12" name="Picture 7">
          <a:extLst>
            <a:ext uri="{FF2B5EF4-FFF2-40B4-BE49-F238E27FC236}">
              <a16:creationId xmlns:a16="http://schemas.microsoft.com/office/drawing/2014/main" id="{00000000-0008-0000-0200-00005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13" name="Picture 7">
          <a:extLst>
            <a:ext uri="{FF2B5EF4-FFF2-40B4-BE49-F238E27FC236}">
              <a16:creationId xmlns:a16="http://schemas.microsoft.com/office/drawing/2014/main" id="{00000000-0008-0000-0200-00005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14" name="Picture 7">
          <a:extLst>
            <a:ext uri="{FF2B5EF4-FFF2-40B4-BE49-F238E27FC236}">
              <a16:creationId xmlns:a16="http://schemas.microsoft.com/office/drawing/2014/main" id="{00000000-0008-0000-0200-00005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15" name="Picture 7">
          <a:extLst>
            <a:ext uri="{FF2B5EF4-FFF2-40B4-BE49-F238E27FC236}">
              <a16:creationId xmlns:a16="http://schemas.microsoft.com/office/drawing/2014/main" id="{00000000-0008-0000-0200-00005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16" name="Picture 7">
          <a:extLst>
            <a:ext uri="{FF2B5EF4-FFF2-40B4-BE49-F238E27FC236}">
              <a16:creationId xmlns:a16="http://schemas.microsoft.com/office/drawing/2014/main" id="{00000000-0008-0000-0200-00005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17" name="Picture 7">
          <a:extLst>
            <a:ext uri="{FF2B5EF4-FFF2-40B4-BE49-F238E27FC236}">
              <a16:creationId xmlns:a16="http://schemas.microsoft.com/office/drawing/2014/main" id="{00000000-0008-0000-0200-00005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18" name="Picture 7">
          <a:extLst>
            <a:ext uri="{FF2B5EF4-FFF2-40B4-BE49-F238E27FC236}">
              <a16:creationId xmlns:a16="http://schemas.microsoft.com/office/drawing/2014/main" id="{00000000-0008-0000-0200-00005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19" name="Picture 7">
          <a:extLst>
            <a:ext uri="{FF2B5EF4-FFF2-40B4-BE49-F238E27FC236}">
              <a16:creationId xmlns:a16="http://schemas.microsoft.com/office/drawing/2014/main" id="{00000000-0008-0000-0200-00005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20" name="Picture 7">
          <a:extLst>
            <a:ext uri="{FF2B5EF4-FFF2-40B4-BE49-F238E27FC236}">
              <a16:creationId xmlns:a16="http://schemas.microsoft.com/office/drawing/2014/main" id="{00000000-0008-0000-0200-00005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21" name="Picture 7">
          <a:extLst>
            <a:ext uri="{FF2B5EF4-FFF2-40B4-BE49-F238E27FC236}">
              <a16:creationId xmlns:a16="http://schemas.microsoft.com/office/drawing/2014/main" id="{00000000-0008-0000-0200-00005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22" name="Picture 7">
          <a:extLst>
            <a:ext uri="{FF2B5EF4-FFF2-40B4-BE49-F238E27FC236}">
              <a16:creationId xmlns:a16="http://schemas.microsoft.com/office/drawing/2014/main" id="{00000000-0008-0000-0200-00005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23" name="Picture 7">
          <a:extLst>
            <a:ext uri="{FF2B5EF4-FFF2-40B4-BE49-F238E27FC236}">
              <a16:creationId xmlns:a16="http://schemas.microsoft.com/office/drawing/2014/main" id="{00000000-0008-0000-0200-00005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24" name="Picture 7">
          <a:extLst>
            <a:ext uri="{FF2B5EF4-FFF2-40B4-BE49-F238E27FC236}">
              <a16:creationId xmlns:a16="http://schemas.microsoft.com/office/drawing/2014/main" id="{00000000-0008-0000-0200-00006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25" name="Picture 7">
          <a:extLst>
            <a:ext uri="{FF2B5EF4-FFF2-40B4-BE49-F238E27FC236}">
              <a16:creationId xmlns:a16="http://schemas.microsoft.com/office/drawing/2014/main" id="{00000000-0008-0000-0200-00006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26" name="Picture 7">
          <a:extLst>
            <a:ext uri="{FF2B5EF4-FFF2-40B4-BE49-F238E27FC236}">
              <a16:creationId xmlns:a16="http://schemas.microsoft.com/office/drawing/2014/main" id="{00000000-0008-0000-0200-00006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27" name="Picture 7">
          <a:extLst>
            <a:ext uri="{FF2B5EF4-FFF2-40B4-BE49-F238E27FC236}">
              <a16:creationId xmlns:a16="http://schemas.microsoft.com/office/drawing/2014/main" id="{00000000-0008-0000-0200-00006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28" name="Picture 7">
          <a:extLst>
            <a:ext uri="{FF2B5EF4-FFF2-40B4-BE49-F238E27FC236}">
              <a16:creationId xmlns:a16="http://schemas.microsoft.com/office/drawing/2014/main" id="{00000000-0008-0000-0200-00006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29" name="Picture 7">
          <a:extLst>
            <a:ext uri="{FF2B5EF4-FFF2-40B4-BE49-F238E27FC236}">
              <a16:creationId xmlns:a16="http://schemas.microsoft.com/office/drawing/2014/main" id="{00000000-0008-0000-0200-00006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30" name="Picture 7">
          <a:extLst>
            <a:ext uri="{FF2B5EF4-FFF2-40B4-BE49-F238E27FC236}">
              <a16:creationId xmlns:a16="http://schemas.microsoft.com/office/drawing/2014/main" id="{00000000-0008-0000-0200-00006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31" name="Picture 7">
          <a:extLst>
            <a:ext uri="{FF2B5EF4-FFF2-40B4-BE49-F238E27FC236}">
              <a16:creationId xmlns:a16="http://schemas.microsoft.com/office/drawing/2014/main" id="{00000000-0008-0000-0200-00006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32" name="Picture 7">
          <a:extLst>
            <a:ext uri="{FF2B5EF4-FFF2-40B4-BE49-F238E27FC236}">
              <a16:creationId xmlns:a16="http://schemas.microsoft.com/office/drawing/2014/main" id="{00000000-0008-0000-0200-00006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33" name="Picture 7">
          <a:extLst>
            <a:ext uri="{FF2B5EF4-FFF2-40B4-BE49-F238E27FC236}">
              <a16:creationId xmlns:a16="http://schemas.microsoft.com/office/drawing/2014/main" id="{00000000-0008-0000-0200-00006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34" name="Picture 7">
          <a:extLst>
            <a:ext uri="{FF2B5EF4-FFF2-40B4-BE49-F238E27FC236}">
              <a16:creationId xmlns:a16="http://schemas.microsoft.com/office/drawing/2014/main" id="{00000000-0008-0000-0200-00006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35" name="Picture 7">
          <a:extLst>
            <a:ext uri="{FF2B5EF4-FFF2-40B4-BE49-F238E27FC236}">
              <a16:creationId xmlns:a16="http://schemas.microsoft.com/office/drawing/2014/main" id="{00000000-0008-0000-0200-00006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36" name="Picture 7">
          <a:extLst>
            <a:ext uri="{FF2B5EF4-FFF2-40B4-BE49-F238E27FC236}">
              <a16:creationId xmlns:a16="http://schemas.microsoft.com/office/drawing/2014/main" id="{00000000-0008-0000-0200-00006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37" name="Picture 7">
          <a:extLst>
            <a:ext uri="{FF2B5EF4-FFF2-40B4-BE49-F238E27FC236}">
              <a16:creationId xmlns:a16="http://schemas.microsoft.com/office/drawing/2014/main" id="{00000000-0008-0000-0200-00006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38" name="Picture 7">
          <a:extLst>
            <a:ext uri="{FF2B5EF4-FFF2-40B4-BE49-F238E27FC236}">
              <a16:creationId xmlns:a16="http://schemas.microsoft.com/office/drawing/2014/main" id="{00000000-0008-0000-0200-00006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39" name="Picture 7">
          <a:extLst>
            <a:ext uri="{FF2B5EF4-FFF2-40B4-BE49-F238E27FC236}">
              <a16:creationId xmlns:a16="http://schemas.microsoft.com/office/drawing/2014/main" id="{00000000-0008-0000-0200-00006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40" name="Picture 7">
          <a:extLst>
            <a:ext uri="{FF2B5EF4-FFF2-40B4-BE49-F238E27FC236}">
              <a16:creationId xmlns:a16="http://schemas.microsoft.com/office/drawing/2014/main" id="{00000000-0008-0000-0200-00007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41" name="Picture 7">
          <a:extLst>
            <a:ext uri="{FF2B5EF4-FFF2-40B4-BE49-F238E27FC236}">
              <a16:creationId xmlns:a16="http://schemas.microsoft.com/office/drawing/2014/main" id="{00000000-0008-0000-0200-00007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42" name="Picture 7">
          <a:extLst>
            <a:ext uri="{FF2B5EF4-FFF2-40B4-BE49-F238E27FC236}">
              <a16:creationId xmlns:a16="http://schemas.microsoft.com/office/drawing/2014/main" id="{00000000-0008-0000-0200-00007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43" name="Picture 7">
          <a:extLst>
            <a:ext uri="{FF2B5EF4-FFF2-40B4-BE49-F238E27FC236}">
              <a16:creationId xmlns:a16="http://schemas.microsoft.com/office/drawing/2014/main" id="{00000000-0008-0000-0200-00007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44" name="Picture 7">
          <a:extLst>
            <a:ext uri="{FF2B5EF4-FFF2-40B4-BE49-F238E27FC236}">
              <a16:creationId xmlns:a16="http://schemas.microsoft.com/office/drawing/2014/main" id="{00000000-0008-0000-0200-00007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45" name="Picture 7">
          <a:extLst>
            <a:ext uri="{FF2B5EF4-FFF2-40B4-BE49-F238E27FC236}">
              <a16:creationId xmlns:a16="http://schemas.microsoft.com/office/drawing/2014/main" id="{00000000-0008-0000-0200-00007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46" name="Picture 7">
          <a:extLst>
            <a:ext uri="{FF2B5EF4-FFF2-40B4-BE49-F238E27FC236}">
              <a16:creationId xmlns:a16="http://schemas.microsoft.com/office/drawing/2014/main" id="{00000000-0008-0000-0200-00007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47" name="Picture 7">
          <a:extLst>
            <a:ext uri="{FF2B5EF4-FFF2-40B4-BE49-F238E27FC236}">
              <a16:creationId xmlns:a16="http://schemas.microsoft.com/office/drawing/2014/main" id="{00000000-0008-0000-0200-00007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48" name="Picture 7">
          <a:extLst>
            <a:ext uri="{FF2B5EF4-FFF2-40B4-BE49-F238E27FC236}">
              <a16:creationId xmlns:a16="http://schemas.microsoft.com/office/drawing/2014/main" id="{00000000-0008-0000-0200-00007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49" name="Picture 7">
          <a:extLst>
            <a:ext uri="{FF2B5EF4-FFF2-40B4-BE49-F238E27FC236}">
              <a16:creationId xmlns:a16="http://schemas.microsoft.com/office/drawing/2014/main" id="{00000000-0008-0000-0200-00007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50" name="Picture 7">
          <a:extLst>
            <a:ext uri="{FF2B5EF4-FFF2-40B4-BE49-F238E27FC236}">
              <a16:creationId xmlns:a16="http://schemas.microsoft.com/office/drawing/2014/main" id="{00000000-0008-0000-0200-00007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51" name="Picture 7">
          <a:extLst>
            <a:ext uri="{FF2B5EF4-FFF2-40B4-BE49-F238E27FC236}">
              <a16:creationId xmlns:a16="http://schemas.microsoft.com/office/drawing/2014/main" id="{00000000-0008-0000-0200-00007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52" name="Picture 7">
          <a:extLst>
            <a:ext uri="{FF2B5EF4-FFF2-40B4-BE49-F238E27FC236}">
              <a16:creationId xmlns:a16="http://schemas.microsoft.com/office/drawing/2014/main" id="{00000000-0008-0000-0200-00007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53" name="Picture 7">
          <a:extLst>
            <a:ext uri="{FF2B5EF4-FFF2-40B4-BE49-F238E27FC236}">
              <a16:creationId xmlns:a16="http://schemas.microsoft.com/office/drawing/2014/main" id="{00000000-0008-0000-0200-00007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54" name="Picture 7">
          <a:extLst>
            <a:ext uri="{FF2B5EF4-FFF2-40B4-BE49-F238E27FC236}">
              <a16:creationId xmlns:a16="http://schemas.microsoft.com/office/drawing/2014/main" id="{00000000-0008-0000-0200-00007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55" name="Picture 7">
          <a:extLst>
            <a:ext uri="{FF2B5EF4-FFF2-40B4-BE49-F238E27FC236}">
              <a16:creationId xmlns:a16="http://schemas.microsoft.com/office/drawing/2014/main" id="{00000000-0008-0000-0200-00007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56" name="Picture 7">
          <a:extLst>
            <a:ext uri="{FF2B5EF4-FFF2-40B4-BE49-F238E27FC236}">
              <a16:creationId xmlns:a16="http://schemas.microsoft.com/office/drawing/2014/main" id="{00000000-0008-0000-0200-00008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57" name="Picture 7">
          <a:extLst>
            <a:ext uri="{FF2B5EF4-FFF2-40B4-BE49-F238E27FC236}">
              <a16:creationId xmlns:a16="http://schemas.microsoft.com/office/drawing/2014/main" id="{00000000-0008-0000-0200-00008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58" name="Picture 7">
          <a:extLst>
            <a:ext uri="{FF2B5EF4-FFF2-40B4-BE49-F238E27FC236}">
              <a16:creationId xmlns:a16="http://schemas.microsoft.com/office/drawing/2014/main" id="{00000000-0008-0000-0200-00008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59" name="Picture 7">
          <a:extLst>
            <a:ext uri="{FF2B5EF4-FFF2-40B4-BE49-F238E27FC236}">
              <a16:creationId xmlns:a16="http://schemas.microsoft.com/office/drawing/2014/main" id="{00000000-0008-0000-0200-00008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60" name="Picture 7">
          <a:extLst>
            <a:ext uri="{FF2B5EF4-FFF2-40B4-BE49-F238E27FC236}">
              <a16:creationId xmlns:a16="http://schemas.microsoft.com/office/drawing/2014/main" id="{00000000-0008-0000-0200-00008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61" name="Picture 7">
          <a:extLst>
            <a:ext uri="{FF2B5EF4-FFF2-40B4-BE49-F238E27FC236}">
              <a16:creationId xmlns:a16="http://schemas.microsoft.com/office/drawing/2014/main" id="{00000000-0008-0000-0200-00008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62" name="Picture 7">
          <a:extLst>
            <a:ext uri="{FF2B5EF4-FFF2-40B4-BE49-F238E27FC236}">
              <a16:creationId xmlns:a16="http://schemas.microsoft.com/office/drawing/2014/main" id="{00000000-0008-0000-0200-00008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63" name="Picture 7">
          <a:extLst>
            <a:ext uri="{FF2B5EF4-FFF2-40B4-BE49-F238E27FC236}">
              <a16:creationId xmlns:a16="http://schemas.microsoft.com/office/drawing/2014/main" id="{00000000-0008-0000-0200-00008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64" name="Picture 7">
          <a:extLst>
            <a:ext uri="{FF2B5EF4-FFF2-40B4-BE49-F238E27FC236}">
              <a16:creationId xmlns:a16="http://schemas.microsoft.com/office/drawing/2014/main" id="{00000000-0008-0000-0200-00008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65" name="Picture 7">
          <a:extLst>
            <a:ext uri="{FF2B5EF4-FFF2-40B4-BE49-F238E27FC236}">
              <a16:creationId xmlns:a16="http://schemas.microsoft.com/office/drawing/2014/main" id="{00000000-0008-0000-0200-00008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66" name="Picture 7">
          <a:extLst>
            <a:ext uri="{FF2B5EF4-FFF2-40B4-BE49-F238E27FC236}">
              <a16:creationId xmlns:a16="http://schemas.microsoft.com/office/drawing/2014/main" id="{00000000-0008-0000-0200-00008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67" name="Picture 7">
          <a:extLst>
            <a:ext uri="{FF2B5EF4-FFF2-40B4-BE49-F238E27FC236}">
              <a16:creationId xmlns:a16="http://schemas.microsoft.com/office/drawing/2014/main" id="{00000000-0008-0000-0200-00008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68" name="Picture 7">
          <a:extLst>
            <a:ext uri="{FF2B5EF4-FFF2-40B4-BE49-F238E27FC236}">
              <a16:creationId xmlns:a16="http://schemas.microsoft.com/office/drawing/2014/main" id="{00000000-0008-0000-0200-00008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69" name="Picture 7">
          <a:extLst>
            <a:ext uri="{FF2B5EF4-FFF2-40B4-BE49-F238E27FC236}">
              <a16:creationId xmlns:a16="http://schemas.microsoft.com/office/drawing/2014/main" id="{00000000-0008-0000-0200-00008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70" name="Picture 7">
          <a:extLst>
            <a:ext uri="{FF2B5EF4-FFF2-40B4-BE49-F238E27FC236}">
              <a16:creationId xmlns:a16="http://schemas.microsoft.com/office/drawing/2014/main" id="{00000000-0008-0000-0200-00008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71" name="Picture 7">
          <a:extLst>
            <a:ext uri="{FF2B5EF4-FFF2-40B4-BE49-F238E27FC236}">
              <a16:creationId xmlns:a16="http://schemas.microsoft.com/office/drawing/2014/main" id="{00000000-0008-0000-0200-00008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72" name="Picture 7">
          <a:extLst>
            <a:ext uri="{FF2B5EF4-FFF2-40B4-BE49-F238E27FC236}">
              <a16:creationId xmlns:a16="http://schemas.microsoft.com/office/drawing/2014/main" id="{00000000-0008-0000-0200-00009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73" name="Picture 7">
          <a:extLst>
            <a:ext uri="{FF2B5EF4-FFF2-40B4-BE49-F238E27FC236}">
              <a16:creationId xmlns:a16="http://schemas.microsoft.com/office/drawing/2014/main" id="{00000000-0008-0000-0200-00009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74" name="Picture 7">
          <a:extLst>
            <a:ext uri="{FF2B5EF4-FFF2-40B4-BE49-F238E27FC236}">
              <a16:creationId xmlns:a16="http://schemas.microsoft.com/office/drawing/2014/main" id="{00000000-0008-0000-0200-00009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75" name="Picture 7">
          <a:extLst>
            <a:ext uri="{FF2B5EF4-FFF2-40B4-BE49-F238E27FC236}">
              <a16:creationId xmlns:a16="http://schemas.microsoft.com/office/drawing/2014/main" id="{00000000-0008-0000-0200-00009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76" name="Picture 7">
          <a:extLst>
            <a:ext uri="{FF2B5EF4-FFF2-40B4-BE49-F238E27FC236}">
              <a16:creationId xmlns:a16="http://schemas.microsoft.com/office/drawing/2014/main" id="{00000000-0008-0000-0200-00009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77" name="Picture 7">
          <a:extLst>
            <a:ext uri="{FF2B5EF4-FFF2-40B4-BE49-F238E27FC236}">
              <a16:creationId xmlns:a16="http://schemas.microsoft.com/office/drawing/2014/main" id="{00000000-0008-0000-0200-00009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78" name="Picture 7">
          <a:extLst>
            <a:ext uri="{FF2B5EF4-FFF2-40B4-BE49-F238E27FC236}">
              <a16:creationId xmlns:a16="http://schemas.microsoft.com/office/drawing/2014/main" id="{00000000-0008-0000-0200-00009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79" name="Picture 7">
          <a:extLst>
            <a:ext uri="{FF2B5EF4-FFF2-40B4-BE49-F238E27FC236}">
              <a16:creationId xmlns:a16="http://schemas.microsoft.com/office/drawing/2014/main" id="{00000000-0008-0000-0200-00009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80" name="Picture 7">
          <a:extLst>
            <a:ext uri="{FF2B5EF4-FFF2-40B4-BE49-F238E27FC236}">
              <a16:creationId xmlns:a16="http://schemas.microsoft.com/office/drawing/2014/main" id="{00000000-0008-0000-0200-00009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81" name="Picture 7">
          <a:extLst>
            <a:ext uri="{FF2B5EF4-FFF2-40B4-BE49-F238E27FC236}">
              <a16:creationId xmlns:a16="http://schemas.microsoft.com/office/drawing/2014/main" id="{00000000-0008-0000-0200-00009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82" name="Picture 7">
          <a:extLst>
            <a:ext uri="{FF2B5EF4-FFF2-40B4-BE49-F238E27FC236}">
              <a16:creationId xmlns:a16="http://schemas.microsoft.com/office/drawing/2014/main" id="{00000000-0008-0000-0200-00009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83" name="Picture 7">
          <a:extLst>
            <a:ext uri="{FF2B5EF4-FFF2-40B4-BE49-F238E27FC236}">
              <a16:creationId xmlns:a16="http://schemas.microsoft.com/office/drawing/2014/main" id="{00000000-0008-0000-0200-00009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84" name="Picture 7">
          <a:extLst>
            <a:ext uri="{FF2B5EF4-FFF2-40B4-BE49-F238E27FC236}">
              <a16:creationId xmlns:a16="http://schemas.microsoft.com/office/drawing/2014/main" id="{00000000-0008-0000-0200-00009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85" name="Picture 7">
          <a:extLst>
            <a:ext uri="{FF2B5EF4-FFF2-40B4-BE49-F238E27FC236}">
              <a16:creationId xmlns:a16="http://schemas.microsoft.com/office/drawing/2014/main" id="{00000000-0008-0000-0200-00009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86" name="Picture 7">
          <a:extLst>
            <a:ext uri="{FF2B5EF4-FFF2-40B4-BE49-F238E27FC236}">
              <a16:creationId xmlns:a16="http://schemas.microsoft.com/office/drawing/2014/main" id="{00000000-0008-0000-0200-00009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87" name="Picture 7">
          <a:extLst>
            <a:ext uri="{FF2B5EF4-FFF2-40B4-BE49-F238E27FC236}">
              <a16:creationId xmlns:a16="http://schemas.microsoft.com/office/drawing/2014/main" id="{00000000-0008-0000-0200-00009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88" name="Picture 7">
          <a:extLst>
            <a:ext uri="{FF2B5EF4-FFF2-40B4-BE49-F238E27FC236}">
              <a16:creationId xmlns:a16="http://schemas.microsoft.com/office/drawing/2014/main" id="{00000000-0008-0000-0200-0000A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89" name="Picture 7">
          <a:extLst>
            <a:ext uri="{FF2B5EF4-FFF2-40B4-BE49-F238E27FC236}">
              <a16:creationId xmlns:a16="http://schemas.microsoft.com/office/drawing/2014/main" id="{00000000-0008-0000-0200-0000A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90" name="Picture 7">
          <a:extLst>
            <a:ext uri="{FF2B5EF4-FFF2-40B4-BE49-F238E27FC236}">
              <a16:creationId xmlns:a16="http://schemas.microsoft.com/office/drawing/2014/main" id="{00000000-0008-0000-0200-0000A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91" name="Picture 7">
          <a:extLst>
            <a:ext uri="{FF2B5EF4-FFF2-40B4-BE49-F238E27FC236}">
              <a16:creationId xmlns:a16="http://schemas.microsoft.com/office/drawing/2014/main" id="{00000000-0008-0000-0200-0000A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92" name="Picture 7">
          <a:extLst>
            <a:ext uri="{FF2B5EF4-FFF2-40B4-BE49-F238E27FC236}">
              <a16:creationId xmlns:a16="http://schemas.microsoft.com/office/drawing/2014/main" id="{00000000-0008-0000-0200-0000A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93" name="Picture 7">
          <a:extLst>
            <a:ext uri="{FF2B5EF4-FFF2-40B4-BE49-F238E27FC236}">
              <a16:creationId xmlns:a16="http://schemas.microsoft.com/office/drawing/2014/main" id="{00000000-0008-0000-0200-0000A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94" name="Picture 7">
          <a:extLst>
            <a:ext uri="{FF2B5EF4-FFF2-40B4-BE49-F238E27FC236}">
              <a16:creationId xmlns:a16="http://schemas.microsoft.com/office/drawing/2014/main" id="{00000000-0008-0000-0200-0000A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95" name="Picture 7">
          <a:extLst>
            <a:ext uri="{FF2B5EF4-FFF2-40B4-BE49-F238E27FC236}">
              <a16:creationId xmlns:a16="http://schemas.microsoft.com/office/drawing/2014/main" id="{00000000-0008-0000-0200-0000A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96" name="Picture 7">
          <a:extLst>
            <a:ext uri="{FF2B5EF4-FFF2-40B4-BE49-F238E27FC236}">
              <a16:creationId xmlns:a16="http://schemas.microsoft.com/office/drawing/2014/main" id="{00000000-0008-0000-0200-0000A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97" name="Picture 7">
          <a:extLst>
            <a:ext uri="{FF2B5EF4-FFF2-40B4-BE49-F238E27FC236}">
              <a16:creationId xmlns:a16="http://schemas.microsoft.com/office/drawing/2014/main" id="{00000000-0008-0000-0200-0000A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98" name="Picture 7">
          <a:extLst>
            <a:ext uri="{FF2B5EF4-FFF2-40B4-BE49-F238E27FC236}">
              <a16:creationId xmlns:a16="http://schemas.microsoft.com/office/drawing/2014/main" id="{00000000-0008-0000-0200-0000A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499" name="Picture 7">
          <a:extLst>
            <a:ext uri="{FF2B5EF4-FFF2-40B4-BE49-F238E27FC236}">
              <a16:creationId xmlns:a16="http://schemas.microsoft.com/office/drawing/2014/main" id="{00000000-0008-0000-0200-0000A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00" name="Picture 7">
          <a:extLst>
            <a:ext uri="{FF2B5EF4-FFF2-40B4-BE49-F238E27FC236}">
              <a16:creationId xmlns:a16="http://schemas.microsoft.com/office/drawing/2014/main" id="{00000000-0008-0000-0200-0000A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01" name="Picture 7">
          <a:extLst>
            <a:ext uri="{FF2B5EF4-FFF2-40B4-BE49-F238E27FC236}">
              <a16:creationId xmlns:a16="http://schemas.microsoft.com/office/drawing/2014/main" id="{00000000-0008-0000-0200-0000A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02" name="Picture 7">
          <a:extLst>
            <a:ext uri="{FF2B5EF4-FFF2-40B4-BE49-F238E27FC236}">
              <a16:creationId xmlns:a16="http://schemas.microsoft.com/office/drawing/2014/main" id="{00000000-0008-0000-0200-0000A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03" name="Picture 7">
          <a:extLst>
            <a:ext uri="{FF2B5EF4-FFF2-40B4-BE49-F238E27FC236}">
              <a16:creationId xmlns:a16="http://schemas.microsoft.com/office/drawing/2014/main" id="{00000000-0008-0000-0200-0000A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04" name="Picture 7">
          <a:extLst>
            <a:ext uri="{FF2B5EF4-FFF2-40B4-BE49-F238E27FC236}">
              <a16:creationId xmlns:a16="http://schemas.microsoft.com/office/drawing/2014/main" id="{00000000-0008-0000-0200-0000B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05" name="Picture 7">
          <a:extLst>
            <a:ext uri="{FF2B5EF4-FFF2-40B4-BE49-F238E27FC236}">
              <a16:creationId xmlns:a16="http://schemas.microsoft.com/office/drawing/2014/main" id="{00000000-0008-0000-0200-0000B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06" name="Picture 7">
          <a:extLst>
            <a:ext uri="{FF2B5EF4-FFF2-40B4-BE49-F238E27FC236}">
              <a16:creationId xmlns:a16="http://schemas.microsoft.com/office/drawing/2014/main" id="{00000000-0008-0000-0200-0000B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07" name="Picture 7">
          <a:extLst>
            <a:ext uri="{FF2B5EF4-FFF2-40B4-BE49-F238E27FC236}">
              <a16:creationId xmlns:a16="http://schemas.microsoft.com/office/drawing/2014/main" id="{00000000-0008-0000-0200-0000B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08" name="Picture 7">
          <a:extLst>
            <a:ext uri="{FF2B5EF4-FFF2-40B4-BE49-F238E27FC236}">
              <a16:creationId xmlns:a16="http://schemas.microsoft.com/office/drawing/2014/main" id="{00000000-0008-0000-0200-0000B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09" name="Picture 7">
          <a:extLst>
            <a:ext uri="{FF2B5EF4-FFF2-40B4-BE49-F238E27FC236}">
              <a16:creationId xmlns:a16="http://schemas.microsoft.com/office/drawing/2014/main" id="{00000000-0008-0000-0200-0000B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10" name="Picture 7">
          <a:extLst>
            <a:ext uri="{FF2B5EF4-FFF2-40B4-BE49-F238E27FC236}">
              <a16:creationId xmlns:a16="http://schemas.microsoft.com/office/drawing/2014/main" id="{00000000-0008-0000-0200-0000B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11" name="Picture 7">
          <a:extLst>
            <a:ext uri="{FF2B5EF4-FFF2-40B4-BE49-F238E27FC236}">
              <a16:creationId xmlns:a16="http://schemas.microsoft.com/office/drawing/2014/main" id="{00000000-0008-0000-0200-0000B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12" name="Picture 7">
          <a:extLst>
            <a:ext uri="{FF2B5EF4-FFF2-40B4-BE49-F238E27FC236}">
              <a16:creationId xmlns:a16="http://schemas.microsoft.com/office/drawing/2014/main" id="{00000000-0008-0000-0200-0000B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13" name="Picture 7">
          <a:extLst>
            <a:ext uri="{FF2B5EF4-FFF2-40B4-BE49-F238E27FC236}">
              <a16:creationId xmlns:a16="http://schemas.microsoft.com/office/drawing/2014/main" id="{00000000-0008-0000-0200-0000B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14" name="Picture 7">
          <a:extLst>
            <a:ext uri="{FF2B5EF4-FFF2-40B4-BE49-F238E27FC236}">
              <a16:creationId xmlns:a16="http://schemas.microsoft.com/office/drawing/2014/main" id="{00000000-0008-0000-0200-0000B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15" name="Picture 7">
          <a:extLst>
            <a:ext uri="{FF2B5EF4-FFF2-40B4-BE49-F238E27FC236}">
              <a16:creationId xmlns:a16="http://schemas.microsoft.com/office/drawing/2014/main" id="{00000000-0008-0000-0200-0000B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16" name="Picture 7">
          <a:extLst>
            <a:ext uri="{FF2B5EF4-FFF2-40B4-BE49-F238E27FC236}">
              <a16:creationId xmlns:a16="http://schemas.microsoft.com/office/drawing/2014/main" id="{00000000-0008-0000-0200-0000B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17" name="Picture 7">
          <a:extLst>
            <a:ext uri="{FF2B5EF4-FFF2-40B4-BE49-F238E27FC236}">
              <a16:creationId xmlns:a16="http://schemas.microsoft.com/office/drawing/2014/main" id="{00000000-0008-0000-0200-0000B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18" name="Picture 7">
          <a:extLst>
            <a:ext uri="{FF2B5EF4-FFF2-40B4-BE49-F238E27FC236}">
              <a16:creationId xmlns:a16="http://schemas.microsoft.com/office/drawing/2014/main" id="{00000000-0008-0000-0200-0000B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19" name="Picture 7">
          <a:extLst>
            <a:ext uri="{FF2B5EF4-FFF2-40B4-BE49-F238E27FC236}">
              <a16:creationId xmlns:a16="http://schemas.microsoft.com/office/drawing/2014/main" id="{00000000-0008-0000-0200-0000B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20" name="Picture 7">
          <a:extLst>
            <a:ext uri="{FF2B5EF4-FFF2-40B4-BE49-F238E27FC236}">
              <a16:creationId xmlns:a16="http://schemas.microsoft.com/office/drawing/2014/main" id="{00000000-0008-0000-0200-0000C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21" name="Picture 7">
          <a:extLst>
            <a:ext uri="{FF2B5EF4-FFF2-40B4-BE49-F238E27FC236}">
              <a16:creationId xmlns:a16="http://schemas.microsoft.com/office/drawing/2014/main" id="{00000000-0008-0000-0200-0000C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22" name="Picture 7">
          <a:extLst>
            <a:ext uri="{FF2B5EF4-FFF2-40B4-BE49-F238E27FC236}">
              <a16:creationId xmlns:a16="http://schemas.microsoft.com/office/drawing/2014/main" id="{00000000-0008-0000-0200-0000C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23" name="Picture 7">
          <a:extLst>
            <a:ext uri="{FF2B5EF4-FFF2-40B4-BE49-F238E27FC236}">
              <a16:creationId xmlns:a16="http://schemas.microsoft.com/office/drawing/2014/main" id="{00000000-0008-0000-0200-0000C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24" name="Picture 7">
          <a:extLst>
            <a:ext uri="{FF2B5EF4-FFF2-40B4-BE49-F238E27FC236}">
              <a16:creationId xmlns:a16="http://schemas.microsoft.com/office/drawing/2014/main" id="{00000000-0008-0000-0200-0000C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25" name="Picture 7">
          <a:extLst>
            <a:ext uri="{FF2B5EF4-FFF2-40B4-BE49-F238E27FC236}">
              <a16:creationId xmlns:a16="http://schemas.microsoft.com/office/drawing/2014/main" id="{00000000-0008-0000-0200-0000C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26" name="Picture 7">
          <a:extLst>
            <a:ext uri="{FF2B5EF4-FFF2-40B4-BE49-F238E27FC236}">
              <a16:creationId xmlns:a16="http://schemas.microsoft.com/office/drawing/2014/main" id="{00000000-0008-0000-0200-0000C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27" name="Picture 7">
          <a:extLst>
            <a:ext uri="{FF2B5EF4-FFF2-40B4-BE49-F238E27FC236}">
              <a16:creationId xmlns:a16="http://schemas.microsoft.com/office/drawing/2014/main" id="{00000000-0008-0000-0200-0000C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28" name="Picture 7">
          <a:extLst>
            <a:ext uri="{FF2B5EF4-FFF2-40B4-BE49-F238E27FC236}">
              <a16:creationId xmlns:a16="http://schemas.microsoft.com/office/drawing/2014/main" id="{00000000-0008-0000-0200-0000C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29" name="Picture 7">
          <a:extLst>
            <a:ext uri="{FF2B5EF4-FFF2-40B4-BE49-F238E27FC236}">
              <a16:creationId xmlns:a16="http://schemas.microsoft.com/office/drawing/2014/main" id="{00000000-0008-0000-0200-0000C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30" name="Picture 7">
          <a:extLst>
            <a:ext uri="{FF2B5EF4-FFF2-40B4-BE49-F238E27FC236}">
              <a16:creationId xmlns:a16="http://schemas.microsoft.com/office/drawing/2014/main" id="{00000000-0008-0000-0200-0000C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31" name="Picture 7">
          <a:extLst>
            <a:ext uri="{FF2B5EF4-FFF2-40B4-BE49-F238E27FC236}">
              <a16:creationId xmlns:a16="http://schemas.microsoft.com/office/drawing/2014/main" id="{00000000-0008-0000-0200-0000C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32" name="Picture 7">
          <a:extLst>
            <a:ext uri="{FF2B5EF4-FFF2-40B4-BE49-F238E27FC236}">
              <a16:creationId xmlns:a16="http://schemas.microsoft.com/office/drawing/2014/main" id="{00000000-0008-0000-0200-0000C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33" name="Picture 7">
          <a:extLst>
            <a:ext uri="{FF2B5EF4-FFF2-40B4-BE49-F238E27FC236}">
              <a16:creationId xmlns:a16="http://schemas.microsoft.com/office/drawing/2014/main" id="{00000000-0008-0000-0200-0000C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34" name="Picture 7">
          <a:extLst>
            <a:ext uri="{FF2B5EF4-FFF2-40B4-BE49-F238E27FC236}">
              <a16:creationId xmlns:a16="http://schemas.microsoft.com/office/drawing/2014/main" id="{00000000-0008-0000-0200-0000C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35" name="Picture 7">
          <a:extLst>
            <a:ext uri="{FF2B5EF4-FFF2-40B4-BE49-F238E27FC236}">
              <a16:creationId xmlns:a16="http://schemas.microsoft.com/office/drawing/2014/main" id="{00000000-0008-0000-0200-0000C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36" name="Picture 7">
          <a:extLst>
            <a:ext uri="{FF2B5EF4-FFF2-40B4-BE49-F238E27FC236}">
              <a16:creationId xmlns:a16="http://schemas.microsoft.com/office/drawing/2014/main" id="{00000000-0008-0000-0200-0000D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37" name="Picture 7">
          <a:extLst>
            <a:ext uri="{FF2B5EF4-FFF2-40B4-BE49-F238E27FC236}">
              <a16:creationId xmlns:a16="http://schemas.microsoft.com/office/drawing/2014/main" id="{00000000-0008-0000-0200-0000D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38" name="Picture 7">
          <a:extLst>
            <a:ext uri="{FF2B5EF4-FFF2-40B4-BE49-F238E27FC236}">
              <a16:creationId xmlns:a16="http://schemas.microsoft.com/office/drawing/2014/main" id="{00000000-0008-0000-0200-0000D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39" name="Picture 7">
          <a:extLst>
            <a:ext uri="{FF2B5EF4-FFF2-40B4-BE49-F238E27FC236}">
              <a16:creationId xmlns:a16="http://schemas.microsoft.com/office/drawing/2014/main" id="{00000000-0008-0000-0200-0000D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40" name="Picture 7">
          <a:extLst>
            <a:ext uri="{FF2B5EF4-FFF2-40B4-BE49-F238E27FC236}">
              <a16:creationId xmlns:a16="http://schemas.microsoft.com/office/drawing/2014/main" id="{00000000-0008-0000-0200-0000D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41" name="Picture 7">
          <a:extLst>
            <a:ext uri="{FF2B5EF4-FFF2-40B4-BE49-F238E27FC236}">
              <a16:creationId xmlns:a16="http://schemas.microsoft.com/office/drawing/2014/main" id="{00000000-0008-0000-0200-0000D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42" name="Picture 7">
          <a:extLst>
            <a:ext uri="{FF2B5EF4-FFF2-40B4-BE49-F238E27FC236}">
              <a16:creationId xmlns:a16="http://schemas.microsoft.com/office/drawing/2014/main" id="{00000000-0008-0000-0200-0000D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43" name="Picture 7">
          <a:extLst>
            <a:ext uri="{FF2B5EF4-FFF2-40B4-BE49-F238E27FC236}">
              <a16:creationId xmlns:a16="http://schemas.microsoft.com/office/drawing/2014/main" id="{00000000-0008-0000-0200-0000D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44" name="Picture 7">
          <a:extLst>
            <a:ext uri="{FF2B5EF4-FFF2-40B4-BE49-F238E27FC236}">
              <a16:creationId xmlns:a16="http://schemas.microsoft.com/office/drawing/2014/main" id="{00000000-0008-0000-0200-0000D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45" name="Picture 7">
          <a:extLst>
            <a:ext uri="{FF2B5EF4-FFF2-40B4-BE49-F238E27FC236}">
              <a16:creationId xmlns:a16="http://schemas.microsoft.com/office/drawing/2014/main" id="{00000000-0008-0000-0200-0000D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46" name="Picture 7">
          <a:extLst>
            <a:ext uri="{FF2B5EF4-FFF2-40B4-BE49-F238E27FC236}">
              <a16:creationId xmlns:a16="http://schemas.microsoft.com/office/drawing/2014/main" id="{00000000-0008-0000-0200-0000D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47" name="Picture 7">
          <a:extLst>
            <a:ext uri="{FF2B5EF4-FFF2-40B4-BE49-F238E27FC236}">
              <a16:creationId xmlns:a16="http://schemas.microsoft.com/office/drawing/2014/main" id="{00000000-0008-0000-0200-0000D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48" name="Picture 7">
          <a:extLst>
            <a:ext uri="{FF2B5EF4-FFF2-40B4-BE49-F238E27FC236}">
              <a16:creationId xmlns:a16="http://schemas.microsoft.com/office/drawing/2014/main" id="{00000000-0008-0000-0200-0000D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49" name="Picture 7">
          <a:extLst>
            <a:ext uri="{FF2B5EF4-FFF2-40B4-BE49-F238E27FC236}">
              <a16:creationId xmlns:a16="http://schemas.microsoft.com/office/drawing/2014/main" id="{00000000-0008-0000-0200-0000D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50" name="Picture 7">
          <a:extLst>
            <a:ext uri="{FF2B5EF4-FFF2-40B4-BE49-F238E27FC236}">
              <a16:creationId xmlns:a16="http://schemas.microsoft.com/office/drawing/2014/main" id="{00000000-0008-0000-0200-0000D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51" name="Picture 7">
          <a:extLst>
            <a:ext uri="{FF2B5EF4-FFF2-40B4-BE49-F238E27FC236}">
              <a16:creationId xmlns:a16="http://schemas.microsoft.com/office/drawing/2014/main" id="{00000000-0008-0000-0200-0000D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52" name="Picture 7">
          <a:extLst>
            <a:ext uri="{FF2B5EF4-FFF2-40B4-BE49-F238E27FC236}">
              <a16:creationId xmlns:a16="http://schemas.microsoft.com/office/drawing/2014/main" id="{00000000-0008-0000-0200-0000E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53" name="Picture 7">
          <a:extLst>
            <a:ext uri="{FF2B5EF4-FFF2-40B4-BE49-F238E27FC236}">
              <a16:creationId xmlns:a16="http://schemas.microsoft.com/office/drawing/2014/main" id="{00000000-0008-0000-0200-0000E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54" name="Picture 7">
          <a:extLst>
            <a:ext uri="{FF2B5EF4-FFF2-40B4-BE49-F238E27FC236}">
              <a16:creationId xmlns:a16="http://schemas.microsoft.com/office/drawing/2014/main" id="{00000000-0008-0000-0200-0000E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55" name="Picture 7">
          <a:extLst>
            <a:ext uri="{FF2B5EF4-FFF2-40B4-BE49-F238E27FC236}">
              <a16:creationId xmlns:a16="http://schemas.microsoft.com/office/drawing/2014/main" id="{00000000-0008-0000-0200-0000E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56" name="Picture 7">
          <a:extLst>
            <a:ext uri="{FF2B5EF4-FFF2-40B4-BE49-F238E27FC236}">
              <a16:creationId xmlns:a16="http://schemas.microsoft.com/office/drawing/2014/main" id="{00000000-0008-0000-0200-0000E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57" name="Picture 7">
          <a:extLst>
            <a:ext uri="{FF2B5EF4-FFF2-40B4-BE49-F238E27FC236}">
              <a16:creationId xmlns:a16="http://schemas.microsoft.com/office/drawing/2014/main" id="{00000000-0008-0000-0200-0000E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58" name="Picture 7">
          <a:extLst>
            <a:ext uri="{FF2B5EF4-FFF2-40B4-BE49-F238E27FC236}">
              <a16:creationId xmlns:a16="http://schemas.microsoft.com/office/drawing/2014/main" id="{00000000-0008-0000-0200-0000E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59" name="Picture 7">
          <a:extLst>
            <a:ext uri="{FF2B5EF4-FFF2-40B4-BE49-F238E27FC236}">
              <a16:creationId xmlns:a16="http://schemas.microsoft.com/office/drawing/2014/main" id="{00000000-0008-0000-0200-0000E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60" name="Picture 7">
          <a:extLst>
            <a:ext uri="{FF2B5EF4-FFF2-40B4-BE49-F238E27FC236}">
              <a16:creationId xmlns:a16="http://schemas.microsoft.com/office/drawing/2014/main" id="{00000000-0008-0000-0200-0000E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61" name="Picture 7">
          <a:extLst>
            <a:ext uri="{FF2B5EF4-FFF2-40B4-BE49-F238E27FC236}">
              <a16:creationId xmlns:a16="http://schemas.microsoft.com/office/drawing/2014/main" id="{00000000-0008-0000-0200-0000E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62" name="Picture 7">
          <a:extLst>
            <a:ext uri="{FF2B5EF4-FFF2-40B4-BE49-F238E27FC236}">
              <a16:creationId xmlns:a16="http://schemas.microsoft.com/office/drawing/2014/main" id="{00000000-0008-0000-0200-0000E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63" name="Picture 7">
          <a:extLst>
            <a:ext uri="{FF2B5EF4-FFF2-40B4-BE49-F238E27FC236}">
              <a16:creationId xmlns:a16="http://schemas.microsoft.com/office/drawing/2014/main" id="{00000000-0008-0000-0200-0000E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64" name="Picture 7">
          <a:extLst>
            <a:ext uri="{FF2B5EF4-FFF2-40B4-BE49-F238E27FC236}">
              <a16:creationId xmlns:a16="http://schemas.microsoft.com/office/drawing/2014/main" id="{00000000-0008-0000-0200-0000E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65" name="Picture 7">
          <a:extLst>
            <a:ext uri="{FF2B5EF4-FFF2-40B4-BE49-F238E27FC236}">
              <a16:creationId xmlns:a16="http://schemas.microsoft.com/office/drawing/2014/main" id="{00000000-0008-0000-0200-0000E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66" name="Picture 7">
          <a:extLst>
            <a:ext uri="{FF2B5EF4-FFF2-40B4-BE49-F238E27FC236}">
              <a16:creationId xmlns:a16="http://schemas.microsoft.com/office/drawing/2014/main" id="{00000000-0008-0000-0200-0000E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67" name="Picture 7">
          <a:extLst>
            <a:ext uri="{FF2B5EF4-FFF2-40B4-BE49-F238E27FC236}">
              <a16:creationId xmlns:a16="http://schemas.microsoft.com/office/drawing/2014/main" id="{00000000-0008-0000-0200-0000E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68" name="Picture 7">
          <a:extLst>
            <a:ext uri="{FF2B5EF4-FFF2-40B4-BE49-F238E27FC236}">
              <a16:creationId xmlns:a16="http://schemas.microsoft.com/office/drawing/2014/main" id="{00000000-0008-0000-0200-0000F0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69" name="Picture 7">
          <a:extLst>
            <a:ext uri="{FF2B5EF4-FFF2-40B4-BE49-F238E27FC236}">
              <a16:creationId xmlns:a16="http://schemas.microsoft.com/office/drawing/2014/main" id="{00000000-0008-0000-0200-0000F1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70" name="Picture 7">
          <a:extLst>
            <a:ext uri="{FF2B5EF4-FFF2-40B4-BE49-F238E27FC236}">
              <a16:creationId xmlns:a16="http://schemas.microsoft.com/office/drawing/2014/main" id="{00000000-0008-0000-0200-0000F2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71" name="Picture 7">
          <a:extLst>
            <a:ext uri="{FF2B5EF4-FFF2-40B4-BE49-F238E27FC236}">
              <a16:creationId xmlns:a16="http://schemas.microsoft.com/office/drawing/2014/main" id="{00000000-0008-0000-0200-0000F3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72" name="Picture 7">
          <a:extLst>
            <a:ext uri="{FF2B5EF4-FFF2-40B4-BE49-F238E27FC236}">
              <a16:creationId xmlns:a16="http://schemas.microsoft.com/office/drawing/2014/main" id="{00000000-0008-0000-0200-0000F4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73" name="Picture 7">
          <a:extLst>
            <a:ext uri="{FF2B5EF4-FFF2-40B4-BE49-F238E27FC236}">
              <a16:creationId xmlns:a16="http://schemas.microsoft.com/office/drawing/2014/main" id="{00000000-0008-0000-0200-0000F5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74" name="Picture 7">
          <a:extLst>
            <a:ext uri="{FF2B5EF4-FFF2-40B4-BE49-F238E27FC236}">
              <a16:creationId xmlns:a16="http://schemas.microsoft.com/office/drawing/2014/main" id="{00000000-0008-0000-0200-0000F6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75" name="Picture 7">
          <a:extLst>
            <a:ext uri="{FF2B5EF4-FFF2-40B4-BE49-F238E27FC236}">
              <a16:creationId xmlns:a16="http://schemas.microsoft.com/office/drawing/2014/main" id="{00000000-0008-0000-0200-0000F7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76" name="Picture 7">
          <a:extLst>
            <a:ext uri="{FF2B5EF4-FFF2-40B4-BE49-F238E27FC236}">
              <a16:creationId xmlns:a16="http://schemas.microsoft.com/office/drawing/2014/main" id="{00000000-0008-0000-0200-0000F8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77" name="Picture 7">
          <a:extLst>
            <a:ext uri="{FF2B5EF4-FFF2-40B4-BE49-F238E27FC236}">
              <a16:creationId xmlns:a16="http://schemas.microsoft.com/office/drawing/2014/main" id="{00000000-0008-0000-0200-0000F9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78" name="Picture 7">
          <a:extLst>
            <a:ext uri="{FF2B5EF4-FFF2-40B4-BE49-F238E27FC236}">
              <a16:creationId xmlns:a16="http://schemas.microsoft.com/office/drawing/2014/main" id="{00000000-0008-0000-0200-0000FA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79" name="Picture 7">
          <a:extLst>
            <a:ext uri="{FF2B5EF4-FFF2-40B4-BE49-F238E27FC236}">
              <a16:creationId xmlns:a16="http://schemas.microsoft.com/office/drawing/2014/main" id="{00000000-0008-0000-0200-0000FB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80" name="Picture 7">
          <a:extLst>
            <a:ext uri="{FF2B5EF4-FFF2-40B4-BE49-F238E27FC236}">
              <a16:creationId xmlns:a16="http://schemas.microsoft.com/office/drawing/2014/main" id="{00000000-0008-0000-0200-0000FC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81" name="Picture 7">
          <a:extLst>
            <a:ext uri="{FF2B5EF4-FFF2-40B4-BE49-F238E27FC236}">
              <a16:creationId xmlns:a16="http://schemas.microsoft.com/office/drawing/2014/main" id="{00000000-0008-0000-0200-0000FD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82" name="Picture 7">
          <a:extLst>
            <a:ext uri="{FF2B5EF4-FFF2-40B4-BE49-F238E27FC236}">
              <a16:creationId xmlns:a16="http://schemas.microsoft.com/office/drawing/2014/main" id="{00000000-0008-0000-0200-0000FE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83" name="Picture 7">
          <a:extLst>
            <a:ext uri="{FF2B5EF4-FFF2-40B4-BE49-F238E27FC236}">
              <a16:creationId xmlns:a16="http://schemas.microsoft.com/office/drawing/2014/main" id="{00000000-0008-0000-0200-0000FF0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84" name="Picture 7">
          <a:extLst>
            <a:ext uri="{FF2B5EF4-FFF2-40B4-BE49-F238E27FC236}">
              <a16:creationId xmlns:a16="http://schemas.microsoft.com/office/drawing/2014/main" id="{00000000-0008-0000-0200-00000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85" name="Picture 7">
          <a:extLst>
            <a:ext uri="{FF2B5EF4-FFF2-40B4-BE49-F238E27FC236}">
              <a16:creationId xmlns:a16="http://schemas.microsoft.com/office/drawing/2014/main" id="{00000000-0008-0000-0200-00000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86" name="Picture 7">
          <a:extLst>
            <a:ext uri="{FF2B5EF4-FFF2-40B4-BE49-F238E27FC236}">
              <a16:creationId xmlns:a16="http://schemas.microsoft.com/office/drawing/2014/main" id="{00000000-0008-0000-0200-00000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87" name="Picture 7">
          <a:extLst>
            <a:ext uri="{FF2B5EF4-FFF2-40B4-BE49-F238E27FC236}">
              <a16:creationId xmlns:a16="http://schemas.microsoft.com/office/drawing/2014/main" id="{00000000-0008-0000-0200-00000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88" name="Picture 7">
          <a:extLst>
            <a:ext uri="{FF2B5EF4-FFF2-40B4-BE49-F238E27FC236}">
              <a16:creationId xmlns:a16="http://schemas.microsoft.com/office/drawing/2014/main" id="{00000000-0008-0000-0200-00000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89" name="Picture 7">
          <a:extLst>
            <a:ext uri="{FF2B5EF4-FFF2-40B4-BE49-F238E27FC236}">
              <a16:creationId xmlns:a16="http://schemas.microsoft.com/office/drawing/2014/main" id="{00000000-0008-0000-0200-00000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90" name="Picture 7">
          <a:extLst>
            <a:ext uri="{FF2B5EF4-FFF2-40B4-BE49-F238E27FC236}">
              <a16:creationId xmlns:a16="http://schemas.microsoft.com/office/drawing/2014/main" id="{00000000-0008-0000-0200-00000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91" name="Picture 7">
          <a:extLst>
            <a:ext uri="{FF2B5EF4-FFF2-40B4-BE49-F238E27FC236}">
              <a16:creationId xmlns:a16="http://schemas.microsoft.com/office/drawing/2014/main" id="{00000000-0008-0000-0200-00000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92" name="Picture 7">
          <a:extLst>
            <a:ext uri="{FF2B5EF4-FFF2-40B4-BE49-F238E27FC236}">
              <a16:creationId xmlns:a16="http://schemas.microsoft.com/office/drawing/2014/main" id="{00000000-0008-0000-0200-00000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93" name="Picture 7">
          <a:extLst>
            <a:ext uri="{FF2B5EF4-FFF2-40B4-BE49-F238E27FC236}">
              <a16:creationId xmlns:a16="http://schemas.microsoft.com/office/drawing/2014/main" id="{00000000-0008-0000-0200-00000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94" name="Picture 7">
          <a:extLst>
            <a:ext uri="{FF2B5EF4-FFF2-40B4-BE49-F238E27FC236}">
              <a16:creationId xmlns:a16="http://schemas.microsoft.com/office/drawing/2014/main" id="{00000000-0008-0000-0200-00000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95" name="Picture 7">
          <a:extLst>
            <a:ext uri="{FF2B5EF4-FFF2-40B4-BE49-F238E27FC236}">
              <a16:creationId xmlns:a16="http://schemas.microsoft.com/office/drawing/2014/main" id="{00000000-0008-0000-0200-00000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96" name="Picture 7">
          <a:extLst>
            <a:ext uri="{FF2B5EF4-FFF2-40B4-BE49-F238E27FC236}">
              <a16:creationId xmlns:a16="http://schemas.microsoft.com/office/drawing/2014/main" id="{00000000-0008-0000-0200-00000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97" name="Picture 7">
          <a:extLst>
            <a:ext uri="{FF2B5EF4-FFF2-40B4-BE49-F238E27FC236}">
              <a16:creationId xmlns:a16="http://schemas.microsoft.com/office/drawing/2014/main" id="{00000000-0008-0000-0200-00000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98" name="Picture 7">
          <a:extLst>
            <a:ext uri="{FF2B5EF4-FFF2-40B4-BE49-F238E27FC236}">
              <a16:creationId xmlns:a16="http://schemas.microsoft.com/office/drawing/2014/main" id="{00000000-0008-0000-0200-00000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599" name="Picture 7">
          <a:extLst>
            <a:ext uri="{FF2B5EF4-FFF2-40B4-BE49-F238E27FC236}">
              <a16:creationId xmlns:a16="http://schemas.microsoft.com/office/drawing/2014/main" id="{00000000-0008-0000-0200-00000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00" name="Picture 7">
          <a:extLst>
            <a:ext uri="{FF2B5EF4-FFF2-40B4-BE49-F238E27FC236}">
              <a16:creationId xmlns:a16="http://schemas.microsoft.com/office/drawing/2014/main" id="{00000000-0008-0000-0200-00001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01" name="Picture 7">
          <a:extLst>
            <a:ext uri="{FF2B5EF4-FFF2-40B4-BE49-F238E27FC236}">
              <a16:creationId xmlns:a16="http://schemas.microsoft.com/office/drawing/2014/main" id="{00000000-0008-0000-0200-00001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02" name="Picture 7">
          <a:extLst>
            <a:ext uri="{FF2B5EF4-FFF2-40B4-BE49-F238E27FC236}">
              <a16:creationId xmlns:a16="http://schemas.microsoft.com/office/drawing/2014/main" id="{00000000-0008-0000-0200-00001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03" name="Picture 7">
          <a:extLst>
            <a:ext uri="{FF2B5EF4-FFF2-40B4-BE49-F238E27FC236}">
              <a16:creationId xmlns:a16="http://schemas.microsoft.com/office/drawing/2014/main" id="{00000000-0008-0000-0200-00001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04" name="Picture 7">
          <a:extLst>
            <a:ext uri="{FF2B5EF4-FFF2-40B4-BE49-F238E27FC236}">
              <a16:creationId xmlns:a16="http://schemas.microsoft.com/office/drawing/2014/main" id="{00000000-0008-0000-0200-00001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05" name="Picture 7">
          <a:extLst>
            <a:ext uri="{FF2B5EF4-FFF2-40B4-BE49-F238E27FC236}">
              <a16:creationId xmlns:a16="http://schemas.microsoft.com/office/drawing/2014/main" id="{00000000-0008-0000-0200-00001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06" name="Picture 7">
          <a:extLst>
            <a:ext uri="{FF2B5EF4-FFF2-40B4-BE49-F238E27FC236}">
              <a16:creationId xmlns:a16="http://schemas.microsoft.com/office/drawing/2014/main" id="{00000000-0008-0000-0200-00001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07" name="Picture 7">
          <a:extLst>
            <a:ext uri="{FF2B5EF4-FFF2-40B4-BE49-F238E27FC236}">
              <a16:creationId xmlns:a16="http://schemas.microsoft.com/office/drawing/2014/main" id="{00000000-0008-0000-0200-00001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08" name="Picture 7">
          <a:extLst>
            <a:ext uri="{FF2B5EF4-FFF2-40B4-BE49-F238E27FC236}">
              <a16:creationId xmlns:a16="http://schemas.microsoft.com/office/drawing/2014/main" id="{00000000-0008-0000-0200-00001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09" name="Picture 7">
          <a:extLst>
            <a:ext uri="{FF2B5EF4-FFF2-40B4-BE49-F238E27FC236}">
              <a16:creationId xmlns:a16="http://schemas.microsoft.com/office/drawing/2014/main" id="{00000000-0008-0000-0200-00001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10" name="Picture 7">
          <a:extLst>
            <a:ext uri="{FF2B5EF4-FFF2-40B4-BE49-F238E27FC236}">
              <a16:creationId xmlns:a16="http://schemas.microsoft.com/office/drawing/2014/main" id="{00000000-0008-0000-0200-00001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11" name="Picture 7">
          <a:extLst>
            <a:ext uri="{FF2B5EF4-FFF2-40B4-BE49-F238E27FC236}">
              <a16:creationId xmlns:a16="http://schemas.microsoft.com/office/drawing/2014/main" id="{00000000-0008-0000-0200-00001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12" name="Picture 7">
          <a:extLst>
            <a:ext uri="{FF2B5EF4-FFF2-40B4-BE49-F238E27FC236}">
              <a16:creationId xmlns:a16="http://schemas.microsoft.com/office/drawing/2014/main" id="{00000000-0008-0000-0200-00001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13" name="Picture 7">
          <a:extLst>
            <a:ext uri="{FF2B5EF4-FFF2-40B4-BE49-F238E27FC236}">
              <a16:creationId xmlns:a16="http://schemas.microsoft.com/office/drawing/2014/main" id="{00000000-0008-0000-0200-00001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14" name="Picture 7">
          <a:extLst>
            <a:ext uri="{FF2B5EF4-FFF2-40B4-BE49-F238E27FC236}">
              <a16:creationId xmlns:a16="http://schemas.microsoft.com/office/drawing/2014/main" id="{00000000-0008-0000-0200-00001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15" name="Picture 7">
          <a:extLst>
            <a:ext uri="{FF2B5EF4-FFF2-40B4-BE49-F238E27FC236}">
              <a16:creationId xmlns:a16="http://schemas.microsoft.com/office/drawing/2014/main" id="{00000000-0008-0000-0200-00001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16" name="Picture 7">
          <a:extLst>
            <a:ext uri="{FF2B5EF4-FFF2-40B4-BE49-F238E27FC236}">
              <a16:creationId xmlns:a16="http://schemas.microsoft.com/office/drawing/2014/main" id="{00000000-0008-0000-0200-00002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17" name="Picture 7">
          <a:extLst>
            <a:ext uri="{FF2B5EF4-FFF2-40B4-BE49-F238E27FC236}">
              <a16:creationId xmlns:a16="http://schemas.microsoft.com/office/drawing/2014/main" id="{00000000-0008-0000-0200-00002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18" name="Picture 7">
          <a:extLst>
            <a:ext uri="{FF2B5EF4-FFF2-40B4-BE49-F238E27FC236}">
              <a16:creationId xmlns:a16="http://schemas.microsoft.com/office/drawing/2014/main" id="{00000000-0008-0000-0200-00002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19" name="Picture 7">
          <a:extLst>
            <a:ext uri="{FF2B5EF4-FFF2-40B4-BE49-F238E27FC236}">
              <a16:creationId xmlns:a16="http://schemas.microsoft.com/office/drawing/2014/main" id="{00000000-0008-0000-0200-00002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20" name="Picture 7">
          <a:extLst>
            <a:ext uri="{FF2B5EF4-FFF2-40B4-BE49-F238E27FC236}">
              <a16:creationId xmlns:a16="http://schemas.microsoft.com/office/drawing/2014/main" id="{00000000-0008-0000-0200-00002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21" name="Picture 7">
          <a:extLst>
            <a:ext uri="{FF2B5EF4-FFF2-40B4-BE49-F238E27FC236}">
              <a16:creationId xmlns:a16="http://schemas.microsoft.com/office/drawing/2014/main" id="{00000000-0008-0000-0200-00002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22" name="Picture 7">
          <a:extLst>
            <a:ext uri="{FF2B5EF4-FFF2-40B4-BE49-F238E27FC236}">
              <a16:creationId xmlns:a16="http://schemas.microsoft.com/office/drawing/2014/main" id="{00000000-0008-0000-0200-00002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23" name="Picture 7">
          <a:extLst>
            <a:ext uri="{FF2B5EF4-FFF2-40B4-BE49-F238E27FC236}">
              <a16:creationId xmlns:a16="http://schemas.microsoft.com/office/drawing/2014/main" id="{00000000-0008-0000-0200-00002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24" name="Picture 7">
          <a:extLst>
            <a:ext uri="{FF2B5EF4-FFF2-40B4-BE49-F238E27FC236}">
              <a16:creationId xmlns:a16="http://schemas.microsoft.com/office/drawing/2014/main" id="{00000000-0008-0000-0200-00002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25" name="Picture 7">
          <a:extLst>
            <a:ext uri="{FF2B5EF4-FFF2-40B4-BE49-F238E27FC236}">
              <a16:creationId xmlns:a16="http://schemas.microsoft.com/office/drawing/2014/main" id="{00000000-0008-0000-0200-00002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26" name="Picture 7">
          <a:extLst>
            <a:ext uri="{FF2B5EF4-FFF2-40B4-BE49-F238E27FC236}">
              <a16:creationId xmlns:a16="http://schemas.microsoft.com/office/drawing/2014/main" id="{00000000-0008-0000-0200-00002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27" name="Picture 7">
          <a:extLst>
            <a:ext uri="{FF2B5EF4-FFF2-40B4-BE49-F238E27FC236}">
              <a16:creationId xmlns:a16="http://schemas.microsoft.com/office/drawing/2014/main" id="{00000000-0008-0000-0200-00002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28" name="Picture 7">
          <a:extLst>
            <a:ext uri="{FF2B5EF4-FFF2-40B4-BE49-F238E27FC236}">
              <a16:creationId xmlns:a16="http://schemas.microsoft.com/office/drawing/2014/main" id="{00000000-0008-0000-0200-00002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29" name="Picture 7">
          <a:extLst>
            <a:ext uri="{FF2B5EF4-FFF2-40B4-BE49-F238E27FC236}">
              <a16:creationId xmlns:a16="http://schemas.microsoft.com/office/drawing/2014/main" id="{00000000-0008-0000-0200-00002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30" name="Picture 7">
          <a:extLst>
            <a:ext uri="{FF2B5EF4-FFF2-40B4-BE49-F238E27FC236}">
              <a16:creationId xmlns:a16="http://schemas.microsoft.com/office/drawing/2014/main" id="{00000000-0008-0000-0200-00002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31" name="Picture 7">
          <a:extLst>
            <a:ext uri="{FF2B5EF4-FFF2-40B4-BE49-F238E27FC236}">
              <a16:creationId xmlns:a16="http://schemas.microsoft.com/office/drawing/2014/main" id="{00000000-0008-0000-0200-00002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32" name="Picture 7">
          <a:extLst>
            <a:ext uri="{FF2B5EF4-FFF2-40B4-BE49-F238E27FC236}">
              <a16:creationId xmlns:a16="http://schemas.microsoft.com/office/drawing/2014/main" id="{00000000-0008-0000-0200-00003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33" name="Picture 7">
          <a:extLst>
            <a:ext uri="{FF2B5EF4-FFF2-40B4-BE49-F238E27FC236}">
              <a16:creationId xmlns:a16="http://schemas.microsoft.com/office/drawing/2014/main" id="{00000000-0008-0000-0200-00003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34" name="Picture 7">
          <a:extLst>
            <a:ext uri="{FF2B5EF4-FFF2-40B4-BE49-F238E27FC236}">
              <a16:creationId xmlns:a16="http://schemas.microsoft.com/office/drawing/2014/main" id="{00000000-0008-0000-0200-00003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35" name="Picture 7">
          <a:extLst>
            <a:ext uri="{FF2B5EF4-FFF2-40B4-BE49-F238E27FC236}">
              <a16:creationId xmlns:a16="http://schemas.microsoft.com/office/drawing/2014/main" id="{00000000-0008-0000-0200-00003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36" name="Picture 7">
          <a:extLst>
            <a:ext uri="{FF2B5EF4-FFF2-40B4-BE49-F238E27FC236}">
              <a16:creationId xmlns:a16="http://schemas.microsoft.com/office/drawing/2014/main" id="{00000000-0008-0000-0200-00003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37" name="Picture 7">
          <a:extLst>
            <a:ext uri="{FF2B5EF4-FFF2-40B4-BE49-F238E27FC236}">
              <a16:creationId xmlns:a16="http://schemas.microsoft.com/office/drawing/2014/main" id="{00000000-0008-0000-0200-00003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38" name="Picture 7">
          <a:extLst>
            <a:ext uri="{FF2B5EF4-FFF2-40B4-BE49-F238E27FC236}">
              <a16:creationId xmlns:a16="http://schemas.microsoft.com/office/drawing/2014/main" id="{00000000-0008-0000-0200-00003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39" name="Picture 7">
          <a:extLst>
            <a:ext uri="{FF2B5EF4-FFF2-40B4-BE49-F238E27FC236}">
              <a16:creationId xmlns:a16="http://schemas.microsoft.com/office/drawing/2014/main" id="{00000000-0008-0000-0200-00003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40" name="Picture 7">
          <a:extLst>
            <a:ext uri="{FF2B5EF4-FFF2-40B4-BE49-F238E27FC236}">
              <a16:creationId xmlns:a16="http://schemas.microsoft.com/office/drawing/2014/main" id="{00000000-0008-0000-0200-00003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41" name="Picture 7">
          <a:extLst>
            <a:ext uri="{FF2B5EF4-FFF2-40B4-BE49-F238E27FC236}">
              <a16:creationId xmlns:a16="http://schemas.microsoft.com/office/drawing/2014/main" id="{00000000-0008-0000-0200-00003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42" name="Picture 7">
          <a:extLst>
            <a:ext uri="{FF2B5EF4-FFF2-40B4-BE49-F238E27FC236}">
              <a16:creationId xmlns:a16="http://schemas.microsoft.com/office/drawing/2014/main" id="{00000000-0008-0000-0200-00003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43" name="Picture 7">
          <a:extLst>
            <a:ext uri="{FF2B5EF4-FFF2-40B4-BE49-F238E27FC236}">
              <a16:creationId xmlns:a16="http://schemas.microsoft.com/office/drawing/2014/main" id="{00000000-0008-0000-0200-00003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44" name="Picture 7">
          <a:extLst>
            <a:ext uri="{FF2B5EF4-FFF2-40B4-BE49-F238E27FC236}">
              <a16:creationId xmlns:a16="http://schemas.microsoft.com/office/drawing/2014/main" id="{00000000-0008-0000-0200-00003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45" name="Picture 7">
          <a:extLst>
            <a:ext uri="{FF2B5EF4-FFF2-40B4-BE49-F238E27FC236}">
              <a16:creationId xmlns:a16="http://schemas.microsoft.com/office/drawing/2014/main" id="{00000000-0008-0000-0200-00003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46" name="Picture 7">
          <a:extLst>
            <a:ext uri="{FF2B5EF4-FFF2-40B4-BE49-F238E27FC236}">
              <a16:creationId xmlns:a16="http://schemas.microsoft.com/office/drawing/2014/main" id="{00000000-0008-0000-0200-00003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47" name="Picture 7">
          <a:extLst>
            <a:ext uri="{FF2B5EF4-FFF2-40B4-BE49-F238E27FC236}">
              <a16:creationId xmlns:a16="http://schemas.microsoft.com/office/drawing/2014/main" id="{00000000-0008-0000-0200-00003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48" name="Picture 7">
          <a:extLst>
            <a:ext uri="{FF2B5EF4-FFF2-40B4-BE49-F238E27FC236}">
              <a16:creationId xmlns:a16="http://schemas.microsoft.com/office/drawing/2014/main" id="{00000000-0008-0000-0200-00004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49" name="Picture 7">
          <a:extLst>
            <a:ext uri="{FF2B5EF4-FFF2-40B4-BE49-F238E27FC236}">
              <a16:creationId xmlns:a16="http://schemas.microsoft.com/office/drawing/2014/main" id="{00000000-0008-0000-0200-00004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50" name="Picture 7">
          <a:extLst>
            <a:ext uri="{FF2B5EF4-FFF2-40B4-BE49-F238E27FC236}">
              <a16:creationId xmlns:a16="http://schemas.microsoft.com/office/drawing/2014/main" id="{00000000-0008-0000-0200-00004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51" name="Picture 7">
          <a:extLst>
            <a:ext uri="{FF2B5EF4-FFF2-40B4-BE49-F238E27FC236}">
              <a16:creationId xmlns:a16="http://schemas.microsoft.com/office/drawing/2014/main" id="{00000000-0008-0000-0200-00004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52" name="Picture 7">
          <a:extLst>
            <a:ext uri="{FF2B5EF4-FFF2-40B4-BE49-F238E27FC236}">
              <a16:creationId xmlns:a16="http://schemas.microsoft.com/office/drawing/2014/main" id="{00000000-0008-0000-0200-00004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53" name="Picture 7">
          <a:extLst>
            <a:ext uri="{FF2B5EF4-FFF2-40B4-BE49-F238E27FC236}">
              <a16:creationId xmlns:a16="http://schemas.microsoft.com/office/drawing/2014/main" id="{00000000-0008-0000-0200-00004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54" name="Picture 7">
          <a:extLst>
            <a:ext uri="{FF2B5EF4-FFF2-40B4-BE49-F238E27FC236}">
              <a16:creationId xmlns:a16="http://schemas.microsoft.com/office/drawing/2014/main" id="{00000000-0008-0000-0200-00004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55" name="Picture 7">
          <a:extLst>
            <a:ext uri="{FF2B5EF4-FFF2-40B4-BE49-F238E27FC236}">
              <a16:creationId xmlns:a16="http://schemas.microsoft.com/office/drawing/2014/main" id="{00000000-0008-0000-0200-00004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56" name="Picture 7">
          <a:extLst>
            <a:ext uri="{FF2B5EF4-FFF2-40B4-BE49-F238E27FC236}">
              <a16:creationId xmlns:a16="http://schemas.microsoft.com/office/drawing/2014/main" id="{00000000-0008-0000-0200-00004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57" name="Picture 7">
          <a:extLst>
            <a:ext uri="{FF2B5EF4-FFF2-40B4-BE49-F238E27FC236}">
              <a16:creationId xmlns:a16="http://schemas.microsoft.com/office/drawing/2014/main" id="{00000000-0008-0000-0200-00004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58" name="Picture 7">
          <a:extLst>
            <a:ext uri="{FF2B5EF4-FFF2-40B4-BE49-F238E27FC236}">
              <a16:creationId xmlns:a16="http://schemas.microsoft.com/office/drawing/2014/main" id="{00000000-0008-0000-0200-00004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59" name="Picture 7">
          <a:extLst>
            <a:ext uri="{FF2B5EF4-FFF2-40B4-BE49-F238E27FC236}">
              <a16:creationId xmlns:a16="http://schemas.microsoft.com/office/drawing/2014/main" id="{00000000-0008-0000-0200-00004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60" name="Picture 7">
          <a:extLst>
            <a:ext uri="{FF2B5EF4-FFF2-40B4-BE49-F238E27FC236}">
              <a16:creationId xmlns:a16="http://schemas.microsoft.com/office/drawing/2014/main" id="{00000000-0008-0000-0200-00004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61" name="Picture 7">
          <a:extLst>
            <a:ext uri="{FF2B5EF4-FFF2-40B4-BE49-F238E27FC236}">
              <a16:creationId xmlns:a16="http://schemas.microsoft.com/office/drawing/2014/main" id="{00000000-0008-0000-0200-00004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62" name="Picture 7">
          <a:extLst>
            <a:ext uri="{FF2B5EF4-FFF2-40B4-BE49-F238E27FC236}">
              <a16:creationId xmlns:a16="http://schemas.microsoft.com/office/drawing/2014/main" id="{00000000-0008-0000-0200-00004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63" name="Picture 7">
          <a:extLst>
            <a:ext uri="{FF2B5EF4-FFF2-40B4-BE49-F238E27FC236}">
              <a16:creationId xmlns:a16="http://schemas.microsoft.com/office/drawing/2014/main" id="{00000000-0008-0000-0200-00004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64" name="Picture 7">
          <a:extLst>
            <a:ext uri="{FF2B5EF4-FFF2-40B4-BE49-F238E27FC236}">
              <a16:creationId xmlns:a16="http://schemas.microsoft.com/office/drawing/2014/main" id="{00000000-0008-0000-0200-00005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65" name="Picture 7">
          <a:extLst>
            <a:ext uri="{FF2B5EF4-FFF2-40B4-BE49-F238E27FC236}">
              <a16:creationId xmlns:a16="http://schemas.microsoft.com/office/drawing/2014/main" id="{00000000-0008-0000-0200-00005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66" name="Picture 7">
          <a:extLst>
            <a:ext uri="{FF2B5EF4-FFF2-40B4-BE49-F238E27FC236}">
              <a16:creationId xmlns:a16="http://schemas.microsoft.com/office/drawing/2014/main" id="{00000000-0008-0000-0200-00005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67" name="Picture 7">
          <a:extLst>
            <a:ext uri="{FF2B5EF4-FFF2-40B4-BE49-F238E27FC236}">
              <a16:creationId xmlns:a16="http://schemas.microsoft.com/office/drawing/2014/main" id="{00000000-0008-0000-0200-00005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68" name="Picture 7">
          <a:extLst>
            <a:ext uri="{FF2B5EF4-FFF2-40B4-BE49-F238E27FC236}">
              <a16:creationId xmlns:a16="http://schemas.microsoft.com/office/drawing/2014/main" id="{00000000-0008-0000-0200-00005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69" name="Picture 7">
          <a:extLst>
            <a:ext uri="{FF2B5EF4-FFF2-40B4-BE49-F238E27FC236}">
              <a16:creationId xmlns:a16="http://schemas.microsoft.com/office/drawing/2014/main" id="{00000000-0008-0000-0200-00005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3670" name="Picture 7">
          <a:extLst>
            <a:ext uri="{FF2B5EF4-FFF2-40B4-BE49-F238E27FC236}">
              <a16:creationId xmlns:a16="http://schemas.microsoft.com/office/drawing/2014/main" id="{00000000-0008-0000-0200-00005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71" name="Picture 7">
          <a:extLst>
            <a:ext uri="{FF2B5EF4-FFF2-40B4-BE49-F238E27FC236}">
              <a16:creationId xmlns:a16="http://schemas.microsoft.com/office/drawing/2014/main" id="{00000000-0008-0000-0200-00005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72" name="Picture 7">
          <a:extLst>
            <a:ext uri="{FF2B5EF4-FFF2-40B4-BE49-F238E27FC236}">
              <a16:creationId xmlns:a16="http://schemas.microsoft.com/office/drawing/2014/main" id="{00000000-0008-0000-0200-00005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73" name="Picture 7">
          <a:extLst>
            <a:ext uri="{FF2B5EF4-FFF2-40B4-BE49-F238E27FC236}">
              <a16:creationId xmlns:a16="http://schemas.microsoft.com/office/drawing/2014/main" id="{00000000-0008-0000-0200-00005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74" name="Picture 7">
          <a:extLst>
            <a:ext uri="{FF2B5EF4-FFF2-40B4-BE49-F238E27FC236}">
              <a16:creationId xmlns:a16="http://schemas.microsoft.com/office/drawing/2014/main" id="{00000000-0008-0000-0200-00005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75" name="Picture 7">
          <a:extLst>
            <a:ext uri="{FF2B5EF4-FFF2-40B4-BE49-F238E27FC236}">
              <a16:creationId xmlns:a16="http://schemas.microsoft.com/office/drawing/2014/main" id="{00000000-0008-0000-0200-00005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76" name="Picture 7">
          <a:extLst>
            <a:ext uri="{FF2B5EF4-FFF2-40B4-BE49-F238E27FC236}">
              <a16:creationId xmlns:a16="http://schemas.microsoft.com/office/drawing/2014/main" id="{00000000-0008-0000-0200-00005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77" name="Picture 7">
          <a:extLst>
            <a:ext uri="{FF2B5EF4-FFF2-40B4-BE49-F238E27FC236}">
              <a16:creationId xmlns:a16="http://schemas.microsoft.com/office/drawing/2014/main" id="{00000000-0008-0000-0200-00005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78" name="Picture 7">
          <a:extLst>
            <a:ext uri="{FF2B5EF4-FFF2-40B4-BE49-F238E27FC236}">
              <a16:creationId xmlns:a16="http://schemas.microsoft.com/office/drawing/2014/main" id="{00000000-0008-0000-0200-00005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79" name="Picture 7">
          <a:extLst>
            <a:ext uri="{FF2B5EF4-FFF2-40B4-BE49-F238E27FC236}">
              <a16:creationId xmlns:a16="http://schemas.microsoft.com/office/drawing/2014/main" id="{00000000-0008-0000-0200-00005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80" name="Picture 7">
          <a:extLst>
            <a:ext uri="{FF2B5EF4-FFF2-40B4-BE49-F238E27FC236}">
              <a16:creationId xmlns:a16="http://schemas.microsoft.com/office/drawing/2014/main" id="{00000000-0008-0000-0200-00006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81" name="Picture 7">
          <a:extLst>
            <a:ext uri="{FF2B5EF4-FFF2-40B4-BE49-F238E27FC236}">
              <a16:creationId xmlns:a16="http://schemas.microsoft.com/office/drawing/2014/main" id="{00000000-0008-0000-0200-00006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82" name="Picture 7">
          <a:extLst>
            <a:ext uri="{FF2B5EF4-FFF2-40B4-BE49-F238E27FC236}">
              <a16:creationId xmlns:a16="http://schemas.microsoft.com/office/drawing/2014/main" id="{00000000-0008-0000-0200-00006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83" name="Picture 7">
          <a:extLst>
            <a:ext uri="{FF2B5EF4-FFF2-40B4-BE49-F238E27FC236}">
              <a16:creationId xmlns:a16="http://schemas.microsoft.com/office/drawing/2014/main" id="{00000000-0008-0000-0200-00006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84" name="Picture 7">
          <a:extLst>
            <a:ext uri="{FF2B5EF4-FFF2-40B4-BE49-F238E27FC236}">
              <a16:creationId xmlns:a16="http://schemas.microsoft.com/office/drawing/2014/main" id="{00000000-0008-0000-0200-00006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85" name="Picture 7">
          <a:extLst>
            <a:ext uri="{FF2B5EF4-FFF2-40B4-BE49-F238E27FC236}">
              <a16:creationId xmlns:a16="http://schemas.microsoft.com/office/drawing/2014/main" id="{00000000-0008-0000-0200-00006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86" name="Picture 7">
          <a:extLst>
            <a:ext uri="{FF2B5EF4-FFF2-40B4-BE49-F238E27FC236}">
              <a16:creationId xmlns:a16="http://schemas.microsoft.com/office/drawing/2014/main" id="{00000000-0008-0000-0200-00006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87" name="Picture 7">
          <a:extLst>
            <a:ext uri="{FF2B5EF4-FFF2-40B4-BE49-F238E27FC236}">
              <a16:creationId xmlns:a16="http://schemas.microsoft.com/office/drawing/2014/main" id="{00000000-0008-0000-0200-00006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88" name="Picture 7">
          <a:extLst>
            <a:ext uri="{FF2B5EF4-FFF2-40B4-BE49-F238E27FC236}">
              <a16:creationId xmlns:a16="http://schemas.microsoft.com/office/drawing/2014/main" id="{00000000-0008-0000-0200-00006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89" name="Picture 7">
          <a:extLst>
            <a:ext uri="{FF2B5EF4-FFF2-40B4-BE49-F238E27FC236}">
              <a16:creationId xmlns:a16="http://schemas.microsoft.com/office/drawing/2014/main" id="{00000000-0008-0000-0200-00006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90" name="Picture 7">
          <a:extLst>
            <a:ext uri="{FF2B5EF4-FFF2-40B4-BE49-F238E27FC236}">
              <a16:creationId xmlns:a16="http://schemas.microsoft.com/office/drawing/2014/main" id="{00000000-0008-0000-0200-00006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91" name="Picture 7">
          <a:extLst>
            <a:ext uri="{FF2B5EF4-FFF2-40B4-BE49-F238E27FC236}">
              <a16:creationId xmlns:a16="http://schemas.microsoft.com/office/drawing/2014/main" id="{00000000-0008-0000-0200-00006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92" name="Picture 7">
          <a:extLst>
            <a:ext uri="{FF2B5EF4-FFF2-40B4-BE49-F238E27FC236}">
              <a16:creationId xmlns:a16="http://schemas.microsoft.com/office/drawing/2014/main" id="{00000000-0008-0000-0200-00006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93" name="Picture 7">
          <a:extLst>
            <a:ext uri="{FF2B5EF4-FFF2-40B4-BE49-F238E27FC236}">
              <a16:creationId xmlns:a16="http://schemas.microsoft.com/office/drawing/2014/main" id="{00000000-0008-0000-0200-00006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94" name="Picture 7">
          <a:extLst>
            <a:ext uri="{FF2B5EF4-FFF2-40B4-BE49-F238E27FC236}">
              <a16:creationId xmlns:a16="http://schemas.microsoft.com/office/drawing/2014/main" id="{00000000-0008-0000-0200-00006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95" name="Picture 7">
          <a:extLst>
            <a:ext uri="{FF2B5EF4-FFF2-40B4-BE49-F238E27FC236}">
              <a16:creationId xmlns:a16="http://schemas.microsoft.com/office/drawing/2014/main" id="{00000000-0008-0000-0200-00006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96" name="Picture 7">
          <a:extLst>
            <a:ext uri="{FF2B5EF4-FFF2-40B4-BE49-F238E27FC236}">
              <a16:creationId xmlns:a16="http://schemas.microsoft.com/office/drawing/2014/main" id="{00000000-0008-0000-0200-00007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97" name="Picture 7">
          <a:extLst>
            <a:ext uri="{FF2B5EF4-FFF2-40B4-BE49-F238E27FC236}">
              <a16:creationId xmlns:a16="http://schemas.microsoft.com/office/drawing/2014/main" id="{00000000-0008-0000-0200-00007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98" name="Picture 7">
          <a:extLst>
            <a:ext uri="{FF2B5EF4-FFF2-40B4-BE49-F238E27FC236}">
              <a16:creationId xmlns:a16="http://schemas.microsoft.com/office/drawing/2014/main" id="{00000000-0008-0000-0200-00007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699" name="Picture 7">
          <a:extLst>
            <a:ext uri="{FF2B5EF4-FFF2-40B4-BE49-F238E27FC236}">
              <a16:creationId xmlns:a16="http://schemas.microsoft.com/office/drawing/2014/main" id="{00000000-0008-0000-0200-00007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00" name="Picture 7">
          <a:extLst>
            <a:ext uri="{FF2B5EF4-FFF2-40B4-BE49-F238E27FC236}">
              <a16:creationId xmlns:a16="http://schemas.microsoft.com/office/drawing/2014/main" id="{00000000-0008-0000-0200-00007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01" name="Picture 7">
          <a:extLst>
            <a:ext uri="{FF2B5EF4-FFF2-40B4-BE49-F238E27FC236}">
              <a16:creationId xmlns:a16="http://schemas.microsoft.com/office/drawing/2014/main" id="{00000000-0008-0000-0200-00007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02" name="Picture 7">
          <a:extLst>
            <a:ext uri="{FF2B5EF4-FFF2-40B4-BE49-F238E27FC236}">
              <a16:creationId xmlns:a16="http://schemas.microsoft.com/office/drawing/2014/main" id="{00000000-0008-0000-0200-00007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03" name="Picture 7">
          <a:extLst>
            <a:ext uri="{FF2B5EF4-FFF2-40B4-BE49-F238E27FC236}">
              <a16:creationId xmlns:a16="http://schemas.microsoft.com/office/drawing/2014/main" id="{00000000-0008-0000-0200-00007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04" name="Picture 7">
          <a:extLst>
            <a:ext uri="{FF2B5EF4-FFF2-40B4-BE49-F238E27FC236}">
              <a16:creationId xmlns:a16="http://schemas.microsoft.com/office/drawing/2014/main" id="{00000000-0008-0000-0200-00007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05" name="Picture 7">
          <a:extLst>
            <a:ext uri="{FF2B5EF4-FFF2-40B4-BE49-F238E27FC236}">
              <a16:creationId xmlns:a16="http://schemas.microsoft.com/office/drawing/2014/main" id="{00000000-0008-0000-0200-00007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06" name="Picture 7">
          <a:extLst>
            <a:ext uri="{FF2B5EF4-FFF2-40B4-BE49-F238E27FC236}">
              <a16:creationId xmlns:a16="http://schemas.microsoft.com/office/drawing/2014/main" id="{00000000-0008-0000-0200-00007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07" name="Picture 7">
          <a:extLst>
            <a:ext uri="{FF2B5EF4-FFF2-40B4-BE49-F238E27FC236}">
              <a16:creationId xmlns:a16="http://schemas.microsoft.com/office/drawing/2014/main" id="{00000000-0008-0000-0200-00007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08" name="Picture 7">
          <a:extLst>
            <a:ext uri="{FF2B5EF4-FFF2-40B4-BE49-F238E27FC236}">
              <a16:creationId xmlns:a16="http://schemas.microsoft.com/office/drawing/2014/main" id="{00000000-0008-0000-0200-00007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09" name="Picture 7">
          <a:extLst>
            <a:ext uri="{FF2B5EF4-FFF2-40B4-BE49-F238E27FC236}">
              <a16:creationId xmlns:a16="http://schemas.microsoft.com/office/drawing/2014/main" id="{00000000-0008-0000-0200-00007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10" name="Picture 7">
          <a:extLst>
            <a:ext uri="{FF2B5EF4-FFF2-40B4-BE49-F238E27FC236}">
              <a16:creationId xmlns:a16="http://schemas.microsoft.com/office/drawing/2014/main" id="{00000000-0008-0000-0200-00007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11" name="Picture 7">
          <a:extLst>
            <a:ext uri="{FF2B5EF4-FFF2-40B4-BE49-F238E27FC236}">
              <a16:creationId xmlns:a16="http://schemas.microsoft.com/office/drawing/2014/main" id="{00000000-0008-0000-0200-00007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12" name="Picture 7">
          <a:extLst>
            <a:ext uri="{FF2B5EF4-FFF2-40B4-BE49-F238E27FC236}">
              <a16:creationId xmlns:a16="http://schemas.microsoft.com/office/drawing/2014/main" id="{00000000-0008-0000-0200-00008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13" name="Picture 7">
          <a:extLst>
            <a:ext uri="{FF2B5EF4-FFF2-40B4-BE49-F238E27FC236}">
              <a16:creationId xmlns:a16="http://schemas.microsoft.com/office/drawing/2014/main" id="{00000000-0008-0000-0200-00008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14" name="Picture 7">
          <a:extLst>
            <a:ext uri="{FF2B5EF4-FFF2-40B4-BE49-F238E27FC236}">
              <a16:creationId xmlns:a16="http://schemas.microsoft.com/office/drawing/2014/main" id="{00000000-0008-0000-0200-00008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15" name="Picture 7">
          <a:extLst>
            <a:ext uri="{FF2B5EF4-FFF2-40B4-BE49-F238E27FC236}">
              <a16:creationId xmlns:a16="http://schemas.microsoft.com/office/drawing/2014/main" id="{00000000-0008-0000-0200-00008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16" name="Picture 7">
          <a:extLst>
            <a:ext uri="{FF2B5EF4-FFF2-40B4-BE49-F238E27FC236}">
              <a16:creationId xmlns:a16="http://schemas.microsoft.com/office/drawing/2014/main" id="{00000000-0008-0000-0200-00008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17" name="Picture 7">
          <a:extLst>
            <a:ext uri="{FF2B5EF4-FFF2-40B4-BE49-F238E27FC236}">
              <a16:creationId xmlns:a16="http://schemas.microsoft.com/office/drawing/2014/main" id="{00000000-0008-0000-0200-00008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18" name="Picture 7">
          <a:extLst>
            <a:ext uri="{FF2B5EF4-FFF2-40B4-BE49-F238E27FC236}">
              <a16:creationId xmlns:a16="http://schemas.microsoft.com/office/drawing/2014/main" id="{00000000-0008-0000-0200-00008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19" name="Picture 7">
          <a:extLst>
            <a:ext uri="{FF2B5EF4-FFF2-40B4-BE49-F238E27FC236}">
              <a16:creationId xmlns:a16="http://schemas.microsoft.com/office/drawing/2014/main" id="{00000000-0008-0000-0200-00008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20" name="Picture 7">
          <a:extLst>
            <a:ext uri="{FF2B5EF4-FFF2-40B4-BE49-F238E27FC236}">
              <a16:creationId xmlns:a16="http://schemas.microsoft.com/office/drawing/2014/main" id="{00000000-0008-0000-0200-00008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21" name="Picture 7">
          <a:extLst>
            <a:ext uri="{FF2B5EF4-FFF2-40B4-BE49-F238E27FC236}">
              <a16:creationId xmlns:a16="http://schemas.microsoft.com/office/drawing/2014/main" id="{00000000-0008-0000-0200-00008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22" name="Picture 7">
          <a:extLst>
            <a:ext uri="{FF2B5EF4-FFF2-40B4-BE49-F238E27FC236}">
              <a16:creationId xmlns:a16="http://schemas.microsoft.com/office/drawing/2014/main" id="{00000000-0008-0000-0200-00008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23" name="Picture 7">
          <a:extLst>
            <a:ext uri="{FF2B5EF4-FFF2-40B4-BE49-F238E27FC236}">
              <a16:creationId xmlns:a16="http://schemas.microsoft.com/office/drawing/2014/main" id="{00000000-0008-0000-0200-00008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24" name="Picture 7">
          <a:extLst>
            <a:ext uri="{FF2B5EF4-FFF2-40B4-BE49-F238E27FC236}">
              <a16:creationId xmlns:a16="http://schemas.microsoft.com/office/drawing/2014/main" id="{00000000-0008-0000-0200-00008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25" name="Picture 7">
          <a:extLst>
            <a:ext uri="{FF2B5EF4-FFF2-40B4-BE49-F238E27FC236}">
              <a16:creationId xmlns:a16="http://schemas.microsoft.com/office/drawing/2014/main" id="{00000000-0008-0000-0200-00008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26" name="Picture 7">
          <a:extLst>
            <a:ext uri="{FF2B5EF4-FFF2-40B4-BE49-F238E27FC236}">
              <a16:creationId xmlns:a16="http://schemas.microsoft.com/office/drawing/2014/main" id="{00000000-0008-0000-0200-00008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27" name="Picture 7">
          <a:extLst>
            <a:ext uri="{FF2B5EF4-FFF2-40B4-BE49-F238E27FC236}">
              <a16:creationId xmlns:a16="http://schemas.microsoft.com/office/drawing/2014/main" id="{00000000-0008-0000-0200-00008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28" name="Picture 7">
          <a:extLst>
            <a:ext uri="{FF2B5EF4-FFF2-40B4-BE49-F238E27FC236}">
              <a16:creationId xmlns:a16="http://schemas.microsoft.com/office/drawing/2014/main" id="{00000000-0008-0000-0200-00009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29" name="Picture 7">
          <a:extLst>
            <a:ext uri="{FF2B5EF4-FFF2-40B4-BE49-F238E27FC236}">
              <a16:creationId xmlns:a16="http://schemas.microsoft.com/office/drawing/2014/main" id="{00000000-0008-0000-0200-00009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30" name="Picture 7">
          <a:extLst>
            <a:ext uri="{FF2B5EF4-FFF2-40B4-BE49-F238E27FC236}">
              <a16:creationId xmlns:a16="http://schemas.microsoft.com/office/drawing/2014/main" id="{00000000-0008-0000-0200-00009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31" name="Picture 7">
          <a:extLst>
            <a:ext uri="{FF2B5EF4-FFF2-40B4-BE49-F238E27FC236}">
              <a16:creationId xmlns:a16="http://schemas.microsoft.com/office/drawing/2014/main" id="{00000000-0008-0000-0200-00009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32" name="Picture 7">
          <a:extLst>
            <a:ext uri="{FF2B5EF4-FFF2-40B4-BE49-F238E27FC236}">
              <a16:creationId xmlns:a16="http://schemas.microsoft.com/office/drawing/2014/main" id="{00000000-0008-0000-0200-00009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33" name="Picture 7">
          <a:extLst>
            <a:ext uri="{FF2B5EF4-FFF2-40B4-BE49-F238E27FC236}">
              <a16:creationId xmlns:a16="http://schemas.microsoft.com/office/drawing/2014/main" id="{00000000-0008-0000-0200-00009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34" name="Picture 7">
          <a:extLst>
            <a:ext uri="{FF2B5EF4-FFF2-40B4-BE49-F238E27FC236}">
              <a16:creationId xmlns:a16="http://schemas.microsoft.com/office/drawing/2014/main" id="{00000000-0008-0000-0200-00009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35" name="Picture 7">
          <a:extLst>
            <a:ext uri="{FF2B5EF4-FFF2-40B4-BE49-F238E27FC236}">
              <a16:creationId xmlns:a16="http://schemas.microsoft.com/office/drawing/2014/main" id="{00000000-0008-0000-0200-00009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36" name="Picture 7">
          <a:extLst>
            <a:ext uri="{FF2B5EF4-FFF2-40B4-BE49-F238E27FC236}">
              <a16:creationId xmlns:a16="http://schemas.microsoft.com/office/drawing/2014/main" id="{00000000-0008-0000-0200-00009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37" name="Picture 7">
          <a:extLst>
            <a:ext uri="{FF2B5EF4-FFF2-40B4-BE49-F238E27FC236}">
              <a16:creationId xmlns:a16="http://schemas.microsoft.com/office/drawing/2014/main" id="{00000000-0008-0000-0200-00009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38" name="Picture 7">
          <a:extLst>
            <a:ext uri="{FF2B5EF4-FFF2-40B4-BE49-F238E27FC236}">
              <a16:creationId xmlns:a16="http://schemas.microsoft.com/office/drawing/2014/main" id="{00000000-0008-0000-0200-00009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39" name="Picture 7">
          <a:extLst>
            <a:ext uri="{FF2B5EF4-FFF2-40B4-BE49-F238E27FC236}">
              <a16:creationId xmlns:a16="http://schemas.microsoft.com/office/drawing/2014/main" id="{00000000-0008-0000-0200-00009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40" name="Picture 7">
          <a:extLst>
            <a:ext uri="{FF2B5EF4-FFF2-40B4-BE49-F238E27FC236}">
              <a16:creationId xmlns:a16="http://schemas.microsoft.com/office/drawing/2014/main" id="{00000000-0008-0000-0200-00009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41" name="Picture 7">
          <a:extLst>
            <a:ext uri="{FF2B5EF4-FFF2-40B4-BE49-F238E27FC236}">
              <a16:creationId xmlns:a16="http://schemas.microsoft.com/office/drawing/2014/main" id="{00000000-0008-0000-0200-00009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42" name="Picture 7">
          <a:extLst>
            <a:ext uri="{FF2B5EF4-FFF2-40B4-BE49-F238E27FC236}">
              <a16:creationId xmlns:a16="http://schemas.microsoft.com/office/drawing/2014/main" id="{00000000-0008-0000-0200-00009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43" name="Picture 7">
          <a:extLst>
            <a:ext uri="{FF2B5EF4-FFF2-40B4-BE49-F238E27FC236}">
              <a16:creationId xmlns:a16="http://schemas.microsoft.com/office/drawing/2014/main" id="{00000000-0008-0000-0200-00009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44" name="Picture 7">
          <a:extLst>
            <a:ext uri="{FF2B5EF4-FFF2-40B4-BE49-F238E27FC236}">
              <a16:creationId xmlns:a16="http://schemas.microsoft.com/office/drawing/2014/main" id="{00000000-0008-0000-0200-0000A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45" name="Picture 7">
          <a:extLst>
            <a:ext uri="{FF2B5EF4-FFF2-40B4-BE49-F238E27FC236}">
              <a16:creationId xmlns:a16="http://schemas.microsoft.com/office/drawing/2014/main" id="{00000000-0008-0000-0200-0000A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46" name="Picture 7">
          <a:extLst>
            <a:ext uri="{FF2B5EF4-FFF2-40B4-BE49-F238E27FC236}">
              <a16:creationId xmlns:a16="http://schemas.microsoft.com/office/drawing/2014/main" id="{00000000-0008-0000-0200-0000A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47" name="Picture 7">
          <a:extLst>
            <a:ext uri="{FF2B5EF4-FFF2-40B4-BE49-F238E27FC236}">
              <a16:creationId xmlns:a16="http://schemas.microsoft.com/office/drawing/2014/main" id="{00000000-0008-0000-0200-0000A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48" name="Picture 7">
          <a:extLst>
            <a:ext uri="{FF2B5EF4-FFF2-40B4-BE49-F238E27FC236}">
              <a16:creationId xmlns:a16="http://schemas.microsoft.com/office/drawing/2014/main" id="{00000000-0008-0000-0200-0000A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49" name="Picture 7">
          <a:extLst>
            <a:ext uri="{FF2B5EF4-FFF2-40B4-BE49-F238E27FC236}">
              <a16:creationId xmlns:a16="http://schemas.microsoft.com/office/drawing/2014/main" id="{00000000-0008-0000-0200-0000A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50" name="Picture 7">
          <a:extLst>
            <a:ext uri="{FF2B5EF4-FFF2-40B4-BE49-F238E27FC236}">
              <a16:creationId xmlns:a16="http://schemas.microsoft.com/office/drawing/2014/main" id="{00000000-0008-0000-0200-0000A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51" name="Picture 7">
          <a:extLst>
            <a:ext uri="{FF2B5EF4-FFF2-40B4-BE49-F238E27FC236}">
              <a16:creationId xmlns:a16="http://schemas.microsoft.com/office/drawing/2014/main" id="{00000000-0008-0000-0200-0000A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52" name="Picture 7">
          <a:extLst>
            <a:ext uri="{FF2B5EF4-FFF2-40B4-BE49-F238E27FC236}">
              <a16:creationId xmlns:a16="http://schemas.microsoft.com/office/drawing/2014/main" id="{00000000-0008-0000-0200-0000A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53" name="Picture 7">
          <a:extLst>
            <a:ext uri="{FF2B5EF4-FFF2-40B4-BE49-F238E27FC236}">
              <a16:creationId xmlns:a16="http://schemas.microsoft.com/office/drawing/2014/main" id="{00000000-0008-0000-0200-0000A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54" name="Picture 7">
          <a:extLst>
            <a:ext uri="{FF2B5EF4-FFF2-40B4-BE49-F238E27FC236}">
              <a16:creationId xmlns:a16="http://schemas.microsoft.com/office/drawing/2014/main" id="{00000000-0008-0000-0200-0000A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55" name="Picture 7">
          <a:extLst>
            <a:ext uri="{FF2B5EF4-FFF2-40B4-BE49-F238E27FC236}">
              <a16:creationId xmlns:a16="http://schemas.microsoft.com/office/drawing/2014/main" id="{00000000-0008-0000-0200-0000A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56" name="Picture 7">
          <a:extLst>
            <a:ext uri="{FF2B5EF4-FFF2-40B4-BE49-F238E27FC236}">
              <a16:creationId xmlns:a16="http://schemas.microsoft.com/office/drawing/2014/main" id="{00000000-0008-0000-0200-0000A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57" name="Picture 7">
          <a:extLst>
            <a:ext uri="{FF2B5EF4-FFF2-40B4-BE49-F238E27FC236}">
              <a16:creationId xmlns:a16="http://schemas.microsoft.com/office/drawing/2014/main" id="{00000000-0008-0000-0200-0000A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58" name="Picture 7">
          <a:extLst>
            <a:ext uri="{FF2B5EF4-FFF2-40B4-BE49-F238E27FC236}">
              <a16:creationId xmlns:a16="http://schemas.microsoft.com/office/drawing/2014/main" id="{00000000-0008-0000-0200-0000A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59" name="Picture 7">
          <a:extLst>
            <a:ext uri="{FF2B5EF4-FFF2-40B4-BE49-F238E27FC236}">
              <a16:creationId xmlns:a16="http://schemas.microsoft.com/office/drawing/2014/main" id="{00000000-0008-0000-0200-0000A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60" name="Picture 7">
          <a:extLst>
            <a:ext uri="{FF2B5EF4-FFF2-40B4-BE49-F238E27FC236}">
              <a16:creationId xmlns:a16="http://schemas.microsoft.com/office/drawing/2014/main" id="{00000000-0008-0000-0200-0000B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61" name="Picture 7">
          <a:extLst>
            <a:ext uri="{FF2B5EF4-FFF2-40B4-BE49-F238E27FC236}">
              <a16:creationId xmlns:a16="http://schemas.microsoft.com/office/drawing/2014/main" id="{00000000-0008-0000-0200-0000B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62" name="Picture 7">
          <a:extLst>
            <a:ext uri="{FF2B5EF4-FFF2-40B4-BE49-F238E27FC236}">
              <a16:creationId xmlns:a16="http://schemas.microsoft.com/office/drawing/2014/main" id="{00000000-0008-0000-0200-0000B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63" name="Picture 7">
          <a:extLst>
            <a:ext uri="{FF2B5EF4-FFF2-40B4-BE49-F238E27FC236}">
              <a16:creationId xmlns:a16="http://schemas.microsoft.com/office/drawing/2014/main" id="{00000000-0008-0000-0200-0000B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64" name="Picture 7">
          <a:extLst>
            <a:ext uri="{FF2B5EF4-FFF2-40B4-BE49-F238E27FC236}">
              <a16:creationId xmlns:a16="http://schemas.microsoft.com/office/drawing/2014/main" id="{00000000-0008-0000-0200-0000B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65" name="Picture 7">
          <a:extLst>
            <a:ext uri="{FF2B5EF4-FFF2-40B4-BE49-F238E27FC236}">
              <a16:creationId xmlns:a16="http://schemas.microsoft.com/office/drawing/2014/main" id="{00000000-0008-0000-0200-0000B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66" name="Picture 7">
          <a:extLst>
            <a:ext uri="{FF2B5EF4-FFF2-40B4-BE49-F238E27FC236}">
              <a16:creationId xmlns:a16="http://schemas.microsoft.com/office/drawing/2014/main" id="{00000000-0008-0000-0200-0000B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67" name="Picture 7">
          <a:extLst>
            <a:ext uri="{FF2B5EF4-FFF2-40B4-BE49-F238E27FC236}">
              <a16:creationId xmlns:a16="http://schemas.microsoft.com/office/drawing/2014/main" id="{00000000-0008-0000-0200-0000B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68" name="Picture 7">
          <a:extLst>
            <a:ext uri="{FF2B5EF4-FFF2-40B4-BE49-F238E27FC236}">
              <a16:creationId xmlns:a16="http://schemas.microsoft.com/office/drawing/2014/main" id="{00000000-0008-0000-0200-0000B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69" name="Picture 7">
          <a:extLst>
            <a:ext uri="{FF2B5EF4-FFF2-40B4-BE49-F238E27FC236}">
              <a16:creationId xmlns:a16="http://schemas.microsoft.com/office/drawing/2014/main" id="{00000000-0008-0000-0200-0000B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70" name="Picture 7">
          <a:extLst>
            <a:ext uri="{FF2B5EF4-FFF2-40B4-BE49-F238E27FC236}">
              <a16:creationId xmlns:a16="http://schemas.microsoft.com/office/drawing/2014/main" id="{00000000-0008-0000-0200-0000B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71" name="Picture 7">
          <a:extLst>
            <a:ext uri="{FF2B5EF4-FFF2-40B4-BE49-F238E27FC236}">
              <a16:creationId xmlns:a16="http://schemas.microsoft.com/office/drawing/2014/main" id="{00000000-0008-0000-0200-0000B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72" name="Picture 7">
          <a:extLst>
            <a:ext uri="{FF2B5EF4-FFF2-40B4-BE49-F238E27FC236}">
              <a16:creationId xmlns:a16="http://schemas.microsoft.com/office/drawing/2014/main" id="{00000000-0008-0000-0200-0000B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73" name="Picture 7">
          <a:extLst>
            <a:ext uri="{FF2B5EF4-FFF2-40B4-BE49-F238E27FC236}">
              <a16:creationId xmlns:a16="http://schemas.microsoft.com/office/drawing/2014/main" id="{00000000-0008-0000-0200-0000B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74" name="Picture 7">
          <a:extLst>
            <a:ext uri="{FF2B5EF4-FFF2-40B4-BE49-F238E27FC236}">
              <a16:creationId xmlns:a16="http://schemas.microsoft.com/office/drawing/2014/main" id="{00000000-0008-0000-0200-0000B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75" name="Picture 7">
          <a:extLst>
            <a:ext uri="{FF2B5EF4-FFF2-40B4-BE49-F238E27FC236}">
              <a16:creationId xmlns:a16="http://schemas.microsoft.com/office/drawing/2014/main" id="{00000000-0008-0000-0200-0000B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76" name="Picture 7">
          <a:extLst>
            <a:ext uri="{FF2B5EF4-FFF2-40B4-BE49-F238E27FC236}">
              <a16:creationId xmlns:a16="http://schemas.microsoft.com/office/drawing/2014/main" id="{00000000-0008-0000-0200-0000C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77" name="Picture 7">
          <a:extLst>
            <a:ext uri="{FF2B5EF4-FFF2-40B4-BE49-F238E27FC236}">
              <a16:creationId xmlns:a16="http://schemas.microsoft.com/office/drawing/2014/main" id="{00000000-0008-0000-0200-0000C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78" name="Picture 7">
          <a:extLst>
            <a:ext uri="{FF2B5EF4-FFF2-40B4-BE49-F238E27FC236}">
              <a16:creationId xmlns:a16="http://schemas.microsoft.com/office/drawing/2014/main" id="{00000000-0008-0000-0200-0000C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79" name="Picture 7">
          <a:extLst>
            <a:ext uri="{FF2B5EF4-FFF2-40B4-BE49-F238E27FC236}">
              <a16:creationId xmlns:a16="http://schemas.microsoft.com/office/drawing/2014/main" id="{00000000-0008-0000-0200-0000C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80" name="Picture 7">
          <a:extLst>
            <a:ext uri="{FF2B5EF4-FFF2-40B4-BE49-F238E27FC236}">
              <a16:creationId xmlns:a16="http://schemas.microsoft.com/office/drawing/2014/main" id="{00000000-0008-0000-0200-0000C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81" name="Picture 7">
          <a:extLst>
            <a:ext uri="{FF2B5EF4-FFF2-40B4-BE49-F238E27FC236}">
              <a16:creationId xmlns:a16="http://schemas.microsoft.com/office/drawing/2014/main" id="{00000000-0008-0000-0200-0000C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82" name="Picture 7">
          <a:extLst>
            <a:ext uri="{FF2B5EF4-FFF2-40B4-BE49-F238E27FC236}">
              <a16:creationId xmlns:a16="http://schemas.microsoft.com/office/drawing/2014/main" id="{00000000-0008-0000-0200-0000C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83" name="Picture 7">
          <a:extLst>
            <a:ext uri="{FF2B5EF4-FFF2-40B4-BE49-F238E27FC236}">
              <a16:creationId xmlns:a16="http://schemas.microsoft.com/office/drawing/2014/main" id="{00000000-0008-0000-0200-0000C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84" name="Picture 7">
          <a:extLst>
            <a:ext uri="{FF2B5EF4-FFF2-40B4-BE49-F238E27FC236}">
              <a16:creationId xmlns:a16="http://schemas.microsoft.com/office/drawing/2014/main" id="{00000000-0008-0000-0200-0000C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85" name="Picture 7">
          <a:extLst>
            <a:ext uri="{FF2B5EF4-FFF2-40B4-BE49-F238E27FC236}">
              <a16:creationId xmlns:a16="http://schemas.microsoft.com/office/drawing/2014/main" id="{00000000-0008-0000-0200-0000C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86" name="Picture 7">
          <a:extLst>
            <a:ext uri="{FF2B5EF4-FFF2-40B4-BE49-F238E27FC236}">
              <a16:creationId xmlns:a16="http://schemas.microsoft.com/office/drawing/2014/main" id="{00000000-0008-0000-0200-0000C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87" name="Picture 7">
          <a:extLst>
            <a:ext uri="{FF2B5EF4-FFF2-40B4-BE49-F238E27FC236}">
              <a16:creationId xmlns:a16="http://schemas.microsoft.com/office/drawing/2014/main" id="{00000000-0008-0000-0200-0000C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88" name="Picture 7">
          <a:extLst>
            <a:ext uri="{FF2B5EF4-FFF2-40B4-BE49-F238E27FC236}">
              <a16:creationId xmlns:a16="http://schemas.microsoft.com/office/drawing/2014/main" id="{00000000-0008-0000-0200-0000C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89" name="Picture 7">
          <a:extLst>
            <a:ext uri="{FF2B5EF4-FFF2-40B4-BE49-F238E27FC236}">
              <a16:creationId xmlns:a16="http://schemas.microsoft.com/office/drawing/2014/main" id="{00000000-0008-0000-0200-0000C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90" name="Picture 7">
          <a:extLst>
            <a:ext uri="{FF2B5EF4-FFF2-40B4-BE49-F238E27FC236}">
              <a16:creationId xmlns:a16="http://schemas.microsoft.com/office/drawing/2014/main" id="{00000000-0008-0000-0200-0000C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91" name="Picture 7">
          <a:extLst>
            <a:ext uri="{FF2B5EF4-FFF2-40B4-BE49-F238E27FC236}">
              <a16:creationId xmlns:a16="http://schemas.microsoft.com/office/drawing/2014/main" id="{00000000-0008-0000-0200-0000C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92" name="Picture 7">
          <a:extLst>
            <a:ext uri="{FF2B5EF4-FFF2-40B4-BE49-F238E27FC236}">
              <a16:creationId xmlns:a16="http://schemas.microsoft.com/office/drawing/2014/main" id="{00000000-0008-0000-0200-0000D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93" name="Picture 7">
          <a:extLst>
            <a:ext uri="{FF2B5EF4-FFF2-40B4-BE49-F238E27FC236}">
              <a16:creationId xmlns:a16="http://schemas.microsoft.com/office/drawing/2014/main" id="{00000000-0008-0000-0200-0000D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94" name="Picture 7">
          <a:extLst>
            <a:ext uri="{FF2B5EF4-FFF2-40B4-BE49-F238E27FC236}">
              <a16:creationId xmlns:a16="http://schemas.microsoft.com/office/drawing/2014/main" id="{00000000-0008-0000-0200-0000D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95" name="Picture 7">
          <a:extLst>
            <a:ext uri="{FF2B5EF4-FFF2-40B4-BE49-F238E27FC236}">
              <a16:creationId xmlns:a16="http://schemas.microsoft.com/office/drawing/2014/main" id="{00000000-0008-0000-0200-0000D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96" name="Picture 7">
          <a:extLst>
            <a:ext uri="{FF2B5EF4-FFF2-40B4-BE49-F238E27FC236}">
              <a16:creationId xmlns:a16="http://schemas.microsoft.com/office/drawing/2014/main" id="{00000000-0008-0000-0200-0000D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97" name="Picture 7">
          <a:extLst>
            <a:ext uri="{FF2B5EF4-FFF2-40B4-BE49-F238E27FC236}">
              <a16:creationId xmlns:a16="http://schemas.microsoft.com/office/drawing/2014/main" id="{00000000-0008-0000-0200-0000D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98" name="Picture 7">
          <a:extLst>
            <a:ext uri="{FF2B5EF4-FFF2-40B4-BE49-F238E27FC236}">
              <a16:creationId xmlns:a16="http://schemas.microsoft.com/office/drawing/2014/main" id="{00000000-0008-0000-0200-0000D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799" name="Picture 7">
          <a:extLst>
            <a:ext uri="{FF2B5EF4-FFF2-40B4-BE49-F238E27FC236}">
              <a16:creationId xmlns:a16="http://schemas.microsoft.com/office/drawing/2014/main" id="{00000000-0008-0000-0200-0000D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00" name="Picture 7">
          <a:extLst>
            <a:ext uri="{FF2B5EF4-FFF2-40B4-BE49-F238E27FC236}">
              <a16:creationId xmlns:a16="http://schemas.microsoft.com/office/drawing/2014/main" id="{00000000-0008-0000-0200-0000D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01" name="Picture 7">
          <a:extLst>
            <a:ext uri="{FF2B5EF4-FFF2-40B4-BE49-F238E27FC236}">
              <a16:creationId xmlns:a16="http://schemas.microsoft.com/office/drawing/2014/main" id="{00000000-0008-0000-0200-0000D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02" name="Picture 7">
          <a:extLst>
            <a:ext uri="{FF2B5EF4-FFF2-40B4-BE49-F238E27FC236}">
              <a16:creationId xmlns:a16="http://schemas.microsoft.com/office/drawing/2014/main" id="{00000000-0008-0000-0200-0000D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03" name="Picture 7">
          <a:extLst>
            <a:ext uri="{FF2B5EF4-FFF2-40B4-BE49-F238E27FC236}">
              <a16:creationId xmlns:a16="http://schemas.microsoft.com/office/drawing/2014/main" id="{00000000-0008-0000-0200-0000D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04" name="Picture 7">
          <a:extLst>
            <a:ext uri="{FF2B5EF4-FFF2-40B4-BE49-F238E27FC236}">
              <a16:creationId xmlns:a16="http://schemas.microsoft.com/office/drawing/2014/main" id="{00000000-0008-0000-0200-0000D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05" name="Picture 7">
          <a:extLst>
            <a:ext uri="{FF2B5EF4-FFF2-40B4-BE49-F238E27FC236}">
              <a16:creationId xmlns:a16="http://schemas.microsoft.com/office/drawing/2014/main" id="{00000000-0008-0000-0200-0000D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06" name="Picture 7">
          <a:extLst>
            <a:ext uri="{FF2B5EF4-FFF2-40B4-BE49-F238E27FC236}">
              <a16:creationId xmlns:a16="http://schemas.microsoft.com/office/drawing/2014/main" id="{00000000-0008-0000-0200-0000D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07" name="Picture 7">
          <a:extLst>
            <a:ext uri="{FF2B5EF4-FFF2-40B4-BE49-F238E27FC236}">
              <a16:creationId xmlns:a16="http://schemas.microsoft.com/office/drawing/2014/main" id="{00000000-0008-0000-0200-0000D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08" name="Picture 7">
          <a:extLst>
            <a:ext uri="{FF2B5EF4-FFF2-40B4-BE49-F238E27FC236}">
              <a16:creationId xmlns:a16="http://schemas.microsoft.com/office/drawing/2014/main" id="{00000000-0008-0000-0200-0000E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09" name="Picture 7">
          <a:extLst>
            <a:ext uri="{FF2B5EF4-FFF2-40B4-BE49-F238E27FC236}">
              <a16:creationId xmlns:a16="http://schemas.microsoft.com/office/drawing/2014/main" id="{00000000-0008-0000-0200-0000E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10" name="Picture 7">
          <a:extLst>
            <a:ext uri="{FF2B5EF4-FFF2-40B4-BE49-F238E27FC236}">
              <a16:creationId xmlns:a16="http://schemas.microsoft.com/office/drawing/2014/main" id="{00000000-0008-0000-0200-0000E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11" name="Picture 7">
          <a:extLst>
            <a:ext uri="{FF2B5EF4-FFF2-40B4-BE49-F238E27FC236}">
              <a16:creationId xmlns:a16="http://schemas.microsoft.com/office/drawing/2014/main" id="{00000000-0008-0000-0200-0000E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12" name="Picture 7">
          <a:extLst>
            <a:ext uri="{FF2B5EF4-FFF2-40B4-BE49-F238E27FC236}">
              <a16:creationId xmlns:a16="http://schemas.microsoft.com/office/drawing/2014/main" id="{00000000-0008-0000-0200-0000E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13" name="Picture 7">
          <a:extLst>
            <a:ext uri="{FF2B5EF4-FFF2-40B4-BE49-F238E27FC236}">
              <a16:creationId xmlns:a16="http://schemas.microsoft.com/office/drawing/2014/main" id="{00000000-0008-0000-0200-0000E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14" name="Picture 7">
          <a:extLst>
            <a:ext uri="{FF2B5EF4-FFF2-40B4-BE49-F238E27FC236}">
              <a16:creationId xmlns:a16="http://schemas.microsoft.com/office/drawing/2014/main" id="{00000000-0008-0000-0200-0000E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15" name="Picture 7">
          <a:extLst>
            <a:ext uri="{FF2B5EF4-FFF2-40B4-BE49-F238E27FC236}">
              <a16:creationId xmlns:a16="http://schemas.microsoft.com/office/drawing/2014/main" id="{00000000-0008-0000-0200-0000E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16" name="Picture 7">
          <a:extLst>
            <a:ext uri="{FF2B5EF4-FFF2-40B4-BE49-F238E27FC236}">
              <a16:creationId xmlns:a16="http://schemas.microsoft.com/office/drawing/2014/main" id="{00000000-0008-0000-0200-0000E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17" name="Picture 7">
          <a:extLst>
            <a:ext uri="{FF2B5EF4-FFF2-40B4-BE49-F238E27FC236}">
              <a16:creationId xmlns:a16="http://schemas.microsoft.com/office/drawing/2014/main" id="{00000000-0008-0000-0200-0000E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18" name="Picture 7">
          <a:extLst>
            <a:ext uri="{FF2B5EF4-FFF2-40B4-BE49-F238E27FC236}">
              <a16:creationId xmlns:a16="http://schemas.microsoft.com/office/drawing/2014/main" id="{00000000-0008-0000-0200-0000E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19" name="Picture 7">
          <a:extLst>
            <a:ext uri="{FF2B5EF4-FFF2-40B4-BE49-F238E27FC236}">
              <a16:creationId xmlns:a16="http://schemas.microsoft.com/office/drawing/2014/main" id="{00000000-0008-0000-0200-0000E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20" name="Picture 7">
          <a:extLst>
            <a:ext uri="{FF2B5EF4-FFF2-40B4-BE49-F238E27FC236}">
              <a16:creationId xmlns:a16="http://schemas.microsoft.com/office/drawing/2014/main" id="{00000000-0008-0000-0200-0000E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21" name="Picture 7">
          <a:extLst>
            <a:ext uri="{FF2B5EF4-FFF2-40B4-BE49-F238E27FC236}">
              <a16:creationId xmlns:a16="http://schemas.microsoft.com/office/drawing/2014/main" id="{00000000-0008-0000-0200-0000E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22" name="Picture 7">
          <a:extLst>
            <a:ext uri="{FF2B5EF4-FFF2-40B4-BE49-F238E27FC236}">
              <a16:creationId xmlns:a16="http://schemas.microsoft.com/office/drawing/2014/main" id="{00000000-0008-0000-0200-0000E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23" name="Picture 7">
          <a:extLst>
            <a:ext uri="{FF2B5EF4-FFF2-40B4-BE49-F238E27FC236}">
              <a16:creationId xmlns:a16="http://schemas.microsoft.com/office/drawing/2014/main" id="{00000000-0008-0000-0200-0000E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24" name="Picture 7">
          <a:extLst>
            <a:ext uri="{FF2B5EF4-FFF2-40B4-BE49-F238E27FC236}">
              <a16:creationId xmlns:a16="http://schemas.microsoft.com/office/drawing/2014/main" id="{00000000-0008-0000-0200-0000F0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25" name="Picture 7">
          <a:extLst>
            <a:ext uri="{FF2B5EF4-FFF2-40B4-BE49-F238E27FC236}">
              <a16:creationId xmlns:a16="http://schemas.microsoft.com/office/drawing/2014/main" id="{00000000-0008-0000-0200-0000F1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26" name="Picture 7">
          <a:extLst>
            <a:ext uri="{FF2B5EF4-FFF2-40B4-BE49-F238E27FC236}">
              <a16:creationId xmlns:a16="http://schemas.microsoft.com/office/drawing/2014/main" id="{00000000-0008-0000-0200-0000F2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27" name="Picture 7">
          <a:extLst>
            <a:ext uri="{FF2B5EF4-FFF2-40B4-BE49-F238E27FC236}">
              <a16:creationId xmlns:a16="http://schemas.microsoft.com/office/drawing/2014/main" id="{00000000-0008-0000-0200-0000F3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28" name="Picture 7">
          <a:extLst>
            <a:ext uri="{FF2B5EF4-FFF2-40B4-BE49-F238E27FC236}">
              <a16:creationId xmlns:a16="http://schemas.microsoft.com/office/drawing/2014/main" id="{00000000-0008-0000-0200-0000F4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29" name="Picture 7">
          <a:extLst>
            <a:ext uri="{FF2B5EF4-FFF2-40B4-BE49-F238E27FC236}">
              <a16:creationId xmlns:a16="http://schemas.microsoft.com/office/drawing/2014/main" id="{00000000-0008-0000-0200-0000F5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30" name="Picture 7">
          <a:extLst>
            <a:ext uri="{FF2B5EF4-FFF2-40B4-BE49-F238E27FC236}">
              <a16:creationId xmlns:a16="http://schemas.microsoft.com/office/drawing/2014/main" id="{00000000-0008-0000-0200-0000F6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31" name="Picture 7">
          <a:extLst>
            <a:ext uri="{FF2B5EF4-FFF2-40B4-BE49-F238E27FC236}">
              <a16:creationId xmlns:a16="http://schemas.microsoft.com/office/drawing/2014/main" id="{00000000-0008-0000-0200-0000F7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32" name="Picture 7">
          <a:extLst>
            <a:ext uri="{FF2B5EF4-FFF2-40B4-BE49-F238E27FC236}">
              <a16:creationId xmlns:a16="http://schemas.microsoft.com/office/drawing/2014/main" id="{00000000-0008-0000-0200-0000F8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33" name="Picture 7">
          <a:extLst>
            <a:ext uri="{FF2B5EF4-FFF2-40B4-BE49-F238E27FC236}">
              <a16:creationId xmlns:a16="http://schemas.microsoft.com/office/drawing/2014/main" id="{00000000-0008-0000-0200-0000F9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34" name="Picture 7">
          <a:extLst>
            <a:ext uri="{FF2B5EF4-FFF2-40B4-BE49-F238E27FC236}">
              <a16:creationId xmlns:a16="http://schemas.microsoft.com/office/drawing/2014/main" id="{00000000-0008-0000-0200-0000F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35" name="Picture 7">
          <a:extLst>
            <a:ext uri="{FF2B5EF4-FFF2-40B4-BE49-F238E27FC236}">
              <a16:creationId xmlns:a16="http://schemas.microsoft.com/office/drawing/2014/main" id="{00000000-0008-0000-0200-0000FB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36" name="Picture 7">
          <a:extLst>
            <a:ext uri="{FF2B5EF4-FFF2-40B4-BE49-F238E27FC236}">
              <a16:creationId xmlns:a16="http://schemas.microsoft.com/office/drawing/2014/main" id="{00000000-0008-0000-0200-0000FC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37" name="Picture 7">
          <a:extLst>
            <a:ext uri="{FF2B5EF4-FFF2-40B4-BE49-F238E27FC236}">
              <a16:creationId xmlns:a16="http://schemas.microsoft.com/office/drawing/2014/main" id="{00000000-0008-0000-0200-0000FD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38" name="Picture 7">
          <a:extLst>
            <a:ext uri="{FF2B5EF4-FFF2-40B4-BE49-F238E27FC236}">
              <a16:creationId xmlns:a16="http://schemas.microsoft.com/office/drawing/2014/main" id="{00000000-0008-0000-0200-0000FE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39" name="Picture 7">
          <a:extLst>
            <a:ext uri="{FF2B5EF4-FFF2-40B4-BE49-F238E27FC236}">
              <a16:creationId xmlns:a16="http://schemas.microsoft.com/office/drawing/2014/main" id="{00000000-0008-0000-0200-0000FF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40" name="Picture 7">
          <a:extLst>
            <a:ext uri="{FF2B5EF4-FFF2-40B4-BE49-F238E27FC236}">
              <a16:creationId xmlns:a16="http://schemas.microsoft.com/office/drawing/2014/main" id="{00000000-0008-0000-0200-00000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41" name="Picture 7">
          <a:extLst>
            <a:ext uri="{FF2B5EF4-FFF2-40B4-BE49-F238E27FC236}">
              <a16:creationId xmlns:a16="http://schemas.microsoft.com/office/drawing/2014/main" id="{00000000-0008-0000-0200-00000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42" name="Picture 7">
          <a:extLst>
            <a:ext uri="{FF2B5EF4-FFF2-40B4-BE49-F238E27FC236}">
              <a16:creationId xmlns:a16="http://schemas.microsoft.com/office/drawing/2014/main" id="{00000000-0008-0000-0200-00000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43" name="Picture 7">
          <a:extLst>
            <a:ext uri="{FF2B5EF4-FFF2-40B4-BE49-F238E27FC236}">
              <a16:creationId xmlns:a16="http://schemas.microsoft.com/office/drawing/2014/main" id="{00000000-0008-0000-0200-00000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44" name="Picture 7">
          <a:extLst>
            <a:ext uri="{FF2B5EF4-FFF2-40B4-BE49-F238E27FC236}">
              <a16:creationId xmlns:a16="http://schemas.microsoft.com/office/drawing/2014/main" id="{00000000-0008-0000-0200-00000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45" name="Picture 7">
          <a:extLst>
            <a:ext uri="{FF2B5EF4-FFF2-40B4-BE49-F238E27FC236}">
              <a16:creationId xmlns:a16="http://schemas.microsoft.com/office/drawing/2014/main" id="{00000000-0008-0000-0200-00000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46" name="Picture 7">
          <a:extLst>
            <a:ext uri="{FF2B5EF4-FFF2-40B4-BE49-F238E27FC236}">
              <a16:creationId xmlns:a16="http://schemas.microsoft.com/office/drawing/2014/main" id="{00000000-0008-0000-0200-00000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47" name="Picture 7">
          <a:extLst>
            <a:ext uri="{FF2B5EF4-FFF2-40B4-BE49-F238E27FC236}">
              <a16:creationId xmlns:a16="http://schemas.microsoft.com/office/drawing/2014/main" id="{00000000-0008-0000-0200-00000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48" name="Picture 7">
          <a:extLst>
            <a:ext uri="{FF2B5EF4-FFF2-40B4-BE49-F238E27FC236}">
              <a16:creationId xmlns:a16="http://schemas.microsoft.com/office/drawing/2014/main" id="{00000000-0008-0000-0200-00000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49" name="Picture 7">
          <a:extLst>
            <a:ext uri="{FF2B5EF4-FFF2-40B4-BE49-F238E27FC236}">
              <a16:creationId xmlns:a16="http://schemas.microsoft.com/office/drawing/2014/main" id="{00000000-0008-0000-0200-00000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50" name="Picture 7">
          <a:extLst>
            <a:ext uri="{FF2B5EF4-FFF2-40B4-BE49-F238E27FC236}">
              <a16:creationId xmlns:a16="http://schemas.microsoft.com/office/drawing/2014/main" id="{00000000-0008-0000-0200-00000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51" name="Picture 7">
          <a:extLst>
            <a:ext uri="{FF2B5EF4-FFF2-40B4-BE49-F238E27FC236}">
              <a16:creationId xmlns:a16="http://schemas.microsoft.com/office/drawing/2014/main" id="{00000000-0008-0000-0200-00000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52" name="Picture 7">
          <a:extLst>
            <a:ext uri="{FF2B5EF4-FFF2-40B4-BE49-F238E27FC236}">
              <a16:creationId xmlns:a16="http://schemas.microsoft.com/office/drawing/2014/main" id="{00000000-0008-0000-0200-00000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53" name="Picture 7">
          <a:extLst>
            <a:ext uri="{FF2B5EF4-FFF2-40B4-BE49-F238E27FC236}">
              <a16:creationId xmlns:a16="http://schemas.microsoft.com/office/drawing/2014/main" id="{00000000-0008-0000-0200-00000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54" name="Picture 7">
          <a:extLst>
            <a:ext uri="{FF2B5EF4-FFF2-40B4-BE49-F238E27FC236}">
              <a16:creationId xmlns:a16="http://schemas.microsoft.com/office/drawing/2014/main" id="{00000000-0008-0000-0200-00000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55" name="Picture 7">
          <a:extLst>
            <a:ext uri="{FF2B5EF4-FFF2-40B4-BE49-F238E27FC236}">
              <a16:creationId xmlns:a16="http://schemas.microsoft.com/office/drawing/2014/main" id="{00000000-0008-0000-0200-00000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56" name="Picture 7">
          <a:extLst>
            <a:ext uri="{FF2B5EF4-FFF2-40B4-BE49-F238E27FC236}">
              <a16:creationId xmlns:a16="http://schemas.microsoft.com/office/drawing/2014/main" id="{00000000-0008-0000-0200-00001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57" name="Picture 7">
          <a:extLst>
            <a:ext uri="{FF2B5EF4-FFF2-40B4-BE49-F238E27FC236}">
              <a16:creationId xmlns:a16="http://schemas.microsoft.com/office/drawing/2014/main" id="{00000000-0008-0000-0200-00001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58" name="Picture 7">
          <a:extLst>
            <a:ext uri="{FF2B5EF4-FFF2-40B4-BE49-F238E27FC236}">
              <a16:creationId xmlns:a16="http://schemas.microsoft.com/office/drawing/2014/main" id="{00000000-0008-0000-0200-00001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59" name="Picture 7">
          <a:extLst>
            <a:ext uri="{FF2B5EF4-FFF2-40B4-BE49-F238E27FC236}">
              <a16:creationId xmlns:a16="http://schemas.microsoft.com/office/drawing/2014/main" id="{00000000-0008-0000-0200-00001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60" name="Picture 7">
          <a:extLst>
            <a:ext uri="{FF2B5EF4-FFF2-40B4-BE49-F238E27FC236}">
              <a16:creationId xmlns:a16="http://schemas.microsoft.com/office/drawing/2014/main" id="{00000000-0008-0000-0200-00001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61" name="Picture 7">
          <a:extLst>
            <a:ext uri="{FF2B5EF4-FFF2-40B4-BE49-F238E27FC236}">
              <a16:creationId xmlns:a16="http://schemas.microsoft.com/office/drawing/2014/main" id="{00000000-0008-0000-0200-00001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62" name="Picture 7">
          <a:extLst>
            <a:ext uri="{FF2B5EF4-FFF2-40B4-BE49-F238E27FC236}">
              <a16:creationId xmlns:a16="http://schemas.microsoft.com/office/drawing/2014/main" id="{00000000-0008-0000-0200-00001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63" name="Picture 7">
          <a:extLst>
            <a:ext uri="{FF2B5EF4-FFF2-40B4-BE49-F238E27FC236}">
              <a16:creationId xmlns:a16="http://schemas.microsoft.com/office/drawing/2014/main" id="{00000000-0008-0000-0200-00001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64" name="Picture 7">
          <a:extLst>
            <a:ext uri="{FF2B5EF4-FFF2-40B4-BE49-F238E27FC236}">
              <a16:creationId xmlns:a16="http://schemas.microsoft.com/office/drawing/2014/main" id="{00000000-0008-0000-0200-00001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65" name="Picture 7">
          <a:extLst>
            <a:ext uri="{FF2B5EF4-FFF2-40B4-BE49-F238E27FC236}">
              <a16:creationId xmlns:a16="http://schemas.microsoft.com/office/drawing/2014/main" id="{00000000-0008-0000-0200-00001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66" name="Picture 7">
          <a:extLst>
            <a:ext uri="{FF2B5EF4-FFF2-40B4-BE49-F238E27FC236}">
              <a16:creationId xmlns:a16="http://schemas.microsoft.com/office/drawing/2014/main" id="{00000000-0008-0000-0200-00001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67" name="Picture 7">
          <a:extLst>
            <a:ext uri="{FF2B5EF4-FFF2-40B4-BE49-F238E27FC236}">
              <a16:creationId xmlns:a16="http://schemas.microsoft.com/office/drawing/2014/main" id="{00000000-0008-0000-0200-00001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68" name="Picture 7">
          <a:extLst>
            <a:ext uri="{FF2B5EF4-FFF2-40B4-BE49-F238E27FC236}">
              <a16:creationId xmlns:a16="http://schemas.microsoft.com/office/drawing/2014/main" id="{00000000-0008-0000-0200-00001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69" name="Picture 7">
          <a:extLst>
            <a:ext uri="{FF2B5EF4-FFF2-40B4-BE49-F238E27FC236}">
              <a16:creationId xmlns:a16="http://schemas.microsoft.com/office/drawing/2014/main" id="{00000000-0008-0000-0200-00001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3870" name="Picture 7">
          <a:extLst>
            <a:ext uri="{FF2B5EF4-FFF2-40B4-BE49-F238E27FC236}">
              <a16:creationId xmlns:a16="http://schemas.microsoft.com/office/drawing/2014/main" id="{00000000-0008-0000-0200-00001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71" name="Picture 7">
          <a:extLst>
            <a:ext uri="{FF2B5EF4-FFF2-40B4-BE49-F238E27FC236}">
              <a16:creationId xmlns:a16="http://schemas.microsoft.com/office/drawing/2014/main" id="{00000000-0008-0000-0200-00001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72" name="Picture 7">
          <a:extLst>
            <a:ext uri="{FF2B5EF4-FFF2-40B4-BE49-F238E27FC236}">
              <a16:creationId xmlns:a16="http://schemas.microsoft.com/office/drawing/2014/main" id="{00000000-0008-0000-0200-00002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73" name="Picture 7">
          <a:extLst>
            <a:ext uri="{FF2B5EF4-FFF2-40B4-BE49-F238E27FC236}">
              <a16:creationId xmlns:a16="http://schemas.microsoft.com/office/drawing/2014/main" id="{00000000-0008-0000-0200-00002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74" name="Picture 7">
          <a:extLst>
            <a:ext uri="{FF2B5EF4-FFF2-40B4-BE49-F238E27FC236}">
              <a16:creationId xmlns:a16="http://schemas.microsoft.com/office/drawing/2014/main" id="{00000000-0008-0000-0200-00002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75" name="Picture 7">
          <a:extLst>
            <a:ext uri="{FF2B5EF4-FFF2-40B4-BE49-F238E27FC236}">
              <a16:creationId xmlns:a16="http://schemas.microsoft.com/office/drawing/2014/main" id="{00000000-0008-0000-0200-00002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76" name="Picture 7">
          <a:extLst>
            <a:ext uri="{FF2B5EF4-FFF2-40B4-BE49-F238E27FC236}">
              <a16:creationId xmlns:a16="http://schemas.microsoft.com/office/drawing/2014/main" id="{00000000-0008-0000-0200-00002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77" name="Picture 7">
          <a:extLst>
            <a:ext uri="{FF2B5EF4-FFF2-40B4-BE49-F238E27FC236}">
              <a16:creationId xmlns:a16="http://schemas.microsoft.com/office/drawing/2014/main" id="{00000000-0008-0000-0200-00002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78" name="Picture 7">
          <a:extLst>
            <a:ext uri="{FF2B5EF4-FFF2-40B4-BE49-F238E27FC236}">
              <a16:creationId xmlns:a16="http://schemas.microsoft.com/office/drawing/2014/main" id="{00000000-0008-0000-0200-00002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79" name="Picture 7">
          <a:extLst>
            <a:ext uri="{FF2B5EF4-FFF2-40B4-BE49-F238E27FC236}">
              <a16:creationId xmlns:a16="http://schemas.microsoft.com/office/drawing/2014/main" id="{00000000-0008-0000-0200-00002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80" name="Picture 7">
          <a:extLst>
            <a:ext uri="{FF2B5EF4-FFF2-40B4-BE49-F238E27FC236}">
              <a16:creationId xmlns:a16="http://schemas.microsoft.com/office/drawing/2014/main" id="{00000000-0008-0000-0200-00002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81" name="Picture 7">
          <a:extLst>
            <a:ext uri="{FF2B5EF4-FFF2-40B4-BE49-F238E27FC236}">
              <a16:creationId xmlns:a16="http://schemas.microsoft.com/office/drawing/2014/main" id="{00000000-0008-0000-0200-00002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82" name="Picture 7">
          <a:extLst>
            <a:ext uri="{FF2B5EF4-FFF2-40B4-BE49-F238E27FC236}">
              <a16:creationId xmlns:a16="http://schemas.microsoft.com/office/drawing/2014/main" id="{00000000-0008-0000-0200-00002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83" name="Picture 7">
          <a:extLst>
            <a:ext uri="{FF2B5EF4-FFF2-40B4-BE49-F238E27FC236}">
              <a16:creationId xmlns:a16="http://schemas.microsoft.com/office/drawing/2014/main" id="{00000000-0008-0000-0200-00002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84" name="Picture 7">
          <a:extLst>
            <a:ext uri="{FF2B5EF4-FFF2-40B4-BE49-F238E27FC236}">
              <a16:creationId xmlns:a16="http://schemas.microsoft.com/office/drawing/2014/main" id="{00000000-0008-0000-0200-00002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85" name="Picture 7">
          <a:extLst>
            <a:ext uri="{FF2B5EF4-FFF2-40B4-BE49-F238E27FC236}">
              <a16:creationId xmlns:a16="http://schemas.microsoft.com/office/drawing/2014/main" id="{00000000-0008-0000-0200-00002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86" name="Picture 7">
          <a:extLst>
            <a:ext uri="{FF2B5EF4-FFF2-40B4-BE49-F238E27FC236}">
              <a16:creationId xmlns:a16="http://schemas.microsoft.com/office/drawing/2014/main" id="{00000000-0008-0000-0200-00002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87" name="Picture 7">
          <a:extLst>
            <a:ext uri="{FF2B5EF4-FFF2-40B4-BE49-F238E27FC236}">
              <a16:creationId xmlns:a16="http://schemas.microsoft.com/office/drawing/2014/main" id="{00000000-0008-0000-0200-00002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88" name="Picture 7">
          <a:extLst>
            <a:ext uri="{FF2B5EF4-FFF2-40B4-BE49-F238E27FC236}">
              <a16:creationId xmlns:a16="http://schemas.microsoft.com/office/drawing/2014/main" id="{00000000-0008-0000-0200-00003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89" name="Picture 7">
          <a:extLst>
            <a:ext uri="{FF2B5EF4-FFF2-40B4-BE49-F238E27FC236}">
              <a16:creationId xmlns:a16="http://schemas.microsoft.com/office/drawing/2014/main" id="{00000000-0008-0000-0200-00003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90" name="Picture 7">
          <a:extLst>
            <a:ext uri="{FF2B5EF4-FFF2-40B4-BE49-F238E27FC236}">
              <a16:creationId xmlns:a16="http://schemas.microsoft.com/office/drawing/2014/main" id="{00000000-0008-0000-0200-00003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91" name="Picture 7">
          <a:extLst>
            <a:ext uri="{FF2B5EF4-FFF2-40B4-BE49-F238E27FC236}">
              <a16:creationId xmlns:a16="http://schemas.microsoft.com/office/drawing/2014/main" id="{00000000-0008-0000-0200-00003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92" name="Picture 7">
          <a:extLst>
            <a:ext uri="{FF2B5EF4-FFF2-40B4-BE49-F238E27FC236}">
              <a16:creationId xmlns:a16="http://schemas.microsoft.com/office/drawing/2014/main" id="{00000000-0008-0000-0200-00003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93" name="Picture 7">
          <a:extLst>
            <a:ext uri="{FF2B5EF4-FFF2-40B4-BE49-F238E27FC236}">
              <a16:creationId xmlns:a16="http://schemas.microsoft.com/office/drawing/2014/main" id="{00000000-0008-0000-0200-00003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94" name="Picture 7">
          <a:extLst>
            <a:ext uri="{FF2B5EF4-FFF2-40B4-BE49-F238E27FC236}">
              <a16:creationId xmlns:a16="http://schemas.microsoft.com/office/drawing/2014/main" id="{00000000-0008-0000-0200-00003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95" name="Picture 7">
          <a:extLst>
            <a:ext uri="{FF2B5EF4-FFF2-40B4-BE49-F238E27FC236}">
              <a16:creationId xmlns:a16="http://schemas.microsoft.com/office/drawing/2014/main" id="{00000000-0008-0000-0200-00003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96" name="Picture 7">
          <a:extLst>
            <a:ext uri="{FF2B5EF4-FFF2-40B4-BE49-F238E27FC236}">
              <a16:creationId xmlns:a16="http://schemas.microsoft.com/office/drawing/2014/main" id="{00000000-0008-0000-0200-00003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97" name="Picture 7">
          <a:extLst>
            <a:ext uri="{FF2B5EF4-FFF2-40B4-BE49-F238E27FC236}">
              <a16:creationId xmlns:a16="http://schemas.microsoft.com/office/drawing/2014/main" id="{00000000-0008-0000-0200-00003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98" name="Picture 7">
          <a:extLst>
            <a:ext uri="{FF2B5EF4-FFF2-40B4-BE49-F238E27FC236}">
              <a16:creationId xmlns:a16="http://schemas.microsoft.com/office/drawing/2014/main" id="{00000000-0008-0000-0200-00003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899" name="Picture 7">
          <a:extLst>
            <a:ext uri="{FF2B5EF4-FFF2-40B4-BE49-F238E27FC236}">
              <a16:creationId xmlns:a16="http://schemas.microsoft.com/office/drawing/2014/main" id="{00000000-0008-0000-0200-00003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00" name="Picture 7">
          <a:extLst>
            <a:ext uri="{FF2B5EF4-FFF2-40B4-BE49-F238E27FC236}">
              <a16:creationId xmlns:a16="http://schemas.microsoft.com/office/drawing/2014/main" id="{00000000-0008-0000-0200-00003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01" name="Picture 7">
          <a:extLst>
            <a:ext uri="{FF2B5EF4-FFF2-40B4-BE49-F238E27FC236}">
              <a16:creationId xmlns:a16="http://schemas.microsoft.com/office/drawing/2014/main" id="{00000000-0008-0000-0200-00003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02" name="Picture 7">
          <a:extLst>
            <a:ext uri="{FF2B5EF4-FFF2-40B4-BE49-F238E27FC236}">
              <a16:creationId xmlns:a16="http://schemas.microsoft.com/office/drawing/2014/main" id="{00000000-0008-0000-0200-00003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03" name="Picture 7">
          <a:extLst>
            <a:ext uri="{FF2B5EF4-FFF2-40B4-BE49-F238E27FC236}">
              <a16:creationId xmlns:a16="http://schemas.microsoft.com/office/drawing/2014/main" id="{00000000-0008-0000-0200-00003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04" name="Picture 7">
          <a:extLst>
            <a:ext uri="{FF2B5EF4-FFF2-40B4-BE49-F238E27FC236}">
              <a16:creationId xmlns:a16="http://schemas.microsoft.com/office/drawing/2014/main" id="{00000000-0008-0000-0200-00004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05" name="Picture 7">
          <a:extLst>
            <a:ext uri="{FF2B5EF4-FFF2-40B4-BE49-F238E27FC236}">
              <a16:creationId xmlns:a16="http://schemas.microsoft.com/office/drawing/2014/main" id="{00000000-0008-0000-0200-00004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06" name="Picture 7">
          <a:extLst>
            <a:ext uri="{FF2B5EF4-FFF2-40B4-BE49-F238E27FC236}">
              <a16:creationId xmlns:a16="http://schemas.microsoft.com/office/drawing/2014/main" id="{00000000-0008-0000-0200-00004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07" name="Picture 7">
          <a:extLst>
            <a:ext uri="{FF2B5EF4-FFF2-40B4-BE49-F238E27FC236}">
              <a16:creationId xmlns:a16="http://schemas.microsoft.com/office/drawing/2014/main" id="{00000000-0008-0000-0200-00004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08" name="Picture 7">
          <a:extLst>
            <a:ext uri="{FF2B5EF4-FFF2-40B4-BE49-F238E27FC236}">
              <a16:creationId xmlns:a16="http://schemas.microsoft.com/office/drawing/2014/main" id="{00000000-0008-0000-0200-00004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09" name="Picture 7">
          <a:extLst>
            <a:ext uri="{FF2B5EF4-FFF2-40B4-BE49-F238E27FC236}">
              <a16:creationId xmlns:a16="http://schemas.microsoft.com/office/drawing/2014/main" id="{00000000-0008-0000-0200-00004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10" name="Picture 7">
          <a:extLst>
            <a:ext uri="{FF2B5EF4-FFF2-40B4-BE49-F238E27FC236}">
              <a16:creationId xmlns:a16="http://schemas.microsoft.com/office/drawing/2014/main" id="{00000000-0008-0000-0200-00004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11" name="Picture 7">
          <a:extLst>
            <a:ext uri="{FF2B5EF4-FFF2-40B4-BE49-F238E27FC236}">
              <a16:creationId xmlns:a16="http://schemas.microsoft.com/office/drawing/2014/main" id="{00000000-0008-0000-0200-00004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12" name="Picture 7">
          <a:extLst>
            <a:ext uri="{FF2B5EF4-FFF2-40B4-BE49-F238E27FC236}">
              <a16:creationId xmlns:a16="http://schemas.microsoft.com/office/drawing/2014/main" id="{00000000-0008-0000-0200-00004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13" name="Picture 7">
          <a:extLst>
            <a:ext uri="{FF2B5EF4-FFF2-40B4-BE49-F238E27FC236}">
              <a16:creationId xmlns:a16="http://schemas.microsoft.com/office/drawing/2014/main" id="{00000000-0008-0000-0200-00004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14" name="Picture 7">
          <a:extLst>
            <a:ext uri="{FF2B5EF4-FFF2-40B4-BE49-F238E27FC236}">
              <a16:creationId xmlns:a16="http://schemas.microsoft.com/office/drawing/2014/main" id="{00000000-0008-0000-0200-00004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15" name="Picture 7">
          <a:extLst>
            <a:ext uri="{FF2B5EF4-FFF2-40B4-BE49-F238E27FC236}">
              <a16:creationId xmlns:a16="http://schemas.microsoft.com/office/drawing/2014/main" id="{00000000-0008-0000-0200-00004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16" name="Picture 7">
          <a:extLst>
            <a:ext uri="{FF2B5EF4-FFF2-40B4-BE49-F238E27FC236}">
              <a16:creationId xmlns:a16="http://schemas.microsoft.com/office/drawing/2014/main" id="{00000000-0008-0000-0200-00004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17" name="Picture 7">
          <a:extLst>
            <a:ext uri="{FF2B5EF4-FFF2-40B4-BE49-F238E27FC236}">
              <a16:creationId xmlns:a16="http://schemas.microsoft.com/office/drawing/2014/main" id="{00000000-0008-0000-0200-00004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18" name="Picture 7">
          <a:extLst>
            <a:ext uri="{FF2B5EF4-FFF2-40B4-BE49-F238E27FC236}">
              <a16:creationId xmlns:a16="http://schemas.microsoft.com/office/drawing/2014/main" id="{00000000-0008-0000-0200-00004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19" name="Picture 7">
          <a:extLst>
            <a:ext uri="{FF2B5EF4-FFF2-40B4-BE49-F238E27FC236}">
              <a16:creationId xmlns:a16="http://schemas.microsoft.com/office/drawing/2014/main" id="{00000000-0008-0000-0200-00004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20" name="Picture 7">
          <a:extLst>
            <a:ext uri="{FF2B5EF4-FFF2-40B4-BE49-F238E27FC236}">
              <a16:creationId xmlns:a16="http://schemas.microsoft.com/office/drawing/2014/main" id="{00000000-0008-0000-0200-00005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21" name="Picture 7">
          <a:extLst>
            <a:ext uri="{FF2B5EF4-FFF2-40B4-BE49-F238E27FC236}">
              <a16:creationId xmlns:a16="http://schemas.microsoft.com/office/drawing/2014/main" id="{00000000-0008-0000-0200-00005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22" name="Picture 7">
          <a:extLst>
            <a:ext uri="{FF2B5EF4-FFF2-40B4-BE49-F238E27FC236}">
              <a16:creationId xmlns:a16="http://schemas.microsoft.com/office/drawing/2014/main" id="{00000000-0008-0000-0200-00005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23" name="Picture 7">
          <a:extLst>
            <a:ext uri="{FF2B5EF4-FFF2-40B4-BE49-F238E27FC236}">
              <a16:creationId xmlns:a16="http://schemas.microsoft.com/office/drawing/2014/main" id="{00000000-0008-0000-0200-00005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24" name="Picture 7">
          <a:extLst>
            <a:ext uri="{FF2B5EF4-FFF2-40B4-BE49-F238E27FC236}">
              <a16:creationId xmlns:a16="http://schemas.microsoft.com/office/drawing/2014/main" id="{00000000-0008-0000-0200-00005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25" name="Picture 7">
          <a:extLst>
            <a:ext uri="{FF2B5EF4-FFF2-40B4-BE49-F238E27FC236}">
              <a16:creationId xmlns:a16="http://schemas.microsoft.com/office/drawing/2014/main" id="{00000000-0008-0000-0200-00005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26" name="Picture 7">
          <a:extLst>
            <a:ext uri="{FF2B5EF4-FFF2-40B4-BE49-F238E27FC236}">
              <a16:creationId xmlns:a16="http://schemas.microsoft.com/office/drawing/2014/main" id="{00000000-0008-0000-0200-00005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27" name="Picture 7">
          <a:extLst>
            <a:ext uri="{FF2B5EF4-FFF2-40B4-BE49-F238E27FC236}">
              <a16:creationId xmlns:a16="http://schemas.microsoft.com/office/drawing/2014/main" id="{00000000-0008-0000-0200-00005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28" name="Picture 7">
          <a:extLst>
            <a:ext uri="{FF2B5EF4-FFF2-40B4-BE49-F238E27FC236}">
              <a16:creationId xmlns:a16="http://schemas.microsoft.com/office/drawing/2014/main" id="{00000000-0008-0000-0200-00005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29" name="Picture 7">
          <a:extLst>
            <a:ext uri="{FF2B5EF4-FFF2-40B4-BE49-F238E27FC236}">
              <a16:creationId xmlns:a16="http://schemas.microsoft.com/office/drawing/2014/main" id="{00000000-0008-0000-0200-00005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30" name="Picture 7">
          <a:extLst>
            <a:ext uri="{FF2B5EF4-FFF2-40B4-BE49-F238E27FC236}">
              <a16:creationId xmlns:a16="http://schemas.microsoft.com/office/drawing/2014/main" id="{00000000-0008-0000-0200-00005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31" name="Picture 7">
          <a:extLst>
            <a:ext uri="{FF2B5EF4-FFF2-40B4-BE49-F238E27FC236}">
              <a16:creationId xmlns:a16="http://schemas.microsoft.com/office/drawing/2014/main" id="{00000000-0008-0000-0200-00005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32" name="Picture 7">
          <a:extLst>
            <a:ext uri="{FF2B5EF4-FFF2-40B4-BE49-F238E27FC236}">
              <a16:creationId xmlns:a16="http://schemas.microsoft.com/office/drawing/2014/main" id="{00000000-0008-0000-0200-00005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33" name="Picture 7">
          <a:extLst>
            <a:ext uri="{FF2B5EF4-FFF2-40B4-BE49-F238E27FC236}">
              <a16:creationId xmlns:a16="http://schemas.microsoft.com/office/drawing/2014/main" id="{00000000-0008-0000-0200-00005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34" name="Picture 7">
          <a:extLst>
            <a:ext uri="{FF2B5EF4-FFF2-40B4-BE49-F238E27FC236}">
              <a16:creationId xmlns:a16="http://schemas.microsoft.com/office/drawing/2014/main" id="{00000000-0008-0000-0200-00005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35" name="Picture 7">
          <a:extLst>
            <a:ext uri="{FF2B5EF4-FFF2-40B4-BE49-F238E27FC236}">
              <a16:creationId xmlns:a16="http://schemas.microsoft.com/office/drawing/2014/main" id="{00000000-0008-0000-0200-00005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36" name="Picture 7">
          <a:extLst>
            <a:ext uri="{FF2B5EF4-FFF2-40B4-BE49-F238E27FC236}">
              <a16:creationId xmlns:a16="http://schemas.microsoft.com/office/drawing/2014/main" id="{00000000-0008-0000-0200-00006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37" name="Picture 7">
          <a:extLst>
            <a:ext uri="{FF2B5EF4-FFF2-40B4-BE49-F238E27FC236}">
              <a16:creationId xmlns:a16="http://schemas.microsoft.com/office/drawing/2014/main" id="{00000000-0008-0000-0200-00006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38" name="Picture 7">
          <a:extLst>
            <a:ext uri="{FF2B5EF4-FFF2-40B4-BE49-F238E27FC236}">
              <a16:creationId xmlns:a16="http://schemas.microsoft.com/office/drawing/2014/main" id="{00000000-0008-0000-0200-00006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39" name="Picture 7">
          <a:extLst>
            <a:ext uri="{FF2B5EF4-FFF2-40B4-BE49-F238E27FC236}">
              <a16:creationId xmlns:a16="http://schemas.microsoft.com/office/drawing/2014/main" id="{00000000-0008-0000-0200-00006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40" name="Picture 7">
          <a:extLst>
            <a:ext uri="{FF2B5EF4-FFF2-40B4-BE49-F238E27FC236}">
              <a16:creationId xmlns:a16="http://schemas.microsoft.com/office/drawing/2014/main" id="{00000000-0008-0000-0200-00006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41" name="Picture 7">
          <a:extLst>
            <a:ext uri="{FF2B5EF4-FFF2-40B4-BE49-F238E27FC236}">
              <a16:creationId xmlns:a16="http://schemas.microsoft.com/office/drawing/2014/main" id="{00000000-0008-0000-0200-00006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42" name="Picture 7">
          <a:extLst>
            <a:ext uri="{FF2B5EF4-FFF2-40B4-BE49-F238E27FC236}">
              <a16:creationId xmlns:a16="http://schemas.microsoft.com/office/drawing/2014/main" id="{00000000-0008-0000-0200-00006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43" name="Picture 7">
          <a:extLst>
            <a:ext uri="{FF2B5EF4-FFF2-40B4-BE49-F238E27FC236}">
              <a16:creationId xmlns:a16="http://schemas.microsoft.com/office/drawing/2014/main" id="{00000000-0008-0000-0200-00006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44" name="Picture 7">
          <a:extLst>
            <a:ext uri="{FF2B5EF4-FFF2-40B4-BE49-F238E27FC236}">
              <a16:creationId xmlns:a16="http://schemas.microsoft.com/office/drawing/2014/main" id="{00000000-0008-0000-0200-00006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45" name="Picture 7">
          <a:extLst>
            <a:ext uri="{FF2B5EF4-FFF2-40B4-BE49-F238E27FC236}">
              <a16:creationId xmlns:a16="http://schemas.microsoft.com/office/drawing/2014/main" id="{00000000-0008-0000-0200-00006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46" name="Picture 7">
          <a:extLst>
            <a:ext uri="{FF2B5EF4-FFF2-40B4-BE49-F238E27FC236}">
              <a16:creationId xmlns:a16="http://schemas.microsoft.com/office/drawing/2014/main" id="{00000000-0008-0000-0200-00006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47" name="Picture 7">
          <a:extLst>
            <a:ext uri="{FF2B5EF4-FFF2-40B4-BE49-F238E27FC236}">
              <a16:creationId xmlns:a16="http://schemas.microsoft.com/office/drawing/2014/main" id="{00000000-0008-0000-0200-00006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48" name="Picture 7">
          <a:extLst>
            <a:ext uri="{FF2B5EF4-FFF2-40B4-BE49-F238E27FC236}">
              <a16:creationId xmlns:a16="http://schemas.microsoft.com/office/drawing/2014/main" id="{00000000-0008-0000-0200-00006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49" name="Picture 7">
          <a:extLst>
            <a:ext uri="{FF2B5EF4-FFF2-40B4-BE49-F238E27FC236}">
              <a16:creationId xmlns:a16="http://schemas.microsoft.com/office/drawing/2014/main" id="{00000000-0008-0000-0200-00006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50" name="Picture 7">
          <a:extLst>
            <a:ext uri="{FF2B5EF4-FFF2-40B4-BE49-F238E27FC236}">
              <a16:creationId xmlns:a16="http://schemas.microsoft.com/office/drawing/2014/main" id="{00000000-0008-0000-0200-00006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51" name="Picture 7">
          <a:extLst>
            <a:ext uri="{FF2B5EF4-FFF2-40B4-BE49-F238E27FC236}">
              <a16:creationId xmlns:a16="http://schemas.microsoft.com/office/drawing/2014/main" id="{00000000-0008-0000-0200-00006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52" name="Picture 7">
          <a:extLst>
            <a:ext uri="{FF2B5EF4-FFF2-40B4-BE49-F238E27FC236}">
              <a16:creationId xmlns:a16="http://schemas.microsoft.com/office/drawing/2014/main" id="{00000000-0008-0000-0200-00007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53" name="Picture 7">
          <a:extLst>
            <a:ext uri="{FF2B5EF4-FFF2-40B4-BE49-F238E27FC236}">
              <a16:creationId xmlns:a16="http://schemas.microsoft.com/office/drawing/2014/main" id="{00000000-0008-0000-0200-00007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54" name="Picture 7">
          <a:extLst>
            <a:ext uri="{FF2B5EF4-FFF2-40B4-BE49-F238E27FC236}">
              <a16:creationId xmlns:a16="http://schemas.microsoft.com/office/drawing/2014/main" id="{00000000-0008-0000-0200-00007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55" name="Picture 7">
          <a:extLst>
            <a:ext uri="{FF2B5EF4-FFF2-40B4-BE49-F238E27FC236}">
              <a16:creationId xmlns:a16="http://schemas.microsoft.com/office/drawing/2014/main" id="{00000000-0008-0000-0200-00007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56" name="Picture 7">
          <a:extLst>
            <a:ext uri="{FF2B5EF4-FFF2-40B4-BE49-F238E27FC236}">
              <a16:creationId xmlns:a16="http://schemas.microsoft.com/office/drawing/2014/main" id="{00000000-0008-0000-0200-00007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57" name="Picture 7">
          <a:extLst>
            <a:ext uri="{FF2B5EF4-FFF2-40B4-BE49-F238E27FC236}">
              <a16:creationId xmlns:a16="http://schemas.microsoft.com/office/drawing/2014/main" id="{00000000-0008-0000-0200-00007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58" name="Picture 7">
          <a:extLst>
            <a:ext uri="{FF2B5EF4-FFF2-40B4-BE49-F238E27FC236}">
              <a16:creationId xmlns:a16="http://schemas.microsoft.com/office/drawing/2014/main" id="{00000000-0008-0000-0200-00007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59" name="Picture 7">
          <a:extLst>
            <a:ext uri="{FF2B5EF4-FFF2-40B4-BE49-F238E27FC236}">
              <a16:creationId xmlns:a16="http://schemas.microsoft.com/office/drawing/2014/main" id="{00000000-0008-0000-0200-00007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60" name="Picture 7">
          <a:extLst>
            <a:ext uri="{FF2B5EF4-FFF2-40B4-BE49-F238E27FC236}">
              <a16:creationId xmlns:a16="http://schemas.microsoft.com/office/drawing/2014/main" id="{00000000-0008-0000-0200-00007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61" name="Picture 7">
          <a:extLst>
            <a:ext uri="{FF2B5EF4-FFF2-40B4-BE49-F238E27FC236}">
              <a16:creationId xmlns:a16="http://schemas.microsoft.com/office/drawing/2014/main" id="{00000000-0008-0000-0200-00007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62" name="Picture 7">
          <a:extLst>
            <a:ext uri="{FF2B5EF4-FFF2-40B4-BE49-F238E27FC236}">
              <a16:creationId xmlns:a16="http://schemas.microsoft.com/office/drawing/2014/main" id="{00000000-0008-0000-0200-00007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63" name="Picture 7">
          <a:extLst>
            <a:ext uri="{FF2B5EF4-FFF2-40B4-BE49-F238E27FC236}">
              <a16:creationId xmlns:a16="http://schemas.microsoft.com/office/drawing/2014/main" id="{00000000-0008-0000-0200-00007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64" name="Picture 7">
          <a:extLst>
            <a:ext uri="{FF2B5EF4-FFF2-40B4-BE49-F238E27FC236}">
              <a16:creationId xmlns:a16="http://schemas.microsoft.com/office/drawing/2014/main" id="{00000000-0008-0000-0200-00007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65" name="Picture 7">
          <a:extLst>
            <a:ext uri="{FF2B5EF4-FFF2-40B4-BE49-F238E27FC236}">
              <a16:creationId xmlns:a16="http://schemas.microsoft.com/office/drawing/2014/main" id="{00000000-0008-0000-0200-00007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66" name="Picture 7">
          <a:extLst>
            <a:ext uri="{FF2B5EF4-FFF2-40B4-BE49-F238E27FC236}">
              <a16:creationId xmlns:a16="http://schemas.microsoft.com/office/drawing/2014/main" id="{00000000-0008-0000-0200-00007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67" name="Picture 7">
          <a:extLst>
            <a:ext uri="{FF2B5EF4-FFF2-40B4-BE49-F238E27FC236}">
              <a16:creationId xmlns:a16="http://schemas.microsoft.com/office/drawing/2014/main" id="{00000000-0008-0000-0200-00007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68" name="Picture 7">
          <a:extLst>
            <a:ext uri="{FF2B5EF4-FFF2-40B4-BE49-F238E27FC236}">
              <a16:creationId xmlns:a16="http://schemas.microsoft.com/office/drawing/2014/main" id="{00000000-0008-0000-0200-00008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69" name="Picture 7">
          <a:extLst>
            <a:ext uri="{FF2B5EF4-FFF2-40B4-BE49-F238E27FC236}">
              <a16:creationId xmlns:a16="http://schemas.microsoft.com/office/drawing/2014/main" id="{00000000-0008-0000-0200-00008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70" name="Picture 7">
          <a:extLst>
            <a:ext uri="{FF2B5EF4-FFF2-40B4-BE49-F238E27FC236}">
              <a16:creationId xmlns:a16="http://schemas.microsoft.com/office/drawing/2014/main" id="{00000000-0008-0000-0200-00008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71" name="Picture 7">
          <a:extLst>
            <a:ext uri="{FF2B5EF4-FFF2-40B4-BE49-F238E27FC236}">
              <a16:creationId xmlns:a16="http://schemas.microsoft.com/office/drawing/2014/main" id="{00000000-0008-0000-0200-00008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72" name="Picture 7">
          <a:extLst>
            <a:ext uri="{FF2B5EF4-FFF2-40B4-BE49-F238E27FC236}">
              <a16:creationId xmlns:a16="http://schemas.microsoft.com/office/drawing/2014/main" id="{00000000-0008-0000-0200-00008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73" name="Picture 7">
          <a:extLst>
            <a:ext uri="{FF2B5EF4-FFF2-40B4-BE49-F238E27FC236}">
              <a16:creationId xmlns:a16="http://schemas.microsoft.com/office/drawing/2014/main" id="{00000000-0008-0000-0200-00008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74" name="Picture 7">
          <a:extLst>
            <a:ext uri="{FF2B5EF4-FFF2-40B4-BE49-F238E27FC236}">
              <a16:creationId xmlns:a16="http://schemas.microsoft.com/office/drawing/2014/main" id="{00000000-0008-0000-0200-00008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75" name="Picture 7">
          <a:extLst>
            <a:ext uri="{FF2B5EF4-FFF2-40B4-BE49-F238E27FC236}">
              <a16:creationId xmlns:a16="http://schemas.microsoft.com/office/drawing/2014/main" id="{00000000-0008-0000-0200-00008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76" name="Picture 7">
          <a:extLst>
            <a:ext uri="{FF2B5EF4-FFF2-40B4-BE49-F238E27FC236}">
              <a16:creationId xmlns:a16="http://schemas.microsoft.com/office/drawing/2014/main" id="{00000000-0008-0000-0200-00008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77" name="Picture 7">
          <a:extLst>
            <a:ext uri="{FF2B5EF4-FFF2-40B4-BE49-F238E27FC236}">
              <a16:creationId xmlns:a16="http://schemas.microsoft.com/office/drawing/2014/main" id="{00000000-0008-0000-0200-00008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78" name="Picture 7">
          <a:extLst>
            <a:ext uri="{FF2B5EF4-FFF2-40B4-BE49-F238E27FC236}">
              <a16:creationId xmlns:a16="http://schemas.microsoft.com/office/drawing/2014/main" id="{00000000-0008-0000-0200-00008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79" name="Picture 7">
          <a:extLst>
            <a:ext uri="{FF2B5EF4-FFF2-40B4-BE49-F238E27FC236}">
              <a16:creationId xmlns:a16="http://schemas.microsoft.com/office/drawing/2014/main" id="{00000000-0008-0000-0200-00008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80" name="Picture 7">
          <a:extLst>
            <a:ext uri="{FF2B5EF4-FFF2-40B4-BE49-F238E27FC236}">
              <a16:creationId xmlns:a16="http://schemas.microsoft.com/office/drawing/2014/main" id="{00000000-0008-0000-0200-00008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81" name="Picture 7">
          <a:extLst>
            <a:ext uri="{FF2B5EF4-FFF2-40B4-BE49-F238E27FC236}">
              <a16:creationId xmlns:a16="http://schemas.microsoft.com/office/drawing/2014/main" id="{00000000-0008-0000-0200-00008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82" name="Picture 7">
          <a:extLst>
            <a:ext uri="{FF2B5EF4-FFF2-40B4-BE49-F238E27FC236}">
              <a16:creationId xmlns:a16="http://schemas.microsoft.com/office/drawing/2014/main" id="{00000000-0008-0000-0200-00008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83" name="Picture 7">
          <a:extLst>
            <a:ext uri="{FF2B5EF4-FFF2-40B4-BE49-F238E27FC236}">
              <a16:creationId xmlns:a16="http://schemas.microsoft.com/office/drawing/2014/main" id="{00000000-0008-0000-0200-00008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84" name="Picture 7">
          <a:extLst>
            <a:ext uri="{FF2B5EF4-FFF2-40B4-BE49-F238E27FC236}">
              <a16:creationId xmlns:a16="http://schemas.microsoft.com/office/drawing/2014/main" id="{00000000-0008-0000-0200-00009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85" name="Picture 7">
          <a:extLst>
            <a:ext uri="{FF2B5EF4-FFF2-40B4-BE49-F238E27FC236}">
              <a16:creationId xmlns:a16="http://schemas.microsoft.com/office/drawing/2014/main" id="{00000000-0008-0000-0200-00009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86" name="Picture 7">
          <a:extLst>
            <a:ext uri="{FF2B5EF4-FFF2-40B4-BE49-F238E27FC236}">
              <a16:creationId xmlns:a16="http://schemas.microsoft.com/office/drawing/2014/main" id="{00000000-0008-0000-0200-00009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87" name="Picture 7">
          <a:extLst>
            <a:ext uri="{FF2B5EF4-FFF2-40B4-BE49-F238E27FC236}">
              <a16:creationId xmlns:a16="http://schemas.microsoft.com/office/drawing/2014/main" id="{00000000-0008-0000-0200-00009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88" name="Picture 7">
          <a:extLst>
            <a:ext uri="{FF2B5EF4-FFF2-40B4-BE49-F238E27FC236}">
              <a16:creationId xmlns:a16="http://schemas.microsoft.com/office/drawing/2014/main" id="{00000000-0008-0000-0200-00009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89" name="Picture 7">
          <a:extLst>
            <a:ext uri="{FF2B5EF4-FFF2-40B4-BE49-F238E27FC236}">
              <a16:creationId xmlns:a16="http://schemas.microsoft.com/office/drawing/2014/main" id="{00000000-0008-0000-0200-00009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90" name="Picture 7">
          <a:extLst>
            <a:ext uri="{FF2B5EF4-FFF2-40B4-BE49-F238E27FC236}">
              <a16:creationId xmlns:a16="http://schemas.microsoft.com/office/drawing/2014/main" id="{00000000-0008-0000-0200-00009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91" name="Picture 7">
          <a:extLst>
            <a:ext uri="{FF2B5EF4-FFF2-40B4-BE49-F238E27FC236}">
              <a16:creationId xmlns:a16="http://schemas.microsoft.com/office/drawing/2014/main" id="{00000000-0008-0000-0200-00009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92" name="Picture 7">
          <a:extLst>
            <a:ext uri="{FF2B5EF4-FFF2-40B4-BE49-F238E27FC236}">
              <a16:creationId xmlns:a16="http://schemas.microsoft.com/office/drawing/2014/main" id="{00000000-0008-0000-0200-00009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93" name="Picture 7">
          <a:extLst>
            <a:ext uri="{FF2B5EF4-FFF2-40B4-BE49-F238E27FC236}">
              <a16:creationId xmlns:a16="http://schemas.microsoft.com/office/drawing/2014/main" id="{00000000-0008-0000-0200-00009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94" name="Picture 7">
          <a:extLst>
            <a:ext uri="{FF2B5EF4-FFF2-40B4-BE49-F238E27FC236}">
              <a16:creationId xmlns:a16="http://schemas.microsoft.com/office/drawing/2014/main" id="{00000000-0008-0000-0200-00009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95" name="Picture 7">
          <a:extLst>
            <a:ext uri="{FF2B5EF4-FFF2-40B4-BE49-F238E27FC236}">
              <a16:creationId xmlns:a16="http://schemas.microsoft.com/office/drawing/2014/main" id="{00000000-0008-0000-0200-00009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96" name="Picture 7">
          <a:extLst>
            <a:ext uri="{FF2B5EF4-FFF2-40B4-BE49-F238E27FC236}">
              <a16:creationId xmlns:a16="http://schemas.microsoft.com/office/drawing/2014/main" id="{00000000-0008-0000-0200-00009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97" name="Picture 7">
          <a:extLst>
            <a:ext uri="{FF2B5EF4-FFF2-40B4-BE49-F238E27FC236}">
              <a16:creationId xmlns:a16="http://schemas.microsoft.com/office/drawing/2014/main" id="{00000000-0008-0000-0200-00009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98" name="Picture 7">
          <a:extLst>
            <a:ext uri="{FF2B5EF4-FFF2-40B4-BE49-F238E27FC236}">
              <a16:creationId xmlns:a16="http://schemas.microsoft.com/office/drawing/2014/main" id="{00000000-0008-0000-0200-00009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3999" name="Picture 7">
          <a:extLst>
            <a:ext uri="{FF2B5EF4-FFF2-40B4-BE49-F238E27FC236}">
              <a16:creationId xmlns:a16="http://schemas.microsoft.com/office/drawing/2014/main" id="{00000000-0008-0000-0200-00009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00" name="Picture 7">
          <a:extLst>
            <a:ext uri="{FF2B5EF4-FFF2-40B4-BE49-F238E27FC236}">
              <a16:creationId xmlns:a16="http://schemas.microsoft.com/office/drawing/2014/main" id="{00000000-0008-0000-0200-0000A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01" name="Picture 7">
          <a:extLst>
            <a:ext uri="{FF2B5EF4-FFF2-40B4-BE49-F238E27FC236}">
              <a16:creationId xmlns:a16="http://schemas.microsoft.com/office/drawing/2014/main" id="{00000000-0008-0000-0200-0000A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02" name="Picture 7">
          <a:extLst>
            <a:ext uri="{FF2B5EF4-FFF2-40B4-BE49-F238E27FC236}">
              <a16:creationId xmlns:a16="http://schemas.microsoft.com/office/drawing/2014/main" id="{00000000-0008-0000-0200-0000A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03" name="Picture 7">
          <a:extLst>
            <a:ext uri="{FF2B5EF4-FFF2-40B4-BE49-F238E27FC236}">
              <a16:creationId xmlns:a16="http://schemas.microsoft.com/office/drawing/2014/main" id="{00000000-0008-0000-0200-0000A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04" name="Picture 7">
          <a:extLst>
            <a:ext uri="{FF2B5EF4-FFF2-40B4-BE49-F238E27FC236}">
              <a16:creationId xmlns:a16="http://schemas.microsoft.com/office/drawing/2014/main" id="{00000000-0008-0000-0200-0000A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05" name="Picture 7">
          <a:extLst>
            <a:ext uri="{FF2B5EF4-FFF2-40B4-BE49-F238E27FC236}">
              <a16:creationId xmlns:a16="http://schemas.microsoft.com/office/drawing/2014/main" id="{00000000-0008-0000-0200-0000A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06" name="Picture 7">
          <a:extLst>
            <a:ext uri="{FF2B5EF4-FFF2-40B4-BE49-F238E27FC236}">
              <a16:creationId xmlns:a16="http://schemas.microsoft.com/office/drawing/2014/main" id="{00000000-0008-0000-0200-0000A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07" name="Picture 7">
          <a:extLst>
            <a:ext uri="{FF2B5EF4-FFF2-40B4-BE49-F238E27FC236}">
              <a16:creationId xmlns:a16="http://schemas.microsoft.com/office/drawing/2014/main" id="{00000000-0008-0000-0200-0000A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08" name="Picture 7">
          <a:extLst>
            <a:ext uri="{FF2B5EF4-FFF2-40B4-BE49-F238E27FC236}">
              <a16:creationId xmlns:a16="http://schemas.microsoft.com/office/drawing/2014/main" id="{00000000-0008-0000-0200-0000A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09" name="Picture 7">
          <a:extLst>
            <a:ext uri="{FF2B5EF4-FFF2-40B4-BE49-F238E27FC236}">
              <a16:creationId xmlns:a16="http://schemas.microsoft.com/office/drawing/2014/main" id="{00000000-0008-0000-0200-0000A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10" name="Picture 7">
          <a:extLst>
            <a:ext uri="{FF2B5EF4-FFF2-40B4-BE49-F238E27FC236}">
              <a16:creationId xmlns:a16="http://schemas.microsoft.com/office/drawing/2014/main" id="{00000000-0008-0000-0200-0000A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11" name="Picture 7">
          <a:extLst>
            <a:ext uri="{FF2B5EF4-FFF2-40B4-BE49-F238E27FC236}">
              <a16:creationId xmlns:a16="http://schemas.microsoft.com/office/drawing/2014/main" id="{00000000-0008-0000-0200-0000A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12" name="Picture 7">
          <a:extLst>
            <a:ext uri="{FF2B5EF4-FFF2-40B4-BE49-F238E27FC236}">
              <a16:creationId xmlns:a16="http://schemas.microsoft.com/office/drawing/2014/main" id="{00000000-0008-0000-0200-0000A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13" name="Picture 7">
          <a:extLst>
            <a:ext uri="{FF2B5EF4-FFF2-40B4-BE49-F238E27FC236}">
              <a16:creationId xmlns:a16="http://schemas.microsoft.com/office/drawing/2014/main" id="{00000000-0008-0000-0200-0000A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14" name="Picture 7">
          <a:extLst>
            <a:ext uri="{FF2B5EF4-FFF2-40B4-BE49-F238E27FC236}">
              <a16:creationId xmlns:a16="http://schemas.microsoft.com/office/drawing/2014/main" id="{00000000-0008-0000-0200-0000A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15" name="Picture 7">
          <a:extLst>
            <a:ext uri="{FF2B5EF4-FFF2-40B4-BE49-F238E27FC236}">
              <a16:creationId xmlns:a16="http://schemas.microsoft.com/office/drawing/2014/main" id="{00000000-0008-0000-0200-0000A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16" name="Picture 7">
          <a:extLst>
            <a:ext uri="{FF2B5EF4-FFF2-40B4-BE49-F238E27FC236}">
              <a16:creationId xmlns:a16="http://schemas.microsoft.com/office/drawing/2014/main" id="{00000000-0008-0000-0200-0000B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17" name="Picture 7">
          <a:extLst>
            <a:ext uri="{FF2B5EF4-FFF2-40B4-BE49-F238E27FC236}">
              <a16:creationId xmlns:a16="http://schemas.microsoft.com/office/drawing/2014/main" id="{00000000-0008-0000-0200-0000B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18" name="Picture 7">
          <a:extLst>
            <a:ext uri="{FF2B5EF4-FFF2-40B4-BE49-F238E27FC236}">
              <a16:creationId xmlns:a16="http://schemas.microsoft.com/office/drawing/2014/main" id="{00000000-0008-0000-0200-0000B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19" name="Picture 7">
          <a:extLst>
            <a:ext uri="{FF2B5EF4-FFF2-40B4-BE49-F238E27FC236}">
              <a16:creationId xmlns:a16="http://schemas.microsoft.com/office/drawing/2014/main" id="{00000000-0008-0000-0200-0000B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20" name="Picture 7">
          <a:extLst>
            <a:ext uri="{FF2B5EF4-FFF2-40B4-BE49-F238E27FC236}">
              <a16:creationId xmlns:a16="http://schemas.microsoft.com/office/drawing/2014/main" id="{00000000-0008-0000-0200-0000B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21" name="Picture 7">
          <a:extLst>
            <a:ext uri="{FF2B5EF4-FFF2-40B4-BE49-F238E27FC236}">
              <a16:creationId xmlns:a16="http://schemas.microsoft.com/office/drawing/2014/main" id="{00000000-0008-0000-0200-0000B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22" name="Picture 7">
          <a:extLst>
            <a:ext uri="{FF2B5EF4-FFF2-40B4-BE49-F238E27FC236}">
              <a16:creationId xmlns:a16="http://schemas.microsoft.com/office/drawing/2014/main" id="{00000000-0008-0000-0200-0000B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23" name="Picture 7">
          <a:extLst>
            <a:ext uri="{FF2B5EF4-FFF2-40B4-BE49-F238E27FC236}">
              <a16:creationId xmlns:a16="http://schemas.microsoft.com/office/drawing/2014/main" id="{00000000-0008-0000-0200-0000B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24" name="Picture 7">
          <a:extLst>
            <a:ext uri="{FF2B5EF4-FFF2-40B4-BE49-F238E27FC236}">
              <a16:creationId xmlns:a16="http://schemas.microsoft.com/office/drawing/2014/main" id="{00000000-0008-0000-0200-0000B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25" name="Picture 7">
          <a:extLst>
            <a:ext uri="{FF2B5EF4-FFF2-40B4-BE49-F238E27FC236}">
              <a16:creationId xmlns:a16="http://schemas.microsoft.com/office/drawing/2014/main" id="{00000000-0008-0000-0200-0000B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26" name="Picture 7">
          <a:extLst>
            <a:ext uri="{FF2B5EF4-FFF2-40B4-BE49-F238E27FC236}">
              <a16:creationId xmlns:a16="http://schemas.microsoft.com/office/drawing/2014/main" id="{00000000-0008-0000-0200-0000B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27" name="Picture 7">
          <a:extLst>
            <a:ext uri="{FF2B5EF4-FFF2-40B4-BE49-F238E27FC236}">
              <a16:creationId xmlns:a16="http://schemas.microsoft.com/office/drawing/2014/main" id="{00000000-0008-0000-0200-0000B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28" name="Picture 7">
          <a:extLst>
            <a:ext uri="{FF2B5EF4-FFF2-40B4-BE49-F238E27FC236}">
              <a16:creationId xmlns:a16="http://schemas.microsoft.com/office/drawing/2014/main" id="{00000000-0008-0000-0200-0000B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29" name="Picture 7">
          <a:extLst>
            <a:ext uri="{FF2B5EF4-FFF2-40B4-BE49-F238E27FC236}">
              <a16:creationId xmlns:a16="http://schemas.microsoft.com/office/drawing/2014/main" id="{00000000-0008-0000-0200-0000B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30" name="Picture 7">
          <a:extLst>
            <a:ext uri="{FF2B5EF4-FFF2-40B4-BE49-F238E27FC236}">
              <a16:creationId xmlns:a16="http://schemas.microsoft.com/office/drawing/2014/main" id="{00000000-0008-0000-0200-0000B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31" name="Picture 7">
          <a:extLst>
            <a:ext uri="{FF2B5EF4-FFF2-40B4-BE49-F238E27FC236}">
              <a16:creationId xmlns:a16="http://schemas.microsoft.com/office/drawing/2014/main" id="{00000000-0008-0000-0200-0000B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32" name="Picture 7">
          <a:extLst>
            <a:ext uri="{FF2B5EF4-FFF2-40B4-BE49-F238E27FC236}">
              <a16:creationId xmlns:a16="http://schemas.microsoft.com/office/drawing/2014/main" id="{00000000-0008-0000-0200-0000C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33" name="Picture 7">
          <a:extLst>
            <a:ext uri="{FF2B5EF4-FFF2-40B4-BE49-F238E27FC236}">
              <a16:creationId xmlns:a16="http://schemas.microsoft.com/office/drawing/2014/main" id="{00000000-0008-0000-0200-0000C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34" name="Picture 7">
          <a:extLst>
            <a:ext uri="{FF2B5EF4-FFF2-40B4-BE49-F238E27FC236}">
              <a16:creationId xmlns:a16="http://schemas.microsoft.com/office/drawing/2014/main" id="{00000000-0008-0000-0200-0000C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35" name="Picture 7">
          <a:extLst>
            <a:ext uri="{FF2B5EF4-FFF2-40B4-BE49-F238E27FC236}">
              <a16:creationId xmlns:a16="http://schemas.microsoft.com/office/drawing/2014/main" id="{00000000-0008-0000-0200-0000C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36" name="Picture 7">
          <a:extLst>
            <a:ext uri="{FF2B5EF4-FFF2-40B4-BE49-F238E27FC236}">
              <a16:creationId xmlns:a16="http://schemas.microsoft.com/office/drawing/2014/main" id="{00000000-0008-0000-0200-0000C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37" name="Picture 7">
          <a:extLst>
            <a:ext uri="{FF2B5EF4-FFF2-40B4-BE49-F238E27FC236}">
              <a16:creationId xmlns:a16="http://schemas.microsoft.com/office/drawing/2014/main" id="{00000000-0008-0000-0200-0000C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38" name="Picture 7">
          <a:extLst>
            <a:ext uri="{FF2B5EF4-FFF2-40B4-BE49-F238E27FC236}">
              <a16:creationId xmlns:a16="http://schemas.microsoft.com/office/drawing/2014/main" id="{00000000-0008-0000-0200-0000C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39" name="Picture 7">
          <a:extLst>
            <a:ext uri="{FF2B5EF4-FFF2-40B4-BE49-F238E27FC236}">
              <a16:creationId xmlns:a16="http://schemas.microsoft.com/office/drawing/2014/main" id="{00000000-0008-0000-0200-0000C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40" name="Picture 7">
          <a:extLst>
            <a:ext uri="{FF2B5EF4-FFF2-40B4-BE49-F238E27FC236}">
              <a16:creationId xmlns:a16="http://schemas.microsoft.com/office/drawing/2014/main" id="{00000000-0008-0000-0200-0000C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41" name="Picture 7">
          <a:extLst>
            <a:ext uri="{FF2B5EF4-FFF2-40B4-BE49-F238E27FC236}">
              <a16:creationId xmlns:a16="http://schemas.microsoft.com/office/drawing/2014/main" id="{00000000-0008-0000-0200-0000C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42" name="Picture 7">
          <a:extLst>
            <a:ext uri="{FF2B5EF4-FFF2-40B4-BE49-F238E27FC236}">
              <a16:creationId xmlns:a16="http://schemas.microsoft.com/office/drawing/2014/main" id="{00000000-0008-0000-0200-0000C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43" name="Picture 7">
          <a:extLst>
            <a:ext uri="{FF2B5EF4-FFF2-40B4-BE49-F238E27FC236}">
              <a16:creationId xmlns:a16="http://schemas.microsoft.com/office/drawing/2014/main" id="{00000000-0008-0000-0200-0000C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44" name="Picture 7">
          <a:extLst>
            <a:ext uri="{FF2B5EF4-FFF2-40B4-BE49-F238E27FC236}">
              <a16:creationId xmlns:a16="http://schemas.microsoft.com/office/drawing/2014/main" id="{00000000-0008-0000-0200-0000C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45" name="Picture 7">
          <a:extLst>
            <a:ext uri="{FF2B5EF4-FFF2-40B4-BE49-F238E27FC236}">
              <a16:creationId xmlns:a16="http://schemas.microsoft.com/office/drawing/2014/main" id="{00000000-0008-0000-0200-0000C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46" name="Picture 7">
          <a:extLst>
            <a:ext uri="{FF2B5EF4-FFF2-40B4-BE49-F238E27FC236}">
              <a16:creationId xmlns:a16="http://schemas.microsoft.com/office/drawing/2014/main" id="{00000000-0008-0000-0200-0000C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47" name="Picture 7">
          <a:extLst>
            <a:ext uri="{FF2B5EF4-FFF2-40B4-BE49-F238E27FC236}">
              <a16:creationId xmlns:a16="http://schemas.microsoft.com/office/drawing/2014/main" id="{00000000-0008-0000-0200-0000C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48" name="Picture 7">
          <a:extLst>
            <a:ext uri="{FF2B5EF4-FFF2-40B4-BE49-F238E27FC236}">
              <a16:creationId xmlns:a16="http://schemas.microsoft.com/office/drawing/2014/main" id="{00000000-0008-0000-0200-0000D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49" name="Picture 7">
          <a:extLst>
            <a:ext uri="{FF2B5EF4-FFF2-40B4-BE49-F238E27FC236}">
              <a16:creationId xmlns:a16="http://schemas.microsoft.com/office/drawing/2014/main" id="{00000000-0008-0000-0200-0000D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50" name="Picture 7">
          <a:extLst>
            <a:ext uri="{FF2B5EF4-FFF2-40B4-BE49-F238E27FC236}">
              <a16:creationId xmlns:a16="http://schemas.microsoft.com/office/drawing/2014/main" id="{00000000-0008-0000-0200-0000D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51" name="Picture 7">
          <a:extLst>
            <a:ext uri="{FF2B5EF4-FFF2-40B4-BE49-F238E27FC236}">
              <a16:creationId xmlns:a16="http://schemas.microsoft.com/office/drawing/2014/main" id="{00000000-0008-0000-0200-0000D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52" name="Picture 7">
          <a:extLst>
            <a:ext uri="{FF2B5EF4-FFF2-40B4-BE49-F238E27FC236}">
              <a16:creationId xmlns:a16="http://schemas.microsoft.com/office/drawing/2014/main" id="{00000000-0008-0000-0200-0000D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53" name="Picture 7">
          <a:extLst>
            <a:ext uri="{FF2B5EF4-FFF2-40B4-BE49-F238E27FC236}">
              <a16:creationId xmlns:a16="http://schemas.microsoft.com/office/drawing/2014/main" id="{00000000-0008-0000-0200-0000D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54" name="Picture 7">
          <a:extLst>
            <a:ext uri="{FF2B5EF4-FFF2-40B4-BE49-F238E27FC236}">
              <a16:creationId xmlns:a16="http://schemas.microsoft.com/office/drawing/2014/main" id="{00000000-0008-0000-0200-0000D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55" name="Picture 7">
          <a:extLst>
            <a:ext uri="{FF2B5EF4-FFF2-40B4-BE49-F238E27FC236}">
              <a16:creationId xmlns:a16="http://schemas.microsoft.com/office/drawing/2014/main" id="{00000000-0008-0000-0200-0000D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56" name="Picture 7">
          <a:extLst>
            <a:ext uri="{FF2B5EF4-FFF2-40B4-BE49-F238E27FC236}">
              <a16:creationId xmlns:a16="http://schemas.microsoft.com/office/drawing/2014/main" id="{00000000-0008-0000-0200-0000D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57" name="Picture 7">
          <a:extLst>
            <a:ext uri="{FF2B5EF4-FFF2-40B4-BE49-F238E27FC236}">
              <a16:creationId xmlns:a16="http://schemas.microsoft.com/office/drawing/2014/main" id="{00000000-0008-0000-0200-0000D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58" name="Picture 7">
          <a:extLst>
            <a:ext uri="{FF2B5EF4-FFF2-40B4-BE49-F238E27FC236}">
              <a16:creationId xmlns:a16="http://schemas.microsoft.com/office/drawing/2014/main" id="{00000000-0008-0000-0200-0000D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59" name="Picture 7">
          <a:extLst>
            <a:ext uri="{FF2B5EF4-FFF2-40B4-BE49-F238E27FC236}">
              <a16:creationId xmlns:a16="http://schemas.microsoft.com/office/drawing/2014/main" id="{00000000-0008-0000-0200-0000D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60" name="Picture 7">
          <a:extLst>
            <a:ext uri="{FF2B5EF4-FFF2-40B4-BE49-F238E27FC236}">
              <a16:creationId xmlns:a16="http://schemas.microsoft.com/office/drawing/2014/main" id="{00000000-0008-0000-0200-0000D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61" name="Picture 7">
          <a:extLst>
            <a:ext uri="{FF2B5EF4-FFF2-40B4-BE49-F238E27FC236}">
              <a16:creationId xmlns:a16="http://schemas.microsoft.com/office/drawing/2014/main" id="{00000000-0008-0000-0200-0000D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62" name="Picture 7">
          <a:extLst>
            <a:ext uri="{FF2B5EF4-FFF2-40B4-BE49-F238E27FC236}">
              <a16:creationId xmlns:a16="http://schemas.microsoft.com/office/drawing/2014/main" id="{00000000-0008-0000-0200-0000D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63" name="Picture 7">
          <a:extLst>
            <a:ext uri="{FF2B5EF4-FFF2-40B4-BE49-F238E27FC236}">
              <a16:creationId xmlns:a16="http://schemas.microsoft.com/office/drawing/2014/main" id="{00000000-0008-0000-0200-0000D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64" name="Picture 7">
          <a:extLst>
            <a:ext uri="{FF2B5EF4-FFF2-40B4-BE49-F238E27FC236}">
              <a16:creationId xmlns:a16="http://schemas.microsoft.com/office/drawing/2014/main" id="{00000000-0008-0000-0200-0000E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65" name="Picture 7">
          <a:extLst>
            <a:ext uri="{FF2B5EF4-FFF2-40B4-BE49-F238E27FC236}">
              <a16:creationId xmlns:a16="http://schemas.microsoft.com/office/drawing/2014/main" id="{00000000-0008-0000-0200-0000E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66" name="Picture 7">
          <a:extLst>
            <a:ext uri="{FF2B5EF4-FFF2-40B4-BE49-F238E27FC236}">
              <a16:creationId xmlns:a16="http://schemas.microsoft.com/office/drawing/2014/main" id="{00000000-0008-0000-0200-0000E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67" name="Picture 7">
          <a:extLst>
            <a:ext uri="{FF2B5EF4-FFF2-40B4-BE49-F238E27FC236}">
              <a16:creationId xmlns:a16="http://schemas.microsoft.com/office/drawing/2014/main" id="{00000000-0008-0000-0200-0000E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68" name="Picture 7">
          <a:extLst>
            <a:ext uri="{FF2B5EF4-FFF2-40B4-BE49-F238E27FC236}">
              <a16:creationId xmlns:a16="http://schemas.microsoft.com/office/drawing/2014/main" id="{00000000-0008-0000-0200-0000E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69" name="Picture 7">
          <a:extLst>
            <a:ext uri="{FF2B5EF4-FFF2-40B4-BE49-F238E27FC236}">
              <a16:creationId xmlns:a16="http://schemas.microsoft.com/office/drawing/2014/main" id="{00000000-0008-0000-0200-0000E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70" name="Picture 7">
          <a:extLst>
            <a:ext uri="{FF2B5EF4-FFF2-40B4-BE49-F238E27FC236}">
              <a16:creationId xmlns:a16="http://schemas.microsoft.com/office/drawing/2014/main" id="{00000000-0008-0000-0200-0000E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71" name="Picture 7">
          <a:extLst>
            <a:ext uri="{FF2B5EF4-FFF2-40B4-BE49-F238E27FC236}">
              <a16:creationId xmlns:a16="http://schemas.microsoft.com/office/drawing/2014/main" id="{00000000-0008-0000-0200-0000E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72" name="Picture 7">
          <a:extLst>
            <a:ext uri="{FF2B5EF4-FFF2-40B4-BE49-F238E27FC236}">
              <a16:creationId xmlns:a16="http://schemas.microsoft.com/office/drawing/2014/main" id="{00000000-0008-0000-0200-0000E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73" name="Picture 7">
          <a:extLst>
            <a:ext uri="{FF2B5EF4-FFF2-40B4-BE49-F238E27FC236}">
              <a16:creationId xmlns:a16="http://schemas.microsoft.com/office/drawing/2014/main" id="{00000000-0008-0000-0200-0000E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74" name="Picture 7">
          <a:extLst>
            <a:ext uri="{FF2B5EF4-FFF2-40B4-BE49-F238E27FC236}">
              <a16:creationId xmlns:a16="http://schemas.microsoft.com/office/drawing/2014/main" id="{00000000-0008-0000-0200-0000E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75" name="Picture 7">
          <a:extLst>
            <a:ext uri="{FF2B5EF4-FFF2-40B4-BE49-F238E27FC236}">
              <a16:creationId xmlns:a16="http://schemas.microsoft.com/office/drawing/2014/main" id="{00000000-0008-0000-0200-0000E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76" name="Picture 7">
          <a:extLst>
            <a:ext uri="{FF2B5EF4-FFF2-40B4-BE49-F238E27FC236}">
              <a16:creationId xmlns:a16="http://schemas.microsoft.com/office/drawing/2014/main" id="{00000000-0008-0000-0200-0000E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77" name="Picture 7">
          <a:extLst>
            <a:ext uri="{FF2B5EF4-FFF2-40B4-BE49-F238E27FC236}">
              <a16:creationId xmlns:a16="http://schemas.microsoft.com/office/drawing/2014/main" id="{00000000-0008-0000-0200-0000E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78" name="Picture 7">
          <a:extLst>
            <a:ext uri="{FF2B5EF4-FFF2-40B4-BE49-F238E27FC236}">
              <a16:creationId xmlns:a16="http://schemas.microsoft.com/office/drawing/2014/main" id="{00000000-0008-0000-0200-0000E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79" name="Picture 7">
          <a:extLst>
            <a:ext uri="{FF2B5EF4-FFF2-40B4-BE49-F238E27FC236}">
              <a16:creationId xmlns:a16="http://schemas.microsoft.com/office/drawing/2014/main" id="{00000000-0008-0000-0200-0000E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80" name="Picture 7">
          <a:extLst>
            <a:ext uri="{FF2B5EF4-FFF2-40B4-BE49-F238E27FC236}">
              <a16:creationId xmlns:a16="http://schemas.microsoft.com/office/drawing/2014/main" id="{00000000-0008-0000-0200-0000F0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81" name="Picture 7">
          <a:extLst>
            <a:ext uri="{FF2B5EF4-FFF2-40B4-BE49-F238E27FC236}">
              <a16:creationId xmlns:a16="http://schemas.microsoft.com/office/drawing/2014/main" id="{00000000-0008-0000-0200-0000F1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82" name="Picture 7">
          <a:extLst>
            <a:ext uri="{FF2B5EF4-FFF2-40B4-BE49-F238E27FC236}">
              <a16:creationId xmlns:a16="http://schemas.microsoft.com/office/drawing/2014/main" id="{00000000-0008-0000-0200-0000F2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83" name="Picture 7">
          <a:extLst>
            <a:ext uri="{FF2B5EF4-FFF2-40B4-BE49-F238E27FC236}">
              <a16:creationId xmlns:a16="http://schemas.microsoft.com/office/drawing/2014/main" id="{00000000-0008-0000-0200-0000F3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84" name="Picture 7">
          <a:extLst>
            <a:ext uri="{FF2B5EF4-FFF2-40B4-BE49-F238E27FC236}">
              <a16:creationId xmlns:a16="http://schemas.microsoft.com/office/drawing/2014/main" id="{00000000-0008-0000-0200-0000F4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85" name="Picture 7">
          <a:extLst>
            <a:ext uri="{FF2B5EF4-FFF2-40B4-BE49-F238E27FC236}">
              <a16:creationId xmlns:a16="http://schemas.microsoft.com/office/drawing/2014/main" id="{00000000-0008-0000-0200-0000F5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86" name="Picture 7">
          <a:extLst>
            <a:ext uri="{FF2B5EF4-FFF2-40B4-BE49-F238E27FC236}">
              <a16:creationId xmlns:a16="http://schemas.microsoft.com/office/drawing/2014/main" id="{00000000-0008-0000-0200-0000F6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87" name="Picture 7">
          <a:extLst>
            <a:ext uri="{FF2B5EF4-FFF2-40B4-BE49-F238E27FC236}">
              <a16:creationId xmlns:a16="http://schemas.microsoft.com/office/drawing/2014/main" id="{00000000-0008-0000-0200-0000F7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88" name="Picture 7">
          <a:extLst>
            <a:ext uri="{FF2B5EF4-FFF2-40B4-BE49-F238E27FC236}">
              <a16:creationId xmlns:a16="http://schemas.microsoft.com/office/drawing/2014/main" id="{00000000-0008-0000-0200-0000F8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89" name="Picture 7">
          <a:extLst>
            <a:ext uri="{FF2B5EF4-FFF2-40B4-BE49-F238E27FC236}">
              <a16:creationId xmlns:a16="http://schemas.microsoft.com/office/drawing/2014/main" id="{00000000-0008-0000-0200-0000F9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90" name="Picture 7">
          <a:extLst>
            <a:ext uri="{FF2B5EF4-FFF2-40B4-BE49-F238E27FC236}">
              <a16:creationId xmlns:a16="http://schemas.microsoft.com/office/drawing/2014/main" id="{00000000-0008-0000-0200-0000FA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91" name="Picture 7">
          <a:extLst>
            <a:ext uri="{FF2B5EF4-FFF2-40B4-BE49-F238E27FC236}">
              <a16:creationId xmlns:a16="http://schemas.microsoft.com/office/drawing/2014/main" id="{00000000-0008-0000-0200-0000FB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92" name="Picture 7">
          <a:extLst>
            <a:ext uri="{FF2B5EF4-FFF2-40B4-BE49-F238E27FC236}">
              <a16:creationId xmlns:a16="http://schemas.microsoft.com/office/drawing/2014/main" id="{00000000-0008-0000-0200-0000FC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93" name="Picture 7">
          <a:extLst>
            <a:ext uri="{FF2B5EF4-FFF2-40B4-BE49-F238E27FC236}">
              <a16:creationId xmlns:a16="http://schemas.microsoft.com/office/drawing/2014/main" id="{00000000-0008-0000-0200-0000FD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94" name="Picture 7">
          <a:extLst>
            <a:ext uri="{FF2B5EF4-FFF2-40B4-BE49-F238E27FC236}">
              <a16:creationId xmlns:a16="http://schemas.microsoft.com/office/drawing/2014/main" id="{00000000-0008-0000-0200-0000FE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95" name="Picture 7">
          <a:extLst>
            <a:ext uri="{FF2B5EF4-FFF2-40B4-BE49-F238E27FC236}">
              <a16:creationId xmlns:a16="http://schemas.microsoft.com/office/drawing/2014/main" id="{00000000-0008-0000-0200-0000FF0F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96" name="Picture 7">
          <a:extLst>
            <a:ext uri="{FF2B5EF4-FFF2-40B4-BE49-F238E27FC236}">
              <a16:creationId xmlns:a16="http://schemas.microsoft.com/office/drawing/2014/main" id="{00000000-0008-0000-0200-00000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97" name="Picture 7">
          <a:extLst>
            <a:ext uri="{FF2B5EF4-FFF2-40B4-BE49-F238E27FC236}">
              <a16:creationId xmlns:a16="http://schemas.microsoft.com/office/drawing/2014/main" id="{00000000-0008-0000-0200-00000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98" name="Picture 7">
          <a:extLst>
            <a:ext uri="{FF2B5EF4-FFF2-40B4-BE49-F238E27FC236}">
              <a16:creationId xmlns:a16="http://schemas.microsoft.com/office/drawing/2014/main" id="{00000000-0008-0000-0200-00000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099" name="Picture 7">
          <a:extLst>
            <a:ext uri="{FF2B5EF4-FFF2-40B4-BE49-F238E27FC236}">
              <a16:creationId xmlns:a16="http://schemas.microsoft.com/office/drawing/2014/main" id="{00000000-0008-0000-0200-00000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00" name="Picture 7">
          <a:extLst>
            <a:ext uri="{FF2B5EF4-FFF2-40B4-BE49-F238E27FC236}">
              <a16:creationId xmlns:a16="http://schemas.microsoft.com/office/drawing/2014/main" id="{00000000-0008-0000-0200-00000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01" name="Picture 7">
          <a:extLst>
            <a:ext uri="{FF2B5EF4-FFF2-40B4-BE49-F238E27FC236}">
              <a16:creationId xmlns:a16="http://schemas.microsoft.com/office/drawing/2014/main" id="{00000000-0008-0000-0200-00000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02" name="Picture 7">
          <a:extLst>
            <a:ext uri="{FF2B5EF4-FFF2-40B4-BE49-F238E27FC236}">
              <a16:creationId xmlns:a16="http://schemas.microsoft.com/office/drawing/2014/main" id="{00000000-0008-0000-0200-00000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03" name="Picture 7">
          <a:extLst>
            <a:ext uri="{FF2B5EF4-FFF2-40B4-BE49-F238E27FC236}">
              <a16:creationId xmlns:a16="http://schemas.microsoft.com/office/drawing/2014/main" id="{00000000-0008-0000-0200-00000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04" name="Picture 7">
          <a:extLst>
            <a:ext uri="{FF2B5EF4-FFF2-40B4-BE49-F238E27FC236}">
              <a16:creationId xmlns:a16="http://schemas.microsoft.com/office/drawing/2014/main" id="{00000000-0008-0000-0200-00000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05" name="Picture 7">
          <a:extLst>
            <a:ext uri="{FF2B5EF4-FFF2-40B4-BE49-F238E27FC236}">
              <a16:creationId xmlns:a16="http://schemas.microsoft.com/office/drawing/2014/main" id="{00000000-0008-0000-0200-00000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06" name="Picture 7">
          <a:extLst>
            <a:ext uri="{FF2B5EF4-FFF2-40B4-BE49-F238E27FC236}">
              <a16:creationId xmlns:a16="http://schemas.microsoft.com/office/drawing/2014/main" id="{00000000-0008-0000-0200-00000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07" name="Picture 7">
          <a:extLst>
            <a:ext uri="{FF2B5EF4-FFF2-40B4-BE49-F238E27FC236}">
              <a16:creationId xmlns:a16="http://schemas.microsoft.com/office/drawing/2014/main" id="{00000000-0008-0000-0200-00000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08" name="Picture 7">
          <a:extLst>
            <a:ext uri="{FF2B5EF4-FFF2-40B4-BE49-F238E27FC236}">
              <a16:creationId xmlns:a16="http://schemas.microsoft.com/office/drawing/2014/main" id="{00000000-0008-0000-0200-00000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09" name="Picture 7">
          <a:extLst>
            <a:ext uri="{FF2B5EF4-FFF2-40B4-BE49-F238E27FC236}">
              <a16:creationId xmlns:a16="http://schemas.microsoft.com/office/drawing/2014/main" id="{00000000-0008-0000-0200-00000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10" name="Picture 7">
          <a:extLst>
            <a:ext uri="{FF2B5EF4-FFF2-40B4-BE49-F238E27FC236}">
              <a16:creationId xmlns:a16="http://schemas.microsoft.com/office/drawing/2014/main" id="{00000000-0008-0000-0200-00000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11" name="Picture 7">
          <a:extLst>
            <a:ext uri="{FF2B5EF4-FFF2-40B4-BE49-F238E27FC236}">
              <a16:creationId xmlns:a16="http://schemas.microsoft.com/office/drawing/2014/main" id="{00000000-0008-0000-0200-00000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12" name="Picture 7">
          <a:extLst>
            <a:ext uri="{FF2B5EF4-FFF2-40B4-BE49-F238E27FC236}">
              <a16:creationId xmlns:a16="http://schemas.microsoft.com/office/drawing/2014/main" id="{00000000-0008-0000-0200-00001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13" name="Picture 7">
          <a:extLst>
            <a:ext uri="{FF2B5EF4-FFF2-40B4-BE49-F238E27FC236}">
              <a16:creationId xmlns:a16="http://schemas.microsoft.com/office/drawing/2014/main" id="{00000000-0008-0000-0200-00001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14" name="Picture 7">
          <a:extLst>
            <a:ext uri="{FF2B5EF4-FFF2-40B4-BE49-F238E27FC236}">
              <a16:creationId xmlns:a16="http://schemas.microsoft.com/office/drawing/2014/main" id="{00000000-0008-0000-0200-00001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15" name="Picture 7">
          <a:extLst>
            <a:ext uri="{FF2B5EF4-FFF2-40B4-BE49-F238E27FC236}">
              <a16:creationId xmlns:a16="http://schemas.microsoft.com/office/drawing/2014/main" id="{00000000-0008-0000-0200-00001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16" name="Picture 7">
          <a:extLst>
            <a:ext uri="{FF2B5EF4-FFF2-40B4-BE49-F238E27FC236}">
              <a16:creationId xmlns:a16="http://schemas.microsoft.com/office/drawing/2014/main" id="{00000000-0008-0000-0200-00001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17" name="Picture 7">
          <a:extLst>
            <a:ext uri="{FF2B5EF4-FFF2-40B4-BE49-F238E27FC236}">
              <a16:creationId xmlns:a16="http://schemas.microsoft.com/office/drawing/2014/main" id="{00000000-0008-0000-0200-00001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18" name="Picture 7">
          <a:extLst>
            <a:ext uri="{FF2B5EF4-FFF2-40B4-BE49-F238E27FC236}">
              <a16:creationId xmlns:a16="http://schemas.microsoft.com/office/drawing/2014/main" id="{00000000-0008-0000-0200-00001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19" name="Picture 7">
          <a:extLst>
            <a:ext uri="{FF2B5EF4-FFF2-40B4-BE49-F238E27FC236}">
              <a16:creationId xmlns:a16="http://schemas.microsoft.com/office/drawing/2014/main" id="{00000000-0008-0000-0200-00001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20" name="Picture 7">
          <a:extLst>
            <a:ext uri="{FF2B5EF4-FFF2-40B4-BE49-F238E27FC236}">
              <a16:creationId xmlns:a16="http://schemas.microsoft.com/office/drawing/2014/main" id="{00000000-0008-0000-0200-00001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21" name="Picture 7">
          <a:extLst>
            <a:ext uri="{FF2B5EF4-FFF2-40B4-BE49-F238E27FC236}">
              <a16:creationId xmlns:a16="http://schemas.microsoft.com/office/drawing/2014/main" id="{00000000-0008-0000-0200-00001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22" name="Picture 7">
          <a:extLst>
            <a:ext uri="{FF2B5EF4-FFF2-40B4-BE49-F238E27FC236}">
              <a16:creationId xmlns:a16="http://schemas.microsoft.com/office/drawing/2014/main" id="{00000000-0008-0000-0200-00001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23" name="Picture 7">
          <a:extLst>
            <a:ext uri="{FF2B5EF4-FFF2-40B4-BE49-F238E27FC236}">
              <a16:creationId xmlns:a16="http://schemas.microsoft.com/office/drawing/2014/main" id="{00000000-0008-0000-0200-00001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24" name="Picture 7">
          <a:extLst>
            <a:ext uri="{FF2B5EF4-FFF2-40B4-BE49-F238E27FC236}">
              <a16:creationId xmlns:a16="http://schemas.microsoft.com/office/drawing/2014/main" id="{00000000-0008-0000-0200-00001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25" name="Picture 7">
          <a:extLst>
            <a:ext uri="{FF2B5EF4-FFF2-40B4-BE49-F238E27FC236}">
              <a16:creationId xmlns:a16="http://schemas.microsoft.com/office/drawing/2014/main" id="{00000000-0008-0000-0200-00001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26" name="Picture 7">
          <a:extLst>
            <a:ext uri="{FF2B5EF4-FFF2-40B4-BE49-F238E27FC236}">
              <a16:creationId xmlns:a16="http://schemas.microsoft.com/office/drawing/2014/main" id="{00000000-0008-0000-0200-00001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27" name="Picture 7">
          <a:extLst>
            <a:ext uri="{FF2B5EF4-FFF2-40B4-BE49-F238E27FC236}">
              <a16:creationId xmlns:a16="http://schemas.microsoft.com/office/drawing/2014/main" id="{00000000-0008-0000-0200-00001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28" name="Picture 7">
          <a:extLst>
            <a:ext uri="{FF2B5EF4-FFF2-40B4-BE49-F238E27FC236}">
              <a16:creationId xmlns:a16="http://schemas.microsoft.com/office/drawing/2014/main" id="{00000000-0008-0000-0200-00002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29" name="Picture 7">
          <a:extLst>
            <a:ext uri="{FF2B5EF4-FFF2-40B4-BE49-F238E27FC236}">
              <a16:creationId xmlns:a16="http://schemas.microsoft.com/office/drawing/2014/main" id="{00000000-0008-0000-0200-00002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30" name="Picture 7">
          <a:extLst>
            <a:ext uri="{FF2B5EF4-FFF2-40B4-BE49-F238E27FC236}">
              <a16:creationId xmlns:a16="http://schemas.microsoft.com/office/drawing/2014/main" id="{00000000-0008-0000-0200-00002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31" name="Picture 7">
          <a:extLst>
            <a:ext uri="{FF2B5EF4-FFF2-40B4-BE49-F238E27FC236}">
              <a16:creationId xmlns:a16="http://schemas.microsoft.com/office/drawing/2014/main" id="{00000000-0008-0000-0200-00002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32" name="Picture 7">
          <a:extLst>
            <a:ext uri="{FF2B5EF4-FFF2-40B4-BE49-F238E27FC236}">
              <a16:creationId xmlns:a16="http://schemas.microsoft.com/office/drawing/2014/main" id="{00000000-0008-0000-0200-00002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33" name="Picture 7">
          <a:extLst>
            <a:ext uri="{FF2B5EF4-FFF2-40B4-BE49-F238E27FC236}">
              <a16:creationId xmlns:a16="http://schemas.microsoft.com/office/drawing/2014/main" id="{00000000-0008-0000-0200-00002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34" name="Picture 7">
          <a:extLst>
            <a:ext uri="{FF2B5EF4-FFF2-40B4-BE49-F238E27FC236}">
              <a16:creationId xmlns:a16="http://schemas.microsoft.com/office/drawing/2014/main" id="{00000000-0008-0000-0200-00002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35" name="Picture 7">
          <a:extLst>
            <a:ext uri="{FF2B5EF4-FFF2-40B4-BE49-F238E27FC236}">
              <a16:creationId xmlns:a16="http://schemas.microsoft.com/office/drawing/2014/main" id="{00000000-0008-0000-0200-00002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36" name="Picture 7">
          <a:extLst>
            <a:ext uri="{FF2B5EF4-FFF2-40B4-BE49-F238E27FC236}">
              <a16:creationId xmlns:a16="http://schemas.microsoft.com/office/drawing/2014/main" id="{00000000-0008-0000-0200-00002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37" name="Picture 7">
          <a:extLst>
            <a:ext uri="{FF2B5EF4-FFF2-40B4-BE49-F238E27FC236}">
              <a16:creationId xmlns:a16="http://schemas.microsoft.com/office/drawing/2014/main" id="{00000000-0008-0000-0200-00002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38" name="Picture 7">
          <a:extLst>
            <a:ext uri="{FF2B5EF4-FFF2-40B4-BE49-F238E27FC236}">
              <a16:creationId xmlns:a16="http://schemas.microsoft.com/office/drawing/2014/main" id="{00000000-0008-0000-0200-00002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39" name="Picture 7">
          <a:extLst>
            <a:ext uri="{FF2B5EF4-FFF2-40B4-BE49-F238E27FC236}">
              <a16:creationId xmlns:a16="http://schemas.microsoft.com/office/drawing/2014/main" id="{00000000-0008-0000-0200-00002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40" name="Picture 7">
          <a:extLst>
            <a:ext uri="{FF2B5EF4-FFF2-40B4-BE49-F238E27FC236}">
              <a16:creationId xmlns:a16="http://schemas.microsoft.com/office/drawing/2014/main" id="{00000000-0008-0000-0200-00002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41" name="Picture 7">
          <a:extLst>
            <a:ext uri="{FF2B5EF4-FFF2-40B4-BE49-F238E27FC236}">
              <a16:creationId xmlns:a16="http://schemas.microsoft.com/office/drawing/2014/main" id="{00000000-0008-0000-0200-00002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42" name="Picture 7">
          <a:extLst>
            <a:ext uri="{FF2B5EF4-FFF2-40B4-BE49-F238E27FC236}">
              <a16:creationId xmlns:a16="http://schemas.microsoft.com/office/drawing/2014/main" id="{00000000-0008-0000-0200-00002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43" name="Picture 7">
          <a:extLst>
            <a:ext uri="{FF2B5EF4-FFF2-40B4-BE49-F238E27FC236}">
              <a16:creationId xmlns:a16="http://schemas.microsoft.com/office/drawing/2014/main" id="{00000000-0008-0000-0200-00002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44" name="Picture 7">
          <a:extLst>
            <a:ext uri="{FF2B5EF4-FFF2-40B4-BE49-F238E27FC236}">
              <a16:creationId xmlns:a16="http://schemas.microsoft.com/office/drawing/2014/main" id="{00000000-0008-0000-0200-00003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45" name="Picture 7">
          <a:extLst>
            <a:ext uri="{FF2B5EF4-FFF2-40B4-BE49-F238E27FC236}">
              <a16:creationId xmlns:a16="http://schemas.microsoft.com/office/drawing/2014/main" id="{00000000-0008-0000-0200-00003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46" name="Picture 7">
          <a:extLst>
            <a:ext uri="{FF2B5EF4-FFF2-40B4-BE49-F238E27FC236}">
              <a16:creationId xmlns:a16="http://schemas.microsoft.com/office/drawing/2014/main" id="{00000000-0008-0000-0200-00003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47" name="Picture 7">
          <a:extLst>
            <a:ext uri="{FF2B5EF4-FFF2-40B4-BE49-F238E27FC236}">
              <a16:creationId xmlns:a16="http://schemas.microsoft.com/office/drawing/2014/main" id="{00000000-0008-0000-0200-00003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48" name="Picture 7">
          <a:extLst>
            <a:ext uri="{FF2B5EF4-FFF2-40B4-BE49-F238E27FC236}">
              <a16:creationId xmlns:a16="http://schemas.microsoft.com/office/drawing/2014/main" id="{00000000-0008-0000-0200-00003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49" name="Picture 7">
          <a:extLst>
            <a:ext uri="{FF2B5EF4-FFF2-40B4-BE49-F238E27FC236}">
              <a16:creationId xmlns:a16="http://schemas.microsoft.com/office/drawing/2014/main" id="{00000000-0008-0000-0200-00003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50" name="Picture 7">
          <a:extLst>
            <a:ext uri="{FF2B5EF4-FFF2-40B4-BE49-F238E27FC236}">
              <a16:creationId xmlns:a16="http://schemas.microsoft.com/office/drawing/2014/main" id="{00000000-0008-0000-0200-00003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51" name="Picture 7">
          <a:extLst>
            <a:ext uri="{FF2B5EF4-FFF2-40B4-BE49-F238E27FC236}">
              <a16:creationId xmlns:a16="http://schemas.microsoft.com/office/drawing/2014/main" id="{00000000-0008-0000-0200-00003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52" name="Picture 7">
          <a:extLst>
            <a:ext uri="{FF2B5EF4-FFF2-40B4-BE49-F238E27FC236}">
              <a16:creationId xmlns:a16="http://schemas.microsoft.com/office/drawing/2014/main" id="{00000000-0008-0000-0200-00003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53" name="Picture 7">
          <a:extLst>
            <a:ext uri="{FF2B5EF4-FFF2-40B4-BE49-F238E27FC236}">
              <a16:creationId xmlns:a16="http://schemas.microsoft.com/office/drawing/2014/main" id="{00000000-0008-0000-0200-00003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54" name="Picture 7">
          <a:extLst>
            <a:ext uri="{FF2B5EF4-FFF2-40B4-BE49-F238E27FC236}">
              <a16:creationId xmlns:a16="http://schemas.microsoft.com/office/drawing/2014/main" id="{00000000-0008-0000-0200-00003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55" name="Picture 7">
          <a:extLst>
            <a:ext uri="{FF2B5EF4-FFF2-40B4-BE49-F238E27FC236}">
              <a16:creationId xmlns:a16="http://schemas.microsoft.com/office/drawing/2014/main" id="{00000000-0008-0000-0200-00003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56" name="Picture 7">
          <a:extLst>
            <a:ext uri="{FF2B5EF4-FFF2-40B4-BE49-F238E27FC236}">
              <a16:creationId xmlns:a16="http://schemas.microsoft.com/office/drawing/2014/main" id="{00000000-0008-0000-0200-00003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57" name="Picture 7">
          <a:extLst>
            <a:ext uri="{FF2B5EF4-FFF2-40B4-BE49-F238E27FC236}">
              <a16:creationId xmlns:a16="http://schemas.microsoft.com/office/drawing/2014/main" id="{00000000-0008-0000-0200-00003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58" name="Picture 7">
          <a:extLst>
            <a:ext uri="{FF2B5EF4-FFF2-40B4-BE49-F238E27FC236}">
              <a16:creationId xmlns:a16="http://schemas.microsoft.com/office/drawing/2014/main" id="{00000000-0008-0000-0200-00003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59" name="Picture 7">
          <a:extLst>
            <a:ext uri="{FF2B5EF4-FFF2-40B4-BE49-F238E27FC236}">
              <a16:creationId xmlns:a16="http://schemas.microsoft.com/office/drawing/2014/main" id="{00000000-0008-0000-0200-00003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60" name="Picture 7">
          <a:extLst>
            <a:ext uri="{FF2B5EF4-FFF2-40B4-BE49-F238E27FC236}">
              <a16:creationId xmlns:a16="http://schemas.microsoft.com/office/drawing/2014/main" id="{00000000-0008-0000-0200-00004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61" name="Picture 7">
          <a:extLst>
            <a:ext uri="{FF2B5EF4-FFF2-40B4-BE49-F238E27FC236}">
              <a16:creationId xmlns:a16="http://schemas.microsoft.com/office/drawing/2014/main" id="{00000000-0008-0000-0200-00004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62" name="Picture 7">
          <a:extLst>
            <a:ext uri="{FF2B5EF4-FFF2-40B4-BE49-F238E27FC236}">
              <a16:creationId xmlns:a16="http://schemas.microsoft.com/office/drawing/2014/main" id="{00000000-0008-0000-0200-00004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63" name="Picture 7">
          <a:extLst>
            <a:ext uri="{FF2B5EF4-FFF2-40B4-BE49-F238E27FC236}">
              <a16:creationId xmlns:a16="http://schemas.microsoft.com/office/drawing/2014/main" id="{00000000-0008-0000-0200-00004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64" name="Picture 7">
          <a:extLst>
            <a:ext uri="{FF2B5EF4-FFF2-40B4-BE49-F238E27FC236}">
              <a16:creationId xmlns:a16="http://schemas.microsoft.com/office/drawing/2014/main" id="{00000000-0008-0000-0200-00004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65" name="Picture 7">
          <a:extLst>
            <a:ext uri="{FF2B5EF4-FFF2-40B4-BE49-F238E27FC236}">
              <a16:creationId xmlns:a16="http://schemas.microsoft.com/office/drawing/2014/main" id="{00000000-0008-0000-0200-00004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66" name="Picture 7">
          <a:extLst>
            <a:ext uri="{FF2B5EF4-FFF2-40B4-BE49-F238E27FC236}">
              <a16:creationId xmlns:a16="http://schemas.microsoft.com/office/drawing/2014/main" id="{00000000-0008-0000-0200-00004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67" name="Picture 7">
          <a:extLst>
            <a:ext uri="{FF2B5EF4-FFF2-40B4-BE49-F238E27FC236}">
              <a16:creationId xmlns:a16="http://schemas.microsoft.com/office/drawing/2014/main" id="{00000000-0008-0000-0200-00004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68" name="Picture 7">
          <a:extLst>
            <a:ext uri="{FF2B5EF4-FFF2-40B4-BE49-F238E27FC236}">
              <a16:creationId xmlns:a16="http://schemas.microsoft.com/office/drawing/2014/main" id="{00000000-0008-0000-0200-00004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69" name="Picture 7">
          <a:extLst>
            <a:ext uri="{FF2B5EF4-FFF2-40B4-BE49-F238E27FC236}">
              <a16:creationId xmlns:a16="http://schemas.microsoft.com/office/drawing/2014/main" id="{00000000-0008-0000-0200-00004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70" name="Picture 7">
          <a:extLst>
            <a:ext uri="{FF2B5EF4-FFF2-40B4-BE49-F238E27FC236}">
              <a16:creationId xmlns:a16="http://schemas.microsoft.com/office/drawing/2014/main" id="{00000000-0008-0000-0200-00004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71" name="Picture 7">
          <a:extLst>
            <a:ext uri="{FF2B5EF4-FFF2-40B4-BE49-F238E27FC236}">
              <a16:creationId xmlns:a16="http://schemas.microsoft.com/office/drawing/2014/main" id="{00000000-0008-0000-0200-00004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72" name="Picture 7">
          <a:extLst>
            <a:ext uri="{FF2B5EF4-FFF2-40B4-BE49-F238E27FC236}">
              <a16:creationId xmlns:a16="http://schemas.microsoft.com/office/drawing/2014/main" id="{00000000-0008-0000-0200-00004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73" name="Picture 7">
          <a:extLst>
            <a:ext uri="{FF2B5EF4-FFF2-40B4-BE49-F238E27FC236}">
              <a16:creationId xmlns:a16="http://schemas.microsoft.com/office/drawing/2014/main" id="{00000000-0008-0000-0200-00004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74" name="Picture 7">
          <a:extLst>
            <a:ext uri="{FF2B5EF4-FFF2-40B4-BE49-F238E27FC236}">
              <a16:creationId xmlns:a16="http://schemas.microsoft.com/office/drawing/2014/main" id="{00000000-0008-0000-0200-00004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75" name="Picture 7">
          <a:extLst>
            <a:ext uri="{FF2B5EF4-FFF2-40B4-BE49-F238E27FC236}">
              <a16:creationId xmlns:a16="http://schemas.microsoft.com/office/drawing/2014/main" id="{00000000-0008-0000-0200-00004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76" name="Picture 7">
          <a:extLst>
            <a:ext uri="{FF2B5EF4-FFF2-40B4-BE49-F238E27FC236}">
              <a16:creationId xmlns:a16="http://schemas.microsoft.com/office/drawing/2014/main" id="{00000000-0008-0000-0200-00005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77" name="Picture 7">
          <a:extLst>
            <a:ext uri="{FF2B5EF4-FFF2-40B4-BE49-F238E27FC236}">
              <a16:creationId xmlns:a16="http://schemas.microsoft.com/office/drawing/2014/main" id="{00000000-0008-0000-0200-00005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78" name="Picture 7">
          <a:extLst>
            <a:ext uri="{FF2B5EF4-FFF2-40B4-BE49-F238E27FC236}">
              <a16:creationId xmlns:a16="http://schemas.microsoft.com/office/drawing/2014/main" id="{00000000-0008-0000-0200-00005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79" name="Picture 7">
          <a:extLst>
            <a:ext uri="{FF2B5EF4-FFF2-40B4-BE49-F238E27FC236}">
              <a16:creationId xmlns:a16="http://schemas.microsoft.com/office/drawing/2014/main" id="{00000000-0008-0000-0200-00005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80" name="Picture 7">
          <a:extLst>
            <a:ext uri="{FF2B5EF4-FFF2-40B4-BE49-F238E27FC236}">
              <a16:creationId xmlns:a16="http://schemas.microsoft.com/office/drawing/2014/main" id="{00000000-0008-0000-0200-00005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81" name="Picture 7">
          <a:extLst>
            <a:ext uri="{FF2B5EF4-FFF2-40B4-BE49-F238E27FC236}">
              <a16:creationId xmlns:a16="http://schemas.microsoft.com/office/drawing/2014/main" id="{00000000-0008-0000-0200-00005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82" name="Picture 7">
          <a:extLst>
            <a:ext uri="{FF2B5EF4-FFF2-40B4-BE49-F238E27FC236}">
              <a16:creationId xmlns:a16="http://schemas.microsoft.com/office/drawing/2014/main" id="{00000000-0008-0000-0200-00005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83" name="Picture 7">
          <a:extLst>
            <a:ext uri="{FF2B5EF4-FFF2-40B4-BE49-F238E27FC236}">
              <a16:creationId xmlns:a16="http://schemas.microsoft.com/office/drawing/2014/main" id="{00000000-0008-0000-0200-00005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84" name="Picture 7">
          <a:extLst>
            <a:ext uri="{FF2B5EF4-FFF2-40B4-BE49-F238E27FC236}">
              <a16:creationId xmlns:a16="http://schemas.microsoft.com/office/drawing/2014/main" id="{00000000-0008-0000-0200-00005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85" name="Picture 7">
          <a:extLst>
            <a:ext uri="{FF2B5EF4-FFF2-40B4-BE49-F238E27FC236}">
              <a16:creationId xmlns:a16="http://schemas.microsoft.com/office/drawing/2014/main" id="{00000000-0008-0000-0200-00005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86" name="Picture 7">
          <a:extLst>
            <a:ext uri="{FF2B5EF4-FFF2-40B4-BE49-F238E27FC236}">
              <a16:creationId xmlns:a16="http://schemas.microsoft.com/office/drawing/2014/main" id="{00000000-0008-0000-0200-00005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87" name="Picture 7">
          <a:extLst>
            <a:ext uri="{FF2B5EF4-FFF2-40B4-BE49-F238E27FC236}">
              <a16:creationId xmlns:a16="http://schemas.microsoft.com/office/drawing/2014/main" id="{00000000-0008-0000-0200-00005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88" name="Picture 7">
          <a:extLst>
            <a:ext uri="{FF2B5EF4-FFF2-40B4-BE49-F238E27FC236}">
              <a16:creationId xmlns:a16="http://schemas.microsoft.com/office/drawing/2014/main" id="{00000000-0008-0000-0200-00005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89" name="Picture 7">
          <a:extLst>
            <a:ext uri="{FF2B5EF4-FFF2-40B4-BE49-F238E27FC236}">
              <a16:creationId xmlns:a16="http://schemas.microsoft.com/office/drawing/2014/main" id="{00000000-0008-0000-0200-00005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90" name="Picture 7">
          <a:extLst>
            <a:ext uri="{FF2B5EF4-FFF2-40B4-BE49-F238E27FC236}">
              <a16:creationId xmlns:a16="http://schemas.microsoft.com/office/drawing/2014/main" id="{00000000-0008-0000-0200-00005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91" name="Picture 7">
          <a:extLst>
            <a:ext uri="{FF2B5EF4-FFF2-40B4-BE49-F238E27FC236}">
              <a16:creationId xmlns:a16="http://schemas.microsoft.com/office/drawing/2014/main" id="{00000000-0008-0000-0200-00005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92" name="Picture 7">
          <a:extLst>
            <a:ext uri="{FF2B5EF4-FFF2-40B4-BE49-F238E27FC236}">
              <a16:creationId xmlns:a16="http://schemas.microsoft.com/office/drawing/2014/main" id="{00000000-0008-0000-0200-00006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93" name="Picture 7">
          <a:extLst>
            <a:ext uri="{FF2B5EF4-FFF2-40B4-BE49-F238E27FC236}">
              <a16:creationId xmlns:a16="http://schemas.microsoft.com/office/drawing/2014/main" id="{00000000-0008-0000-0200-00006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94" name="Picture 7">
          <a:extLst>
            <a:ext uri="{FF2B5EF4-FFF2-40B4-BE49-F238E27FC236}">
              <a16:creationId xmlns:a16="http://schemas.microsoft.com/office/drawing/2014/main" id="{00000000-0008-0000-0200-00006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95" name="Picture 7">
          <a:extLst>
            <a:ext uri="{FF2B5EF4-FFF2-40B4-BE49-F238E27FC236}">
              <a16:creationId xmlns:a16="http://schemas.microsoft.com/office/drawing/2014/main" id="{00000000-0008-0000-0200-00006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96" name="Picture 7">
          <a:extLst>
            <a:ext uri="{FF2B5EF4-FFF2-40B4-BE49-F238E27FC236}">
              <a16:creationId xmlns:a16="http://schemas.microsoft.com/office/drawing/2014/main" id="{00000000-0008-0000-0200-00006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97" name="Picture 7">
          <a:extLst>
            <a:ext uri="{FF2B5EF4-FFF2-40B4-BE49-F238E27FC236}">
              <a16:creationId xmlns:a16="http://schemas.microsoft.com/office/drawing/2014/main" id="{00000000-0008-0000-0200-00006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98" name="Picture 7">
          <a:extLst>
            <a:ext uri="{FF2B5EF4-FFF2-40B4-BE49-F238E27FC236}">
              <a16:creationId xmlns:a16="http://schemas.microsoft.com/office/drawing/2014/main" id="{00000000-0008-0000-0200-00006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199" name="Picture 7">
          <a:extLst>
            <a:ext uri="{FF2B5EF4-FFF2-40B4-BE49-F238E27FC236}">
              <a16:creationId xmlns:a16="http://schemas.microsoft.com/office/drawing/2014/main" id="{00000000-0008-0000-0200-00006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00" name="Picture 7">
          <a:extLst>
            <a:ext uri="{FF2B5EF4-FFF2-40B4-BE49-F238E27FC236}">
              <a16:creationId xmlns:a16="http://schemas.microsoft.com/office/drawing/2014/main" id="{00000000-0008-0000-0200-00006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01" name="Picture 7">
          <a:extLst>
            <a:ext uri="{FF2B5EF4-FFF2-40B4-BE49-F238E27FC236}">
              <a16:creationId xmlns:a16="http://schemas.microsoft.com/office/drawing/2014/main" id="{00000000-0008-0000-0200-00006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02" name="Picture 7">
          <a:extLst>
            <a:ext uri="{FF2B5EF4-FFF2-40B4-BE49-F238E27FC236}">
              <a16:creationId xmlns:a16="http://schemas.microsoft.com/office/drawing/2014/main" id="{00000000-0008-0000-0200-00006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03" name="Picture 7">
          <a:extLst>
            <a:ext uri="{FF2B5EF4-FFF2-40B4-BE49-F238E27FC236}">
              <a16:creationId xmlns:a16="http://schemas.microsoft.com/office/drawing/2014/main" id="{00000000-0008-0000-0200-00006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04" name="Picture 7">
          <a:extLst>
            <a:ext uri="{FF2B5EF4-FFF2-40B4-BE49-F238E27FC236}">
              <a16:creationId xmlns:a16="http://schemas.microsoft.com/office/drawing/2014/main" id="{00000000-0008-0000-0200-00006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05" name="Picture 7">
          <a:extLst>
            <a:ext uri="{FF2B5EF4-FFF2-40B4-BE49-F238E27FC236}">
              <a16:creationId xmlns:a16="http://schemas.microsoft.com/office/drawing/2014/main" id="{00000000-0008-0000-0200-00006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06" name="Picture 7">
          <a:extLst>
            <a:ext uri="{FF2B5EF4-FFF2-40B4-BE49-F238E27FC236}">
              <a16:creationId xmlns:a16="http://schemas.microsoft.com/office/drawing/2014/main" id="{00000000-0008-0000-0200-00006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07" name="Picture 7">
          <a:extLst>
            <a:ext uri="{FF2B5EF4-FFF2-40B4-BE49-F238E27FC236}">
              <a16:creationId xmlns:a16="http://schemas.microsoft.com/office/drawing/2014/main" id="{00000000-0008-0000-0200-00006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08" name="Picture 7">
          <a:extLst>
            <a:ext uri="{FF2B5EF4-FFF2-40B4-BE49-F238E27FC236}">
              <a16:creationId xmlns:a16="http://schemas.microsoft.com/office/drawing/2014/main" id="{00000000-0008-0000-0200-00007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09" name="Picture 7">
          <a:extLst>
            <a:ext uri="{FF2B5EF4-FFF2-40B4-BE49-F238E27FC236}">
              <a16:creationId xmlns:a16="http://schemas.microsoft.com/office/drawing/2014/main" id="{00000000-0008-0000-0200-00007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10" name="Picture 7">
          <a:extLst>
            <a:ext uri="{FF2B5EF4-FFF2-40B4-BE49-F238E27FC236}">
              <a16:creationId xmlns:a16="http://schemas.microsoft.com/office/drawing/2014/main" id="{00000000-0008-0000-0200-00007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11" name="Picture 7">
          <a:extLst>
            <a:ext uri="{FF2B5EF4-FFF2-40B4-BE49-F238E27FC236}">
              <a16:creationId xmlns:a16="http://schemas.microsoft.com/office/drawing/2014/main" id="{00000000-0008-0000-0200-00007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12" name="Picture 7">
          <a:extLst>
            <a:ext uri="{FF2B5EF4-FFF2-40B4-BE49-F238E27FC236}">
              <a16:creationId xmlns:a16="http://schemas.microsoft.com/office/drawing/2014/main" id="{00000000-0008-0000-0200-00007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13" name="Picture 7">
          <a:extLst>
            <a:ext uri="{FF2B5EF4-FFF2-40B4-BE49-F238E27FC236}">
              <a16:creationId xmlns:a16="http://schemas.microsoft.com/office/drawing/2014/main" id="{00000000-0008-0000-0200-00007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14" name="Picture 7">
          <a:extLst>
            <a:ext uri="{FF2B5EF4-FFF2-40B4-BE49-F238E27FC236}">
              <a16:creationId xmlns:a16="http://schemas.microsoft.com/office/drawing/2014/main" id="{00000000-0008-0000-0200-00007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15" name="Picture 7">
          <a:extLst>
            <a:ext uri="{FF2B5EF4-FFF2-40B4-BE49-F238E27FC236}">
              <a16:creationId xmlns:a16="http://schemas.microsoft.com/office/drawing/2014/main" id="{00000000-0008-0000-0200-00007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16" name="Picture 7">
          <a:extLst>
            <a:ext uri="{FF2B5EF4-FFF2-40B4-BE49-F238E27FC236}">
              <a16:creationId xmlns:a16="http://schemas.microsoft.com/office/drawing/2014/main" id="{00000000-0008-0000-0200-00007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17" name="Picture 7">
          <a:extLst>
            <a:ext uri="{FF2B5EF4-FFF2-40B4-BE49-F238E27FC236}">
              <a16:creationId xmlns:a16="http://schemas.microsoft.com/office/drawing/2014/main" id="{00000000-0008-0000-0200-00007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18" name="Picture 7">
          <a:extLst>
            <a:ext uri="{FF2B5EF4-FFF2-40B4-BE49-F238E27FC236}">
              <a16:creationId xmlns:a16="http://schemas.microsoft.com/office/drawing/2014/main" id="{00000000-0008-0000-0200-00007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19" name="Picture 7">
          <a:extLst>
            <a:ext uri="{FF2B5EF4-FFF2-40B4-BE49-F238E27FC236}">
              <a16:creationId xmlns:a16="http://schemas.microsoft.com/office/drawing/2014/main" id="{00000000-0008-0000-0200-00007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20" name="Picture 7">
          <a:extLst>
            <a:ext uri="{FF2B5EF4-FFF2-40B4-BE49-F238E27FC236}">
              <a16:creationId xmlns:a16="http://schemas.microsoft.com/office/drawing/2014/main" id="{00000000-0008-0000-0200-00007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21" name="Picture 7">
          <a:extLst>
            <a:ext uri="{FF2B5EF4-FFF2-40B4-BE49-F238E27FC236}">
              <a16:creationId xmlns:a16="http://schemas.microsoft.com/office/drawing/2014/main" id="{00000000-0008-0000-0200-00007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22" name="Picture 7">
          <a:extLst>
            <a:ext uri="{FF2B5EF4-FFF2-40B4-BE49-F238E27FC236}">
              <a16:creationId xmlns:a16="http://schemas.microsoft.com/office/drawing/2014/main" id="{00000000-0008-0000-0200-00007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23" name="Picture 7">
          <a:extLst>
            <a:ext uri="{FF2B5EF4-FFF2-40B4-BE49-F238E27FC236}">
              <a16:creationId xmlns:a16="http://schemas.microsoft.com/office/drawing/2014/main" id="{00000000-0008-0000-0200-00007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24" name="Picture 7">
          <a:extLst>
            <a:ext uri="{FF2B5EF4-FFF2-40B4-BE49-F238E27FC236}">
              <a16:creationId xmlns:a16="http://schemas.microsoft.com/office/drawing/2014/main" id="{00000000-0008-0000-0200-00008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25" name="Picture 7">
          <a:extLst>
            <a:ext uri="{FF2B5EF4-FFF2-40B4-BE49-F238E27FC236}">
              <a16:creationId xmlns:a16="http://schemas.microsoft.com/office/drawing/2014/main" id="{00000000-0008-0000-0200-00008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26" name="Picture 7">
          <a:extLst>
            <a:ext uri="{FF2B5EF4-FFF2-40B4-BE49-F238E27FC236}">
              <a16:creationId xmlns:a16="http://schemas.microsoft.com/office/drawing/2014/main" id="{00000000-0008-0000-0200-00008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27" name="Picture 7">
          <a:extLst>
            <a:ext uri="{FF2B5EF4-FFF2-40B4-BE49-F238E27FC236}">
              <a16:creationId xmlns:a16="http://schemas.microsoft.com/office/drawing/2014/main" id="{00000000-0008-0000-0200-00008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28" name="Picture 7">
          <a:extLst>
            <a:ext uri="{FF2B5EF4-FFF2-40B4-BE49-F238E27FC236}">
              <a16:creationId xmlns:a16="http://schemas.microsoft.com/office/drawing/2014/main" id="{00000000-0008-0000-0200-00008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29" name="Picture 7">
          <a:extLst>
            <a:ext uri="{FF2B5EF4-FFF2-40B4-BE49-F238E27FC236}">
              <a16:creationId xmlns:a16="http://schemas.microsoft.com/office/drawing/2014/main" id="{00000000-0008-0000-0200-00008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30" name="Picture 7">
          <a:extLst>
            <a:ext uri="{FF2B5EF4-FFF2-40B4-BE49-F238E27FC236}">
              <a16:creationId xmlns:a16="http://schemas.microsoft.com/office/drawing/2014/main" id="{00000000-0008-0000-0200-00008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31" name="Picture 7">
          <a:extLst>
            <a:ext uri="{FF2B5EF4-FFF2-40B4-BE49-F238E27FC236}">
              <a16:creationId xmlns:a16="http://schemas.microsoft.com/office/drawing/2014/main" id="{00000000-0008-0000-0200-00008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32" name="Picture 7">
          <a:extLst>
            <a:ext uri="{FF2B5EF4-FFF2-40B4-BE49-F238E27FC236}">
              <a16:creationId xmlns:a16="http://schemas.microsoft.com/office/drawing/2014/main" id="{00000000-0008-0000-0200-00008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33" name="Picture 7">
          <a:extLst>
            <a:ext uri="{FF2B5EF4-FFF2-40B4-BE49-F238E27FC236}">
              <a16:creationId xmlns:a16="http://schemas.microsoft.com/office/drawing/2014/main" id="{00000000-0008-0000-0200-00008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34" name="Picture 7">
          <a:extLst>
            <a:ext uri="{FF2B5EF4-FFF2-40B4-BE49-F238E27FC236}">
              <a16:creationId xmlns:a16="http://schemas.microsoft.com/office/drawing/2014/main" id="{00000000-0008-0000-0200-00008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35" name="Picture 7">
          <a:extLst>
            <a:ext uri="{FF2B5EF4-FFF2-40B4-BE49-F238E27FC236}">
              <a16:creationId xmlns:a16="http://schemas.microsoft.com/office/drawing/2014/main" id="{00000000-0008-0000-0200-00008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36" name="Picture 7">
          <a:extLst>
            <a:ext uri="{FF2B5EF4-FFF2-40B4-BE49-F238E27FC236}">
              <a16:creationId xmlns:a16="http://schemas.microsoft.com/office/drawing/2014/main" id="{00000000-0008-0000-0200-00008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37" name="Picture 7">
          <a:extLst>
            <a:ext uri="{FF2B5EF4-FFF2-40B4-BE49-F238E27FC236}">
              <a16:creationId xmlns:a16="http://schemas.microsoft.com/office/drawing/2014/main" id="{00000000-0008-0000-0200-00008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38" name="Picture 7">
          <a:extLst>
            <a:ext uri="{FF2B5EF4-FFF2-40B4-BE49-F238E27FC236}">
              <a16:creationId xmlns:a16="http://schemas.microsoft.com/office/drawing/2014/main" id="{00000000-0008-0000-0200-00008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39" name="Picture 7">
          <a:extLst>
            <a:ext uri="{FF2B5EF4-FFF2-40B4-BE49-F238E27FC236}">
              <a16:creationId xmlns:a16="http://schemas.microsoft.com/office/drawing/2014/main" id="{00000000-0008-0000-0200-00008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40" name="Picture 7">
          <a:extLst>
            <a:ext uri="{FF2B5EF4-FFF2-40B4-BE49-F238E27FC236}">
              <a16:creationId xmlns:a16="http://schemas.microsoft.com/office/drawing/2014/main" id="{00000000-0008-0000-0200-00009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41" name="Picture 7">
          <a:extLst>
            <a:ext uri="{FF2B5EF4-FFF2-40B4-BE49-F238E27FC236}">
              <a16:creationId xmlns:a16="http://schemas.microsoft.com/office/drawing/2014/main" id="{00000000-0008-0000-0200-00009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42" name="Picture 7">
          <a:extLst>
            <a:ext uri="{FF2B5EF4-FFF2-40B4-BE49-F238E27FC236}">
              <a16:creationId xmlns:a16="http://schemas.microsoft.com/office/drawing/2014/main" id="{00000000-0008-0000-0200-00009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43" name="Picture 7">
          <a:extLst>
            <a:ext uri="{FF2B5EF4-FFF2-40B4-BE49-F238E27FC236}">
              <a16:creationId xmlns:a16="http://schemas.microsoft.com/office/drawing/2014/main" id="{00000000-0008-0000-0200-00009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44" name="Picture 7">
          <a:extLst>
            <a:ext uri="{FF2B5EF4-FFF2-40B4-BE49-F238E27FC236}">
              <a16:creationId xmlns:a16="http://schemas.microsoft.com/office/drawing/2014/main" id="{00000000-0008-0000-0200-00009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45" name="Picture 7">
          <a:extLst>
            <a:ext uri="{FF2B5EF4-FFF2-40B4-BE49-F238E27FC236}">
              <a16:creationId xmlns:a16="http://schemas.microsoft.com/office/drawing/2014/main" id="{00000000-0008-0000-0200-00009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46" name="Picture 7">
          <a:extLst>
            <a:ext uri="{FF2B5EF4-FFF2-40B4-BE49-F238E27FC236}">
              <a16:creationId xmlns:a16="http://schemas.microsoft.com/office/drawing/2014/main" id="{00000000-0008-0000-0200-00009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47" name="Picture 7">
          <a:extLst>
            <a:ext uri="{FF2B5EF4-FFF2-40B4-BE49-F238E27FC236}">
              <a16:creationId xmlns:a16="http://schemas.microsoft.com/office/drawing/2014/main" id="{00000000-0008-0000-0200-00009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48" name="Picture 7">
          <a:extLst>
            <a:ext uri="{FF2B5EF4-FFF2-40B4-BE49-F238E27FC236}">
              <a16:creationId xmlns:a16="http://schemas.microsoft.com/office/drawing/2014/main" id="{00000000-0008-0000-0200-00009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49" name="Picture 7">
          <a:extLst>
            <a:ext uri="{FF2B5EF4-FFF2-40B4-BE49-F238E27FC236}">
              <a16:creationId xmlns:a16="http://schemas.microsoft.com/office/drawing/2014/main" id="{00000000-0008-0000-0200-00009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50" name="Picture 7">
          <a:extLst>
            <a:ext uri="{FF2B5EF4-FFF2-40B4-BE49-F238E27FC236}">
              <a16:creationId xmlns:a16="http://schemas.microsoft.com/office/drawing/2014/main" id="{00000000-0008-0000-0200-00009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51" name="Picture 7">
          <a:extLst>
            <a:ext uri="{FF2B5EF4-FFF2-40B4-BE49-F238E27FC236}">
              <a16:creationId xmlns:a16="http://schemas.microsoft.com/office/drawing/2014/main" id="{00000000-0008-0000-0200-00009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52" name="Picture 7">
          <a:extLst>
            <a:ext uri="{FF2B5EF4-FFF2-40B4-BE49-F238E27FC236}">
              <a16:creationId xmlns:a16="http://schemas.microsoft.com/office/drawing/2014/main" id="{00000000-0008-0000-0200-00009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53" name="Picture 7">
          <a:extLst>
            <a:ext uri="{FF2B5EF4-FFF2-40B4-BE49-F238E27FC236}">
              <a16:creationId xmlns:a16="http://schemas.microsoft.com/office/drawing/2014/main" id="{00000000-0008-0000-0200-00009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54" name="Picture 7">
          <a:extLst>
            <a:ext uri="{FF2B5EF4-FFF2-40B4-BE49-F238E27FC236}">
              <a16:creationId xmlns:a16="http://schemas.microsoft.com/office/drawing/2014/main" id="{00000000-0008-0000-0200-00009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55" name="Picture 7">
          <a:extLst>
            <a:ext uri="{FF2B5EF4-FFF2-40B4-BE49-F238E27FC236}">
              <a16:creationId xmlns:a16="http://schemas.microsoft.com/office/drawing/2014/main" id="{00000000-0008-0000-0200-00009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56" name="Picture 7">
          <a:extLst>
            <a:ext uri="{FF2B5EF4-FFF2-40B4-BE49-F238E27FC236}">
              <a16:creationId xmlns:a16="http://schemas.microsoft.com/office/drawing/2014/main" id="{00000000-0008-0000-0200-0000A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57" name="Picture 7">
          <a:extLst>
            <a:ext uri="{FF2B5EF4-FFF2-40B4-BE49-F238E27FC236}">
              <a16:creationId xmlns:a16="http://schemas.microsoft.com/office/drawing/2014/main" id="{00000000-0008-0000-0200-0000A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58" name="Picture 7">
          <a:extLst>
            <a:ext uri="{FF2B5EF4-FFF2-40B4-BE49-F238E27FC236}">
              <a16:creationId xmlns:a16="http://schemas.microsoft.com/office/drawing/2014/main" id="{00000000-0008-0000-0200-0000A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59" name="Picture 7">
          <a:extLst>
            <a:ext uri="{FF2B5EF4-FFF2-40B4-BE49-F238E27FC236}">
              <a16:creationId xmlns:a16="http://schemas.microsoft.com/office/drawing/2014/main" id="{00000000-0008-0000-0200-0000A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60" name="Picture 7">
          <a:extLst>
            <a:ext uri="{FF2B5EF4-FFF2-40B4-BE49-F238E27FC236}">
              <a16:creationId xmlns:a16="http://schemas.microsoft.com/office/drawing/2014/main" id="{00000000-0008-0000-0200-0000A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61" name="Picture 7">
          <a:extLst>
            <a:ext uri="{FF2B5EF4-FFF2-40B4-BE49-F238E27FC236}">
              <a16:creationId xmlns:a16="http://schemas.microsoft.com/office/drawing/2014/main" id="{00000000-0008-0000-0200-0000A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62" name="Picture 7">
          <a:extLst>
            <a:ext uri="{FF2B5EF4-FFF2-40B4-BE49-F238E27FC236}">
              <a16:creationId xmlns:a16="http://schemas.microsoft.com/office/drawing/2014/main" id="{00000000-0008-0000-0200-0000A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63" name="Picture 7">
          <a:extLst>
            <a:ext uri="{FF2B5EF4-FFF2-40B4-BE49-F238E27FC236}">
              <a16:creationId xmlns:a16="http://schemas.microsoft.com/office/drawing/2014/main" id="{00000000-0008-0000-0200-0000A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64" name="Picture 7">
          <a:extLst>
            <a:ext uri="{FF2B5EF4-FFF2-40B4-BE49-F238E27FC236}">
              <a16:creationId xmlns:a16="http://schemas.microsoft.com/office/drawing/2014/main" id="{00000000-0008-0000-0200-0000A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65" name="Picture 7">
          <a:extLst>
            <a:ext uri="{FF2B5EF4-FFF2-40B4-BE49-F238E27FC236}">
              <a16:creationId xmlns:a16="http://schemas.microsoft.com/office/drawing/2014/main" id="{00000000-0008-0000-0200-0000A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66" name="Picture 7">
          <a:extLst>
            <a:ext uri="{FF2B5EF4-FFF2-40B4-BE49-F238E27FC236}">
              <a16:creationId xmlns:a16="http://schemas.microsoft.com/office/drawing/2014/main" id="{00000000-0008-0000-0200-0000A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67" name="Picture 7">
          <a:extLst>
            <a:ext uri="{FF2B5EF4-FFF2-40B4-BE49-F238E27FC236}">
              <a16:creationId xmlns:a16="http://schemas.microsoft.com/office/drawing/2014/main" id="{00000000-0008-0000-0200-0000A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68" name="Picture 7">
          <a:extLst>
            <a:ext uri="{FF2B5EF4-FFF2-40B4-BE49-F238E27FC236}">
              <a16:creationId xmlns:a16="http://schemas.microsoft.com/office/drawing/2014/main" id="{00000000-0008-0000-0200-0000A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69" name="Picture 7">
          <a:extLst>
            <a:ext uri="{FF2B5EF4-FFF2-40B4-BE49-F238E27FC236}">
              <a16:creationId xmlns:a16="http://schemas.microsoft.com/office/drawing/2014/main" id="{00000000-0008-0000-0200-0000A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70" name="Picture 7">
          <a:extLst>
            <a:ext uri="{FF2B5EF4-FFF2-40B4-BE49-F238E27FC236}">
              <a16:creationId xmlns:a16="http://schemas.microsoft.com/office/drawing/2014/main" id="{00000000-0008-0000-0200-0000A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71" name="Picture 7">
          <a:extLst>
            <a:ext uri="{FF2B5EF4-FFF2-40B4-BE49-F238E27FC236}">
              <a16:creationId xmlns:a16="http://schemas.microsoft.com/office/drawing/2014/main" id="{00000000-0008-0000-0200-0000A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72" name="Picture 7">
          <a:extLst>
            <a:ext uri="{FF2B5EF4-FFF2-40B4-BE49-F238E27FC236}">
              <a16:creationId xmlns:a16="http://schemas.microsoft.com/office/drawing/2014/main" id="{00000000-0008-0000-0200-0000B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73" name="Picture 7">
          <a:extLst>
            <a:ext uri="{FF2B5EF4-FFF2-40B4-BE49-F238E27FC236}">
              <a16:creationId xmlns:a16="http://schemas.microsoft.com/office/drawing/2014/main" id="{00000000-0008-0000-0200-0000B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114</xdr:row>
      <xdr:rowOff>0</xdr:rowOff>
    </xdr:from>
    <xdr:ext cx="0" cy="156882"/>
    <xdr:pic>
      <xdr:nvPicPr>
        <xdr:cNvPr id="4274" name="Picture 7">
          <a:extLst>
            <a:ext uri="{FF2B5EF4-FFF2-40B4-BE49-F238E27FC236}">
              <a16:creationId xmlns:a16="http://schemas.microsoft.com/office/drawing/2014/main" id="{00000000-0008-0000-0200-0000B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75" name="Picture 7">
          <a:extLst>
            <a:ext uri="{FF2B5EF4-FFF2-40B4-BE49-F238E27FC236}">
              <a16:creationId xmlns:a16="http://schemas.microsoft.com/office/drawing/2014/main" id="{00000000-0008-0000-0200-0000B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76" name="Picture 7">
          <a:extLst>
            <a:ext uri="{FF2B5EF4-FFF2-40B4-BE49-F238E27FC236}">
              <a16:creationId xmlns:a16="http://schemas.microsoft.com/office/drawing/2014/main" id="{00000000-0008-0000-0200-0000B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77" name="Picture 7">
          <a:extLst>
            <a:ext uri="{FF2B5EF4-FFF2-40B4-BE49-F238E27FC236}">
              <a16:creationId xmlns:a16="http://schemas.microsoft.com/office/drawing/2014/main" id="{00000000-0008-0000-0200-0000B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78" name="Picture 7">
          <a:extLst>
            <a:ext uri="{FF2B5EF4-FFF2-40B4-BE49-F238E27FC236}">
              <a16:creationId xmlns:a16="http://schemas.microsoft.com/office/drawing/2014/main" id="{00000000-0008-0000-0200-0000B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79" name="Picture 7">
          <a:extLst>
            <a:ext uri="{FF2B5EF4-FFF2-40B4-BE49-F238E27FC236}">
              <a16:creationId xmlns:a16="http://schemas.microsoft.com/office/drawing/2014/main" id="{00000000-0008-0000-0200-0000B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80" name="Picture 7">
          <a:extLst>
            <a:ext uri="{FF2B5EF4-FFF2-40B4-BE49-F238E27FC236}">
              <a16:creationId xmlns:a16="http://schemas.microsoft.com/office/drawing/2014/main" id="{00000000-0008-0000-0200-0000B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81" name="Picture 7">
          <a:extLst>
            <a:ext uri="{FF2B5EF4-FFF2-40B4-BE49-F238E27FC236}">
              <a16:creationId xmlns:a16="http://schemas.microsoft.com/office/drawing/2014/main" id="{00000000-0008-0000-0200-0000B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82" name="Picture 7">
          <a:extLst>
            <a:ext uri="{FF2B5EF4-FFF2-40B4-BE49-F238E27FC236}">
              <a16:creationId xmlns:a16="http://schemas.microsoft.com/office/drawing/2014/main" id="{00000000-0008-0000-0200-0000B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83" name="Picture 7">
          <a:extLst>
            <a:ext uri="{FF2B5EF4-FFF2-40B4-BE49-F238E27FC236}">
              <a16:creationId xmlns:a16="http://schemas.microsoft.com/office/drawing/2014/main" id="{00000000-0008-0000-0200-0000B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84" name="Picture 7">
          <a:extLst>
            <a:ext uri="{FF2B5EF4-FFF2-40B4-BE49-F238E27FC236}">
              <a16:creationId xmlns:a16="http://schemas.microsoft.com/office/drawing/2014/main" id="{00000000-0008-0000-0200-0000B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85" name="Picture 7">
          <a:extLst>
            <a:ext uri="{FF2B5EF4-FFF2-40B4-BE49-F238E27FC236}">
              <a16:creationId xmlns:a16="http://schemas.microsoft.com/office/drawing/2014/main" id="{00000000-0008-0000-0200-0000B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86" name="Picture 7">
          <a:extLst>
            <a:ext uri="{FF2B5EF4-FFF2-40B4-BE49-F238E27FC236}">
              <a16:creationId xmlns:a16="http://schemas.microsoft.com/office/drawing/2014/main" id="{00000000-0008-0000-0200-0000B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87" name="Picture 7">
          <a:extLst>
            <a:ext uri="{FF2B5EF4-FFF2-40B4-BE49-F238E27FC236}">
              <a16:creationId xmlns:a16="http://schemas.microsoft.com/office/drawing/2014/main" id="{00000000-0008-0000-0200-0000B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88" name="Picture 7">
          <a:extLst>
            <a:ext uri="{FF2B5EF4-FFF2-40B4-BE49-F238E27FC236}">
              <a16:creationId xmlns:a16="http://schemas.microsoft.com/office/drawing/2014/main" id="{00000000-0008-0000-0200-0000C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89" name="Picture 7">
          <a:extLst>
            <a:ext uri="{FF2B5EF4-FFF2-40B4-BE49-F238E27FC236}">
              <a16:creationId xmlns:a16="http://schemas.microsoft.com/office/drawing/2014/main" id="{00000000-0008-0000-0200-0000C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90" name="Picture 7">
          <a:extLst>
            <a:ext uri="{FF2B5EF4-FFF2-40B4-BE49-F238E27FC236}">
              <a16:creationId xmlns:a16="http://schemas.microsoft.com/office/drawing/2014/main" id="{00000000-0008-0000-0200-0000C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91" name="Picture 7">
          <a:extLst>
            <a:ext uri="{FF2B5EF4-FFF2-40B4-BE49-F238E27FC236}">
              <a16:creationId xmlns:a16="http://schemas.microsoft.com/office/drawing/2014/main" id="{00000000-0008-0000-0200-0000C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92" name="Picture 7">
          <a:extLst>
            <a:ext uri="{FF2B5EF4-FFF2-40B4-BE49-F238E27FC236}">
              <a16:creationId xmlns:a16="http://schemas.microsoft.com/office/drawing/2014/main" id="{00000000-0008-0000-0200-0000C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93" name="Picture 7">
          <a:extLst>
            <a:ext uri="{FF2B5EF4-FFF2-40B4-BE49-F238E27FC236}">
              <a16:creationId xmlns:a16="http://schemas.microsoft.com/office/drawing/2014/main" id="{00000000-0008-0000-0200-0000C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94" name="Picture 7">
          <a:extLst>
            <a:ext uri="{FF2B5EF4-FFF2-40B4-BE49-F238E27FC236}">
              <a16:creationId xmlns:a16="http://schemas.microsoft.com/office/drawing/2014/main" id="{00000000-0008-0000-0200-0000C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95" name="Picture 7">
          <a:extLst>
            <a:ext uri="{FF2B5EF4-FFF2-40B4-BE49-F238E27FC236}">
              <a16:creationId xmlns:a16="http://schemas.microsoft.com/office/drawing/2014/main" id="{00000000-0008-0000-0200-0000C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96" name="Picture 7">
          <a:extLst>
            <a:ext uri="{FF2B5EF4-FFF2-40B4-BE49-F238E27FC236}">
              <a16:creationId xmlns:a16="http://schemas.microsoft.com/office/drawing/2014/main" id="{00000000-0008-0000-0200-0000C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97" name="Picture 7">
          <a:extLst>
            <a:ext uri="{FF2B5EF4-FFF2-40B4-BE49-F238E27FC236}">
              <a16:creationId xmlns:a16="http://schemas.microsoft.com/office/drawing/2014/main" id="{00000000-0008-0000-0200-0000C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98" name="Picture 7">
          <a:extLst>
            <a:ext uri="{FF2B5EF4-FFF2-40B4-BE49-F238E27FC236}">
              <a16:creationId xmlns:a16="http://schemas.microsoft.com/office/drawing/2014/main" id="{00000000-0008-0000-0200-0000C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299" name="Picture 7">
          <a:extLst>
            <a:ext uri="{FF2B5EF4-FFF2-40B4-BE49-F238E27FC236}">
              <a16:creationId xmlns:a16="http://schemas.microsoft.com/office/drawing/2014/main" id="{00000000-0008-0000-0200-0000C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00" name="Picture 7">
          <a:extLst>
            <a:ext uri="{FF2B5EF4-FFF2-40B4-BE49-F238E27FC236}">
              <a16:creationId xmlns:a16="http://schemas.microsoft.com/office/drawing/2014/main" id="{00000000-0008-0000-0200-0000C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01" name="Picture 7">
          <a:extLst>
            <a:ext uri="{FF2B5EF4-FFF2-40B4-BE49-F238E27FC236}">
              <a16:creationId xmlns:a16="http://schemas.microsoft.com/office/drawing/2014/main" id="{00000000-0008-0000-0200-0000C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02" name="Picture 7">
          <a:extLst>
            <a:ext uri="{FF2B5EF4-FFF2-40B4-BE49-F238E27FC236}">
              <a16:creationId xmlns:a16="http://schemas.microsoft.com/office/drawing/2014/main" id="{00000000-0008-0000-0200-0000C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03" name="Picture 7">
          <a:extLst>
            <a:ext uri="{FF2B5EF4-FFF2-40B4-BE49-F238E27FC236}">
              <a16:creationId xmlns:a16="http://schemas.microsoft.com/office/drawing/2014/main" id="{00000000-0008-0000-0200-0000C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04" name="Picture 7">
          <a:extLst>
            <a:ext uri="{FF2B5EF4-FFF2-40B4-BE49-F238E27FC236}">
              <a16:creationId xmlns:a16="http://schemas.microsoft.com/office/drawing/2014/main" id="{00000000-0008-0000-0200-0000D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05" name="Picture 7">
          <a:extLst>
            <a:ext uri="{FF2B5EF4-FFF2-40B4-BE49-F238E27FC236}">
              <a16:creationId xmlns:a16="http://schemas.microsoft.com/office/drawing/2014/main" id="{00000000-0008-0000-0200-0000D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06" name="Picture 7">
          <a:extLst>
            <a:ext uri="{FF2B5EF4-FFF2-40B4-BE49-F238E27FC236}">
              <a16:creationId xmlns:a16="http://schemas.microsoft.com/office/drawing/2014/main" id="{00000000-0008-0000-0200-0000D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07" name="Picture 7">
          <a:extLst>
            <a:ext uri="{FF2B5EF4-FFF2-40B4-BE49-F238E27FC236}">
              <a16:creationId xmlns:a16="http://schemas.microsoft.com/office/drawing/2014/main" id="{00000000-0008-0000-0200-0000D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08" name="Picture 7">
          <a:extLst>
            <a:ext uri="{FF2B5EF4-FFF2-40B4-BE49-F238E27FC236}">
              <a16:creationId xmlns:a16="http://schemas.microsoft.com/office/drawing/2014/main" id="{00000000-0008-0000-0200-0000D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09" name="Picture 7">
          <a:extLst>
            <a:ext uri="{FF2B5EF4-FFF2-40B4-BE49-F238E27FC236}">
              <a16:creationId xmlns:a16="http://schemas.microsoft.com/office/drawing/2014/main" id="{00000000-0008-0000-0200-0000D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10" name="Picture 7">
          <a:extLst>
            <a:ext uri="{FF2B5EF4-FFF2-40B4-BE49-F238E27FC236}">
              <a16:creationId xmlns:a16="http://schemas.microsoft.com/office/drawing/2014/main" id="{00000000-0008-0000-0200-0000D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11" name="Picture 7">
          <a:extLst>
            <a:ext uri="{FF2B5EF4-FFF2-40B4-BE49-F238E27FC236}">
              <a16:creationId xmlns:a16="http://schemas.microsoft.com/office/drawing/2014/main" id="{00000000-0008-0000-0200-0000D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12" name="Picture 7">
          <a:extLst>
            <a:ext uri="{FF2B5EF4-FFF2-40B4-BE49-F238E27FC236}">
              <a16:creationId xmlns:a16="http://schemas.microsoft.com/office/drawing/2014/main" id="{00000000-0008-0000-0200-0000D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13" name="Picture 7">
          <a:extLst>
            <a:ext uri="{FF2B5EF4-FFF2-40B4-BE49-F238E27FC236}">
              <a16:creationId xmlns:a16="http://schemas.microsoft.com/office/drawing/2014/main" id="{00000000-0008-0000-0200-0000D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14" name="Picture 7">
          <a:extLst>
            <a:ext uri="{FF2B5EF4-FFF2-40B4-BE49-F238E27FC236}">
              <a16:creationId xmlns:a16="http://schemas.microsoft.com/office/drawing/2014/main" id="{00000000-0008-0000-0200-0000D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15" name="Picture 7">
          <a:extLst>
            <a:ext uri="{FF2B5EF4-FFF2-40B4-BE49-F238E27FC236}">
              <a16:creationId xmlns:a16="http://schemas.microsoft.com/office/drawing/2014/main" id="{00000000-0008-0000-0200-0000D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16" name="Picture 7">
          <a:extLst>
            <a:ext uri="{FF2B5EF4-FFF2-40B4-BE49-F238E27FC236}">
              <a16:creationId xmlns:a16="http://schemas.microsoft.com/office/drawing/2014/main" id="{00000000-0008-0000-0200-0000D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17" name="Picture 7">
          <a:extLst>
            <a:ext uri="{FF2B5EF4-FFF2-40B4-BE49-F238E27FC236}">
              <a16:creationId xmlns:a16="http://schemas.microsoft.com/office/drawing/2014/main" id="{00000000-0008-0000-0200-0000D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18" name="Picture 7">
          <a:extLst>
            <a:ext uri="{FF2B5EF4-FFF2-40B4-BE49-F238E27FC236}">
              <a16:creationId xmlns:a16="http://schemas.microsoft.com/office/drawing/2014/main" id="{00000000-0008-0000-0200-0000D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19" name="Picture 7">
          <a:extLst>
            <a:ext uri="{FF2B5EF4-FFF2-40B4-BE49-F238E27FC236}">
              <a16:creationId xmlns:a16="http://schemas.microsoft.com/office/drawing/2014/main" id="{00000000-0008-0000-0200-0000D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20" name="Picture 7">
          <a:extLst>
            <a:ext uri="{FF2B5EF4-FFF2-40B4-BE49-F238E27FC236}">
              <a16:creationId xmlns:a16="http://schemas.microsoft.com/office/drawing/2014/main" id="{00000000-0008-0000-0200-0000E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21" name="Picture 7">
          <a:extLst>
            <a:ext uri="{FF2B5EF4-FFF2-40B4-BE49-F238E27FC236}">
              <a16:creationId xmlns:a16="http://schemas.microsoft.com/office/drawing/2014/main" id="{00000000-0008-0000-0200-0000E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22" name="Picture 7">
          <a:extLst>
            <a:ext uri="{FF2B5EF4-FFF2-40B4-BE49-F238E27FC236}">
              <a16:creationId xmlns:a16="http://schemas.microsoft.com/office/drawing/2014/main" id="{00000000-0008-0000-0200-0000E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23" name="Picture 7">
          <a:extLst>
            <a:ext uri="{FF2B5EF4-FFF2-40B4-BE49-F238E27FC236}">
              <a16:creationId xmlns:a16="http://schemas.microsoft.com/office/drawing/2014/main" id="{00000000-0008-0000-0200-0000E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24" name="Picture 7">
          <a:extLst>
            <a:ext uri="{FF2B5EF4-FFF2-40B4-BE49-F238E27FC236}">
              <a16:creationId xmlns:a16="http://schemas.microsoft.com/office/drawing/2014/main" id="{00000000-0008-0000-0200-0000E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25" name="Picture 7">
          <a:extLst>
            <a:ext uri="{FF2B5EF4-FFF2-40B4-BE49-F238E27FC236}">
              <a16:creationId xmlns:a16="http://schemas.microsoft.com/office/drawing/2014/main" id="{00000000-0008-0000-0200-0000E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26" name="Picture 7">
          <a:extLst>
            <a:ext uri="{FF2B5EF4-FFF2-40B4-BE49-F238E27FC236}">
              <a16:creationId xmlns:a16="http://schemas.microsoft.com/office/drawing/2014/main" id="{00000000-0008-0000-0200-0000E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27" name="Picture 7">
          <a:extLst>
            <a:ext uri="{FF2B5EF4-FFF2-40B4-BE49-F238E27FC236}">
              <a16:creationId xmlns:a16="http://schemas.microsoft.com/office/drawing/2014/main" id="{00000000-0008-0000-0200-0000E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28" name="Picture 7">
          <a:extLst>
            <a:ext uri="{FF2B5EF4-FFF2-40B4-BE49-F238E27FC236}">
              <a16:creationId xmlns:a16="http://schemas.microsoft.com/office/drawing/2014/main" id="{00000000-0008-0000-0200-0000E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29" name="Picture 7">
          <a:extLst>
            <a:ext uri="{FF2B5EF4-FFF2-40B4-BE49-F238E27FC236}">
              <a16:creationId xmlns:a16="http://schemas.microsoft.com/office/drawing/2014/main" id="{00000000-0008-0000-0200-0000E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30" name="Picture 7">
          <a:extLst>
            <a:ext uri="{FF2B5EF4-FFF2-40B4-BE49-F238E27FC236}">
              <a16:creationId xmlns:a16="http://schemas.microsoft.com/office/drawing/2014/main" id="{00000000-0008-0000-0200-0000E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31" name="Picture 7">
          <a:extLst>
            <a:ext uri="{FF2B5EF4-FFF2-40B4-BE49-F238E27FC236}">
              <a16:creationId xmlns:a16="http://schemas.microsoft.com/office/drawing/2014/main" id="{00000000-0008-0000-0200-0000E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32" name="Picture 7">
          <a:extLst>
            <a:ext uri="{FF2B5EF4-FFF2-40B4-BE49-F238E27FC236}">
              <a16:creationId xmlns:a16="http://schemas.microsoft.com/office/drawing/2014/main" id="{00000000-0008-0000-0200-0000E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33" name="Picture 7">
          <a:extLst>
            <a:ext uri="{FF2B5EF4-FFF2-40B4-BE49-F238E27FC236}">
              <a16:creationId xmlns:a16="http://schemas.microsoft.com/office/drawing/2014/main" id="{00000000-0008-0000-0200-0000E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34" name="Picture 7">
          <a:extLst>
            <a:ext uri="{FF2B5EF4-FFF2-40B4-BE49-F238E27FC236}">
              <a16:creationId xmlns:a16="http://schemas.microsoft.com/office/drawing/2014/main" id="{00000000-0008-0000-0200-0000E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35" name="Picture 7">
          <a:extLst>
            <a:ext uri="{FF2B5EF4-FFF2-40B4-BE49-F238E27FC236}">
              <a16:creationId xmlns:a16="http://schemas.microsoft.com/office/drawing/2014/main" id="{00000000-0008-0000-0200-0000E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36" name="Picture 7">
          <a:extLst>
            <a:ext uri="{FF2B5EF4-FFF2-40B4-BE49-F238E27FC236}">
              <a16:creationId xmlns:a16="http://schemas.microsoft.com/office/drawing/2014/main" id="{00000000-0008-0000-0200-0000F0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37" name="Picture 7">
          <a:extLst>
            <a:ext uri="{FF2B5EF4-FFF2-40B4-BE49-F238E27FC236}">
              <a16:creationId xmlns:a16="http://schemas.microsoft.com/office/drawing/2014/main" id="{00000000-0008-0000-0200-0000F1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38" name="Picture 7">
          <a:extLst>
            <a:ext uri="{FF2B5EF4-FFF2-40B4-BE49-F238E27FC236}">
              <a16:creationId xmlns:a16="http://schemas.microsoft.com/office/drawing/2014/main" id="{00000000-0008-0000-0200-0000F2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39" name="Picture 7">
          <a:extLst>
            <a:ext uri="{FF2B5EF4-FFF2-40B4-BE49-F238E27FC236}">
              <a16:creationId xmlns:a16="http://schemas.microsoft.com/office/drawing/2014/main" id="{00000000-0008-0000-0200-0000F3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40" name="Picture 7">
          <a:extLst>
            <a:ext uri="{FF2B5EF4-FFF2-40B4-BE49-F238E27FC236}">
              <a16:creationId xmlns:a16="http://schemas.microsoft.com/office/drawing/2014/main" id="{00000000-0008-0000-0200-0000F4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41" name="Picture 7">
          <a:extLst>
            <a:ext uri="{FF2B5EF4-FFF2-40B4-BE49-F238E27FC236}">
              <a16:creationId xmlns:a16="http://schemas.microsoft.com/office/drawing/2014/main" id="{00000000-0008-0000-0200-0000F5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42" name="Picture 7">
          <a:extLst>
            <a:ext uri="{FF2B5EF4-FFF2-40B4-BE49-F238E27FC236}">
              <a16:creationId xmlns:a16="http://schemas.microsoft.com/office/drawing/2014/main" id="{00000000-0008-0000-0200-0000F6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43" name="Picture 7">
          <a:extLst>
            <a:ext uri="{FF2B5EF4-FFF2-40B4-BE49-F238E27FC236}">
              <a16:creationId xmlns:a16="http://schemas.microsoft.com/office/drawing/2014/main" id="{00000000-0008-0000-0200-0000F7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44" name="Picture 7">
          <a:extLst>
            <a:ext uri="{FF2B5EF4-FFF2-40B4-BE49-F238E27FC236}">
              <a16:creationId xmlns:a16="http://schemas.microsoft.com/office/drawing/2014/main" id="{00000000-0008-0000-0200-0000F8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45" name="Picture 7">
          <a:extLst>
            <a:ext uri="{FF2B5EF4-FFF2-40B4-BE49-F238E27FC236}">
              <a16:creationId xmlns:a16="http://schemas.microsoft.com/office/drawing/2014/main" id="{00000000-0008-0000-0200-0000F9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46" name="Picture 7">
          <a:extLst>
            <a:ext uri="{FF2B5EF4-FFF2-40B4-BE49-F238E27FC236}">
              <a16:creationId xmlns:a16="http://schemas.microsoft.com/office/drawing/2014/main" id="{00000000-0008-0000-0200-0000FA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47" name="Picture 7">
          <a:extLst>
            <a:ext uri="{FF2B5EF4-FFF2-40B4-BE49-F238E27FC236}">
              <a16:creationId xmlns:a16="http://schemas.microsoft.com/office/drawing/2014/main" id="{00000000-0008-0000-0200-0000FB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48" name="Picture 7">
          <a:extLst>
            <a:ext uri="{FF2B5EF4-FFF2-40B4-BE49-F238E27FC236}">
              <a16:creationId xmlns:a16="http://schemas.microsoft.com/office/drawing/2014/main" id="{00000000-0008-0000-0200-0000FC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49" name="Picture 7">
          <a:extLst>
            <a:ext uri="{FF2B5EF4-FFF2-40B4-BE49-F238E27FC236}">
              <a16:creationId xmlns:a16="http://schemas.microsoft.com/office/drawing/2014/main" id="{00000000-0008-0000-0200-0000FD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50" name="Picture 7">
          <a:extLst>
            <a:ext uri="{FF2B5EF4-FFF2-40B4-BE49-F238E27FC236}">
              <a16:creationId xmlns:a16="http://schemas.microsoft.com/office/drawing/2014/main" id="{00000000-0008-0000-0200-0000FE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51" name="Picture 7">
          <a:extLst>
            <a:ext uri="{FF2B5EF4-FFF2-40B4-BE49-F238E27FC236}">
              <a16:creationId xmlns:a16="http://schemas.microsoft.com/office/drawing/2014/main" id="{00000000-0008-0000-0200-0000FF1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52" name="Picture 7">
          <a:extLst>
            <a:ext uri="{FF2B5EF4-FFF2-40B4-BE49-F238E27FC236}">
              <a16:creationId xmlns:a16="http://schemas.microsoft.com/office/drawing/2014/main" id="{00000000-0008-0000-0200-000000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53" name="Picture 7">
          <a:extLst>
            <a:ext uri="{FF2B5EF4-FFF2-40B4-BE49-F238E27FC236}">
              <a16:creationId xmlns:a16="http://schemas.microsoft.com/office/drawing/2014/main" id="{00000000-0008-0000-0200-000001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54" name="Picture 7">
          <a:extLst>
            <a:ext uri="{FF2B5EF4-FFF2-40B4-BE49-F238E27FC236}">
              <a16:creationId xmlns:a16="http://schemas.microsoft.com/office/drawing/2014/main" id="{00000000-0008-0000-0200-000002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55" name="Picture 7">
          <a:extLst>
            <a:ext uri="{FF2B5EF4-FFF2-40B4-BE49-F238E27FC236}">
              <a16:creationId xmlns:a16="http://schemas.microsoft.com/office/drawing/2014/main" id="{00000000-0008-0000-0200-000003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56" name="Picture 7">
          <a:extLst>
            <a:ext uri="{FF2B5EF4-FFF2-40B4-BE49-F238E27FC236}">
              <a16:creationId xmlns:a16="http://schemas.microsoft.com/office/drawing/2014/main" id="{00000000-0008-0000-0200-000004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57" name="Picture 7">
          <a:extLst>
            <a:ext uri="{FF2B5EF4-FFF2-40B4-BE49-F238E27FC236}">
              <a16:creationId xmlns:a16="http://schemas.microsoft.com/office/drawing/2014/main" id="{00000000-0008-0000-0200-000005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58" name="Picture 7">
          <a:extLst>
            <a:ext uri="{FF2B5EF4-FFF2-40B4-BE49-F238E27FC236}">
              <a16:creationId xmlns:a16="http://schemas.microsoft.com/office/drawing/2014/main" id="{00000000-0008-0000-0200-000006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59" name="Picture 7">
          <a:extLst>
            <a:ext uri="{FF2B5EF4-FFF2-40B4-BE49-F238E27FC236}">
              <a16:creationId xmlns:a16="http://schemas.microsoft.com/office/drawing/2014/main" id="{00000000-0008-0000-0200-000007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60" name="Picture 7">
          <a:extLst>
            <a:ext uri="{FF2B5EF4-FFF2-40B4-BE49-F238E27FC236}">
              <a16:creationId xmlns:a16="http://schemas.microsoft.com/office/drawing/2014/main" id="{00000000-0008-0000-0200-000008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61" name="Picture 7">
          <a:extLst>
            <a:ext uri="{FF2B5EF4-FFF2-40B4-BE49-F238E27FC236}">
              <a16:creationId xmlns:a16="http://schemas.microsoft.com/office/drawing/2014/main" id="{00000000-0008-0000-0200-000009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62" name="Picture 7">
          <a:extLst>
            <a:ext uri="{FF2B5EF4-FFF2-40B4-BE49-F238E27FC236}">
              <a16:creationId xmlns:a16="http://schemas.microsoft.com/office/drawing/2014/main" id="{00000000-0008-0000-0200-00000A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63" name="Picture 7">
          <a:extLst>
            <a:ext uri="{FF2B5EF4-FFF2-40B4-BE49-F238E27FC236}">
              <a16:creationId xmlns:a16="http://schemas.microsoft.com/office/drawing/2014/main" id="{00000000-0008-0000-0200-00000B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64" name="Picture 7">
          <a:extLst>
            <a:ext uri="{FF2B5EF4-FFF2-40B4-BE49-F238E27FC236}">
              <a16:creationId xmlns:a16="http://schemas.microsoft.com/office/drawing/2014/main" id="{00000000-0008-0000-0200-00000C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65" name="Picture 7">
          <a:extLst>
            <a:ext uri="{FF2B5EF4-FFF2-40B4-BE49-F238E27FC236}">
              <a16:creationId xmlns:a16="http://schemas.microsoft.com/office/drawing/2014/main" id="{00000000-0008-0000-0200-00000D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66" name="Picture 7">
          <a:extLst>
            <a:ext uri="{FF2B5EF4-FFF2-40B4-BE49-F238E27FC236}">
              <a16:creationId xmlns:a16="http://schemas.microsoft.com/office/drawing/2014/main" id="{00000000-0008-0000-0200-00000E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67" name="Picture 7">
          <a:extLst>
            <a:ext uri="{FF2B5EF4-FFF2-40B4-BE49-F238E27FC236}">
              <a16:creationId xmlns:a16="http://schemas.microsoft.com/office/drawing/2014/main" id="{00000000-0008-0000-0200-00000F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68" name="Picture 7">
          <a:extLst>
            <a:ext uri="{FF2B5EF4-FFF2-40B4-BE49-F238E27FC236}">
              <a16:creationId xmlns:a16="http://schemas.microsoft.com/office/drawing/2014/main" id="{00000000-0008-0000-0200-000010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69" name="Picture 7">
          <a:extLst>
            <a:ext uri="{FF2B5EF4-FFF2-40B4-BE49-F238E27FC236}">
              <a16:creationId xmlns:a16="http://schemas.microsoft.com/office/drawing/2014/main" id="{00000000-0008-0000-0200-000011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70" name="Picture 7">
          <a:extLst>
            <a:ext uri="{FF2B5EF4-FFF2-40B4-BE49-F238E27FC236}">
              <a16:creationId xmlns:a16="http://schemas.microsoft.com/office/drawing/2014/main" id="{00000000-0008-0000-0200-000012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71" name="Picture 7">
          <a:extLst>
            <a:ext uri="{FF2B5EF4-FFF2-40B4-BE49-F238E27FC236}">
              <a16:creationId xmlns:a16="http://schemas.microsoft.com/office/drawing/2014/main" id="{00000000-0008-0000-0200-000013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72" name="Picture 7">
          <a:extLst>
            <a:ext uri="{FF2B5EF4-FFF2-40B4-BE49-F238E27FC236}">
              <a16:creationId xmlns:a16="http://schemas.microsoft.com/office/drawing/2014/main" id="{00000000-0008-0000-0200-000014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73" name="Picture 7">
          <a:extLst>
            <a:ext uri="{FF2B5EF4-FFF2-40B4-BE49-F238E27FC236}">
              <a16:creationId xmlns:a16="http://schemas.microsoft.com/office/drawing/2014/main" id="{00000000-0008-0000-0200-000015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74" name="Picture 7">
          <a:extLst>
            <a:ext uri="{FF2B5EF4-FFF2-40B4-BE49-F238E27FC236}">
              <a16:creationId xmlns:a16="http://schemas.microsoft.com/office/drawing/2014/main" id="{00000000-0008-0000-0200-000016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75" name="Picture 7">
          <a:extLst>
            <a:ext uri="{FF2B5EF4-FFF2-40B4-BE49-F238E27FC236}">
              <a16:creationId xmlns:a16="http://schemas.microsoft.com/office/drawing/2014/main" id="{00000000-0008-0000-0200-000017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76" name="Picture 7">
          <a:extLst>
            <a:ext uri="{FF2B5EF4-FFF2-40B4-BE49-F238E27FC236}">
              <a16:creationId xmlns:a16="http://schemas.microsoft.com/office/drawing/2014/main" id="{00000000-0008-0000-0200-000018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77" name="Picture 7">
          <a:extLst>
            <a:ext uri="{FF2B5EF4-FFF2-40B4-BE49-F238E27FC236}">
              <a16:creationId xmlns:a16="http://schemas.microsoft.com/office/drawing/2014/main" id="{00000000-0008-0000-0200-000019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78" name="Picture 7">
          <a:extLst>
            <a:ext uri="{FF2B5EF4-FFF2-40B4-BE49-F238E27FC236}">
              <a16:creationId xmlns:a16="http://schemas.microsoft.com/office/drawing/2014/main" id="{00000000-0008-0000-0200-00001A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79" name="Picture 7">
          <a:extLst>
            <a:ext uri="{FF2B5EF4-FFF2-40B4-BE49-F238E27FC236}">
              <a16:creationId xmlns:a16="http://schemas.microsoft.com/office/drawing/2014/main" id="{00000000-0008-0000-0200-00001B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80" name="Picture 7">
          <a:extLst>
            <a:ext uri="{FF2B5EF4-FFF2-40B4-BE49-F238E27FC236}">
              <a16:creationId xmlns:a16="http://schemas.microsoft.com/office/drawing/2014/main" id="{00000000-0008-0000-0200-00001C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81" name="Picture 7">
          <a:extLst>
            <a:ext uri="{FF2B5EF4-FFF2-40B4-BE49-F238E27FC236}">
              <a16:creationId xmlns:a16="http://schemas.microsoft.com/office/drawing/2014/main" id="{00000000-0008-0000-0200-00001D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82" name="Picture 7">
          <a:extLst>
            <a:ext uri="{FF2B5EF4-FFF2-40B4-BE49-F238E27FC236}">
              <a16:creationId xmlns:a16="http://schemas.microsoft.com/office/drawing/2014/main" id="{00000000-0008-0000-0200-00001E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83" name="Picture 7">
          <a:extLst>
            <a:ext uri="{FF2B5EF4-FFF2-40B4-BE49-F238E27FC236}">
              <a16:creationId xmlns:a16="http://schemas.microsoft.com/office/drawing/2014/main" id="{00000000-0008-0000-0200-00001F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84" name="Picture 7">
          <a:extLst>
            <a:ext uri="{FF2B5EF4-FFF2-40B4-BE49-F238E27FC236}">
              <a16:creationId xmlns:a16="http://schemas.microsoft.com/office/drawing/2014/main" id="{00000000-0008-0000-0200-000020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85" name="Picture 7">
          <a:extLst>
            <a:ext uri="{FF2B5EF4-FFF2-40B4-BE49-F238E27FC236}">
              <a16:creationId xmlns:a16="http://schemas.microsoft.com/office/drawing/2014/main" id="{00000000-0008-0000-0200-000021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86" name="Picture 7">
          <a:extLst>
            <a:ext uri="{FF2B5EF4-FFF2-40B4-BE49-F238E27FC236}">
              <a16:creationId xmlns:a16="http://schemas.microsoft.com/office/drawing/2014/main" id="{00000000-0008-0000-0200-000022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87" name="Picture 7">
          <a:extLst>
            <a:ext uri="{FF2B5EF4-FFF2-40B4-BE49-F238E27FC236}">
              <a16:creationId xmlns:a16="http://schemas.microsoft.com/office/drawing/2014/main" id="{00000000-0008-0000-0200-000023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88" name="Picture 7">
          <a:extLst>
            <a:ext uri="{FF2B5EF4-FFF2-40B4-BE49-F238E27FC236}">
              <a16:creationId xmlns:a16="http://schemas.microsoft.com/office/drawing/2014/main" id="{00000000-0008-0000-0200-000024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89" name="Picture 7">
          <a:extLst>
            <a:ext uri="{FF2B5EF4-FFF2-40B4-BE49-F238E27FC236}">
              <a16:creationId xmlns:a16="http://schemas.microsoft.com/office/drawing/2014/main" id="{00000000-0008-0000-0200-000025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90" name="Picture 7">
          <a:extLst>
            <a:ext uri="{FF2B5EF4-FFF2-40B4-BE49-F238E27FC236}">
              <a16:creationId xmlns:a16="http://schemas.microsoft.com/office/drawing/2014/main" id="{00000000-0008-0000-0200-000026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91" name="Picture 7">
          <a:extLst>
            <a:ext uri="{FF2B5EF4-FFF2-40B4-BE49-F238E27FC236}">
              <a16:creationId xmlns:a16="http://schemas.microsoft.com/office/drawing/2014/main" id="{00000000-0008-0000-0200-000027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92" name="Picture 7">
          <a:extLst>
            <a:ext uri="{FF2B5EF4-FFF2-40B4-BE49-F238E27FC236}">
              <a16:creationId xmlns:a16="http://schemas.microsoft.com/office/drawing/2014/main" id="{00000000-0008-0000-0200-000028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93" name="Picture 7">
          <a:extLst>
            <a:ext uri="{FF2B5EF4-FFF2-40B4-BE49-F238E27FC236}">
              <a16:creationId xmlns:a16="http://schemas.microsoft.com/office/drawing/2014/main" id="{00000000-0008-0000-0200-000029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94" name="Picture 7">
          <a:extLst>
            <a:ext uri="{FF2B5EF4-FFF2-40B4-BE49-F238E27FC236}">
              <a16:creationId xmlns:a16="http://schemas.microsoft.com/office/drawing/2014/main" id="{00000000-0008-0000-0200-00002A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95" name="Picture 7">
          <a:extLst>
            <a:ext uri="{FF2B5EF4-FFF2-40B4-BE49-F238E27FC236}">
              <a16:creationId xmlns:a16="http://schemas.microsoft.com/office/drawing/2014/main" id="{00000000-0008-0000-0200-00002B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96" name="Picture 7">
          <a:extLst>
            <a:ext uri="{FF2B5EF4-FFF2-40B4-BE49-F238E27FC236}">
              <a16:creationId xmlns:a16="http://schemas.microsoft.com/office/drawing/2014/main" id="{00000000-0008-0000-0200-00002C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97" name="Picture 7">
          <a:extLst>
            <a:ext uri="{FF2B5EF4-FFF2-40B4-BE49-F238E27FC236}">
              <a16:creationId xmlns:a16="http://schemas.microsoft.com/office/drawing/2014/main" id="{00000000-0008-0000-0200-00002D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98" name="Picture 7">
          <a:extLst>
            <a:ext uri="{FF2B5EF4-FFF2-40B4-BE49-F238E27FC236}">
              <a16:creationId xmlns:a16="http://schemas.microsoft.com/office/drawing/2014/main" id="{00000000-0008-0000-0200-00002E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399" name="Picture 7">
          <a:extLst>
            <a:ext uri="{FF2B5EF4-FFF2-40B4-BE49-F238E27FC236}">
              <a16:creationId xmlns:a16="http://schemas.microsoft.com/office/drawing/2014/main" id="{00000000-0008-0000-0200-00002F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00" name="Picture 7">
          <a:extLst>
            <a:ext uri="{FF2B5EF4-FFF2-40B4-BE49-F238E27FC236}">
              <a16:creationId xmlns:a16="http://schemas.microsoft.com/office/drawing/2014/main" id="{00000000-0008-0000-0200-000030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01" name="Picture 7">
          <a:extLst>
            <a:ext uri="{FF2B5EF4-FFF2-40B4-BE49-F238E27FC236}">
              <a16:creationId xmlns:a16="http://schemas.microsoft.com/office/drawing/2014/main" id="{00000000-0008-0000-0200-000031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02" name="Picture 7">
          <a:extLst>
            <a:ext uri="{FF2B5EF4-FFF2-40B4-BE49-F238E27FC236}">
              <a16:creationId xmlns:a16="http://schemas.microsoft.com/office/drawing/2014/main" id="{00000000-0008-0000-0200-000032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03" name="Picture 7">
          <a:extLst>
            <a:ext uri="{FF2B5EF4-FFF2-40B4-BE49-F238E27FC236}">
              <a16:creationId xmlns:a16="http://schemas.microsoft.com/office/drawing/2014/main" id="{00000000-0008-0000-0200-000033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04" name="Picture 7">
          <a:extLst>
            <a:ext uri="{FF2B5EF4-FFF2-40B4-BE49-F238E27FC236}">
              <a16:creationId xmlns:a16="http://schemas.microsoft.com/office/drawing/2014/main" id="{00000000-0008-0000-0200-000034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05" name="Picture 7">
          <a:extLst>
            <a:ext uri="{FF2B5EF4-FFF2-40B4-BE49-F238E27FC236}">
              <a16:creationId xmlns:a16="http://schemas.microsoft.com/office/drawing/2014/main" id="{00000000-0008-0000-0200-000035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06" name="Picture 7">
          <a:extLst>
            <a:ext uri="{FF2B5EF4-FFF2-40B4-BE49-F238E27FC236}">
              <a16:creationId xmlns:a16="http://schemas.microsoft.com/office/drawing/2014/main" id="{00000000-0008-0000-0200-000036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07" name="Picture 7">
          <a:extLst>
            <a:ext uri="{FF2B5EF4-FFF2-40B4-BE49-F238E27FC236}">
              <a16:creationId xmlns:a16="http://schemas.microsoft.com/office/drawing/2014/main" id="{00000000-0008-0000-0200-000037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08" name="Picture 7">
          <a:extLst>
            <a:ext uri="{FF2B5EF4-FFF2-40B4-BE49-F238E27FC236}">
              <a16:creationId xmlns:a16="http://schemas.microsoft.com/office/drawing/2014/main" id="{00000000-0008-0000-0200-000038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09" name="Picture 7">
          <a:extLst>
            <a:ext uri="{FF2B5EF4-FFF2-40B4-BE49-F238E27FC236}">
              <a16:creationId xmlns:a16="http://schemas.microsoft.com/office/drawing/2014/main" id="{00000000-0008-0000-0200-000039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10" name="Picture 7">
          <a:extLst>
            <a:ext uri="{FF2B5EF4-FFF2-40B4-BE49-F238E27FC236}">
              <a16:creationId xmlns:a16="http://schemas.microsoft.com/office/drawing/2014/main" id="{00000000-0008-0000-0200-00003A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11" name="Picture 7">
          <a:extLst>
            <a:ext uri="{FF2B5EF4-FFF2-40B4-BE49-F238E27FC236}">
              <a16:creationId xmlns:a16="http://schemas.microsoft.com/office/drawing/2014/main" id="{00000000-0008-0000-0200-00003B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12" name="Picture 7">
          <a:extLst>
            <a:ext uri="{FF2B5EF4-FFF2-40B4-BE49-F238E27FC236}">
              <a16:creationId xmlns:a16="http://schemas.microsoft.com/office/drawing/2014/main" id="{00000000-0008-0000-0200-00003C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13" name="Picture 7">
          <a:extLst>
            <a:ext uri="{FF2B5EF4-FFF2-40B4-BE49-F238E27FC236}">
              <a16:creationId xmlns:a16="http://schemas.microsoft.com/office/drawing/2014/main" id="{00000000-0008-0000-0200-00003D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14" name="Picture 7">
          <a:extLst>
            <a:ext uri="{FF2B5EF4-FFF2-40B4-BE49-F238E27FC236}">
              <a16:creationId xmlns:a16="http://schemas.microsoft.com/office/drawing/2014/main" id="{00000000-0008-0000-0200-00003E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15" name="Picture 7">
          <a:extLst>
            <a:ext uri="{FF2B5EF4-FFF2-40B4-BE49-F238E27FC236}">
              <a16:creationId xmlns:a16="http://schemas.microsoft.com/office/drawing/2014/main" id="{00000000-0008-0000-0200-00003F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16" name="Picture 7">
          <a:extLst>
            <a:ext uri="{FF2B5EF4-FFF2-40B4-BE49-F238E27FC236}">
              <a16:creationId xmlns:a16="http://schemas.microsoft.com/office/drawing/2014/main" id="{00000000-0008-0000-0200-000040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17" name="Picture 7">
          <a:extLst>
            <a:ext uri="{FF2B5EF4-FFF2-40B4-BE49-F238E27FC236}">
              <a16:creationId xmlns:a16="http://schemas.microsoft.com/office/drawing/2014/main" id="{00000000-0008-0000-0200-000041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18" name="Picture 7">
          <a:extLst>
            <a:ext uri="{FF2B5EF4-FFF2-40B4-BE49-F238E27FC236}">
              <a16:creationId xmlns:a16="http://schemas.microsoft.com/office/drawing/2014/main" id="{00000000-0008-0000-0200-000042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19" name="Picture 7">
          <a:extLst>
            <a:ext uri="{FF2B5EF4-FFF2-40B4-BE49-F238E27FC236}">
              <a16:creationId xmlns:a16="http://schemas.microsoft.com/office/drawing/2014/main" id="{00000000-0008-0000-0200-000043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20" name="Picture 7">
          <a:extLst>
            <a:ext uri="{FF2B5EF4-FFF2-40B4-BE49-F238E27FC236}">
              <a16:creationId xmlns:a16="http://schemas.microsoft.com/office/drawing/2014/main" id="{00000000-0008-0000-0200-000044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21" name="Picture 7">
          <a:extLst>
            <a:ext uri="{FF2B5EF4-FFF2-40B4-BE49-F238E27FC236}">
              <a16:creationId xmlns:a16="http://schemas.microsoft.com/office/drawing/2014/main" id="{00000000-0008-0000-0200-000045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22" name="Picture 7">
          <a:extLst>
            <a:ext uri="{FF2B5EF4-FFF2-40B4-BE49-F238E27FC236}">
              <a16:creationId xmlns:a16="http://schemas.microsoft.com/office/drawing/2014/main" id="{00000000-0008-0000-0200-000046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23" name="Picture 7">
          <a:extLst>
            <a:ext uri="{FF2B5EF4-FFF2-40B4-BE49-F238E27FC236}">
              <a16:creationId xmlns:a16="http://schemas.microsoft.com/office/drawing/2014/main" id="{00000000-0008-0000-0200-000047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24" name="Picture 7">
          <a:extLst>
            <a:ext uri="{FF2B5EF4-FFF2-40B4-BE49-F238E27FC236}">
              <a16:creationId xmlns:a16="http://schemas.microsoft.com/office/drawing/2014/main" id="{00000000-0008-0000-0200-000048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25" name="Picture 7">
          <a:extLst>
            <a:ext uri="{FF2B5EF4-FFF2-40B4-BE49-F238E27FC236}">
              <a16:creationId xmlns:a16="http://schemas.microsoft.com/office/drawing/2014/main" id="{00000000-0008-0000-0200-000049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26" name="Picture 7">
          <a:extLst>
            <a:ext uri="{FF2B5EF4-FFF2-40B4-BE49-F238E27FC236}">
              <a16:creationId xmlns:a16="http://schemas.microsoft.com/office/drawing/2014/main" id="{00000000-0008-0000-0200-00004A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27" name="Picture 7">
          <a:extLst>
            <a:ext uri="{FF2B5EF4-FFF2-40B4-BE49-F238E27FC236}">
              <a16:creationId xmlns:a16="http://schemas.microsoft.com/office/drawing/2014/main" id="{00000000-0008-0000-0200-00004B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28" name="Picture 7">
          <a:extLst>
            <a:ext uri="{FF2B5EF4-FFF2-40B4-BE49-F238E27FC236}">
              <a16:creationId xmlns:a16="http://schemas.microsoft.com/office/drawing/2014/main" id="{00000000-0008-0000-0200-00004C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29" name="Picture 7">
          <a:extLst>
            <a:ext uri="{FF2B5EF4-FFF2-40B4-BE49-F238E27FC236}">
              <a16:creationId xmlns:a16="http://schemas.microsoft.com/office/drawing/2014/main" id="{00000000-0008-0000-0200-00004D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30" name="Picture 7">
          <a:extLst>
            <a:ext uri="{FF2B5EF4-FFF2-40B4-BE49-F238E27FC236}">
              <a16:creationId xmlns:a16="http://schemas.microsoft.com/office/drawing/2014/main" id="{00000000-0008-0000-0200-00004E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31" name="Picture 7">
          <a:extLst>
            <a:ext uri="{FF2B5EF4-FFF2-40B4-BE49-F238E27FC236}">
              <a16:creationId xmlns:a16="http://schemas.microsoft.com/office/drawing/2014/main" id="{00000000-0008-0000-0200-00004F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32" name="Picture 7">
          <a:extLst>
            <a:ext uri="{FF2B5EF4-FFF2-40B4-BE49-F238E27FC236}">
              <a16:creationId xmlns:a16="http://schemas.microsoft.com/office/drawing/2014/main" id="{00000000-0008-0000-0200-000050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33" name="Picture 7">
          <a:extLst>
            <a:ext uri="{FF2B5EF4-FFF2-40B4-BE49-F238E27FC236}">
              <a16:creationId xmlns:a16="http://schemas.microsoft.com/office/drawing/2014/main" id="{00000000-0008-0000-0200-000051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34" name="Picture 7">
          <a:extLst>
            <a:ext uri="{FF2B5EF4-FFF2-40B4-BE49-F238E27FC236}">
              <a16:creationId xmlns:a16="http://schemas.microsoft.com/office/drawing/2014/main" id="{00000000-0008-0000-0200-000052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35" name="Picture 7">
          <a:extLst>
            <a:ext uri="{FF2B5EF4-FFF2-40B4-BE49-F238E27FC236}">
              <a16:creationId xmlns:a16="http://schemas.microsoft.com/office/drawing/2014/main" id="{00000000-0008-0000-0200-000053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36" name="Picture 7">
          <a:extLst>
            <a:ext uri="{FF2B5EF4-FFF2-40B4-BE49-F238E27FC236}">
              <a16:creationId xmlns:a16="http://schemas.microsoft.com/office/drawing/2014/main" id="{00000000-0008-0000-0200-000054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37" name="Picture 7">
          <a:extLst>
            <a:ext uri="{FF2B5EF4-FFF2-40B4-BE49-F238E27FC236}">
              <a16:creationId xmlns:a16="http://schemas.microsoft.com/office/drawing/2014/main" id="{00000000-0008-0000-0200-000055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38" name="Picture 7">
          <a:extLst>
            <a:ext uri="{FF2B5EF4-FFF2-40B4-BE49-F238E27FC236}">
              <a16:creationId xmlns:a16="http://schemas.microsoft.com/office/drawing/2014/main" id="{00000000-0008-0000-0200-000056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39" name="Picture 7">
          <a:extLst>
            <a:ext uri="{FF2B5EF4-FFF2-40B4-BE49-F238E27FC236}">
              <a16:creationId xmlns:a16="http://schemas.microsoft.com/office/drawing/2014/main" id="{00000000-0008-0000-0200-000057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40" name="Picture 7">
          <a:extLst>
            <a:ext uri="{FF2B5EF4-FFF2-40B4-BE49-F238E27FC236}">
              <a16:creationId xmlns:a16="http://schemas.microsoft.com/office/drawing/2014/main" id="{00000000-0008-0000-0200-000058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41" name="Picture 7">
          <a:extLst>
            <a:ext uri="{FF2B5EF4-FFF2-40B4-BE49-F238E27FC236}">
              <a16:creationId xmlns:a16="http://schemas.microsoft.com/office/drawing/2014/main" id="{00000000-0008-0000-0200-000059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42" name="Picture 7">
          <a:extLst>
            <a:ext uri="{FF2B5EF4-FFF2-40B4-BE49-F238E27FC236}">
              <a16:creationId xmlns:a16="http://schemas.microsoft.com/office/drawing/2014/main" id="{00000000-0008-0000-0200-00005A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43" name="Picture 7">
          <a:extLst>
            <a:ext uri="{FF2B5EF4-FFF2-40B4-BE49-F238E27FC236}">
              <a16:creationId xmlns:a16="http://schemas.microsoft.com/office/drawing/2014/main" id="{00000000-0008-0000-0200-00005B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44" name="Picture 7">
          <a:extLst>
            <a:ext uri="{FF2B5EF4-FFF2-40B4-BE49-F238E27FC236}">
              <a16:creationId xmlns:a16="http://schemas.microsoft.com/office/drawing/2014/main" id="{00000000-0008-0000-0200-00005C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45" name="Picture 7">
          <a:extLst>
            <a:ext uri="{FF2B5EF4-FFF2-40B4-BE49-F238E27FC236}">
              <a16:creationId xmlns:a16="http://schemas.microsoft.com/office/drawing/2014/main" id="{00000000-0008-0000-0200-00005D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46" name="Picture 7">
          <a:extLst>
            <a:ext uri="{FF2B5EF4-FFF2-40B4-BE49-F238E27FC236}">
              <a16:creationId xmlns:a16="http://schemas.microsoft.com/office/drawing/2014/main" id="{00000000-0008-0000-0200-00005E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47" name="Picture 7">
          <a:extLst>
            <a:ext uri="{FF2B5EF4-FFF2-40B4-BE49-F238E27FC236}">
              <a16:creationId xmlns:a16="http://schemas.microsoft.com/office/drawing/2014/main" id="{00000000-0008-0000-0200-00005F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48" name="Picture 7">
          <a:extLst>
            <a:ext uri="{FF2B5EF4-FFF2-40B4-BE49-F238E27FC236}">
              <a16:creationId xmlns:a16="http://schemas.microsoft.com/office/drawing/2014/main" id="{00000000-0008-0000-0200-000060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49" name="Picture 7">
          <a:extLst>
            <a:ext uri="{FF2B5EF4-FFF2-40B4-BE49-F238E27FC236}">
              <a16:creationId xmlns:a16="http://schemas.microsoft.com/office/drawing/2014/main" id="{00000000-0008-0000-0200-000061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50" name="Picture 7">
          <a:extLst>
            <a:ext uri="{FF2B5EF4-FFF2-40B4-BE49-F238E27FC236}">
              <a16:creationId xmlns:a16="http://schemas.microsoft.com/office/drawing/2014/main" id="{00000000-0008-0000-0200-000062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51" name="Picture 7">
          <a:extLst>
            <a:ext uri="{FF2B5EF4-FFF2-40B4-BE49-F238E27FC236}">
              <a16:creationId xmlns:a16="http://schemas.microsoft.com/office/drawing/2014/main" id="{00000000-0008-0000-0200-000063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52" name="Picture 7">
          <a:extLst>
            <a:ext uri="{FF2B5EF4-FFF2-40B4-BE49-F238E27FC236}">
              <a16:creationId xmlns:a16="http://schemas.microsoft.com/office/drawing/2014/main" id="{00000000-0008-0000-0200-000064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53" name="Picture 7">
          <a:extLst>
            <a:ext uri="{FF2B5EF4-FFF2-40B4-BE49-F238E27FC236}">
              <a16:creationId xmlns:a16="http://schemas.microsoft.com/office/drawing/2014/main" id="{00000000-0008-0000-0200-000065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54" name="Picture 7">
          <a:extLst>
            <a:ext uri="{FF2B5EF4-FFF2-40B4-BE49-F238E27FC236}">
              <a16:creationId xmlns:a16="http://schemas.microsoft.com/office/drawing/2014/main" id="{00000000-0008-0000-0200-000066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55" name="Picture 7">
          <a:extLst>
            <a:ext uri="{FF2B5EF4-FFF2-40B4-BE49-F238E27FC236}">
              <a16:creationId xmlns:a16="http://schemas.microsoft.com/office/drawing/2014/main" id="{00000000-0008-0000-0200-000067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56" name="Picture 7">
          <a:extLst>
            <a:ext uri="{FF2B5EF4-FFF2-40B4-BE49-F238E27FC236}">
              <a16:creationId xmlns:a16="http://schemas.microsoft.com/office/drawing/2014/main" id="{00000000-0008-0000-0200-000068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57" name="Picture 7">
          <a:extLst>
            <a:ext uri="{FF2B5EF4-FFF2-40B4-BE49-F238E27FC236}">
              <a16:creationId xmlns:a16="http://schemas.microsoft.com/office/drawing/2014/main" id="{00000000-0008-0000-0200-000069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58" name="Picture 7">
          <a:extLst>
            <a:ext uri="{FF2B5EF4-FFF2-40B4-BE49-F238E27FC236}">
              <a16:creationId xmlns:a16="http://schemas.microsoft.com/office/drawing/2014/main" id="{00000000-0008-0000-0200-00006A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59" name="Picture 7">
          <a:extLst>
            <a:ext uri="{FF2B5EF4-FFF2-40B4-BE49-F238E27FC236}">
              <a16:creationId xmlns:a16="http://schemas.microsoft.com/office/drawing/2014/main" id="{00000000-0008-0000-0200-00006B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60" name="Picture 7">
          <a:extLst>
            <a:ext uri="{FF2B5EF4-FFF2-40B4-BE49-F238E27FC236}">
              <a16:creationId xmlns:a16="http://schemas.microsoft.com/office/drawing/2014/main" id="{00000000-0008-0000-0200-00006C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61" name="Picture 7">
          <a:extLst>
            <a:ext uri="{FF2B5EF4-FFF2-40B4-BE49-F238E27FC236}">
              <a16:creationId xmlns:a16="http://schemas.microsoft.com/office/drawing/2014/main" id="{00000000-0008-0000-0200-00006D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62" name="Picture 7">
          <a:extLst>
            <a:ext uri="{FF2B5EF4-FFF2-40B4-BE49-F238E27FC236}">
              <a16:creationId xmlns:a16="http://schemas.microsoft.com/office/drawing/2014/main" id="{00000000-0008-0000-0200-00006E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63" name="Picture 7">
          <a:extLst>
            <a:ext uri="{FF2B5EF4-FFF2-40B4-BE49-F238E27FC236}">
              <a16:creationId xmlns:a16="http://schemas.microsoft.com/office/drawing/2014/main" id="{00000000-0008-0000-0200-00006F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64" name="Picture 7">
          <a:extLst>
            <a:ext uri="{FF2B5EF4-FFF2-40B4-BE49-F238E27FC236}">
              <a16:creationId xmlns:a16="http://schemas.microsoft.com/office/drawing/2014/main" id="{00000000-0008-0000-0200-000070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65" name="Picture 7">
          <a:extLst>
            <a:ext uri="{FF2B5EF4-FFF2-40B4-BE49-F238E27FC236}">
              <a16:creationId xmlns:a16="http://schemas.microsoft.com/office/drawing/2014/main" id="{00000000-0008-0000-0200-000071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66" name="Picture 7">
          <a:extLst>
            <a:ext uri="{FF2B5EF4-FFF2-40B4-BE49-F238E27FC236}">
              <a16:creationId xmlns:a16="http://schemas.microsoft.com/office/drawing/2014/main" id="{00000000-0008-0000-0200-000072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67" name="Picture 7">
          <a:extLst>
            <a:ext uri="{FF2B5EF4-FFF2-40B4-BE49-F238E27FC236}">
              <a16:creationId xmlns:a16="http://schemas.microsoft.com/office/drawing/2014/main" id="{00000000-0008-0000-0200-000073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68" name="Picture 7">
          <a:extLst>
            <a:ext uri="{FF2B5EF4-FFF2-40B4-BE49-F238E27FC236}">
              <a16:creationId xmlns:a16="http://schemas.microsoft.com/office/drawing/2014/main" id="{00000000-0008-0000-0200-000074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69" name="Picture 7">
          <a:extLst>
            <a:ext uri="{FF2B5EF4-FFF2-40B4-BE49-F238E27FC236}">
              <a16:creationId xmlns:a16="http://schemas.microsoft.com/office/drawing/2014/main" id="{00000000-0008-0000-0200-000075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70" name="Picture 7">
          <a:extLst>
            <a:ext uri="{FF2B5EF4-FFF2-40B4-BE49-F238E27FC236}">
              <a16:creationId xmlns:a16="http://schemas.microsoft.com/office/drawing/2014/main" id="{00000000-0008-0000-0200-000076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71" name="Picture 7">
          <a:extLst>
            <a:ext uri="{FF2B5EF4-FFF2-40B4-BE49-F238E27FC236}">
              <a16:creationId xmlns:a16="http://schemas.microsoft.com/office/drawing/2014/main" id="{00000000-0008-0000-0200-000077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72" name="Picture 7">
          <a:extLst>
            <a:ext uri="{FF2B5EF4-FFF2-40B4-BE49-F238E27FC236}">
              <a16:creationId xmlns:a16="http://schemas.microsoft.com/office/drawing/2014/main" id="{00000000-0008-0000-0200-000078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73" name="Picture 7">
          <a:extLst>
            <a:ext uri="{FF2B5EF4-FFF2-40B4-BE49-F238E27FC236}">
              <a16:creationId xmlns:a16="http://schemas.microsoft.com/office/drawing/2014/main" id="{00000000-0008-0000-0200-000079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114</xdr:row>
      <xdr:rowOff>0</xdr:rowOff>
    </xdr:from>
    <xdr:ext cx="0" cy="156882"/>
    <xdr:pic>
      <xdr:nvPicPr>
        <xdr:cNvPr id="4474" name="Picture 7">
          <a:extLst>
            <a:ext uri="{FF2B5EF4-FFF2-40B4-BE49-F238E27FC236}">
              <a16:creationId xmlns:a16="http://schemas.microsoft.com/office/drawing/2014/main" id="{00000000-0008-0000-0200-00007A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36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75" name="Picture 7">
          <a:extLst>
            <a:ext uri="{FF2B5EF4-FFF2-40B4-BE49-F238E27FC236}">
              <a16:creationId xmlns:a16="http://schemas.microsoft.com/office/drawing/2014/main" id="{00000000-0008-0000-0200-00007B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76" name="Picture 7">
          <a:extLst>
            <a:ext uri="{FF2B5EF4-FFF2-40B4-BE49-F238E27FC236}">
              <a16:creationId xmlns:a16="http://schemas.microsoft.com/office/drawing/2014/main" id="{00000000-0008-0000-0200-00007C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77" name="Picture 7">
          <a:extLst>
            <a:ext uri="{FF2B5EF4-FFF2-40B4-BE49-F238E27FC236}">
              <a16:creationId xmlns:a16="http://schemas.microsoft.com/office/drawing/2014/main" id="{00000000-0008-0000-0200-00007D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78" name="Picture 7">
          <a:extLst>
            <a:ext uri="{FF2B5EF4-FFF2-40B4-BE49-F238E27FC236}">
              <a16:creationId xmlns:a16="http://schemas.microsoft.com/office/drawing/2014/main" id="{00000000-0008-0000-0200-00007E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79" name="Picture 7">
          <a:extLst>
            <a:ext uri="{FF2B5EF4-FFF2-40B4-BE49-F238E27FC236}">
              <a16:creationId xmlns:a16="http://schemas.microsoft.com/office/drawing/2014/main" id="{00000000-0008-0000-0200-00007F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80" name="Picture 7">
          <a:extLst>
            <a:ext uri="{FF2B5EF4-FFF2-40B4-BE49-F238E27FC236}">
              <a16:creationId xmlns:a16="http://schemas.microsoft.com/office/drawing/2014/main" id="{00000000-0008-0000-0200-000080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81" name="Picture 7">
          <a:extLst>
            <a:ext uri="{FF2B5EF4-FFF2-40B4-BE49-F238E27FC236}">
              <a16:creationId xmlns:a16="http://schemas.microsoft.com/office/drawing/2014/main" id="{00000000-0008-0000-0200-000081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82" name="Picture 7">
          <a:extLst>
            <a:ext uri="{FF2B5EF4-FFF2-40B4-BE49-F238E27FC236}">
              <a16:creationId xmlns:a16="http://schemas.microsoft.com/office/drawing/2014/main" id="{00000000-0008-0000-0200-000082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83" name="Picture 7">
          <a:extLst>
            <a:ext uri="{FF2B5EF4-FFF2-40B4-BE49-F238E27FC236}">
              <a16:creationId xmlns:a16="http://schemas.microsoft.com/office/drawing/2014/main" id="{00000000-0008-0000-0200-000083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84" name="Picture 7">
          <a:extLst>
            <a:ext uri="{FF2B5EF4-FFF2-40B4-BE49-F238E27FC236}">
              <a16:creationId xmlns:a16="http://schemas.microsoft.com/office/drawing/2014/main" id="{00000000-0008-0000-0200-000084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85" name="Picture 7">
          <a:extLst>
            <a:ext uri="{FF2B5EF4-FFF2-40B4-BE49-F238E27FC236}">
              <a16:creationId xmlns:a16="http://schemas.microsoft.com/office/drawing/2014/main" id="{00000000-0008-0000-0200-000085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86" name="Picture 7">
          <a:extLst>
            <a:ext uri="{FF2B5EF4-FFF2-40B4-BE49-F238E27FC236}">
              <a16:creationId xmlns:a16="http://schemas.microsoft.com/office/drawing/2014/main" id="{00000000-0008-0000-0200-000086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87" name="Picture 7">
          <a:extLst>
            <a:ext uri="{FF2B5EF4-FFF2-40B4-BE49-F238E27FC236}">
              <a16:creationId xmlns:a16="http://schemas.microsoft.com/office/drawing/2014/main" id="{00000000-0008-0000-0200-000087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88" name="Picture 7">
          <a:extLst>
            <a:ext uri="{FF2B5EF4-FFF2-40B4-BE49-F238E27FC236}">
              <a16:creationId xmlns:a16="http://schemas.microsoft.com/office/drawing/2014/main" id="{00000000-0008-0000-0200-000088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89" name="Picture 7">
          <a:extLst>
            <a:ext uri="{FF2B5EF4-FFF2-40B4-BE49-F238E27FC236}">
              <a16:creationId xmlns:a16="http://schemas.microsoft.com/office/drawing/2014/main" id="{00000000-0008-0000-0200-000089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90" name="Picture 7">
          <a:extLst>
            <a:ext uri="{FF2B5EF4-FFF2-40B4-BE49-F238E27FC236}">
              <a16:creationId xmlns:a16="http://schemas.microsoft.com/office/drawing/2014/main" id="{00000000-0008-0000-0200-00008A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91" name="Picture 7">
          <a:extLst>
            <a:ext uri="{FF2B5EF4-FFF2-40B4-BE49-F238E27FC236}">
              <a16:creationId xmlns:a16="http://schemas.microsoft.com/office/drawing/2014/main" id="{00000000-0008-0000-0200-00008B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92" name="Picture 7">
          <a:extLst>
            <a:ext uri="{FF2B5EF4-FFF2-40B4-BE49-F238E27FC236}">
              <a16:creationId xmlns:a16="http://schemas.microsoft.com/office/drawing/2014/main" id="{00000000-0008-0000-0200-00008C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93" name="Picture 7">
          <a:extLst>
            <a:ext uri="{FF2B5EF4-FFF2-40B4-BE49-F238E27FC236}">
              <a16:creationId xmlns:a16="http://schemas.microsoft.com/office/drawing/2014/main" id="{00000000-0008-0000-0200-00008D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94" name="Picture 7">
          <a:extLst>
            <a:ext uri="{FF2B5EF4-FFF2-40B4-BE49-F238E27FC236}">
              <a16:creationId xmlns:a16="http://schemas.microsoft.com/office/drawing/2014/main" id="{00000000-0008-0000-0200-00008E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95" name="Picture 7">
          <a:extLst>
            <a:ext uri="{FF2B5EF4-FFF2-40B4-BE49-F238E27FC236}">
              <a16:creationId xmlns:a16="http://schemas.microsoft.com/office/drawing/2014/main" id="{00000000-0008-0000-0200-00008F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96" name="Picture 7">
          <a:extLst>
            <a:ext uri="{FF2B5EF4-FFF2-40B4-BE49-F238E27FC236}">
              <a16:creationId xmlns:a16="http://schemas.microsoft.com/office/drawing/2014/main" id="{00000000-0008-0000-0200-000090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97" name="Picture 7">
          <a:extLst>
            <a:ext uri="{FF2B5EF4-FFF2-40B4-BE49-F238E27FC236}">
              <a16:creationId xmlns:a16="http://schemas.microsoft.com/office/drawing/2014/main" id="{00000000-0008-0000-0200-000091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114</xdr:row>
      <xdr:rowOff>0</xdr:rowOff>
    </xdr:from>
    <xdr:ext cx="0" cy="156882"/>
    <xdr:pic>
      <xdr:nvPicPr>
        <xdr:cNvPr id="4498" name="Picture 7">
          <a:extLst>
            <a:ext uri="{FF2B5EF4-FFF2-40B4-BE49-F238E27FC236}">
              <a16:creationId xmlns:a16="http://schemas.microsoft.com/office/drawing/2014/main" id="{00000000-0008-0000-0200-0000921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3174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499" name="Picture 7">
          <a:extLst>
            <a:ext uri="{FF2B5EF4-FFF2-40B4-BE49-F238E27FC236}">
              <a16:creationId xmlns:a16="http://schemas.microsoft.com/office/drawing/2014/main" id="{00000000-0008-0000-0200-0000B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00" name="Picture 7">
          <a:extLst>
            <a:ext uri="{FF2B5EF4-FFF2-40B4-BE49-F238E27FC236}">
              <a16:creationId xmlns:a16="http://schemas.microsoft.com/office/drawing/2014/main" id="{00000000-0008-0000-0200-0000B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01" name="Picture 7">
          <a:extLst>
            <a:ext uri="{FF2B5EF4-FFF2-40B4-BE49-F238E27FC236}">
              <a16:creationId xmlns:a16="http://schemas.microsoft.com/office/drawing/2014/main" id="{00000000-0008-0000-0200-0000B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02" name="Picture 7">
          <a:extLst>
            <a:ext uri="{FF2B5EF4-FFF2-40B4-BE49-F238E27FC236}">
              <a16:creationId xmlns:a16="http://schemas.microsoft.com/office/drawing/2014/main" id="{00000000-0008-0000-0200-0000C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03" name="Picture 7">
          <a:extLst>
            <a:ext uri="{FF2B5EF4-FFF2-40B4-BE49-F238E27FC236}">
              <a16:creationId xmlns:a16="http://schemas.microsoft.com/office/drawing/2014/main" id="{00000000-0008-0000-0200-0000C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04" name="Picture 7">
          <a:extLst>
            <a:ext uri="{FF2B5EF4-FFF2-40B4-BE49-F238E27FC236}">
              <a16:creationId xmlns:a16="http://schemas.microsoft.com/office/drawing/2014/main" id="{00000000-0008-0000-0200-0000C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05" name="Picture 7">
          <a:extLst>
            <a:ext uri="{FF2B5EF4-FFF2-40B4-BE49-F238E27FC236}">
              <a16:creationId xmlns:a16="http://schemas.microsoft.com/office/drawing/2014/main" id="{00000000-0008-0000-0200-0000C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06" name="Picture 7">
          <a:extLst>
            <a:ext uri="{FF2B5EF4-FFF2-40B4-BE49-F238E27FC236}">
              <a16:creationId xmlns:a16="http://schemas.microsoft.com/office/drawing/2014/main" id="{00000000-0008-0000-0200-0000C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07" name="Picture 7">
          <a:extLst>
            <a:ext uri="{FF2B5EF4-FFF2-40B4-BE49-F238E27FC236}">
              <a16:creationId xmlns:a16="http://schemas.microsoft.com/office/drawing/2014/main" id="{00000000-0008-0000-0200-0000C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08" name="Picture 7">
          <a:extLst>
            <a:ext uri="{FF2B5EF4-FFF2-40B4-BE49-F238E27FC236}">
              <a16:creationId xmlns:a16="http://schemas.microsoft.com/office/drawing/2014/main" id="{00000000-0008-0000-0200-0000C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09" name="Picture 7">
          <a:extLst>
            <a:ext uri="{FF2B5EF4-FFF2-40B4-BE49-F238E27FC236}">
              <a16:creationId xmlns:a16="http://schemas.microsoft.com/office/drawing/2014/main" id="{00000000-0008-0000-0200-0000C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10" name="Picture 7">
          <a:extLst>
            <a:ext uri="{FF2B5EF4-FFF2-40B4-BE49-F238E27FC236}">
              <a16:creationId xmlns:a16="http://schemas.microsoft.com/office/drawing/2014/main" id="{00000000-0008-0000-0200-0000C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11" name="Picture 7">
          <a:extLst>
            <a:ext uri="{FF2B5EF4-FFF2-40B4-BE49-F238E27FC236}">
              <a16:creationId xmlns:a16="http://schemas.microsoft.com/office/drawing/2014/main" id="{00000000-0008-0000-0200-0000C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12" name="Picture 7">
          <a:extLst>
            <a:ext uri="{FF2B5EF4-FFF2-40B4-BE49-F238E27FC236}">
              <a16:creationId xmlns:a16="http://schemas.microsoft.com/office/drawing/2014/main" id="{00000000-0008-0000-0200-0000C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13" name="Picture 7">
          <a:extLst>
            <a:ext uri="{FF2B5EF4-FFF2-40B4-BE49-F238E27FC236}">
              <a16:creationId xmlns:a16="http://schemas.microsoft.com/office/drawing/2014/main" id="{00000000-0008-0000-0200-0000C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14" name="Picture 7">
          <a:extLst>
            <a:ext uri="{FF2B5EF4-FFF2-40B4-BE49-F238E27FC236}">
              <a16:creationId xmlns:a16="http://schemas.microsoft.com/office/drawing/2014/main" id="{00000000-0008-0000-0200-0000C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15" name="Picture 7">
          <a:extLst>
            <a:ext uri="{FF2B5EF4-FFF2-40B4-BE49-F238E27FC236}">
              <a16:creationId xmlns:a16="http://schemas.microsoft.com/office/drawing/2014/main" id="{00000000-0008-0000-0200-0000C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16" name="Picture 7">
          <a:extLst>
            <a:ext uri="{FF2B5EF4-FFF2-40B4-BE49-F238E27FC236}">
              <a16:creationId xmlns:a16="http://schemas.microsoft.com/office/drawing/2014/main" id="{00000000-0008-0000-0200-0000C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17" name="Picture 7">
          <a:extLst>
            <a:ext uri="{FF2B5EF4-FFF2-40B4-BE49-F238E27FC236}">
              <a16:creationId xmlns:a16="http://schemas.microsoft.com/office/drawing/2014/main" id="{00000000-0008-0000-0200-0000C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18" name="Picture 7">
          <a:extLst>
            <a:ext uri="{FF2B5EF4-FFF2-40B4-BE49-F238E27FC236}">
              <a16:creationId xmlns:a16="http://schemas.microsoft.com/office/drawing/2014/main" id="{00000000-0008-0000-0200-0000D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19" name="Picture 7">
          <a:extLst>
            <a:ext uri="{FF2B5EF4-FFF2-40B4-BE49-F238E27FC236}">
              <a16:creationId xmlns:a16="http://schemas.microsoft.com/office/drawing/2014/main" id="{00000000-0008-0000-0200-0000D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20" name="Picture 7">
          <a:extLst>
            <a:ext uri="{FF2B5EF4-FFF2-40B4-BE49-F238E27FC236}">
              <a16:creationId xmlns:a16="http://schemas.microsoft.com/office/drawing/2014/main" id="{00000000-0008-0000-0200-0000D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21" name="Picture 7">
          <a:extLst>
            <a:ext uri="{FF2B5EF4-FFF2-40B4-BE49-F238E27FC236}">
              <a16:creationId xmlns:a16="http://schemas.microsoft.com/office/drawing/2014/main" id="{00000000-0008-0000-0200-0000D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22" name="Picture 7">
          <a:extLst>
            <a:ext uri="{FF2B5EF4-FFF2-40B4-BE49-F238E27FC236}">
              <a16:creationId xmlns:a16="http://schemas.microsoft.com/office/drawing/2014/main" id="{00000000-0008-0000-0200-0000D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23" name="Picture 7">
          <a:extLst>
            <a:ext uri="{FF2B5EF4-FFF2-40B4-BE49-F238E27FC236}">
              <a16:creationId xmlns:a16="http://schemas.microsoft.com/office/drawing/2014/main" id="{00000000-0008-0000-0200-0000D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24" name="Picture 7">
          <a:extLst>
            <a:ext uri="{FF2B5EF4-FFF2-40B4-BE49-F238E27FC236}">
              <a16:creationId xmlns:a16="http://schemas.microsoft.com/office/drawing/2014/main" id="{00000000-0008-0000-0200-0000D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25" name="Picture 7">
          <a:extLst>
            <a:ext uri="{FF2B5EF4-FFF2-40B4-BE49-F238E27FC236}">
              <a16:creationId xmlns:a16="http://schemas.microsoft.com/office/drawing/2014/main" id="{00000000-0008-0000-0200-0000D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26" name="Picture 7">
          <a:extLst>
            <a:ext uri="{FF2B5EF4-FFF2-40B4-BE49-F238E27FC236}">
              <a16:creationId xmlns:a16="http://schemas.microsoft.com/office/drawing/2014/main" id="{00000000-0008-0000-0200-0000D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27" name="Picture 7">
          <a:extLst>
            <a:ext uri="{FF2B5EF4-FFF2-40B4-BE49-F238E27FC236}">
              <a16:creationId xmlns:a16="http://schemas.microsoft.com/office/drawing/2014/main" id="{00000000-0008-0000-0200-0000D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28" name="Picture 7">
          <a:extLst>
            <a:ext uri="{FF2B5EF4-FFF2-40B4-BE49-F238E27FC236}">
              <a16:creationId xmlns:a16="http://schemas.microsoft.com/office/drawing/2014/main" id="{00000000-0008-0000-0200-0000D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29" name="Picture 7">
          <a:extLst>
            <a:ext uri="{FF2B5EF4-FFF2-40B4-BE49-F238E27FC236}">
              <a16:creationId xmlns:a16="http://schemas.microsoft.com/office/drawing/2014/main" id="{00000000-0008-0000-0200-0000D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30" name="Picture 7">
          <a:extLst>
            <a:ext uri="{FF2B5EF4-FFF2-40B4-BE49-F238E27FC236}">
              <a16:creationId xmlns:a16="http://schemas.microsoft.com/office/drawing/2014/main" id="{00000000-0008-0000-0200-0000D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31" name="Picture 7">
          <a:extLst>
            <a:ext uri="{FF2B5EF4-FFF2-40B4-BE49-F238E27FC236}">
              <a16:creationId xmlns:a16="http://schemas.microsoft.com/office/drawing/2014/main" id="{00000000-0008-0000-0200-0000D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32" name="Picture 7">
          <a:extLst>
            <a:ext uri="{FF2B5EF4-FFF2-40B4-BE49-F238E27FC236}">
              <a16:creationId xmlns:a16="http://schemas.microsoft.com/office/drawing/2014/main" id="{00000000-0008-0000-0200-0000D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33" name="Picture 7">
          <a:extLst>
            <a:ext uri="{FF2B5EF4-FFF2-40B4-BE49-F238E27FC236}">
              <a16:creationId xmlns:a16="http://schemas.microsoft.com/office/drawing/2014/main" id="{00000000-0008-0000-0200-0000D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34" name="Picture 7">
          <a:extLst>
            <a:ext uri="{FF2B5EF4-FFF2-40B4-BE49-F238E27FC236}">
              <a16:creationId xmlns:a16="http://schemas.microsoft.com/office/drawing/2014/main" id="{00000000-0008-0000-0200-0000E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35" name="Picture 7">
          <a:extLst>
            <a:ext uri="{FF2B5EF4-FFF2-40B4-BE49-F238E27FC236}">
              <a16:creationId xmlns:a16="http://schemas.microsoft.com/office/drawing/2014/main" id="{00000000-0008-0000-0200-0000E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36" name="Picture 7">
          <a:extLst>
            <a:ext uri="{FF2B5EF4-FFF2-40B4-BE49-F238E27FC236}">
              <a16:creationId xmlns:a16="http://schemas.microsoft.com/office/drawing/2014/main" id="{00000000-0008-0000-0200-0000E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37" name="Picture 7">
          <a:extLst>
            <a:ext uri="{FF2B5EF4-FFF2-40B4-BE49-F238E27FC236}">
              <a16:creationId xmlns:a16="http://schemas.microsoft.com/office/drawing/2014/main" id="{00000000-0008-0000-0200-0000E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38" name="Picture 7">
          <a:extLst>
            <a:ext uri="{FF2B5EF4-FFF2-40B4-BE49-F238E27FC236}">
              <a16:creationId xmlns:a16="http://schemas.microsoft.com/office/drawing/2014/main" id="{00000000-0008-0000-0200-0000E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39" name="Picture 7">
          <a:extLst>
            <a:ext uri="{FF2B5EF4-FFF2-40B4-BE49-F238E27FC236}">
              <a16:creationId xmlns:a16="http://schemas.microsoft.com/office/drawing/2014/main" id="{00000000-0008-0000-0200-0000E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40" name="Picture 7">
          <a:extLst>
            <a:ext uri="{FF2B5EF4-FFF2-40B4-BE49-F238E27FC236}">
              <a16:creationId xmlns:a16="http://schemas.microsoft.com/office/drawing/2014/main" id="{00000000-0008-0000-0200-0000E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41" name="Picture 7">
          <a:extLst>
            <a:ext uri="{FF2B5EF4-FFF2-40B4-BE49-F238E27FC236}">
              <a16:creationId xmlns:a16="http://schemas.microsoft.com/office/drawing/2014/main" id="{00000000-0008-0000-0200-0000E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42" name="Picture 7">
          <a:extLst>
            <a:ext uri="{FF2B5EF4-FFF2-40B4-BE49-F238E27FC236}">
              <a16:creationId xmlns:a16="http://schemas.microsoft.com/office/drawing/2014/main" id="{00000000-0008-0000-0200-0000E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43" name="Picture 7">
          <a:extLst>
            <a:ext uri="{FF2B5EF4-FFF2-40B4-BE49-F238E27FC236}">
              <a16:creationId xmlns:a16="http://schemas.microsoft.com/office/drawing/2014/main" id="{00000000-0008-0000-0200-0000E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44" name="Picture 7">
          <a:extLst>
            <a:ext uri="{FF2B5EF4-FFF2-40B4-BE49-F238E27FC236}">
              <a16:creationId xmlns:a16="http://schemas.microsoft.com/office/drawing/2014/main" id="{00000000-0008-0000-0200-0000E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45" name="Picture 7">
          <a:extLst>
            <a:ext uri="{FF2B5EF4-FFF2-40B4-BE49-F238E27FC236}">
              <a16:creationId xmlns:a16="http://schemas.microsoft.com/office/drawing/2014/main" id="{00000000-0008-0000-0200-0000E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46" name="Picture 7">
          <a:extLst>
            <a:ext uri="{FF2B5EF4-FFF2-40B4-BE49-F238E27FC236}">
              <a16:creationId xmlns:a16="http://schemas.microsoft.com/office/drawing/2014/main" id="{00000000-0008-0000-0200-0000E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47" name="Picture 7">
          <a:extLst>
            <a:ext uri="{FF2B5EF4-FFF2-40B4-BE49-F238E27FC236}">
              <a16:creationId xmlns:a16="http://schemas.microsoft.com/office/drawing/2014/main" id="{00000000-0008-0000-0200-0000E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48" name="Picture 7">
          <a:extLst>
            <a:ext uri="{FF2B5EF4-FFF2-40B4-BE49-F238E27FC236}">
              <a16:creationId xmlns:a16="http://schemas.microsoft.com/office/drawing/2014/main" id="{00000000-0008-0000-0200-0000E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49" name="Picture 7">
          <a:extLst>
            <a:ext uri="{FF2B5EF4-FFF2-40B4-BE49-F238E27FC236}">
              <a16:creationId xmlns:a16="http://schemas.microsoft.com/office/drawing/2014/main" id="{00000000-0008-0000-0200-0000E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50" name="Picture 7">
          <a:extLst>
            <a:ext uri="{FF2B5EF4-FFF2-40B4-BE49-F238E27FC236}">
              <a16:creationId xmlns:a16="http://schemas.microsoft.com/office/drawing/2014/main" id="{00000000-0008-0000-0200-0000F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51" name="Picture 7">
          <a:extLst>
            <a:ext uri="{FF2B5EF4-FFF2-40B4-BE49-F238E27FC236}">
              <a16:creationId xmlns:a16="http://schemas.microsoft.com/office/drawing/2014/main" id="{00000000-0008-0000-0200-0000F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52" name="Picture 7">
          <a:extLst>
            <a:ext uri="{FF2B5EF4-FFF2-40B4-BE49-F238E27FC236}">
              <a16:creationId xmlns:a16="http://schemas.microsoft.com/office/drawing/2014/main" id="{00000000-0008-0000-0200-0000F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53" name="Picture 7">
          <a:extLst>
            <a:ext uri="{FF2B5EF4-FFF2-40B4-BE49-F238E27FC236}">
              <a16:creationId xmlns:a16="http://schemas.microsoft.com/office/drawing/2014/main" id="{00000000-0008-0000-0200-0000F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54" name="Picture 7">
          <a:extLst>
            <a:ext uri="{FF2B5EF4-FFF2-40B4-BE49-F238E27FC236}">
              <a16:creationId xmlns:a16="http://schemas.microsoft.com/office/drawing/2014/main" id="{00000000-0008-0000-0200-0000F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55" name="Picture 7">
          <a:extLst>
            <a:ext uri="{FF2B5EF4-FFF2-40B4-BE49-F238E27FC236}">
              <a16:creationId xmlns:a16="http://schemas.microsoft.com/office/drawing/2014/main" id="{00000000-0008-0000-0200-0000F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56" name="Picture 7">
          <a:extLst>
            <a:ext uri="{FF2B5EF4-FFF2-40B4-BE49-F238E27FC236}">
              <a16:creationId xmlns:a16="http://schemas.microsoft.com/office/drawing/2014/main" id="{00000000-0008-0000-0200-0000F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57" name="Picture 7">
          <a:extLst>
            <a:ext uri="{FF2B5EF4-FFF2-40B4-BE49-F238E27FC236}">
              <a16:creationId xmlns:a16="http://schemas.microsoft.com/office/drawing/2014/main" id="{00000000-0008-0000-0200-0000F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58" name="Picture 7">
          <a:extLst>
            <a:ext uri="{FF2B5EF4-FFF2-40B4-BE49-F238E27FC236}">
              <a16:creationId xmlns:a16="http://schemas.microsoft.com/office/drawing/2014/main" id="{00000000-0008-0000-0200-0000F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59" name="Picture 7">
          <a:extLst>
            <a:ext uri="{FF2B5EF4-FFF2-40B4-BE49-F238E27FC236}">
              <a16:creationId xmlns:a16="http://schemas.microsoft.com/office/drawing/2014/main" id="{00000000-0008-0000-0200-0000F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60" name="Picture 7">
          <a:extLst>
            <a:ext uri="{FF2B5EF4-FFF2-40B4-BE49-F238E27FC236}">
              <a16:creationId xmlns:a16="http://schemas.microsoft.com/office/drawing/2014/main" id="{00000000-0008-0000-0200-0000F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61" name="Picture 7">
          <a:extLst>
            <a:ext uri="{FF2B5EF4-FFF2-40B4-BE49-F238E27FC236}">
              <a16:creationId xmlns:a16="http://schemas.microsoft.com/office/drawing/2014/main" id="{00000000-0008-0000-0200-0000F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62" name="Picture 7">
          <a:extLst>
            <a:ext uri="{FF2B5EF4-FFF2-40B4-BE49-F238E27FC236}">
              <a16:creationId xmlns:a16="http://schemas.microsoft.com/office/drawing/2014/main" id="{00000000-0008-0000-0200-0000F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63" name="Picture 7">
          <a:extLst>
            <a:ext uri="{FF2B5EF4-FFF2-40B4-BE49-F238E27FC236}">
              <a16:creationId xmlns:a16="http://schemas.microsoft.com/office/drawing/2014/main" id="{00000000-0008-0000-0200-0000F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64" name="Picture 7">
          <a:extLst>
            <a:ext uri="{FF2B5EF4-FFF2-40B4-BE49-F238E27FC236}">
              <a16:creationId xmlns:a16="http://schemas.microsoft.com/office/drawing/2014/main" id="{00000000-0008-0000-0200-0000F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65" name="Picture 7">
          <a:extLst>
            <a:ext uri="{FF2B5EF4-FFF2-40B4-BE49-F238E27FC236}">
              <a16:creationId xmlns:a16="http://schemas.microsoft.com/office/drawing/2014/main" id="{00000000-0008-0000-0200-0000F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66" name="Picture 7">
          <a:extLst>
            <a:ext uri="{FF2B5EF4-FFF2-40B4-BE49-F238E27FC236}">
              <a16:creationId xmlns:a16="http://schemas.microsoft.com/office/drawing/2014/main" id="{00000000-0008-0000-0200-00000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67" name="Picture 7">
          <a:extLst>
            <a:ext uri="{FF2B5EF4-FFF2-40B4-BE49-F238E27FC236}">
              <a16:creationId xmlns:a16="http://schemas.microsoft.com/office/drawing/2014/main" id="{00000000-0008-0000-0200-00000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68" name="Picture 7">
          <a:extLst>
            <a:ext uri="{FF2B5EF4-FFF2-40B4-BE49-F238E27FC236}">
              <a16:creationId xmlns:a16="http://schemas.microsoft.com/office/drawing/2014/main" id="{00000000-0008-0000-0200-00000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69" name="Picture 7">
          <a:extLst>
            <a:ext uri="{FF2B5EF4-FFF2-40B4-BE49-F238E27FC236}">
              <a16:creationId xmlns:a16="http://schemas.microsoft.com/office/drawing/2014/main" id="{00000000-0008-0000-0200-00000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70" name="Picture 7">
          <a:extLst>
            <a:ext uri="{FF2B5EF4-FFF2-40B4-BE49-F238E27FC236}">
              <a16:creationId xmlns:a16="http://schemas.microsoft.com/office/drawing/2014/main" id="{00000000-0008-0000-0200-00000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71" name="Picture 7">
          <a:extLst>
            <a:ext uri="{FF2B5EF4-FFF2-40B4-BE49-F238E27FC236}">
              <a16:creationId xmlns:a16="http://schemas.microsoft.com/office/drawing/2014/main" id="{00000000-0008-0000-0200-00000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72" name="Picture 7">
          <a:extLst>
            <a:ext uri="{FF2B5EF4-FFF2-40B4-BE49-F238E27FC236}">
              <a16:creationId xmlns:a16="http://schemas.microsoft.com/office/drawing/2014/main" id="{00000000-0008-0000-0200-00000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73" name="Picture 7">
          <a:extLst>
            <a:ext uri="{FF2B5EF4-FFF2-40B4-BE49-F238E27FC236}">
              <a16:creationId xmlns:a16="http://schemas.microsoft.com/office/drawing/2014/main" id="{00000000-0008-0000-0200-00000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74" name="Picture 7">
          <a:extLst>
            <a:ext uri="{FF2B5EF4-FFF2-40B4-BE49-F238E27FC236}">
              <a16:creationId xmlns:a16="http://schemas.microsoft.com/office/drawing/2014/main" id="{00000000-0008-0000-0200-00000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75" name="Picture 7">
          <a:extLst>
            <a:ext uri="{FF2B5EF4-FFF2-40B4-BE49-F238E27FC236}">
              <a16:creationId xmlns:a16="http://schemas.microsoft.com/office/drawing/2014/main" id="{00000000-0008-0000-0200-00000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76" name="Picture 7">
          <a:extLst>
            <a:ext uri="{FF2B5EF4-FFF2-40B4-BE49-F238E27FC236}">
              <a16:creationId xmlns:a16="http://schemas.microsoft.com/office/drawing/2014/main" id="{00000000-0008-0000-0200-00000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77" name="Picture 7">
          <a:extLst>
            <a:ext uri="{FF2B5EF4-FFF2-40B4-BE49-F238E27FC236}">
              <a16:creationId xmlns:a16="http://schemas.microsoft.com/office/drawing/2014/main" id="{00000000-0008-0000-0200-00000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78" name="Picture 7">
          <a:extLst>
            <a:ext uri="{FF2B5EF4-FFF2-40B4-BE49-F238E27FC236}">
              <a16:creationId xmlns:a16="http://schemas.microsoft.com/office/drawing/2014/main" id="{00000000-0008-0000-0200-00000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79" name="Picture 7">
          <a:extLst>
            <a:ext uri="{FF2B5EF4-FFF2-40B4-BE49-F238E27FC236}">
              <a16:creationId xmlns:a16="http://schemas.microsoft.com/office/drawing/2014/main" id="{00000000-0008-0000-0200-00000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80" name="Picture 7">
          <a:extLst>
            <a:ext uri="{FF2B5EF4-FFF2-40B4-BE49-F238E27FC236}">
              <a16:creationId xmlns:a16="http://schemas.microsoft.com/office/drawing/2014/main" id="{00000000-0008-0000-0200-00000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81" name="Picture 7">
          <a:extLst>
            <a:ext uri="{FF2B5EF4-FFF2-40B4-BE49-F238E27FC236}">
              <a16:creationId xmlns:a16="http://schemas.microsoft.com/office/drawing/2014/main" id="{00000000-0008-0000-0200-00000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82" name="Picture 7">
          <a:extLst>
            <a:ext uri="{FF2B5EF4-FFF2-40B4-BE49-F238E27FC236}">
              <a16:creationId xmlns:a16="http://schemas.microsoft.com/office/drawing/2014/main" id="{00000000-0008-0000-0200-00001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83" name="Picture 7">
          <a:extLst>
            <a:ext uri="{FF2B5EF4-FFF2-40B4-BE49-F238E27FC236}">
              <a16:creationId xmlns:a16="http://schemas.microsoft.com/office/drawing/2014/main" id="{00000000-0008-0000-0200-00001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84" name="Picture 7">
          <a:extLst>
            <a:ext uri="{FF2B5EF4-FFF2-40B4-BE49-F238E27FC236}">
              <a16:creationId xmlns:a16="http://schemas.microsoft.com/office/drawing/2014/main" id="{00000000-0008-0000-0200-00001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85" name="Picture 7">
          <a:extLst>
            <a:ext uri="{FF2B5EF4-FFF2-40B4-BE49-F238E27FC236}">
              <a16:creationId xmlns:a16="http://schemas.microsoft.com/office/drawing/2014/main" id="{00000000-0008-0000-0200-00001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86" name="Picture 7">
          <a:extLst>
            <a:ext uri="{FF2B5EF4-FFF2-40B4-BE49-F238E27FC236}">
              <a16:creationId xmlns:a16="http://schemas.microsoft.com/office/drawing/2014/main" id="{00000000-0008-0000-0200-00001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87" name="Picture 7">
          <a:extLst>
            <a:ext uri="{FF2B5EF4-FFF2-40B4-BE49-F238E27FC236}">
              <a16:creationId xmlns:a16="http://schemas.microsoft.com/office/drawing/2014/main" id="{00000000-0008-0000-0200-00001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88" name="Picture 7">
          <a:extLst>
            <a:ext uri="{FF2B5EF4-FFF2-40B4-BE49-F238E27FC236}">
              <a16:creationId xmlns:a16="http://schemas.microsoft.com/office/drawing/2014/main" id="{00000000-0008-0000-0200-00001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89" name="Picture 7">
          <a:extLst>
            <a:ext uri="{FF2B5EF4-FFF2-40B4-BE49-F238E27FC236}">
              <a16:creationId xmlns:a16="http://schemas.microsoft.com/office/drawing/2014/main" id="{00000000-0008-0000-0200-00001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90" name="Picture 7">
          <a:extLst>
            <a:ext uri="{FF2B5EF4-FFF2-40B4-BE49-F238E27FC236}">
              <a16:creationId xmlns:a16="http://schemas.microsoft.com/office/drawing/2014/main" id="{00000000-0008-0000-0200-00001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91" name="Picture 7">
          <a:extLst>
            <a:ext uri="{FF2B5EF4-FFF2-40B4-BE49-F238E27FC236}">
              <a16:creationId xmlns:a16="http://schemas.microsoft.com/office/drawing/2014/main" id="{00000000-0008-0000-0200-00001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92" name="Picture 7">
          <a:extLst>
            <a:ext uri="{FF2B5EF4-FFF2-40B4-BE49-F238E27FC236}">
              <a16:creationId xmlns:a16="http://schemas.microsoft.com/office/drawing/2014/main" id="{00000000-0008-0000-0200-00001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93" name="Picture 7">
          <a:extLst>
            <a:ext uri="{FF2B5EF4-FFF2-40B4-BE49-F238E27FC236}">
              <a16:creationId xmlns:a16="http://schemas.microsoft.com/office/drawing/2014/main" id="{00000000-0008-0000-0200-00001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94" name="Picture 7">
          <a:extLst>
            <a:ext uri="{FF2B5EF4-FFF2-40B4-BE49-F238E27FC236}">
              <a16:creationId xmlns:a16="http://schemas.microsoft.com/office/drawing/2014/main" id="{00000000-0008-0000-0200-00001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95" name="Picture 7">
          <a:extLst>
            <a:ext uri="{FF2B5EF4-FFF2-40B4-BE49-F238E27FC236}">
              <a16:creationId xmlns:a16="http://schemas.microsoft.com/office/drawing/2014/main" id="{00000000-0008-0000-0200-00001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96" name="Picture 7">
          <a:extLst>
            <a:ext uri="{FF2B5EF4-FFF2-40B4-BE49-F238E27FC236}">
              <a16:creationId xmlns:a16="http://schemas.microsoft.com/office/drawing/2014/main" id="{00000000-0008-0000-0200-00001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97" name="Picture 7">
          <a:extLst>
            <a:ext uri="{FF2B5EF4-FFF2-40B4-BE49-F238E27FC236}">
              <a16:creationId xmlns:a16="http://schemas.microsoft.com/office/drawing/2014/main" id="{00000000-0008-0000-0200-00001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98" name="Picture 7">
          <a:extLst>
            <a:ext uri="{FF2B5EF4-FFF2-40B4-BE49-F238E27FC236}">
              <a16:creationId xmlns:a16="http://schemas.microsoft.com/office/drawing/2014/main" id="{00000000-0008-0000-0200-00002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599" name="Picture 7">
          <a:extLst>
            <a:ext uri="{FF2B5EF4-FFF2-40B4-BE49-F238E27FC236}">
              <a16:creationId xmlns:a16="http://schemas.microsoft.com/office/drawing/2014/main" id="{00000000-0008-0000-0200-00002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00" name="Picture 7">
          <a:extLst>
            <a:ext uri="{FF2B5EF4-FFF2-40B4-BE49-F238E27FC236}">
              <a16:creationId xmlns:a16="http://schemas.microsoft.com/office/drawing/2014/main" id="{00000000-0008-0000-0200-00002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01" name="Picture 7">
          <a:extLst>
            <a:ext uri="{FF2B5EF4-FFF2-40B4-BE49-F238E27FC236}">
              <a16:creationId xmlns:a16="http://schemas.microsoft.com/office/drawing/2014/main" id="{00000000-0008-0000-0200-00002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02" name="Picture 7">
          <a:extLst>
            <a:ext uri="{FF2B5EF4-FFF2-40B4-BE49-F238E27FC236}">
              <a16:creationId xmlns:a16="http://schemas.microsoft.com/office/drawing/2014/main" id="{00000000-0008-0000-0200-00002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03" name="Picture 7">
          <a:extLst>
            <a:ext uri="{FF2B5EF4-FFF2-40B4-BE49-F238E27FC236}">
              <a16:creationId xmlns:a16="http://schemas.microsoft.com/office/drawing/2014/main" id="{00000000-0008-0000-0200-00002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04" name="Picture 7">
          <a:extLst>
            <a:ext uri="{FF2B5EF4-FFF2-40B4-BE49-F238E27FC236}">
              <a16:creationId xmlns:a16="http://schemas.microsoft.com/office/drawing/2014/main" id="{00000000-0008-0000-0200-00002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05" name="Picture 7">
          <a:extLst>
            <a:ext uri="{FF2B5EF4-FFF2-40B4-BE49-F238E27FC236}">
              <a16:creationId xmlns:a16="http://schemas.microsoft.com/office/drawing/2014/main" id="{00000000-0008-0000-0200-00002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06" name="Picture 7">
          <a:extLst>
            <a:ext uri="{FF2B5EF4-FFF2-40B4-BE49-F238E27FC236}">
              <a16:creationId xmlns:a16="http://schemas.microsoft.com/office/drawing/2014/main" id="{00000000-0008-0000-0200-00002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07" name="Picture 7">
          <a:extLst>
            <a:ext uri="{FF2B5EF4-FFF2-40B4-BE49-F238E27FC236}">
              <a16:creationId xmlns:a16="http://schemas.microsoft.com/office/drawing/2014/main" id="{00000000-0008-0000-0200-00002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08" name="Picture 7">
          <a:extLst>
            <a:ext uri="{FF2B5EF4-FFF2-40B4-BE49-F238E27FC236}">
              <a16:creationId xmlns:a16="http://schemas.microsoft.com/office/drawing/2014/main" id="{00000000-0008-0000-0200-00002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09" name="Picture 7">
          <a:extLst>
            <a:ext uri="{FF2B5EF4-FFF2-40B4-BE49-F238E27FC236}">
              <a16:creationId xmlns:a16="http://schemas.microsoft.com/office/drawing/2014/main" id="{00000000-0008-0000-0200-00002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10" name="Picture 7">
          <a:extLst>
            <a:ext uri="{FF2B5EF4-FFF2-40B4-BE49-F238E27FC236}">
              <a16:creationId xmlns:a16="http://schemas.microsoft.com/office/drawing/2014/main" id="{00000000-0008-0000-0200-00002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11" name="Picture 7">
          <a:extLst>
            <a:ext uri="{FF2B5EF4-FFF2-40B4-BE49-F238E27FC236}">
              <a16:creationId xmlns:a16="http://schemas.microsoft.com/office/drawing/2014/main" id="{00000000-0008-0000-0200-00002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12" name="Picture 7">
          <a:extLst>
            <a:ext uri="{FF2B5EF4-FFF2-40B4-BE49-F238E27FC236}">
              <a16:creationId xmlns:a16="http://schemas.microsoft.com/office/drawing/2014/main" id="{00000000-0008-0000-0200-00002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13" name="Picture 7">
          <a:extLst>
            <a:ext uri="{FF2B5EF4-FFF2-40B4-BE49-F238E27FC236}">
              <a16:creationId xmlns:a16="http://schemas.microsoft.com/office/drawing/2014/main" id="{00000000-0008-0000-0200-00002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14" name="Picture 7">
          <a:extLst>
            <a:ext uri="{FF2B5EF4-FFF2-40B4-BE49-F238E27FC236}">
              <a16:creationId xmlns:a16="http://schemas.microsoft.com/office/drawing/2014/main" id="{00000000-0008-0000-0200-00003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15" name="Picture 7">
          <a:extLst>
            <a:ext uri="{FF2B5EF4-FFF2-40B4-BE49-F238E27FC236}">
              <a16:creationId xmlns:a16="http://schemas.microsoft.com/office/drawing/2014/main" id="{00000000-0008-0000-0200-00003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16" name="Picture 7">
          <a:extLst>
            <a:ext uri="{FF2B5EF4-FFF2-40B4-BE49-F238E27FC236}">
              <a16:creationId xmlns:a16="http://schemas.microsoft.com/office/drawing/2014/main" id="{00000000-0008-0000-0200-00003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17" name="Picture 7">
          <a:extLst>
            <a:ext uri="{FF2B5EF4-FFF2-40B4-BE49-F238E27FC236}">
              <a16:creationId xmlns:a16="http://schemas.microsoft.com/office/drawing/2014/main" id="{00000000-0008-0000-0200-00003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18" name="Picture 7">
          <a:extLst>
            <a:ext uri="{FF2B5EF4-FFF2-40B4-BE49-F238E27FC236}">
              <a16:creationId xmlns:a16="http://schemas.microsoft.com/office/drawing/2014/main" id="{00000000-0008-0000-0200-00003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19" name="Picture 7">
          <a:extLst>
            <a:ext uri="{FF2B5EF4-FFF2-40B4-BE49-F238E27FC236}">
              <a16:creationId xmlns:a16="http://schemas.microsoft.com/office/drawing/2014/main" id="{00000000-0008-0000-0200-00003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20" name="Picture 7">
          <a:extLst>
            <a:ext uri="{FF2B5EF4-FFF2-40B4-BE49-F238E27FC236}">
              <a16:creationId xmlns:a16="http://schemas.microsoft.com/office/drawing/2014/main" id="{00000000-0008-0000-0200-00003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21" name="Picture 7">
          <a:extLst>
            <a:ext uri="{FF2B5EF4-FFF2-40B4-BE49-F238E27FC236}">
              <a16:creationId xmlns:a16="http://schemas.microsoft.com/office/drawing/2014/main" id="{00000000-0008-0000-0200-00003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22" name="Picture 7">
          <a:extLst>
            <a:ext uri="{FF2B5EF4-FFF2-40B4-BE49-F238E27FC236}">
              <a16:creationId xmlns:a16="http://schemas.microsoft.com/office/drawing/2014/main" id="{00000000-0008-0000-0200-00003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23" name="Picture 7">
          <a:extLst>
            <a:ext uri="{FF2B5EF4-FFF2-40B4-BE49-F238E27FC236}">
              <a16:creationId xmlns:a16="http://schemas.microsoft.com/office/drawing/2014/main" id="{00000000-0008-0000-0200-00003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24" name="Picture 7">
          <a:extLst>
            <a:ext uri="{FF2B5EF4-FFF2-40B4-BE49-F238E27FC236}">
              <a16:creationId xmlns:a16="http://schemas.microsoft.com/office/drawing/2014/main" id="{00000000-0008-0000-0200-00003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25" name="Picture 7">
          <a:extLst>
            <a:ext uri="{FF2B5EF4-FFF2-40B4-BE49-F238E27FC236}">
              <a16:creationId xmlns:a16="http://schemas.microsoft.com/office/drawing/2014/main" id="{00000000-0008-0000-0200-00003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26" name="Picture 7">
          <a:extLst>
            <a:ext uri="{FF2B5EF4-FFF2-40B4-BE49-F238E27FC236}">
              <a16:creationId xmlns:a16="http://schemas.microsoft.com/office/drawing/2014/main" id="{00000000-0008-0000-0200-00003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27" name="Picture 7">
          <a:extLst>
            <a:ext uri="{FF2B5EF4-FFF2-40B4-BE49-F238E27FC236}">
              <a16:creationId xmlns:a16="http://schemas.microsoft.com/office/drawing/2014/main" id="{00000000-0008-0000-0200-00003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28" name="Picture 7">
          <a:extLst>
            <a:ext uri="{FF2B5EF4-FFF2-40B4-BE49-F238E27FC236}">
              <a16:creationId xmlns:a16="http://schemas.microsoft.com/office/drawing/2014/main" id="{00000000-0008-0000-0200-00003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29" name="Picture 7">
          <a:extLst>
            <a:ext uri="{FF2B5EF4-FFF2-40B4-BE49-F238E27FC236}">
              <a16:creationId xmlns:a16="http://schemas.microsoft.com/office/drawing/2014/main" id="{00000000-0008-0000-0200-00003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30" name="Picture 7">
          <a:extLst>
            <a:ext uri="{FF2B5EF4-FFF2-40B4-BE49-F238E27FC236}">
              <a16:creationId xmlns:a16="http://schemas.microsoft.com/office/drawing/2014/main" id="{00000000-0008-0000-0200-00004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31" name="Picture 7">
          <a:extLst>
            <a:ext uri="{FF2B5EF4-FFF2-40B4-BE49-F238E27FC236}">
              <a16:creationId xmlns:a16="http://schemas.microsoft.com/office/drawing/2014/main" id="{00000000-0008-0000-0200-00004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32" name="Picture 7">
          <a:extLst>
            <a:ext uri="{FF2B5EF4-FFF2-40B4-BE49-F238E27FC236}">
              <a16:creationId xmlns:a16="http://schemas.microsoft.com/office/drawing/2014/main" id="{00000000-0008-0000-0200-00004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33" name="Picture 7">
          <a:extLst>
            <a:ext uri="{FF2B5EF4-FFF2-40B4-BE49-F238E27FC236}">
              <a16:creationId xmlns:a16="http://schemas.microsoft.com/office/drawing/2014/main" id="{00000000-0008-0000-0200-00004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34" name="Picture 7">
          <a:extLst>
            <a:ext uri="{FF2B5EF4-FFF2-40B4-BE49-F238E27FC236}">
              <a16:creationId xmlns:a16="http://schemas.microsoft.com/office/drawing/2014/main" id="{00000000-0008-0000-0200-00004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35" name="Picture 7">
          <a:extLst>
            <a:ext uri="{FF2B5EF4-FFF2-40B4-BE49-F238E27FC236}">
              <a16:creationId xmlns:a16="http://schemas.microsoft.com/office/drawing/2014/main" id="{00000000-0008-0000-0200-00004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36" name="Picture 7">
          <a:extLst>
            <a:ext uri="{FF2B5EF4-FFF2-40B4-BE49-F238E27FC236}">
              <a16:creationId xmlns:a16="http://schemas.microsoft.com/office/drawing/2014/main" id="{00000000-0008-0000-0200-00004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37" name="Picture 7">
          <a:extLst>
            <a:ext uri="{FF2B5EF4-FFF2-40B4-BE49-F238E27FC236}">
              <a16:creationId xmlns:a16="http://schemas.microsoft.com/office/drawing/2014/main" id="{00000000-0008-0000-0200-00004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38" name="Picture 7">
          <a:extLst>
            <a:ext uri="{FF2B5EF4-FFF2-40B4-BE49-F238E27FC236}">
              <a16:creationId xmlns:a16="http://schemas.microsoft.com/office/drawing/2014/main" id="{00000000-0008-0000-0200-00004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39" name="Picture 7">
          <a:extLst>
            <a:ext uri="{FF2B5EF4-FFF2-40B4-BE49-F238E27FC236}">
              <a16:creationId xmlns:a16="http://schemas.microsoft.com/office/drawing/2014/main" id="{00000000-0008-0000-0200-00004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40" name="Picture 7">
          <a:extLst>
            <a:ext uri="{FF2B5EF4-FFF2-40B4-BE49-F238E27FC236}">
              <a16:creationId xmlns:a16="http://schemas.microsoft.com/office/drawing/2014/main" id="{00000000-0008-0000-0200-00004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41" name="Picture 7">
          <a:extLst>
            <a:ext uri="{FF2B5EF4-FFF2-40B4-BE49-F238E27FC236}">
              <a16:creationId xmlns:a16="http://schemas.microsoft.com/office/drawing/2014/main" id="{00000000-0008-0000-0200-00004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42" name="Picture 7">
          <a:extLst>
            <a:ext uri="{FF2B5EF4-FFF2-40B4-BE49-F238E27FC236}">
              <a16:creationId xmlns:a16="http://schemas.microsoft.com/office/drawing/2014/main" id="{00000000-0008-0000-0200-00004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43" name="Picture 7">
          <a:extLst>
            <a:ext uri="{FF2B5EF4-FFF2-40B4-BE49-F238E27FC236}">
              <a16:creationId xmlns:a16="http://schemas.microsoft.com/office/drawing/2014/main" id="{00000000-0008-0000-0200-00004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44" name="Picture 7">
          <a:extLst>
            <a:ext uri="{FF2B5EF4-FFF2-40B4-BE49-F238E27FC236}">
              <a16:creationId xmlns:a16="http://schemas.microsoft.com/office/drawing/2014/main" id="{00000000-0008-0000-0200-00004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45" name="Picture 7">
          <a:extLst>
            <a:ext uri="{FF2B5EF4-FFF2-40B4-BE49-F238E27FC236}">
              <a16:creationId xmlns:a16="http://schemas.microsoft.com/office/drawing/2014/main" id="{00000000-0008-0000-0200-00004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46" name="Picture 7">
          <a:extLst>
            <a:ext uri="{FF2B5EF4-FFF2-40B4-BE49-F238E27FC236}">
              <a16:creationId xmlns:a16="http://schemas.microsoft.com/office/drawing/2014/main" id="{00000000-0008-0000-0200-00005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47" name="Picture 7">
          <a:extLst>
            <a:ext uri="{FF2B5EF4-FFF2-40B4-BE49-F238E27FC236}">
              <a16:creationId xmlns:a16="http://schemas.microsoft.com/office/drawing/2014/main" id="{00000000-0008-0000-0200-00005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48" name="Picture 7">
          <a:extLst>
            <a:ext uri="{FF2B5EF4-FFF2-40B4-BE49-F238E27FC236}">
              <a16:creationId xmlns:a16="http://schemas.microsoft.com/office/drawing/2014/main" id="{00000000-0008-0000-0200-00005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49" name="Picture 7">
          <a:extLst>
            <a:ext uri="{FF2B5EF4-FFF2-40B4-BE49-F238E27FC236}">
              <a16:creationId xmlns:a16="http://schemas.microsoft.com/office/drawing/2014/main" id="{00000000-0008-0000-0200-00005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50" name="Picture 7">
          <a:extLst>
            <a:ext uri="{FF2B5EF4-FFF2-40B4-BE49-F238E27FC236}">
              <a16:creationId xmlns:a16="http://schemas.microsoft.com/office/drawing/2014/main" id="{00000000-0008-0000-0200-00005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51" name="Picture 7">
          <a:extLst>
            <a:ext uri="{FF2B5EF4-FFF2-40B4-BE49-F238E27FC236}">
              <a16:creationId xmlns:a16="http://schemas.microsoft.com/office/drawing/2014/main" id="{00000000-0008-0000-0200-00005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52" name="Picture 7">
          <a:extLst>
            <a:ext uri="{FF2B5EF4-FFF2-40B4-BE49-F238E27FC236}">
              <a16:creationId xmlns:a16="http://schemas.microsoft.com/office/drawing/2014/main" id="{00000000-0008-0000-0200-00005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53" name="Picture 7">
          <a:extLst>
            <a:ext uri="{FF2B5EF4-FFF2-40B4-BE49-F238E27FC236}">
              <a16:creationId xmlns:a16="http://schemas.microsoft.com/office/drawing/2014/main" id="{00000000-0008-0000-0200-00005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54" name="Picture 7">
          <a:extLst>
            <a:ext uri="{FF2B5EF4-FFF2-40B4-BE49-F238E27FC236}">
              <a16:creationId xmlns:a16="http://schemas.microsoft.com/office/drawing/2014/main" id="{00000000-0008-0000-0200-00005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55" name="Picture 7">
          <a:extLst>
            <a:ext uri="{FF2B5EF4-FFF2-40B4-BE49-F238E27FC236}">
              <a16:creationId xmlns:a16="http://schemas.microsoft.com/office/drawing/2014/main" id="{00000000-0008-0000-0200-00005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56" name="Picture 7">
          <a:extLst>
            <a:ext uri="{FF2B5EF4-FFF2-40B4-BE49-F238E27FC236}">
              <a16:creationId xmlns:a16="http://schemas.microsoft.com/office/drawing/2014/main" id="{00000000-0008-0000-0200-00005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57" name="Picture 7">
          <a:extLst>
            <a:ext uri="{FF2B5EF4-FFF2-40B4-BE49-F238E27FC236}">
              <a16:creationId xmlns:a16="http://schemas.microsoft.com/office/drawing/2014/main" id="{00000000-0008-0000-0200-00005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58" name="Picture 7">
          <a:extLst>
            <a:ext uri="{FF2B5EF4-FFF2-40B4-BE49-F238E27FC236}">
              <a16:creationId xmlns:a16="http://schemas.microsoft.com/office/drawing/2014/main" id="{00000000-0008-0000-0200-00005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59" name="Picture 7">
          <a:extLst>
            <a:ext uri="{FF2B5EF4-FFF2-40B4-BE49-F238E27FC236}">
              <a16:creationId xmlns:a16="http://schemas.microsoft.com/office/drawing/2014/main" id="{00000000-0008-0000-0200-00005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60" name="Picture 7">
          <a:extLst>
            <a:ext uri="{FF2B5EF4-FFF2-40B4-BE49-F238E27FC236}">
              <a16:creationId xmlns:a16="http://schemas.microsoft.com/office/drawing/2014/main" id="{00000000-0008-0000-0200-00005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61" name="Picture 7">
          <a:extLst>
            <a:ext uri="{FF2B5EF4-FFF2-40B4-BE49-F238E27FC236}">
              <a16:creationId xmlns:a16="http://schemas.microsoft.com/office/drawing/2014/main" id="{00000000-0008-0000-0200-00005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62" name="Picture 7">
          <a:extLst>
            <a:ext uri="{FF2B5EF4-FFF2-40B4-BE49-F238E27FC236}">
              <a16:creationId xmlns:a16="http://schemas.microsoft.com/office/drawing/2014/main" id="{00000000-0008-0000-0200-00006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63" name="Picture 7">
          <a:extLst>
            <a:ext uri="{FF2B5EF4-FFF2-40B4-BE49-F238E27FC236}">
              <a16:creationId xmlns:a16="http://schemas.microsoft.com/office/drawing/2014/main" id="{00000000-0008-0000-0200-00006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64" name="Picture 7">
          <a:extLst>
            <a:ext uri="{FF2B5EF4-FFF2-40B4-BE49-F238E27FC236}">
              <a16:creationId xmlns:a16="http://schemas.microsoft.com/office/drawing/2014/main" id="{00000000-0008-0000-0200-00006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65" name="Picture 7">
          <a:extLst>
            <a:ext uri="{FF2B5EF4-FFF2-40B4-BE49-F238E27FC236}">
              <a16:creationId xmlns:a16="http://schemas.microsoft.com/office/drawing/2014/main" id="{00000000-0008-0000-0200-00006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66" name="Picture 7">
          <a:extLst>
            <a:ext uri="{FF2B5EF4-FFF2-40B4-BE49-F238E27FC236}">
              <a16:creationId xmlns:a16="http://schemas.microsoft.com/office/drawing/2014/main" id="{00000000-0008-0000-0200-00006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67" name="Picture 7">
          <a:extLst>
            <a:ext uri="{FF2B5EF4-FFF2-40B4-BE49-F238E27FC236}">
              <a16:creationId xmlns:a16="http://schemas.microsoft.com/office/drawing/2014/main" id="{00000000-0008-0000-0200-00006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68" name="Picture 7">
          <a:extLst>
            <a:ext uri="{FF2B5EF4-FFF2-40B4-BE49-F238E27FC236}">
              <a16:creationId xmlns:a16="http://schemas.microsoft.com/office/drawing/2014/main" id="{00000000-0008-0000-0200-00006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69" name="Picture 7">
          <a:extLst>
            <a:ext uri="{FF2B5EF4-FFF2-40B4-BE49-F238E27FC236}">
              <a16:creationId xmlns:a16="http://schemas.microsoft.com/office/drawing/2014/main" id="{00000000-0008-0000-0200-00006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70" name="Picture 7">
          <a:extLst>
            <a:ext uri="{FF2B5EF4-FFF2-40B4-BE49-F238E27FC236}">
              <a16:creationId xmlns:a16="http://schemas.microsoft.com/office/drawing/2014/main" id="{00000000-0008-0000-0200-00006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71" name="Picture 7">
          <a:extLst>
            <a:ext uri="{FF2B5EF4-FFF2-40B4-BE49-F238E27FC236}">
              <a16:creationId xmlns:a16="http://schemas.microsoft.com/office/drawing/2014/main" id="{00000000-0008-0000-0200-00006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72" name="Picture 7">
          <a:extLst>
            <a:ext uri="{FF2B5EF4-FFF2-40B4-BE49-F238E27FC236}">
              <a16:creationId xmlns:a16="http://schemas.microsoft.com/office/drawing/2014/main" id="{00000000-0008-0000-0200-00006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73" name="Picture 7">
          <a:extLst>
            <a:ext uri="{FF2B5EF4-FFF2-40B4-BE49-F238E27FC236}">
              <a16:creationId xmlns:a16="http://schemas.microsoft.com/office/drawing/2014/main" id="{00000000-0008-0000-0200-00006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74" name="Picture 7">
          <a:extLst>
            <a:ext uri="{FF2B5EF4-FFF2-40B4-BE49-F238E27FC236}">
              <a16:creationId xmlns:a16="http://schemas.microsoft.com/office/drawing/2014/main" id="{00000000-0008-0000-0200-00006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75" name="Picture 7">
          <a:extLst>
            <a:ext uri="{FF2B5EF4-FFF2-40B4-BE49-F238E27FC236}">
              <a16:creationId xmlns:a16="http://schemas.microsoft.com/office/drawing/2014/main" id="{00000000-0008-0000-0200-00006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76" name="Picture 7">
          <a:extLst>
            <a:ext uri="{FF2B5EF4-FFF2-40B4-BE49-F238E27FC236}">
              <a16:creationId xmlns:a16="http://schemas.microsoft.com/office/drawing/2014/main" id="{00000000-0008-0000-0200-00006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77" name="Picture 7">
          <a:extLst>
            <a:ext uri="{FF2B5EF4-FFF2-40B4-BE49-F238E27FC236}">
              <a16:creationId xmlns:a16="http://schemas.microsoft.com/office/drawing/2014/main" id="{00000000-0008-0000-0200-00006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78" name="Picture 7">
          <a:extLst>
            <a:ext uri="{FF2B5EF4-FFF2-40B4-BE49-F238E27FC236}">
              <a16:creationId xmlns:a16="http://schemas.microsoft.com/office/drawing/2014/main" id="{00000000-0008-0000-0200-00007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79" name="Picture 7">
          <a:extLst>
            <a:ext uri="{FF2B5EF4-FFF2-40B4-BE49-F238E27FC236}">
              <a16:creationId xmlns:a16="http://schemas.microsoft.com/office/drawing/2014/main" id="{00000000-0008-0000-0200-00007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80" name="Picture 7">
          <a:extLst>
            <a:ext uri="{FF2B5EF4-FFF2-40B4-BE49-F238E27FC236}">
              <a16:creationId xmlns:a16="http://schemas.microsoft.com/office/drawing/2014/main" id="{00000000-0008-0000-0200-00007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81" name="Picture 7">
          <a:extLst>
            <a:ext uri="{FF2B5EF4-FFF2-40B4-BE49-F238E27FC236}">
              <a16:creationId xmlns:a16="http://schemas.microsoft.com/office/drawing/2014/main" id="{00000000-0008-0000-0200-00007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82" name="Picture 7">
          <a:extLst>
            <a:ext uri="{FF2B5EF4-FFF2-40B4-BE49-F238E27FC236}">
              <a16:creationId xmlns:a16="http://schemas.microsoft.com/office/drawing/2014/main" id="{00000000-0008-0000-0200-00007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83" name="Picture 7">
          <a:extLst>
            <a:ext uri="{FF2B5EF4-FFF2-40B4-BE49-F238E27FC236}">
              <a16:creationId xmlns:a16="http://schemas.microsoft.com/office/drawing/2014/main" id="{00000000-0008-0000-0200-00007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84" name="Picture 7">
          <a:extLst>
            <a:ext uri="{FF2B5EF4-FFF2-40B4-BE49-F238E27FC236}">
              <a16:creationId xmlns:a16="http://schemas.microsoft.com/office/drawing/2014/main" id="{00000000-0008-0000-0200-00007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85" name="Picture 7">
          <a:extLst>
            <a:ext uri="{FF2B5EF4-FFF2-40B4-BE49-F238E27FC236}">
              <a16:creationId xmlns:a16="http://schemas.microsoft.com/office/drawing/2014/main" id="{00000000-0008-0000-0200-00007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86" name="Picture 7">
          <a:extLst>
            <a:ext uri="{FF2B5EF4-FFF2-40B4-BE49-F238E27FC236}">
              <a16:creationId xmlns:a16="http://schemas.microsoft.com/office/drawing/2014/main" id="{00000000-0008-0000-0200-00007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87" name="Picture 7">
          <a:extLst>
            <a:ext uri="{FF2B5EF4-FFF2-40B4-BE49-F238E27FC236}">
              <a16:creationId xmlns:a16="http://schemas.microsoft.com/office/drawing/2014/main" id="{00000000-0008-0000-0200-00007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88" name="Picture 7">
          <a:extLst>
            <a:ext uri="{FF2B5EF4-FFF2-40B4-BE49-F238E27FC236}">
              <a16:creationId xmlns:a16="http://schemas.microsoft.com/office/drawing/2014/main" id="{00000000-0008-0000-0200-00007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89" name="Picture 7">
          <a:extLst>
            <a:ext uri="{FF2B5EF4-FFF2-40B4-BE49-F238E27FC236}">
              <a16:creationId xmlns:a16="http://schemas.microsoft.com/office/drawing/2014/main" id="{00000000-0008-0000-0200-00007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90" name="Picture 7">
          <a:extLst>
            <a:ext uri="{FF2B5EF4-FFF2-40B4-BE49-F238E27FC236}">
              <a16:creationId xmlns:a16="http://schemas.microsoft.com/office/drawing/2014/main" id="{00000000-0008-0000-0200-00007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91" name="Picture 7">
          <a:extLst>
            <a:ext uri="{FF2B5EF4-FFF2-40B4-BE49-F238E27FC236}">
              <a16:creationId xmlns:a16="http://schemas.microsoft.com/office/drawing/2014/main" id="{00000000-0008-0000-0200-00007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92" name="Picture 7">
          <a:extLst>
            <a:ext uri="{FF2B5EF4-FFF2-40B4-BE49-F238E27FC236}">
              <a16:creationId xmlns:a16="http://schemas.microsoft.com/office/drawing/2014/main" id="{00000000-0008-0000-0200-00007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93" name="Picture 7">
          <a:extLst>
            <a:ext uri="{FF2B5EF4-FFF2-40B4-BE49-F238E27FC236}">
              <a16:creationId xmlns:a16="http://schemas.microsoft.com/office/drawing/2014/main" id="{00000000-0008-0000-0200-00007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94" name="Picture 7">
          <a:extLst>
            <a:ext uri="{FF2B5EF4-FFF2-40B4-BE49-F238E27FC236}">
              <a16:creationId xmlns:a16="http://schemas.microsoft.com/office/drawing/2014/main" id="{00000000-0008-0000-0200-00008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95" name="Picture 7">
          <a:extLst>
            <a:ext uri="{FF2B5EF4-FFF2-40B4-BE49-F238E27FC236}">
              <a16:creationId xmlns:a16="http://schemas.microsoft.com/office/drawing/2014/main" id="{00000000-0008-0000-0200-00008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96" name="Picture 7">
          <a:extLst>
            <a:ext uri="{FF2B5EF4-FFF2-40B4-BE49-F238E27FC236}">
              <a16:creationId xmlns:a16="http://schemas.microsoft.com/office/drawing/2014/main" id="{00000000-0008-0000-0200-00008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97" name="Picture 7">
          <a:extLst>
            <a:ext uri="{FF2B5EF4-FFF2-40B4-BE49-F238E27FC236}">
              <a16:creationId xmlns:a16="http://schemas.microsoft.com/office/drawing/2014/main" id="{00000000-0008-0000-0200-00008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98" name="Picture 7">
          <a:extLst>
            <a:ext uri="{FF2B5EF4-FFF2-40B4-BE49-F238E27FC236}">
              <a16:creationId xmlns:a16="http://schemas.microsoft.com/office/drawing/2014/main" id="{00000000-0008-0000-0200-00008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699" name="Picture 7">
          <a:extLst>
            <a:ext uri="{FF2B5EF4-FFF2-40B4-BE49-F238E27FC236}">
              <a16:creationId xmlns:a16="http://schemas.microsoft.com/office/drawing/2014/main" id="{00000000-0008-0000-0200-00008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00" name="Picture 7">
          <a:extLst>
            <a:ext uri="{FF2B5EF4-FFF2-40B4-BE49-F238E27FC236}">
              <a16:creationId xmlns:a16="http://schemas.microsoft.com/office/drawing/2014/main" id="{00000000-0008-0000-0200-00008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01" name="Picture 7">
          <a:extLst>
            <a:ext uri="{FF2B5EF4-FFF2-40B4-BE49-F238E27FC236}">
              <a16:creationId xmlns:a16="http://schemas.microsoft.com/office/drawing/2014/main" id="{00000000-0008-0000-0200-00008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02" name="Picture 7">
          <a:extLst>
            <a:ext uri="{FF2B5EF4-FFF2-40B4-BE49-F238E27FC236}">
              <a16:creationId xmlns:a16="http://schemas.microsoft.com/office/drawing/2014/main" id="{00000000-0008-0000-0200-00008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03" name="Picture 7">
          <a:extLst>
            <a:ext uri="{FF2B5EF4-FFF2-40B4-BE49-F238E27FC236}">
              <a16:creationId xmlns:a16="http://schemas.microsoft.com/office/drawing/2014/main" id="{00000000-0008-0000-0200-00008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04" name="Picture 7">
          <a:extLst>
            <a:ext uri="{FF2B5EF4-FFF2-40B4-BE49-F238E27FC236}">
              <a16:creationId xmlns:a16="http://schemas.microsoft.com/office/drawing/2014/main" id="{00000000-0008-0000-0200-00008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05" name="Picture 7">
          <a:extLst>
            <a:ext uri="{FF2B5EF4-FFF2-40B4-BE49-F238E27FC236}">
              <a16:creationId xmlns:a16="http://schemas.microsoft.com/office/drawing/2014/main" id="{00000000-0008-0000-0200-00008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06" name="Picture 7">
          <a:extLst>
            <a:ext uri="{FF2B5EF4-FFF2-40B4-BE49-F238E27FC236}">
              <a16:creationId xmlns:a16="http://schemas.microsoft.com/office/drawing/2014/main" id="{00000000-0008-0000-0200-00008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07" name="Picture 7">
          <a:extLst>
            <a:ext uri="{FF2B5EF4-FFF2-40B4-BE49-F238E27FC236}">
              <a16:creationId xmlns:a16="http://schemas.microsoft.com/office/drawing/2014/main" id="{00000000-0008-0000-0200-00008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08" name="Picture 7">
          <a:extLst>
            <a:ext uri="{FF2B5EF4-FFF2-40B4-BE49-F238E27FC236}">
              <a16:creationId xmlns:a16="http://schemas.microsoft.com/office/drawing/2014/main" id="{00000000-0008-0000-0200-00008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09" name="Picture 7">
          <a:extLst>
            <a:ext uri="{FF2B5EF4-FFF2-40B4-BE49-F238E27FC236}">
              <a16:creationId xmlns:a16="http://schemas.microsoft.com/office/drawing/2014/main" id="{00000000-0008-0000-0200-00008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10" name="Picture 7">
          <a:extLst>
            <a:ext uri="{FF2B5EF4-FFF2-40B4-BE49-F238E27FC236}">
              <a16:creationId xmlns:a16="http://schemas.microsoft.com/office/drawing/2014/main" id="{00000000-0008-0000-0200-00009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11" name="Picture 7">
          <a:extLst>
            <a:ext uri="{FF2B5EF4-FFF2-40B4-BE49-F238E27FC236}">
              <a16:creationId xmlns:a16="http://schemas.microsoft.com/office/drawing/2014/main" id="{00000000-0008-0000-0200-00009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12" name="Picture 7">
          <a:extLst>
            <a:ext uri="{FF2B5EF4-FFF2-40B4-BE49-F238E27FC236}">
              <a16:creationId xmlns:a16="http://schemas.microsoft.com/office/drawing/2014/main" id="{00000000-0008-0000-0200-00009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13" name="Picture 7">
          <a:extLst>
            <a:ext uri="{FF2B5EF4-FFF2-40B4-BE49-F238E27FC236}">
              <a16:creationId xmlns:a16="http://schemas.microsoft.com/office/drawing/2014/main" id="{00000000-0008-0000-0200-00009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14" name="Picture 7">
          <a:extLst>
            <a:ext uri="{FF2B5EF4-FFF2-40B4-BE49-F238E27FC236}">
              <a16:creationId xmlns:a16="http://schemas.microsoft.com/office/drawing/2014/main" id="{00000000-0008-0000-0200-00009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15" name="Picture 7">
          <a:extLst>
            <a:ext uri="{FF2B5EF4-FFF2-40B4-BE49-F238E27FC236}">
              <a16:creationId xmlns:a16="http://schemas.microsoft.com/office/drawing/2014/main" id="{00000000-0008-0000-0200-00009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16" name="Picture 7">
          <a:extLst>
            <a:ext uri="{FF2B5EF4-FFF2-40B4-BE49-F238E27FC236}">
              <a16:creationId xmlns:a16="http://schemas.microsoft.com/office/drawing/2014/main" id="{00000000-0008-0000-0200-00009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17" name="Picture 7">
          <a:extLst>
            <a:ext uri="{FF2B5EF4-FFF2-40B4-BE49-F238E27FC236}">
              <a16:creationId xmlns:a16="http://schemas.microsoft.com/office/drawing/2014/main" id="{00000000-0008-0000-0200-00009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18" name="Picture 7">
          <a:extLst>
            <a:ext uri="{FF2B5EF4-FFF2-40B4-BE49-F238E27FC236}">
              <a16:creationId xmlns:a16="http://schemas.microsoft.com/office/drawing/2014/main" id="{00000000-0008-0000-0200-00009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19" name="Picture 7">
          <a:extLst>
            <a:ext uri="{FF2B5EF4-FFF2-40B4-BE49-F238E27FC236}">
              <a16:creationId xmlns:a16="http://schemas.microsoft.com/office/drawing/2014/main" id="{00000000-0008-0000-0200-00009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20" name="Picture 7">
          <a:extLst>
            <a:ext uri="{FF2B5EF4-FFF2-40B4-BE49-F238E27FC236}">
              <a16:creationId xmlns:a16="http://schemas.microsoft.com/office/drawing/2014/main" id="{00000000-0008-0000-0200-00009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21" name="Picture 7">
          <a:extLst>
            <a:ext uri="{FF2B5EF4-FFF2-40B4-BE49-F238E27FC236}">
              <a16:creationId xmlns:a16="http://schemas.microsoft.com/office/drawing/2014/main" id="{00000000-0008-0000-0200-00009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22" name="Picture 7">
          <a:extLst>
            <a:ext uri="{FF2B5EF4-FFF2-40B4-BE49-F238E27FC236}">
              <a16:creationId xmlns:a16="http://schemas.microsoft.com/office/drawing/2014/main" id="{00000000-0008-0000-0200-00009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23" name="Picture 7">
          <a:extLst>
            <a:ext uri="{FF2B5EF4-FFF2-40B4-BE49-F238E27FC236}">
              <a16:creationId xmlns:a16="http://schemas.microsoft.com/office/drawing/2014/main" id="{00000000-0008-0000-0200-00009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24" name="Picture 7">
          <a:extLst>
            <a:ext uri="{FF2B5EF4-FFF2-40B4-BE49-F238E27FC236}">
              <a16:creationId xmlns:a16="http://schemas.microsoft.com/office/drawing/2014/main" id="{00000000-0008-0000-0200-00009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25" name="Picture 7">
          <a:extLst>
            <a:ext uri="{FF2B5EF4-FFF2-40B4-BE49-F238E27FC236}">
              <a16:creationId xmlns:a16="http://schemas.microsoft.com/office/drawing/2014/main" id="{00000000-0008-0000-0200-00009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26" name="Picture 7">
          <a:extLst>
            <a:ext uri="{FF2B5EF4-FFF2-40B4-BE49-F238E27FC236}">
              <a16:creationId xmlns:a16="http://schemas.microsoft.com/office/drawing/2014/main" id="{00000000-0008-0000-0200-0000A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27" name="Picture 7">
          <a:extLst>
            <a:ext uri="{FF2B5EF4-FFF2-40B4-BE49-F238E27FC236}">
              <a16:creationId xmlns:a16="http://schemas.microsoft.com/office/drawing/2014/main" id="{00000000-0008-0000-0200-0000A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28" name="Picture 7">
          <a:extLst>
            <a:ext uri="{FF2B5EF4-FFF2-40B4-BE49-F238E27FC236}">
              <a16:creationId xmlns:a16="http://schemas.microsoft.com/office/drawing/2014/main" id="{00000000-0008-0000-0200-0000A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29" name="Picture 7">
          <a:extLst>
            <a:ext uri="{FF2B5EF4-FFF2-40B4-BE49-F238E27FC236}">
              <a16:creationId xmlns:a16="http://schemas.microsoft.com/office/drawing/2014/main" id="{00000000-0008-0000-0200-0000A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30" name="Picture 7">
          <a:extLst>
            <a:ext uri="{FF2B5EF4-FFF2-40B4-BE49-F238E27FC236}">
              <a16:creationId xmlns:a16="http://schemas.microsoft.com/office/drawing/2014/main" id="{00000000-0008-0000-0200-0000A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31" name="Picture 7">
          <a:extLst>
            <a:ext uri="{FF2B5EF4-FFF2-40B4-BE49-F238E27FC236}">
              <a16:creationId xmlns:a16="http://schemas.microsoft.com/office/drawing/2014/main" id="{00000000-0008-0000-0200-0000A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32" name="Picture 7">
          <a:extLst>
            <a:ext uri="{FF2B5EF4-FFF2-40B4-BE49-F238E27FC236}">
              <a16:creationId xmlns:a16="http://schemas.microsoft.com/office/drawing/2014/main" id="{00000000-0008-0000-0200-0000A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33" name="Picture 7">
          <a:extLst>
            <a:ext uri="{FF2B5EF4-FFF2-40B4-BE49-F238E27FC236}">
              <a16:creationId xmlns:a16="http://schemas.microsoft.com/office/drawing/2014/main" id="{00000000-0008-0000-0200-0000A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34" name="Picture 7">
          <a:extLst>
            <a:ext uri="{FF2B5EF4-FFF2-40B4-BE49-F238E27FC236}">
              <a16:creationId xmlns:a16="http://schemas.microsoft.com/office/drawing/2014/main" id="{00000000-0008-0000-0200-0000A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35" name="Picture 7">
          <a:extLst>
            <a:ext uri="{FF2B5EF4-FFF2-40B4-BE49-F238E27FC236}">
              <a16:creationId xmlns:a16="http://schemas.microsoft.com/office/drawing/2014/main" id="{00000000-0008-0000-0200-0000A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36" name="Picture 7">
          <a:extLst>
            <a:ext uri="{FF2B5EF4-FFF2-40B4-BE49-F238E27FC236}">
              <a16:creationId xmlns:a16="http://schemas.microsoft.com/office/drawing/2014/main" id="{00000000-0008-0000-0200-0000A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37" name="Picture 7">
          <a:extLst>
            <a:ext uri="{FF2B5EF4-FFF2-40B4-BE49-F238E27FC236}">
              <a16:creationId xmlns:a16="http://schemas.microsoft.com/office/drawing/2014/main" id="{00000000-0008-0000-0200-0000A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38" name="Picture 7">
          <a:extLst>
            <a:ext uri="{FF2B5EF4-FFF2-40B4-BE49-F238E27FC236}">
              <a16:creationId xmlns:a16="http://schemas.microsoft.com/office/drawing/2014/main" id="{00000000-0008-0000-0200-0000A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39" name="Picture 7">
          <a:extLst>
            <a:ext uri="{FF2B5EF4-FFF2-40B4-BE49-F238E27FC236}">
              <a16:creationId xmlns:a16="http://schemas.microsoft.com/office/drawing/2014/main" id="{00000000-0008-0000-0200-0000A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40" name="Picture 7">
          <a:extLst>
            <a:ext uri="{FF2B5EF4-FFF2-40B4-BE49-F238E27FC236}">
              <a16:creationId xmlns:a16="http://schemas.microsoft.com/office/drawing/2014/main" id="{00000000-0008-0000-0200-0000A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41" name="Picture 7">
          <a:extLst>
            <a:ext uri="{FF2B5EF4-FFF2-40B4-BE49-F238E27FC236}">
              <a16:creationId xmlns:a16="http://schemas.microsoft.com/office/drawing/2014/main" id="{00000000-0008-0000-0200-0000A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42" name="Picture 7">
          <a:extLst>
            <a:ext uri="{FF2B5EF4-FFF2-40B4-BE49-F238E27FC236}">
              <a16:creationId xmlns:a16="http://schemas.microsoft.com/office/drawing/2014/main" id="{00000000-0008-0000-0200-0000B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43" name="Picture 7">
          <a:extLst>
            <a:ext uri="{FF2B5EF4-FFF2-40B4-BE49-F238E27FC236}">
              <a16:creationId xmlns:a16="http://schemas.microsoft.com/office/drawing/2014/main" id="{00000000-0008-0000-0200-0000B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44" name="Picture 7">
          <a:extLst>
            <a:ext uri="{FF2B5EF4-FFF2-40B4-BE49-F238E27FC236}">
              <a16:creationId xmlns:a16="http://schemas.microsoft.com/office/drawing/2014/main" id="{00000000-0008-0000-0200-0000B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45" name="Picture 7">
          <a:extLst>
            <a:ext uri="{FF2B5EF4-FFF2-40B4-BE49-F238E27FC236}">
              <a16:creationId xmlns:a16="http://schemas.microsoft.com/office/drawing/2014/main" id="{00000000-0008-0000-0200-0000B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46" name="Picture 7">
          <a:extLst>
            <a:ext uri="{FF2B5EF4-FFF2-40B4-BE49-F238E27FC236}">
              <a16:creationId xmlns:a16="http://schemas.microsoft.com/office/drawing/2014/main" id="{00000000-0008-0000-0200-0000B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47" name="Picture 7">
          <a:extLst>
            <a:ext uri="{FF2B5EF4-FFF2-40B4-BE49-F238E27FC236}">
              <a16:creationId xmlns:a16="http://schemas.microsoft.com/office/drawing/2014/main" id="{00000000-0008-0000-0200-0000B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48" name="Picture 7">
          <a:extLst>
            <a:ext uri="{FF2B5EF4-FFF2-40B4-BE49-F238E27FC236}">
              <a16:creationId xmlns:a16="http://schemas.microsoft.com/office/drawing/2014/main" id="{00000000-0008-0000-0200-0000B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49" name="Picture 7">
          <a:extLst>
            <a:ext uri="{FF2B5EF4-FFF2-40B4-BE49-F238E27FC236}">
              <a16:creationId xmlns:a16="http://schemas.microsoft.com/office/drawing/2014/main" id="{00000000-0008-0000-0200-0000B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50" name="Picture 7">
          <a:extLst>
            <a:ext uri="{FF2B5EF4-FFF2-40B4-BE49-F238E27FC236}">
              <a16:creationId xmlns:a16="http://schemas.microsoft.com/office/drawing/2014/main" id="{00000000-0008-0000-0200-0000B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51" name="Picture 7">
          <a:extLst>
            <a:ext uri="{FF2B5EF4-FFF2-40B4-BE49-F238E27FC236}">
              <a16:creationId xmlns:a16="http://schemas.microsoft.com/office/drawing/2014/main" id="{00000000-0008-0000-0200-0000B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52" name="Picture 7">
          <a:extLst>
            <a:ext uri="{FF2B5EF4-FFF2-40B4-BE49-F238E27FC236}">
              <a16:creationId xmlns:a16="http://schemas.microsoft.com/office/drawing/2014/main" id="{00000000-0008-0000-0200-0000B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53" name="Picture 7">
          <a:extLst>
            <a:ext uri="{FF2B5EF4-FFF2-40B4-BE49-F238E27FC236}">
              <a16:creationId xmlns:a16="http://schemas.microsoft.com/office/drawing/2014/main" id="{00000000-0008-0000-0200-0000B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54" name="Picture 7">
          <a:extLst>
            <a:ext uri="{FF2B5EF4-FFF2-40B4-BE49-F238E27FC236}">
              <a16:creationId xmlns:a16="http://schemas.microsoft.com/office/drawing/2014/main" id="{00000000-0008-0000-0200-0000B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55" name="Picture 7">
          <a:extLst>
            <a:ext uri="{FF2B5EF4-FFF2-40B4-BE49-F238E27FC236}">
              <a16:creationId xmlns:a16="http://schemas.microsoft.com/office/drawing/2014/main" id="{00000000-0008-0000-0200-0000B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56" name="Picture 7">
          <a:extLst>
            <a:ext uri="{FF2B5EF4-FFF2-40B4-BE49-F238E27FC236}">
              <a16:creationId xmlns:a16="http://schemas.microsoft.com/office/drawing/2014/main" id="{00000000-0008-0000-0200-0000B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57" name="Picture 7">
          <a:extLst>
            <a:ext uri="{FF2B5EF4-FFF2-40B4-BE49-F238E27FC236}">
              <a16:creationId xmlns:a16="http://schemas.microsoft.com/office/drawing/2014/main" id="{00000000-0008-0000-0200-0000B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58" name="Picture 7">
          <a:extLst>
            <a:ext uri="{FF2B5EF4-FFF2-40B4-BE49-F238E27FC236}">
              <a16:creationId xmlns:a16="http://schemas.microsoft.com/office/drawing/2014/main" id="{00000000-0008-0000-0200-0000C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59" name="Picture 7">
          <a:extLst>
            <a:ext uri="{FF2B5EF4-FFF2-40B4-BE49-F238E27FC236}">
              <a16:creationId xmlns:a16="http://schemas.microsoft.com/office/drawing/2014/main" id="{00000000-0008-0000-0200-0000C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60" name="Picture 7">
          <a:extLst>
            <a:ext uri="{FF2B5EF4-FFF2-40B4-BE49-F238E27FC236}">
              <a16:creationId xmlns:a16="http://schemas.microsoft.com/office/drawing/2014/main" id="{00000000-0008-0000-0200-0000C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61" name="Picture 7">
          <a:extLst>
            <a:ext uri="{FF2B5EF4-FFF2-40B4-BE49-F238E27FC236}">
              <a16:creationId xmlns:a16="http://schemas.microsoft.com/office/drawing/2014/main" id="{00000000-0008-0000-0200-0000C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62" name="Picture 7">
          <a:extLst>
            <a:ext uri="{FF2B5EF4-FFF2-40B4-BE49-F238E27FC236}">
              <a16:creationId xmlns:a16="http://schemas.microsoft.com/office/drawing/2014/main" id="{00000000-0008-0000-0200-0000C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63" name="Picture 7">
          <a:extLst>
            <a:ext uri="{FF2B5EF4-FFF2-40B4-BE49-F238E27FC236}">
              <a16:creationId xmlns:a16="http://schemas.microsoft.com/office/drawing/2014/main" id="{00000000-0008-0000-0200-0000C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64" name="Picture 7">
          <a:extLst>
            <a:ext uri="{FF2B5EF4-FFF2-40B4-BE49-F238E27FC236}">
              <a16:creationId xmlns:a16="http://schemas.microsoft.com/office/drawing/2014/main" id="{00000000-0008-0000-0200-0000C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65" name="Picture 7">
          <a:extLst>
            <a:ext uri="{FF2B5EF4-FFF2-40B4-BE49-F238E27FC236}">
              <a16:creationId xmlns:a16="http://schemas.microsoft.com/office/drawing/2014/main" id="{00000000-0008-0000-0200-0000C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66" name="Picture 7">
          <a:extLst>
            <a:ext uri="{FF2B5EF4-FFF2-40B4-BE49-F238E27FC236}">
              <a16:creationId xmlns:a16="http://schemas.microsoft.com/office/drawing/2014/main" id="{00000000-0008-0000-0200-0000C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67" name="Picture 7">
          <a:extLst>
            <a:ext uri="{FF2B5EF4-FFF2-40B4-BE49-F238E27FC236}">
              <a16:creationId xmlns:a16="http://schemas.microsoft.com/office/drawing/2014/main" id="{00000000-0008-0000-0200-0000C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68" name="Picture 7">
          <a:extLst>
            <a:ext uri="{FF2B5EF4-FFF2-40B4-BE49-F238E27FC236}">
              <a16:creationId xmlns:a16="http://schemas.microsoft.com/office/drawing/2014/main" id="{00000000-0008-0000-0200-0000C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69" name="Picture 7">
          <a:extLst>
            <a:ext uri="{FF2B5EF4-FFF2-40B4-BE49-F238E27FC236}">
              <a16:creationId xmlns:a16="http://schemas.microsoft.com/office/drawing/2014/main" id="{00000000-0008-0000-0200-0000C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70" name="Picture 7">
          <a:extLst>
            <a:ext uri="{FF2B5EF4-FFF2-40B4-BE49-F238E27FC236}">
              <a16:creationId xmlns:a16="http://schemas.microsoft.com/office/drawing/2014/main" id="{00000000-0008-0000-0200-0000C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71" name="Picture 7">
          <a:extLst>
            <a:ext uri="{FF2B5EF4-FFF2-40B4-BE49-F238E27FC236}">
              <a16:creationId xmlns:a16="http://schemas.microsoft.com/office/drawing/2014/main" id="{00000000-0008-0000-0200-0000C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72" name="Picture 7">
          <a:extLst>
            <a:ext uri="{FF2B5EF4-FFF2-40B4-BE49-F238E27FC236}">
              <a16:creationId xmlns:a16="http://schemas.microsoft.com/office/drawing/2014/main" id="{00000000-0008-0000-0200-0000C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73" name="Picture 7">
          <a:extLst>
            <a:ext uri="{FF2B5EF4-FFF2-40B4-BE49-F238E27FC236}">
              <a16:creationId xmlns:a16="http://schemas.microsoft.com/office/drawing/2014/main" id="{00000000-0008-0000-0200-0000C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74" name="Picture 7">
          <a:extLst>
            <a:ext uri="{FF2B5EF4-FFF2-40B4-BE49-F238E27FC236}">
              <a16:creationId xmlns:a16="http://schemas.microsoft.com/office/drawing/2014/main" id="{00000000-0008-0000-0200-0000D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75" name="Picture 7">
          <a:extLst>
            <a:ext uri="{FF2B5EF4-FFF2-40B4-BE49-F238E27FC236}">
              <a16:creationId xmlns:a16="http://schemas.microsoft.com/office/drawing/2014/main" id="{00000000-0008-0000-0200-0000D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76" name="Picture 7">
          <a:extLst>
            <a:ext uri="{FF2B5EF4-FFF2-40B4-BE49-F238E27FC236}">
              <a16:creationId xmlns:a16="http://schemas.microsoft.com/office/drawing/2014/main" id="{00000000-0008-0000-0200-0000D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77" name="Picture 7">
          <a:extLst>
            <a:ext uri="{FF2B5EF4-FFF2-40B4-BE49-F238E27FC236}">
              <a16:creationId xmlns:a16="http://schemas.microsoft.com/office/drawing/2014/main" id="{00000000-0008-0000-0200-0000D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78" name="Picture 7">
          <a:extLst>
            <a:ext uri="{FF2B5EF4-FFF2-40B4-BE49-F238E27FC236}">
              <a16:creationId xmlns:a16="http://schemas.microsoft.com/office/drawing/2014/main" id="{00000000-0008-0000-0200-0000D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79" name="Picture 7">
          <a:extLst>
            <a:ext uri="{FF2B5EF4-FFF2-40B4-BE49-F238E27FC236}">
              <a16:creationId xmlns:a16="http://schemas.microsoft.com/office/drawing/2014/main" id="{00000000-0008-0000-0200-0000D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80" name="Picture 7">
          <a:extLst>
            <a:ext uri="{FF2B5EF4-FFF2-40B4-BE49-F238E27FC236}">
              <a16:creationId xmlns:a16="http://schemas.microsoft.com/office/drawing/2014/main" id="{00000000-0008-0000-0200-0000D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81" name="Picture 7">
          <a:extLst>
            <a:ext uri="{FF2B5EF4-FFF2-40B4-BE49-F238E27FC236}">
              <a16:creationId xmlns:a16="http://schemas.microsoft.com/office/drawing/2014/main" id="{00000000-0008-0000-0200-0000D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82" name="Picture 7">
          <a:extLst>
            <a:ext uri="{FF2B5EF4-FFF2-40B4-BE49-F238E27FC236}">
              <a16:creationId xmlns:a16="http://schemas.microsoft.com/office/drawing/2014/main" id="{00000000-0008-0000-0200-0000D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83" name="Picture 7">
          <a:extLst>
            <a:ext uri="{FF2B5EF4-FFF2-40B4-BE49-F238E27FC236}">
              <a16:creationId xmlns:a16="http://schemas.microsoft.com/office/drawing/2014/main" id="{00000000-0008-0000-0200-0000D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84" name="Picture 7">
          <a:extLst>
            <a:ext uri="{FF2B5EF4-FFF2-40B4-BE49-F238E27FC236}">
              <a16:creationId xmlns:a16="http://schemas.microsoft.com/office/drawing/2014/main" id="{00000000-0008-0000-0200-0000D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85" name="Picture 7">
          <a:extLst>
            <a:ext uri="{FF2B5EF4-FFF2-40B4-BE49-F238E27FC236}">
              <a16:creationId xmlns:a16="http://schemas.microsoft.com/office/drawing/2014/main" id="{00000000-0008-0000-0200-0000D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86" name="Picture 7">
          <a:extLst>
            <a:ext uri="{FF2B5EF4-FFF2-40B4-BE49-F238E27FC236}">
              <a16:creationId xmlns:a16="http://schemas.microsoft.com/office/drawing/2014/main" id="{00000000-0008-0000-0200-0000D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87" name="Picture 7">
          <a:extLst>
            <a:ext uri="{FF2B5EF4-FFF2-40B4-BE49-F238E27FC236}">
              <a16:creationId xmlns:a16="http://schemas.microsoft.com/office/drawing/2014/main" id="{00000000-0008-0000-0200-0000D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88" name="Picture 7">
          <a:extLst>
            <a:ext uri="{FF2B5EF4-FFF2-40B4-BE49-F238E27FC236}">
              <a16:creationId xmlns:a16="http://schemas.microsoft.com/office/drawing/2014/main" id="{00000000-0008-0000-0200-0000D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89" name="Picture 7">
          <a:extLst>
            <a:ext uri="{FF2B5EF4-FFF2-40B4-BE49-F238E27FC236}">
              <a16:creationId xmlns:a16="http://schemas.microsoft.com/office/drawing/2014/main" id="{00000000-0008-0000-0200-0000D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90" name="Picture 7">
          <a:extLst>
            <a:ext uri="{FF2B5EF4-FFF2-40B4-BE49-F238E27FC236}">
              <a16:creationId xmlns:a16="http://schemas.microsoft.com/office/drawing/2014/main" id="{00000000-0008-0000-0200-0000E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91" name="Picture 7">
          <a:extLst>
            <a:ext uri="{FF2B5EF4-FFF2-40B4-BE49-F238E27FC236}">
              <a16:creationId xmlns:a16="http://schemas.microsoft.com/office/drawing/2014/main" id="{00000000-0008-0000-0200-0000E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92" name="Picture 7">
          <a:extLst>
            <a:ext uri="{FF2B5EF4-FFF2-40B4-BE49-F238E27FC236}">
              <a16:creationId xmlns:a16="http://schemas.microsoft.com/office/drawing/2014/main" id="{00000000-0008-0000-0200-0000E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93" name="Picture 7">
          <a:extLst>
            <a:ext uri="{FF2B5EF4-FFF2-40B4-BE49-F238E27FC236}">
              <a16:creationId xmlns:a16="http://schemas.microsoft.com/office/drawing/2014/main" id="{00000000-0008-0000-0200-0000E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94" name="Picture 7">
          <a:extLst>
            <a:ext uri="{FF2B5EF4-FFF2-40B4-BE49-F238E27FC236}">
              <a16:creationId xmlns:a16="http://schemas.microsoft.com/office/drawing/2014/main" id="{00000000-0008-0000-0200-0000E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95" name="Picture 7">
          <a:extLst>
            <a:ext uri="{FF2B5EF4-FFF2-40B4-BE49-F238E27FC236}">
              <a16:creationId xmlns:a16="http://schemas.microsoft.com/office/drawing/2014/main" id="{00000000-0008-0000-0200-0000E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96" name="Picture 7">
          <a:extLst>
            <a:ext uri="{FF2B5EF4-FFF2-40B4-BE49-F238E27FC236}">
              <a16:creationId xmlns:a16="http://schemas.microsoft.com/office/drawing/2014/main" id="{00000000-0008-0000-0200-0000E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97" name="Picture 7">
          <a:extLst>
            <a:ext uri="{FF2B5EF4-FFF2-40B4-BE49-F238E27FC236}">
              <a16:creationId xmlns:a16="http://schemas.microsoft.com/office/drawing/2014/main" id="{00000000-0008-0000-0200-0000E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98" name="Picture 7">
          <a:extLst>
            <a:ext uri="{FF2B5EF4-FFF2-40B4-BE49-F238E27FC236}">
              <a16:creationId xmlns:a16="http://schemas.microsoft.com/office/drawing/2014/main" id="{00000000-0008-0000-0200-0000E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799" name="Picture 7">
          <a:extLst>
            <a:ext uri="{FF2B5EF4-FFF2-40B4-BE49-F238E27FC236}">
              <a16:creationId xmlns:a16="http://schemas.microsoft.com/office/drawing/2014/main" id="{00000000-0008-0000-0200-0000E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00" name="Picture 7">
          <a:extLst>
            <a:ext uri="{FF2B5EF4-FFF2-40B4-BE49-F238E27FC236}">
              <a16:creationId xmlns:a16="http://schemas.microsoft.com/office/drawing/2014/main" id="{00000000-0008-0000-0200-0000E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01" name="Picture 7">
          <a:extLst>
            <a:ext uri="{FF2B5EF4-FFF2-40B4-BE49-F238E27FC236}">
              <a16:creationId xmlns:a16="http://schemas.microsoft.com/office/drawing/2014/main" id="{00000000-0008-0000-0200-0000E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02" name="Picture 7">
          <a:extLst>
            <a:ext uri="{FF2B5EF4-FFF2-40B4-BE49-F238E27FC236}">
              <a16:creationId xmlns:a16="http://schemas.microsoft.com/office/drawing/2014/main" id="{00000000-0008-0000-0200-0000E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03" name="Picture 7">
          <a:extLst>
            <a:ext uri="{FF2B5EF4-FFF2-40B4-BE49-F238E27FC236}">
              <a16:creationId xmlns:a16="http://schemas.microsoft.com/office/drawing/2014/main" id="{00000000-0008-0000-0200-0000E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04" name="Picture 7">
          <a:extLst>
            <a:ext uri="{FF2B5EF4-FFF2-40B4-BE49-F238E27FC236}">
              <a16:creationId xmlns:a16="http://schemas.microsoft.com/office/drawing/2014/main" id="{00000000-0008-0000-0200-0000E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05" name="Picture 7">
          <a:extLst>
            <a:ext uri="{FF2B5EF4-FFF2-40B4-BE49-F238E27FC236}">
              <a16:creationId xmlns:a16="http://schemas.microsoft.com/office/drawing/2014/main" id="{00000000-0008-0000-0200-0000E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06" name="Picture 7">
          <a:extLst>
            <a:ext uri="{FF2B5EF4-FFF2-40B4-BE49-F238E27FC236}">
              <a16:creationId xmlns:a16="http://schemas.microsoft.com/office/drawing/2014/main" id="{00000000-0008-0000-0200-0000F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07" name="Picture 7">
          <a:extLst>
            <a:ext uri="{FF2B5EF4-FFF2-40B4-BE49-F238E27FC236}">
              <a16:creationId xmlns:a16="http://schemas.microsoft.com/office/drawing/2014/main" id="{00000000-0008-0000-0200-0000F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08" name="Picture 7">
          <a:extLst>
            <a:ext uri="{FF2B5EF4-FFF2-40B4-BE49-F238E27FC236}">
              <a16:creationId xmlns:a16="http://schemas.microsoft.com/office/drawing/2014/main" id="{00000000-0008-0000-0200-0000F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09" name="Picture 7">
          <a:extLst>
            <a:ext uri="{FF2B5EF4-FFF2-40B4-BE49-F238E27FC236}">
              <a16:creationId xmlns:a16="http://schemas.microsoft.com/office/drawing/2014/main" id="{00000000-0008-0000-0200-0000F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10" name="Picture 7">
          <a:extLst>
            <a:ext uri="{FF2B5EF4-FFF2-40B4-BE49-F238E27FC236}">
              <a16:creationId xmlns:a16="http://schemas.microsoft.com/office/drawing/2014/main" id="{00000000-0008-0000-0200-0000F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11" name="Picture 7">
          <a:extLst>
            <a:ext uri="{FF2B5EF4-FFF2-40B4-BE49-F238E27FC236}">
              <a16:creationId xmlns:a16="http://schemas.microsoft.com/office/drawing/2014/main" id="{00000000-0008-0000-0200-0000F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12" name="Picture 7">
          <a:extLst>
            <a:ext uri="{FF2B5EF4-FFF2-40B4-BE49-F238E27FC236}">
              <a16:creationId xmlns:a16="http://schemas.microsoft.com/office/drawing/2014/main" id="{00000000-0008-0000-0200-0000F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13" name="Picture 7">
          <a:extLst>
            <a:ext uri="{FF2B5EF4-FFF2-40B4-BE49-F238E27FC236}">
              <a16:creationId xmlns:a16="http://schemas.microsoft.com/office/drawing/2014/main" id="{00000000-0008-0000-0200-0000F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14" name="Picture 7">
          <a:extLst>
            <a:ext uri="{FF2B5EF4-FFF2-40B4-BE49-F238E27FC236}">
              <a16:creationId xmlns:a16="http://schemas.microsoft.com/office/drawing/2014/main" id="{00000000-0008-0000-0200-0000F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15" name="Picture 7">
          <a:extLst>
            <a:ext uri="{FF2B5EF4-FFF2-40B4-BE49-F238E27FC236}">
              <a16:creationId xmlns:a16="http://schemas.microsoft.com/office/drawing/2014/main" id="{00000000-0008-0000-0200-0000F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16" name="Picture 7">
          <a:extLst>
            <a:ext uri="{FF2B5EF4-FFF2-40B4-BE49-F238E27FC236}">
              <a16:creationId xmlns:a16="http://schemas.microsoft.com/office/drawing/2014/main" id="{00000000-0008-0000-0200-0000F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17" name="Picture 7">
          <a:extLst>
            <a:ext uri="{FF2B5EF4-FFF2-40B4-BE49-F238E27FC236}">
              <a16:creationId xmlns:a16="http://schemas.microsoft.com/office/drawing/2014/main" id="{00000000-0008-0000-0200-0000F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18" name="Picture 7">
          <a:extLst>
            <a:ext uri="{FF2B5EF4-FFF2-40B4-BE49-F238E27FC236}">
              <a16:creationId xmlns:a16="http://schemas.microsoft.com/office/drawing/2014/main" id="{00000000-0008-0000-0200-0000F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19" name="Picture 7">
          <a:extLst>
            <a:ext uri="{FF2B5EF4-FFF2-40B4-BE49-F238E27FC236}">
              <a16:creationId xmlns:a16="http://schemas.microsoft.com/office/drawing/2014/main" id="{00000000-0008-0000-0200-0000F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20" name="Picture 7">
          <a:extLst>
            <a:ext uri="{FF2B5EF4-FFF2-40B4-BE49-F238E27FC236}">
              <a16:creationId xmlns:a16="http://schemas.microsoft.com/office/drawing/2014/main" id="{00000000-0008-0000-0200-0000F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21" name="Picture 7">
          <a:extLst>
            <a:ext uri="{FF2B5EF4-FFF2-40B4-BE49-F238E27FC236}">
              <a16:creationId xmlns:a16="http://schemas.microsoft.com/office/drawing/2014/main" id="{00000000-0008-0000-0200-0000F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22" name="Picture 7">
          <a:extLst>
            <a:ext uri="{FF2B5EF4-FFF2-40B4-BE49-F238E27FC236}">
              <a16:creationId xmlns:a16="http://schemas.microsoft.com/office/drawing/2014/main" id="{00000000-0008-0000-0200-00000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23" name="Picture 7">
          <a:extLst>
            <a:ext uri="{FF2B5EF4-FFF2-40B4-BE49-F238E27FC236}">
              <a16:creationId xmlns:a16="http://schemas.microsoft.com/office/drawing/2014/main" id="{00000000-0008-0000-0200-00000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24" name="Picture 7">
          <a:extLst>
            <a:ext uri="{FF2B5EF4-FFF2-40B4-BE49-F238E27FC236}">
              <a16:creationId xmlns:a16="http://schemas.microsoft.com/office/drawing/2014/main" id="{00000000-0008-0000-0200-00000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25" name="Picture 7">
          <a:extLst>
            <a:ext uri="{FF2B5EF4-FFF2-40B4-BE49-F238E27FC236}">
              <a16:creationId xmlns:a16="http://schemas.microsoft.com/office/drawing/2014/main" id="{00000000-0008-0000-0200-00000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26" name="Picture 7">
          <a:extLst>
            <a:ext uri="{FF2B5EF4-FFF2-40B4-BE49-F238E27FC236}">
              <a16:creationId xmlns:a16="http://schemas.microsoft.com/office/drawing/2014/main" id="{00000000-0008-0000-0200-00000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27" name="Picture 7">
          <a:extLst>
            <a:ext uri="{FF2B5EF4-FFF2-40B4-BE49-F238E27FC236}">
              <a16:creationId xmlns:a16="http://schemas.microsoft.com/office/drawing/2014/main" id="{00000000-0008-0000-0200-00000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28" name="Picture 7">
          <a:extLst>
            <a:ext uri="{FF2B5EF4-FFF2-40B4-BE49-F238E27FC236}">
              <a16:creationId xmlns:a16="http://schemas.microsoft.com/office/drawing/2014/main" id="{00000000-0008-0000-0200-00000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29" name="Picture 7">
          <a:extLst>
            <a:ext uri="{FF2B5EF4-FFF2-40B4-BE49-F238E27FC236}">
              <a16:creationId xmlns:a16="http://schemas.microsoft.com/office/drawing/2014/main" id="{00000000-0008-0000-0200-00000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30" name="Picture 7">
          <a:extLst>
            <a:ext uri="{FF2B5EF4-FFF2-40B4-BE49-F238E27FC236}">
              <a16:creationId xmlns:a16="http://schemas.microsoft.com/office/drawing/2014/main" id="{00000000-0008-0000-0200-00000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31" name="Picture 7">
          <a:extLst>
            <a:ext uri="{FF2B5EF4-FFF2-40B4-BE49-F238E27FC236}">
              <a16:creationId xmlns:a16="http://schemas.microsoft.com/office/drawing/2014/main" id="{00000000-0008-0000-0200-00000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32" name="Picture 7">
          <a:extLst>
            <a:ext uri="{FF2B5EF4-FFF2-40B4-BE49-F238E27FC236}">
              <a16:creationId xmlns:a16="http://schemas.microsoft.com/office/drawing/2014/main" id="{00000000-0008-0000-0200-00000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33" name="Picture 7">
          <a:extLst>
            <a:ext uri="{FF2B5EF4-FFF2-40B4-BE49-F238E27FC236}">
              <a16:creationId xmlns:a16="http://schemas.microsoft.com/office/drawing/2014/main" id="{00000000-0008-0000-0200-00000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34" name="Picture 7">
          <a:extLst>
            <a:ext uri="{FF2B5EF4-FFF2-40B4-BE49-F238E27FC236}">
              <a16:creationId xmlns:a16="http://schemas.microsoft.com/office/drawing/2014/main" id="{00000000-0008-0000-0200-00000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35" name="Picture 7">
          <a:extLst>
            <a:ext uri="{FF2B5EF4-FFF2-40B4-BE49-F238E27FC236}">
              <a16:creationId xmlns:a16="http://schemas.microsoft.com/office/drawing/2014/main" id="{00000000-0008-0000-0200-00000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36" name="Picture 7">
          <a:extLst>
            <a:ext uri="{FF2B5EF4-FFF2-40B4-BE49-F238E27FC236}">
              <a16:creationId xmlns:a16="http://schemas.microsoft.com/office/drawing/2014/main" id="{00000000-0008-0000-0200-00000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37" name="Picture 7">
          <a:extLst>
            <a:ext uri="{FF2B5EF4-FFF2-40B4-BE49-F238E27FC236}">
              <a16:creationId xmlns:a16="http://schemas.microsoft.com/office/drawing/2014/main" id="{00000000-0008-0000-0200-00000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38" name="Picture 7">
          <a:extLst>
            <a:ext uri="{FF2B5EF4-FFF2-40B4-BE49-F238E27FC236}">
              <a16:creationId xmlns:a16="http://schemas.microsoft.com/office/drawing/2014/main" id="{00000000-0008-0000-0200-00001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39" name="Picture 7">
          <a:extLst>
            <a:ext uri="{FF2B5EF4-FFF2-40B4-BE49-F238E27FC236}">
              <a16:creationId xmlns:a16="http://schemas.microsoft.com/office/drawing/2014/main" id="{00000000-0008-0000-0200-00001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40" name="Picture 7">
          <a:extLst>
            <a:ext uri="{FF2B5EF4-FFF2-40B4-BE49-F238E27FC236}">
              <a16:creationId xmlns:a16="http://schemas.microsoft.com/office/drawing/2014/main" id="{00000000-0008-0000-0200-00001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41" name="Picture 7">
          <a:extLst>
            <a:ext uri="{FF2B5EF4-FFF2-40B4-BE49-F238E27FC236}">
              <a16:creationId xmlns:a16="http://schemas.microsoft.com/office/drawing/2014/main" id="{00000000-0008-0000-0200-00001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42" name="Picture 7">
          <a:extLst>
            <a:ext uri="{FF2B5EF4-FFF2-40B4-BE49-F238E27FC236}">
              <a16:creationId xmlns:a16="http://schemas.microsoft.com/office/drawing/2014/main" id="{00000000-0008-0000-0200-00001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43" name="Picture 7">
          <a:extLst>
            <a:ext uri="{FF2B5EF4-FFF2-40B4-BE49-F238E27FC236}">
              <a16:creationId xmlns:a16="http://schemas.microsoft.com/office/drawing/2014/main" id="{00000000-0008-0000-0200-00001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44" name="Picture 7">
          <a:extLst>
            <a:ext uri="{FF2B5EF4-FFF2-40B4-BE49-F238E27FC236}">
              <a16:creationId xmlns:a16="http://schemas.microsoft.com/office/drawing/2014/main" id="{00000000-0008-0000-0200-00001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45" name="Picture 7">
          <a:extLst>
            <a:ext uri="{FF2B5EF4-FFF2-40B4-BE49-F238E27FC236}">
              <a16:creationId xmlns:a16="http://schemas.microsoft.com/office/drawing/2014/main" id="{00000000-0008-0000-0200-00001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46" name="Picture 7">
          <a:extLst>
            <a:ext uri="{FF2B5EF4-FFF2-40B4-BE49-F238E27FC236}">
              <a16:creationId xmlns:a16="http://schemas.microsoft.com/office/drawing/2014/main" id="{00000000-0008-0000-0200-00001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47" name="Picture 7">
          <a:extLst>
            <a:ext uri="{FF2B5EF4-FFF2-40B4-BE49-F238E27FC236}">
              <a16:creationId xmlns:a16="http://schemas.microsoft.com/office/drawing/2014/main" id="{00000000-0008-0000-0200-00001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48" name="Picture 7">
          <a:extLst>
            <a:ext uri="{FF2B5EF4-FFF2-40B4-BE49-F238E27FC236}">
              <a16:creationId xmlns:a16="http://schemas.microsoft.com/office/drawing/2014/main" id="{00000000-0008-0000-0200-00001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49" name="Picture 7">
          <a:extLst>
            <a:ext uri="{FF2B5EF4-FFF2-40B4-BE49-F238E27FC236}">
              <a16:creationId xmlns:a16="http://schemas.microsoft.com/office/drawing/2014/main" id="{00000000-0008-0000-0200-00001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50" name="Picture 7">
          <a:extLst>
            <a:ext uri="{FF2B5EF4-FFF2-40B4-BE49-F238E27FC236}">
              <a16:creationId xmlns:a16="http://schemas.microsoft.com/office/drawing/2014/main" id="{00000000-0008-0000-0200-00001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51" name="Picture 7">
          <a:extLst>
            <a:ext uri="{FF2B5EF4-FFF2-40B4-BE49-F238E27FC236}">
              <a16:creationId xmlns:a16="http://schemas.microsoft.com/office/drawing/2014/main" id="{00000000-0008-0000-0200-00003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52" name="Picture 7">
          <a:extLst>
            <a:ext uri="{FF2B5EF4-FFF2-40B4-BE49-F238E27FC236}">
              <a16:creationId xmlns:a16="http://schemas.microsoft.com/office/drawing/2014/main" id="{00000000-0008-0000-0200-00003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53" name="Picture 7">
          <a:extLst>
            <a:ext uri="{FF2B5EF4-FFF2-40B4-BE49-F238E27FC236}">
              <a16:creationId xmlns:a16="http://schemas.microsoft.com/office/drawing/2014/main" id="{00000000-0008-0000-0200-00003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54" name="Picture 7">
          <a:extLst>
            <a:ext uri="{FF2B5EF4-FFF2-40B4-BE49-F238E27FC236}">
              <a16:creationId xmlns:a16="http://schemas.microsoft.com/office/drawing/2014/main" id="{00000000-0008-0000-0200-00004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55" name="Picture 7">
          <a:extLst>
            <a:ext uri="{FF2B5EF4-FFF2-40B4-BE49-F238E27FC236}">
              <a16:creationId xmlns:a16="http://schemas.microsoft.com/office/drawing/2014/main" id="{00000000-0008-0000-0200-00004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56" name="Picture 7">
          <a:extLst>
            <a:ext uri="{FF2B5EF4-FFF2-40B4-BE49-F238E27FC236}">
              <a16:creationId xmlns:a16="http://schemas.microsoft.com/office/drawing/2014/main" id="{00000000-0008-0000-0200-00004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57" name="Picture 7">
          <a:extLst>
            <a:ext uri="{FF2B5EF4-FFF2-40B4-BE49-F238E27FC236}">
              <a16:creationId xmlns:a16="http://schemas.microsoft.com/office/drawing/2014/main" id="{00000000-0008-0000-0200-00004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58" name="Picture 7">
          <a:extLst>
            <a:ext uri="{FF2B5EF4-FFF2-40B4-BE49-F238E27FC236}">
              <a16:creationId xmlns:a16="http://schemas.microsoft.com/office/drawing/2014/main" id="{00000000-0008-0000-0200-00004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59" name="Picture 7">
          <a:extLst>
            <a:ext uri="{FF2B5EF4-FFF2-40B4-BE49-F238E27FC236}">
              <a16:creationId xmlns:a16="http://schemas.microsoft.com/office/drawing/2014/main" id="{00000000-0008-0000-0200-00004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60" name="Picture 7">
          <a:extLst>
            <a:ext uri="{FF2B5EF4-FFF2-40B4-BE49-F238E27FC236}">
              <a16:creationId xmlns:a16="http://schemas.microsoft.com/office/drawing/2014/main" id="{00000000-0008-0000-0200-00004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61" name="Picture 7">
          <a:extLst>
            <a:ext uri="{FF2B5EF4-FFF2-40B4-BE49-F238E27FC236}">
              <a16:creationId xmlns:a16="http://schemas.microsoft.com/office/drawing/2014/main" id="{00000000-0008-0000-0200-00004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62" name="Picture 7">
          <a:extLst>
            <a:ext uri="{FF2B5EF4-FFF2-40B4-BE49-F238E27FC236}">
              <a16:creationId xmlns:a16="http://schemas.microsoft.com/office/drawing/2014/main" id="{00000000-0008-0000-0200-00004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63" name="Picture 7">
          <a:extLst>
            <a:ext uri="{FF2B5EF4-FFF2-40B4-BE49-F238E27FC236}">
              <a16:creationId xmlns:a16="http://schemas.microsoft.com/office/drawing/2014/main" id="{00000000-0008-0000-0200-00004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64" name="Picture 7">
          <a:extLst>
            <a:ext uri="{FF2B5EF4-FFF2-40B4-BE49-F238E27FC236}">
              <a16:creationId xmlns:a16="http://schemas.microsoft.com/office/drawing/2014/main" id="{00000000-0008-0000-0200-00004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65" name="Picture 7">
          <a:extLst>
            <a:ext uri="{FF2B5EF4-FFF2-40B4-BE49-F238E27FC236}">
              <a16:creationId xmlns:a16="http://schemas.microsoft.com/office/drawing/2014/main" id="{00000000-0008-0000-0200-00004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66" name="Picture 7">
          <a:extLst>
            <a:ext uri="{FF2B5EF4-FFF2-40B4-BE49-F238E27FC236}">
              <a16:creationId xmlns:a16="http://schemas.microsoft.com/office/drawing/2014/main" id="{00000000-0008-0000-0200-00004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67" name="Picture 7">
          <a:extLst>
            <a:ext uri="{FF2B5EF4-FFF2-40B4-BE49-F238E27FC236}">
              <a16:creationId xmlns:a16="http://schemas.microsoft.com/office/drawing/2014/main" id="{00000000-0008-0000-0200-00004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68" name="Picture 7">
          <a:extLst>
            <a:ext uri="{FF2B5EF4-FFF2-40B4-BE49-F238E27FC236}">
              <a16:creationId xmlns:a16="http://schemas.microsoft.com/office/drawing/2014/main" id="{00000000-0008-0000-0200-00004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69" name="Picture 7">
          <a:extLst>
            <a:ext uri="{FF2B5EF4-FFF2-40B4-BE49-F238E27FC236}">
              <a16:creationId xmlns:a16="http://schemas.microsoft.com/office/drawing/2014/main" id="{00000000-0008-0000-0200-00004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70" name="Picture 7">
          <a:extLst>
            <a:ext uri="{FF2B5EF4-FFF2-40B4-BE49-F238E27FC236}">
              <a16:creationId xmlns:a16="http://schemas.microsoft.com/office/drawing/2014/main" id="{00000000-0008-0000-0200-00005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71" name="Picture 7">
          <a:extLst>
            <a:ext uri="{FF2B5EF4-FFF2-40B4-BE49-F238E27FC236}">
              <a16:creationId xmlns:a16="http://schemas.microsoft.com/office/drawing/2014/main" id="{00000000-0008-0000-0200-00005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72" name="Picture 7">
          <a:extLst>
            <a:ext uri="{FF2B5EF4-FFF2-40B4-BE49-F238E27FC236}">
              <a16:creationId xmlns:a16="http://schemas.microsoft.com/office/drawing/2014/main" id="{00000000-0008-0000-0200-00005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73" name="Picture 7">
          <a:extLst>
            <a:ext uri="{FF2B5EF4-FFF2-40B4-BE49-F238E27FC236}">
              <a16:creationId xmlns:a16="http://schemas.microsoft.com/office/drawing/2014/main" id="{00000000-0008-0000-0200-00005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74" name="Picture 7">
          <a:extLst>
            <a:ext uri="{FF2B5EF4-FFF2-40B4-BE49-F238E27FC236}">
              <a16:creationId xmlns:a16="http://schemas.microsoft.com/office/drawing/2014/main" id="{00000000-0008-0000-0200-00005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75" name="Picture 7">
          <a:extLst>
            <a:ext uri="{FF2B5EF4-FFF2-40B4-BE49-F238E27FC236}">
              <a16:creationId xmlns:a16="http://schemas.microsoft.com/office/drawing/2014/main" id="{00000000-0008-0000-0200-00005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76" name="Picture 7">
          <a:extLst>
            <a:ext uri="{FF2B5EF4-FFF2-40B4-BE49-F238E27FC236}">
              <a16:creationId xmlns:a16="http://schemas.microsoft.com/office/drawing/2014/main" id="{00000000-0008-0000-0200-00005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77" name="Picture 7">
          <a:extLst>
            <a:ext uri="{FF2B5EF4-FFF2-40B4-BE49-F238E27FC236}">
              <a16:creationId xmlns:a16="http://schemas.microsoft.com/office/drawing/2014/main" id="{00000000-0008-0000-0200-00005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112</xdr:row>
      <xdr:rowOff>0</xdr:rowOff>
    </xdr:from>
    <xdr:ext cx="0" cy="156882"/>
    <xdr:pic>
      <xdr:nvPicPr>
        <xdr:cNvPr id="4878" name="Picture 7">
          <a:extLst>
            <a:ext uri="{FF2B5EF4-FFF2-40B4-BE49-F238E27FC236}">
              <a16:creationId xmlns:a16="http://schemas.microsoft.com/office/drawing/2014/main" id="{00000000-0008-0000-0200-00005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79" name="Picture 7">
          <a:extLst>
            <a:ext uri="{FF2B5EF4-FFF2-40B4-BE49-F238E27FC236}">
              <a16:creationId xmlns:a16="http://schemas.microsoft.com/office/drawing/2014/main" id="{00000000-0008-0000-0200-00000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80" name="Picture 7">
          <a:extLst>
            <a:ext uri="{FF2B5EF4-FFF2-40B4-BE49-F238E27FC236}">
              <a16:creationId xmlns:a16="http://schemas.microsoft.com/office/drawing/2014/main" id="{00000000-0008-0000-0200-00000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81" name="Picture 7">
          <a:extLst>
            <a:ext uri="{FF2B5EF4-FFF2-40B4-BE49-F238E27FC236}">
              <a16:creationId xmlns:a16="http://schemas.microsoft.com/office/drawing/2014/main" id="{00000000-0008-0000-0200-00000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82" name="Picture 7">
          <a:extLst>
            <a:ext uri="{FF2B5EF4-FFF2-40B4-BE49-F238E27FC236}">
              <a16:creationId xmlns:a16="http://schemas.microsoft.com/office/drawing/2014/main" id="{00000000-0008-0000-0200-00000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83" name="Picture 7">
          <a:extLst>
            <a:ext uri="{FF2B5EF4-FFF2-40B4-BE49-F238E27FC236}">
              <a16:creationId xmlns:a16="http://schemas.microsoft.com/office/drawing/2014/main" id="{00000000-0008-0000-0200-00000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84" name="Picture 7">
          <a:extLst>
            <a:ext uri="{FF2B5EF4-FFF2-40B4-BE49-F238E27FC236}">
              <a16:creationId xmlns:a16="http://schemas.microsoft.com/office/drawing/2014/main" id="{00000000-0008-0000-0200-00001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85" name="Picture 7">
          <a:extLst>
            <a:ext uri="{FF2B5EF4-FFF2-40B4-BE49-F238E27FC236}">
              <a16:creationId xmlns:a16="http://schemas.microsoft.com/office/drawing/2014/main" id="{00000000-0008-0000-0200-00001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86" name="Picture 7">
          <a:extLst>
            <a:ext uri="{FF2B5EF4-FFF2-40B4-BE49-F238E27FC236}">
              <a16:creationId xmlns:a16="http://schemas.microsoft.com/office/drawing/2014/main" id="{00000000-0008-0000-0200-00001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87" name="Picture 7">
          <a:extLst>
            <a:ext uri="{FF2B5EF4-FFF2-40B4-BE49-F238E27FC236}">
              <a16:creationId xmlns:a16="http://schemas.microsoft.com/office/drawing/2014/main" id="{00000000-0008-0000-0200-00001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88" name="Picture 7">
          <a:extLst>
            <a:ext uri="{FF2B5EF4-FFF2-40B4-BE49-F238E27FC236}">
              <a16:creationId xmlns:a16="http://schemas.microsoft.com/office/drawing/2014/main" id="{00000000-0008-0000-0200-00001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89" name="Picture 7">
          <a:extLst>
            <a:ext uri="{FF2B5EF4-FFF2-40B4-BE49-F238E27FC236}">
              <a16:creationId xmlns:a16="http://schemas.microsoft.com/office/drawing/2014/main" id="{00000000-0008-0000-0200-00001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90" name="Picture 7">
          <a:extLst>
            <a:ext uri="{FF2B5EF4-FFF2-40B4-BE49-F238E27FC236}">
              <a16:creationId xmlns:a16="http://schemas.microsoft.com/office/drawing/2014/main" id="{00000000-0008-0000-0200-00001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91" name="Picture 7">
          <a:extLst>
            <a:ext uri="{FF2B5EF4-FFF2-40B4-BE49-F238E27FC236}">
              <a16:creationId xmlns:a16="http://schemas.microsoft.com/office/drawing/2014/main" id="{00000000-0008-0000-0200-00001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92" name="Picture 7">
          <a:extLst>
            <a:ext uri="{FF2B5EF4-FFF2-40B4-BE49-F238E27FC236}">
              <a16:creationId xmlns:a16="http://schemas.microsoft.com/office/drawing/2014/main" id="{00000000-0008-0000-0200-00001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93" name="Picture 7">
          <a:extLst>
            <a:ext uri="{FF2B5EF4-FFF2-40B4-BE49-F238E27FC236}">
              <a16:creationId xmlns:a16="http://schemas.microsoft.com/office/drawing/2014/main" id="{00000000-0008-0000-0200-00001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94" name="Picture 7">
          <a:extLst>
            <a:ext uri="{FF2B5EF4-FFF2-40B4-BE49-F238E27FC236}">
              <a16:creationId xmlns:a16="http://schemas.microsoft.com/office/drawing/2014/main" id="{00000000-0008-0000-0200-00001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95" name="Picture 7">
          <a:extLst>
            <a:ext uri="{FF2B5EF4-FFF2-40B4-BE49-F238E27FC236}">
              <a16:creationId xmlns:a16="http://schemas.microsoft.com/office/drawing/2014/main" id="{00000000-0008-0000-0200-00001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96" name="Picture 7">
          <a:extLst>
            <a:ext uri="{FF2B5EF4-FFF2-40B4-BE49-F238E27FC236}">
              <a16:creationId xmlns:a16="http://schemas.microsoft.com/office/drawing/2014/main" id="{00000000-0008-0000-0200-00001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97" name="Picture 7">
          <a:extLst>
            <a:ext uri="{FF2B5EF4-FFF2-40B4-BE49-F238E27FC236}">
              <a16:creationId xmlns:a16="http://schemas.microsoft.com/office/drawing/2014/main" id="{00000000-0008-0000-0200-00001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98" name="Picture 7">
          <a:extLst>
            <a:ext uri="{FF2B5EF4-FFF2-40B4-BE49-F238E27FC236}">
              <a16:creationId xmlns:a16="http://schemas.microsoft.com/office/drawing/2014/main" id="{00000000-0008-0000-0200-00001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899" name="Picture 7">
          <a:extLst>
            <a:ext uri="{FF2B5EF4-FFF2-40B4-BE49-F238E27FC236}">
              <a16:creationId xmlns:a16="http://schemas.microsoft.com/office/drawing/2014/main" id="{00000000-0008-0000-0200-00001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00" name="Picture 7">
          <a:extLst>
            <a:ext uri="{FF2B5EF4-FFF2-40B4-BE49-F238E27FC236}">
              <a16:creationId xmlns:a16="http://schemas.microsoft.com/office/drawing/2014/main" id="{00000000-0008-0000-0200-00002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01" name="Picture 7">
          <a:extLst>
            <a:ext uri="{FF2B5EF4-FFF2-40B4-BE49-F238E27FC236}">
              <a16:creationId xmlns:a16="http://schemas.microsoft.com/office/drawing/2014/main" id="{00000000-0008-0000-0200-00002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02" name="Picture 7">
          <a:extLst>
            <a:ext uri="{FF2B5EF4-FFF2-40B4-BE49-F238E27FC236}">
              <a16:creationId xmlns:a16="http://schemas.microsoft.com/office/drawing/2014/main" id="{00000000-0008-0000-0200-00002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03" name="Picture 7">
          <a:extLst>
            <a:ext uri="{FF2B5EF4-FFF2-40B4-BE49-F238E27FC236}">
              <a16:creationId xmlns:a16="http://schemas.microsoft.com/office/drawing/2014/main" id="{00000000-0008-0000-0200-00002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04" name="Picture 7">
          <a:extLst>
            <a:ext uri="{FF2B5EF4-FFF2-40B4-BE49-F238E27FC236}">
              <a16:creationId xmlns:a16="http://schemas.microsoft.com/office/drawing/2014/main" id="{00000000-0008-0000-0200-00002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05" name="Picture 7">
          <a:extLst>
            <a:ext uri="{FF2B5EF4-FFF2-40B4-BE49-F238E27FC236}">
              <a16:creationId xmlns:a16="http://schemas.microsoft.com/office/drawing/2014/main" id="{00000000-0008-0000-0200-00002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06" name="Picture 7">
          <a:extLst>
            <a:ext uri="{FF2B5EF4-FFF2-40B4-BE49-F238E27FC236}">
              <a16:creationId xmlns:a16="http://schemas.microsoft.com/office/drawing/2014/main" id="{00000000-0008-0000-0200-00002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07" name="Picture 7">
          <a:extLst>
            <a:ext uri="{FF2B5EF4-FFF2-40B4-BE49-F238E27FC236}">
              <a16:creationId xmlns:a16="http://schemas.microsoft.com/office/drawing/2014/main" id="{00000000-0008-0000-0200-00002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08" name="Picture 7">
          <a:extLst>
            <a:ext uri="{FF2B5EF4-FFF2-40B4-BE49-F238E27FC236}">
              <a16:creationId xmlns:a16="http://schemas.microsoft.com/office/drawing/2014/main" id="{00000000-0008-0000-0200-00002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09" name="Picture 7">
          <a:extLst>
            <a:ext uri="{FF2B5EF4-FFF2-40B4-BE49-F238E27FC236}">
              <a16:creationId xmlns:a16="http://schemas.microsoft.com/office/drawing/2014/main" id="{00000000-0008-0000-0200-00002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10" name="Picture 7">
          <a:extLst>
            <a:ext uri="{FF2B5EF4-FFF2-40B4-BE49-F238E27FC236}">
              <a16:creationId xmlns:a16="http://schemas.microsoft.com/office/drawing/2014/main" id="{00000000-0008-0000-0200-00002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11" name="Picture 7">
          <a:extLst>
            <a:ext uri="{FF2B5EF4-FFF2-40B4-BE49-F238E27FC236}">
              <a16:creationId xmlns:a16="http://schemas.microsoft.com/office/drawing/2014/main" id="{00000000-0008-0000-0200-00002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12" name="Picture 7">
          <a:extLst>
            <a:ext uri="{FF2B5EF4-FFF2-40B4-BE49-F238E27FC236}">
              <a16:creationId xmlns:a16="http://schemas.microsoft.com/office/drawing/2014/main" id="{00000000-0008-0000-0200-00002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13" name="Picture 7">
          <a:extLst>
            <a:ext uri="{FF2B5EF4-FFF2-40B4-BE49-F238E27FC236}">
              <a16:creationId xmlns:a16="http://schemas.microsoft.com/office/drawing/2014/main" id="{00000000-0008-0000-0200-00002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14" name="Picture 7">
          <a:extLst>
            <a:ext uri="{FF2B5EF4-FFF2-40B4-BE49-F238E27FC236}">
              <a16:creationId xmlns:a16="http://schemas.microsoft.com/office/drawing/2014/main" id="{00000000-0008-0000-0200-00002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15" name="Picture 7">
          <a:extLst>
            <a:ext uri="{FF2B5EF4-FFF2-40B4-BE49-F238E27FC236}">
              <a16:creationId xmlns:a16="http://schemas.microsoft.com/office/drawing/2014/main" id="{00000000-0008-0000-0200-00002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16" name="Picture 7">
          <a:extLst>
            <a:ext uri="{FF2B5EF4-FFF2-40B4-BE49-F238E27FC236}">
              <a16:creationId xmlns:a16="http://schemas.microsoft.com/office/drawing/2014/main" id="{00000000-0008-0000-0200-00003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17" name="Picture 7">
          <a:extLst>
            <a:ext uri="{FF2B5EF4-FFF2-40B4-BE49-F238E27FC236}">
              <a16:creationId xmlns:a16="http://schemas.microsoft.com/office/drawing/2014/main" id="{00000000-0008-0000-0200-00003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18" name="Picture 7">
          <a:extLst>
            <a:ext uri="{FF2B5EF4-FFF2-40B4-BE49-F238E27FC236}">
              <a16:creationId xmlns:a16="http://schemas.microsoft.com/office/drawing/2014/main" id="{00000000-0008-0000-0200-00003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19" name="Picture 7">
          <a:extLst>
            <a:ext uri="{FF2B5EF4-FFF2-40B4-BE49-F238E27FC236}">
              <a16:creationId xmlns:a16="http://schemas.microsoft.com/office/drawing/2014/main" id="{00000000-0008-0000-0200-00003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20" name="Picture 7">
          <a:extLst>
            <a:ext uri="{FF2B5EF4-FFF2-40B4-BE49-F238E27FC236}">
              <a16:creationId xmlns:a16="http://schemas.microsoft.com/office/drawing/2014/main" id="{00000000-0008-0000-0200-00003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21" name="Picture 7">
          <a:extLst>
            <a:ext uri="{FF2B5EF4-FFF2-40B4-BE49-F238E27FC236}">
              <a16:creationId xmlns:a16="http://schemas.microsoft.com/office/drawing/2014/main" id="{00000000-0008-0000-0200-00003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22" name="Picture 7">
          <a:extLst>
            <a:ext uri="{FF2B5EF4-FFF2-40B4-BE49-F238E27FC236}">
              <a16:creationId xmlns:a16="http://schemas.microsoft.com/office/drawing/2014/main" id="{00000000-0008-0000-0200-00003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23" name="Picture 7">
          <a:extLst>
            <a:ext uri="{FF2B5EF4-FFF2-40B4-BE49-F238E27FC236}">
              <a16:creationId xmlns:a16="http://schemas.microsoft.com/office/drawing/2014/main" id="{00000000-0008-0000-0200-00003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24" name="Picture 7">
          <a:extLst>
            <a:ext uri="{FF2B5EF4-FFF2-40B4-BE49-F238E27FC236}">
              <a16:creationId xmlns:a16="http://schemas.microsoft.com/office/drawing/2014/main" id="{00000000-0008-0000-0200-00003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25" name="Picture 7">
          <a:extLst>
            <a:ext uri="{FF2B5EF4-FFF2-40B4-BE49-F238E27FC236}">
              <a16:creationId xmlns:a16="http://schemas.microsoft.com/office/drawing/2014/main" id="{00000000-0008-0000-0200-00003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26" name="Picture 7">
          <a:extLst>
            <a:ext uri="{FF2B5EF4-FFF2-40B4-BE49-F238E27FC236}">
              <a16:creationId xmlns:a16="http://schemas.microsoft.com/office/drawing/2014/main" id="{00000000-0008-0000-0200-00003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27" name="Picture 7">
          <a:extLst>
            <a:ext uri="{FF2B5EF4-FFF2-40B4-BE49-F238E27FC236}">
              <a16:creationId xmlns:a16="http://schemas.microsoft.com/office/drawing/2014/main" id="{00000000-0008-0000-0200-00003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28" name="Picture 7">
          <a:extLst>
            <a:ext uri="{FF2B5EF4-FFF2-40B4-BE49-F238E27FC236}">
              <a16:creationId xmlns:a16="http://schemas.microsoft.com/office/drawing/2014/main" id="{00000000-0008-0000-0200-00003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29" name="Picture 7">
          <a:extLst>
            <a:ext uri="{FF2B5EF4-FFF2-40B4-BE49-F238E27FC236}">
              <a16:creationId xmlns:a16="http://schemas.microsoft.com/office/drawing/2014/main" id="{00000000-0008-0000-0200-00003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30" name="Picture 7">
          <a:extLst>
            <a:ext uri="{FF2B5EF4-FFF2-40B4-BE49-F238E27FC236}">
              <a16:creationId xmlns:a16="http://schemas.microsoft.com/office/drawing/2014/main" id="{00000000-0008-0000-0200-00003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31" name="Picture 7">
          <a:extLst>
            <a:ext uri="{FF2B5EF4-FFF2-40B4-BE49-F238E27FC236}">
              <a16:creationId xmlns:a16="http://schemas.microsoft.com/office/drawing/2014/main" id="{00000000-0008-0000-0200-00003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32" name="Picture 7">
          <a:extLst>
            <a:ext uri="{FF2B5EF4-FFF2-40B4-BE49-F238E27FC236}">
              <a16:creationId xmlns:a16="http://schemas.microsoft.com/office/drawing/2014/main" id="{00000000-0008-0000-0200-00004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33" name="Picture 7">
          <a:extLst>
            <a:ext uri="{FF2B5EF4-FFF2-40B4-BE49-F238E27FC236}">
              <a16:creationId xmlns:a16="http://schemas.microsoft.com/office/drawing/2014/main" id="{00000000-0008-0000-0200-00004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34" name="Picture 7">
          <a:extLst>
            <a:ext uri="{FF2B5EF4-FFF2-40B4-BE49-F238E27FC236}">
              <a16:creationId xmlns:a16="http://schemas.microsoft.com/office/drawing/2014/main" id="{00000000-0008-0000-0200-00004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35" name="Picture 7">
          <a:extLst>
            <a:ext uri="{FF2B5EF4-FFF2-40B4-BE49-F238E27FC236}">
              <a16:creationId xmlns:a16="http://schemas.microsoft.com/office/drawing/2014/main" id="{00000000-0008-0000-0200-00004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36" name="Picture 7">
          <a:extLst>
            <a:ext uri="{FF2B5EF4-FFF2-40B4-BE49-F238E27FC236}">
              <a16:creationId xmlns:a16="http://schemas.microsoft.com/office/drawing/2014/main" id="{00000000-0008-0000-0200-00004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37" name="Picture 7">
          <a:extLst>
            <a:ext uri="{FF2B5EF4-FFF2-40B4-BE49-F238E27FC236}">
              <a16:creationId xmlns:a16="http://schemas.microsoft.com/office/drawing/2014/main" id="{00000000-0008-0000-0200-00004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38" name="Picture 7">
          <a:extLst>
            <a:ext uri="{FF2B5EF4-FFF2-40B4-BE49-F238E27FC236}">
              <a16:creationId xmlns:a16="http://schemas.microsoft.com/office/drawing/2014/main" id="{00000000-0008-0000-0200-00004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39" name="Picture 7">
          <a:extLst>
            <a:ext uri="{FF2B5EF4-FFF2-40B4-BE49-F238E27FC236}">
              <a16:creationId xmlns:a16="http://schemas.microsoft.com/office/drawing/2014/main" id="{00000000-0008-0000-0200-00004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40" name="Picture 7">
          <a:extLst>
            <a:ext uri="{FF2B5EF4-FFF2-40B4-BE49-F238E27FC236}">
              <a16:creationId xmlns:a16="http://schemas.microsoft.com/office/drawing/2014/main" id="{00000000-0008-0000-0200-00004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41" name="Picture 7">
          <a:extLst>
            <a:ext uri="{FF2B5EF4-FFF2-40B4-BE49-F238E27FC236}">
              <a16:creationId xmlns:a16="http://schemas.microsoft.com/office/drawing/2014/main" id="{00000000-0008-0000-0200-00004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42" name="Picture 7">
          <a:extLst>
            <a:ext uri="{FF2B5EF4-FFF2-40B4-BE49-F238E27FC236}">
              <a16:creationId xmlns:a16="http://schemas.microsoft.com/office/drawing/2014/main" id="{00000000-0008-0000-0200-00004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43" name="Picture 7">
          <a:extLst>
            <a:ext uri="{FF2B5EF4-FFF2-40B4-BE49-F238E27FC236}">
              <a16:creationId xmlns:a16="http://schemas.microsoft.com/office/drawing/2014/main" id="{00000000-0008-0000-0200-00004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44" name="Picture 7">
          <a:extLst>
            <a:ext uri="{FF2B5EF4-FFF2-40B4-BE49-F238E27FC236}">
              <a16:creationId xmlns:a16="http://schemas.microsoft.com/office/drawing/2014/main" id="{00000000-0008-0000-0200-00004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45" name="Picture 7">
          <a:extLst>
            <a:ext uri="{FF2B5EF4-FFF2-40B4-BE49-F238E27FC236}">
              <a16:creationId xmlns:a16="http://schemas.microsoft.com/office/drawing/2014/main" id="{00000000-0008-0000-0200-00004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46" name="Picture 7">
          <a:extLst>
            <a:ext uri="{FF2B5EF4-FFF2-40B4-BE49-F238E27FC236}">
              <a16:creationId xmlns:a16="http://schemas.microsoft.com/office/drawing/2014/main" id="{00000000-0008-0000-0200-00004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47" name="Picture 7">
          <a:extLst>
            <a:ext uri="{FF2B5EF4-FFF2-40B4-BE49-F238E27FC236}">
              <a16:creationId xmlns:a16="http://schemas.microsoft.com/office/drawing/2014/main" id="{00000000-0008-0000-0200-00004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48" name="Picture 7">
          <a:extLst>
            <a:ext uri="{FF2B5EF4-FFF2-40B4-BE49-F238E27FC236}">
              <a16:creationId xmlns:a16="http://schemas.microsoft.com/office/drawing/2014/main" id="{00000000-0008-0000-0200-00005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49" name="Picture 7">
          <a:extLst>
            <a:ext uri="{FF2B5EF4-FFF2-40B4-BE49-F238E27FC236}">
              <a16:creationId xmlns:a16="http://schemas.microsoft.com/office/drawing/2014/main" id="{00000000-0008-0000-0200-00005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50" name="Picture 7">
          <a:extLst>
            <a:ext uri="{FF2B5EF4-FFF2-40B4-BE49-F238E27FC236}">
              <a16:creationId xmlns:a16="http://schemas.microsoft.com/office/drawing/2014/main" id="{00000000-0008-0000-0200-00005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51" name="Picture 7">
          <a:extLst>
            <a:ext uri="{FF2B5EF4-FFF2-40B4-BE49-F238E27FC236}">
              <a16:creationId xmlns:a16="http://schemas.microsoft.com/office/drawing/2014/main" id="{00000000-0008-0000-0200-00005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52" name="Picture 7">
          <a:extLst>
            <a:ext uri="{FF2B5EF4-FFF2-40B4-BE49-F238E27FC236}">
              <a16:creationId xmlns:a16="http://schemas.microsoft.com/office/drawing/2014/main" id="{00000000-0008-0000-0200-00005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53" name="Picture 7">
          <a:extLst>
            <a:ext uri="{FF2B5EF4-FFF2-40B4-BE49-F238E27FC236}">
              <a16:creationId xmlns:a16="http://schemas.microsoft.com/office/drawing/2014/main" id="{00000000-0008-0000-0200-00005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54" name="Picture 7">
          <a:extLst>
            <a:ext uri="{FF2B5EF4-FFF2-40B4-BE49-F238E27FC236}">
              <a16:creationId xmlns:a16="http://schemas.microsoft.com/office/drawing/2014/main" id="{00000000-0008-0000-0200-00005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55" name="Picture 7">
          <a:extLst>
            <a:ext uri="{FF2B5EF4-FFF2-40B4-BE49-F238E27FC236}">
              <a16:creationId xmlns:a16="http://schemas.microsoft.com/office/drawing/2014/main" id="{00000000-0008-0000-0200-00005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56" name="Picture 7">
          <a:extLst>
            <a:ext uri="{FF2B5EF4-FFF2-40B4-BE49-F238E27FC236}">
              <a16:creationId xmlns:a16="http://schemas.microsoft.com/office/drawing/2014/main" id="{00000000-0008-0000-0200-00005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57" name="Picture 7">
          <a:extLst>
            <a:ext uri="{FF2B5EF4-FFF2-40B4-BE49-F238E27FC236}">
              <a16:creationId xmlns:a16="http://schemas.microsoft.com/office/drawing/2014/main" id="{00000000-0008-0000-0200-00005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58" name="Picture 7">
          <a:extLst>
            <a:ext uri="{FF2B5EF4-FFF2-40B4-BE49-F238E27FC236}">
              <a16:creationId xmlns:a16="http://schemas.microsoft.com/office/drawing/2014/main" id="{00000000-0008-0000-0200-00005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59" name="Picture 7">
          <a:extLst>
            <a:ext uri="{FF2B5EF4-FFF2-40B4-BE49-F238E27FC236}">
              <a16:creationId xmlns:a16="http://schemas.microsoft.com/office/drawing/2014/main" id="{00000000-0008-0000-0200-00005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60" name="Picture 7">
          <a:extLst>
            <a:ext uri="{FF2B5EF4-FFF2-40B4-BE49-F238E27FC236}">
              <a16:creationId xmlns:a16="http://schemas.microsoft.com/office/drawing/2014/main" id="{00000000-0008-0000-0200-00005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61" name="Picture 7">
          <a:extLst>
            <a:ext uri="{FF2B5EF4-FFF2-40B4-BE49-F238E27FC236}">
              <a16:creationId xmlns:a16="http://schemas.microsoft.com/office/drawing/2014/main" id="{00000000-0008-0000-0200-00005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62" name="Picture 7">
          <a:extLst>
            <a:ext uri="{FF2B5EF4-FFF2-40B4-BE49-F238E27FC236}">
              <a16:creationId xmlns:a16="http://schemas.microsoft.com/office/drawing/2014/main" id="{00000000-0008-0000-0200-00005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63" name="Picture 7">
          <a:extLst>
            <a:ext uri="{FF2B5EF4-FFF2-40B4-BE49-F238E27FC236}">
              <a16:creationId xmlns:a16="http://schemas.microsoft.com/office/drawing/2014/main" id="{00000000-0008-0000-0200-00005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64" name="Picture 7">
          <a:extLst>
            <a:ext uri="{FF2B5EF4-FFF2-40B4-BE49-F238E27FC236}">
              <a16:creationId xmlns:a16="http://schemas.microsoft.com/office/drawing/2014/main" id="{00000000-0008-0000-0200-00006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65" name="Picture 7">
          <a:extLst>
            <a:ext uri="{FF2B5EF4-FFF2-40B4-BE49-F238E27FC236}">
              <a16:creationId xmlns:a16="http://schemas.microsoft.com/office/drawing/2014/main" id="{00000000-0008-0000-0200-00006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66" name="Picture 7">
          <a:extLst>
            <a:ext uri="{FF2B5EF4-FFF2-40B4-BE49-F238E27FC236}">
              <a16:creationId xmlns:a16="http://schemas.microsoft.com/office/drawing/2014/main" id="{00000000-0008-0000-0200-00006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67" name="Picture 7">
          <a:extLst>
            <a:ext uri="{FF2B5EF4-FFF2-40B4-BE49-F238E27FC236}">
              <a16:creationId xmlns:a16="http://schemas.microsoft.com/office/drawing/2014/main" id="{00000000-0008-0000-0200-00006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68" name="Picture 7">
          <a:extLst>
            <a:ext uri="{FF2B5EF4-FFF2-40B4-BE49-F238E27FC236}">
              <a16:creationId xmlns:a16="http://schemas.microsoft.com/office/drawing/2014/main" id="{00000000-0008-0000-0200-00006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69" name="Picture 7">
          <a:extLst>
            <a:ext uri="{FF2B5EF4-FFF2-40B4-BE49-F238E27FC236}">
              <a16:creationId xmlns:a16="http://schemas.microsoft.com/office/drawing/2014/main" id="{00000000-0008-0000-0200-00006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70" name="Picture 7">
          <a:extLst>
            <a:ext uri="{FF2B5EF4-FFF2-40B4-BE49-F238E27FC236}">
              <a16:creationId xmlns:a16="http://schemas.microsoft.com/office/drawing/2014/main" id="{00000000-0008-0000-0200-00006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71" name="Picture 7">
          <a:extLst>
            <a:ext uri="{FF2B5EF4-FFF2-40B4-BE49-F238E27FC236}">
              <a16:creationId xmlns:a16="http://schemas.microsoft.com/office/drawing/2014/main" id="{00000000-0008-0000-0200-00006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72" name="Picture 7">
          <a:extLst>
            <a:ext uri="{FF2B5EF4-FFF2-40B4-BE49-F238E27FC236}">
              <a16:creationId xmlns:a16="http://schemas.microsoft.com/office/drawing/2014/main" id="{00000000-0008-0000-0200-00006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73" name="Picture 7">
          <a:extLst>
            <a:ext uri="{FF2B5EF4-FFF2-40B4-BE49-F238E27FC236}">
              <a16:creationId xmlns:a16="http://schemas.microsoft.com/office/drawing/2014/main" id="{00000000-0008-0000-0200-00006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74" name="Picture 7">
          <a:extLst>
            <a:ext uri="{FF2B5EF4-FFF2-40B4-BE49-F238E27FC236}">
              <a16:creationId xmlns:a16="http://schemas.microsoft.com/office/drawing/2014/main" id="{00000000-0008-0000-0200-00006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75" name="Picture 7">
          <a:extLst>
            <a:ext uri="{FF2B5EF4-FFF2-40B4-BE49-F238E27FC236}">
              <a16:creationId xmlns:a16="http://schemas.microsoft.com/office/drawing/2014/main" id="{00000000-0008-0000-0200-00006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76" name="Picture 7">
          <a:extLst>
            <a:ext uri="{FF2B5EF4-FFF2-40B4-BE49-F238E27FC236}">
              <a16:creationId xmlns:a16="http://schemas.microsoft.com/office/drawing/2014/main" id="{00000000-0008-0000-0200-00006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77" name="Picture 7">
          <a:extLst>
            <a:ext uri="{FF2B5EF4-FFF2-40B4-BE49-F238E27FC236}">
              <a16:creationId xmlns:a16="http://schemas.microsoft.com/office/drawing/2014/main" id="{00000000-0008-0000-0200-00006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78" name="Picture 7">
          <a:extLst>
            <a:ext uri="{FF2B5EF4-FFF2-40B4-BE49-F238E27FC236}">
              <a16:creationId xmlns:a16="http://schemas.microsoft.com/office/drawing/2014/main" id="{00000000-0008-0000-0200-00006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79" name="Picture 7">
          <a:extLst>
            <a:ext uri="{FF2B5EF4-FFF2-40B4-BE49-F238E27FC236}">
              <a16:creationId xmlns:a16="http://schemas.microsoft.com/office/drawing/2014/main" id="{00000000-0008-0000-0200-00006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80" name="Picture 7">
          <a:extLst>
            <a:ext uri="{FF2B5EF4-FFF2-40B4-BE49-F238E27FC236}">
              <a16:creationId xmlns:a16="http://schemas.microsoft.com/office/drawing/2014/main" id="{00000000-0008-0000-0200-00007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81" name="Picture 7">
          <a:extLst>
            <a:ext uri="{FF2B5EF4-FFF2-40B4-BE49-F238E27FC236}">
              <a16:creationId xmlns:a16="http://schemas.microsoft.com/office/drawing/2014/main" id="{00000000-0008-0000-0200-00007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82" name="Picture 7">
          <a:extLst>
            <a:ext uri="{FF2B5EF4-FFF2-40B4-BE49-F238E27FC236}">
              <a16:creationId xmlns:a16="http://schemas.microsoft.com/office/drawing/2014/main" id="{00000000-0008-0000-0200-00007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83" name="Picture 7">
          <a:extLst>
            <a:ext uri="{FF2B5EF4-FFF2-40B4-BE49-F238E27FC236}">
              <a16:creationId xmlns:a16="http://schemas.microsoft.com/office/drawing/2014/main" id="{00000000-0008-0000-0200-00007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84" name="Picture 7">
          <a:extLst>
            <a:ext uri="{FF2B5EF4-FFF2-40B4-BE49-F238E27FC236}">
              <a16:creationId xmlns:a16="http://schemas.microsoft.com/office/drawing/2014/main" id="{00000000-0008-0000-0200-00007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85" name="Picture 7">
          <a:extLst>
            <a:ext uri="{FF2B5EF4-FFF2-40B4-BE49-F238E27FC236}">
              <a16:creationId xmlns:a16="http://schemas.microsoft.com/office/drawing/2014/main" id="{00000000-0008-0000-0200-00007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86" name="Picture 7">
          <a:extLst>
            <a:ext uri="{FF2B5EF4-FFF2-40B4-BE49-F238E27FC236}">
              <a16:creationId xmlns:a16="http://schemas.microsoft.com/office/drawing/2014/main" id="{00000000-0008-0000-0200-00007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87" name="Picture 7">
          <a:extLst>
            <a:ext uri="{FF2B5EF4-FFF2-40B4-BE49-F238E27FC236}">
              <a16:creationId xmlns:a16="http://schemas.microsoft.com/office/drawing/2014/main" id="{00000000-0008-0000-0200-00007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88" name="Picture 7">
          <a:extLst>
            <a:ext uri="{FF2B5EF4-FFF2-40B4-BE49-F238E27FC236}">
              <a16:creationId xmlns:a16="http://schemas.microsoft.com/office/drawing/2014/main" id="{00000000-0008-0000-0200-00007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89" name="Picture 7">
          <a:extLst>
            <a:ext uri="{FF2B5EF4-FFF2-40B4-BE49-F238E27FC236}">
              <a16:creationId xmlns:a16="http://schemas.microsoft.com/office/drawing/2014/main" id="{00000000-0008-0000-0200-00007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90" name="Picture 7">
          <a:extLst>
            <a:ext uri="{FF2B5EF4-FFF2-40B4-BE49-F238E27FC236}">
              <a16:creationId xmlns:a16="http://schemas.microsoft.com/office/drawing/2014/main" id="{00000000-0008-0000-0200-00007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91" name="Picture 7">
          <a:extLst>
            <a:ext uri="{FF2B5EF4-FFF2-40B4-BE49-F238E27FC236}">
              <a16:creationId xmlns:a16="http://schemas.microsoft.com/office/drawing/2014/main" id="{00000000-0008-0000-0200-00007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92" name="Picture 7">
          <a:extLst>
            <a:ext uri="{FF2B5EF4-FFF2-40B4-BE49-F238E27FC236}">
              <a16:creationId xmlns:a16="http://schemas.microsoft.com/office/drawing/2014/main" id="{00000000-0008-0000-0200-00007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93" name="Picture 7">
          <a:extLst>
            <a:ext uri="{FF2B5EF4-FFF2-40B4-BE49-F238E27FC236}">
              <a16:creationId xmlns:a16="http://schemas.microsoft.com/office/drawing/2014/main" id="{00000000-0008-0000-0200-00007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94" name="Picture 7">
          <a:extLst>
            <a:ext uri="{FF2B5EF4-FFF2-40B4-BE49-F238E27FC236}">
              <a16:creationId xmlns:a16="http://schemas.microsoft.com/office/drawing/2014/main" id="{00000000-0008-0000-0200-00007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95" name="Picture 7">
          <a:extLst>
            <a:ext uri="{FF2B5EF4-FFF2-40B4-BE49-F238E27FC236}">
              <a16:creationId xmlns:a16="http://schemas.microsoft.com/office/drawing/2014/main" id="{00000000-0008-0000-0200-00007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96" name="Picture 7">
          <a:extLst>
            <a:ext uri="{FF2B5EF4-FFF2-40B4-BE49-F238E27FC236}">
              <a16:creationId xmlns:a16="http://schemas.microsoft.com/office/drawing/2014/main" id="{00000000-0008-0000-0200-00008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97" name="Picture 7">
          <a:extLst>
            <a:ext uri="{FF2B5EF4-FFF2-40B4-BE49-F238E27FC236}">
              <a16:creationId xmlns:a16="http://schemas.microsoft.com/office/drawing/2014/main" id="{00000000-0008-0000-0200-00008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98" name="Picture 7">
          <a:extLst>
            <a:ext uri="{FF2B5EF4-FFF2-40B4-BE49-F238E27FC236}">
              <a16:creationId xmlns:a16="http://schemas.microsoft.com/office/drawing/2014/main" id="{00000000-0008-0000-0200-00008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4999" name="Picture 7">
          <a:extLst>
            <a:ext uri="{FF2B5EF4-FFF2-40B4-BE49-F238E27FC236}">
              <a16:creationId xmlns:a16="http://schemas.microsoft.com/office/drawing/2014/main" id="{00000000-0008-0000-0200-00008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00" name="Picture 7">
          <a:extLst>
            <a:ext uri="{FF2B5EF4-FFF2-40B4-BE49-F238E27FC236}">
              <a16:creationId xmlns:a16="http://schemas.microsoft.com/office/drawing/2014/main" id="{00000000-0008-0000-0200-00008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01" name="Picture 7">
          <a:extLst>
            <a:ext uri="{FF2B5EF4-FFF2-40B4-BE49-F238E27FC236}">
              <a16:creationId xmlns:a16="http://schemas.microsoft.com/office/drawing/2014/main" id="{00000000-0008-0000-0200-00008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02" name="Picture 7">
          <a:extLst>
            <a:ext uri="{FF2B5EF4-FFF2-40B4-BE49-F238E27FC236}">
              <a16:creationId xmlns:a16="http://schemas.microsoft.com/office/drawing/2014/main" id="{00000000-0008-0000-0200-00008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03" name="Picture 7">
          <a:extLst>
            <a:ext uri="{FF2B5EF4-FFF2-40B4-BE49-F238E27FC236}">
              <a16:creationId xmlns:a16="http://schemas.microsoft.com/office/drawing/2014/main" id="{00000000-0008-0000-0200-00008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04" name="Picture 7">
          <a:extLst>
            <a:ext uri="{FF2B5EF4-FFF2-40B4-BE49-F238E27FC236}">
              <a16:creationId xmlns:a16="http://schemas.microsoft.com/office/drawing/2014/main" id="{00000000-0008-0000-0200-00008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05" name="Picture 7">
          <a:extLst>
            <a:ext uri="{FF2B5EF4-FFF2-40B4-BE49-F238E27FC236}">
              <a16:creationId xmlns:a16="http://schemas.microsoft.com/office/drawing/2014/main" id="{00000000-0008-0000-0200-00008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06" name="Picture 7">
          <a:extLst>
            <a:ext uri="{FF2B5EF4-FFF2-40B4-BE49-F238E27FC236}">
              <a16:creationId xmlns:a16="http://schemas.microsoft.com/office/drawing/2014/main" id="{00000000-0008-0000-0200-00008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07" name="Picture 7">
          <a:extLst>
            <a:ext uri="{FF2B5EF4-FFF2-40B4-BE49-F238E27FC236}">
              <a16:creationId xmlns:a16="http://schemas.microsoft.com/office/drawing/2014/main" id="{00000000-0008-0000-0200-00008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08" name="Picture 7">
          <a:extLst>
            <a:ext uri="{FF2B5EF4-FFF2-40B4-BE49-F238E27FC236}">
              <a16:creationId xmlns:a16="http://schemas.microsoft.com/office/drawing/2014/main" id="{00000000-0008-0000-0200-00008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09" name="Picture 7">
          <a:extLst>
            <a:ext uri="{FF2B5EF4-FFF2-40B4-BE49-F238E27FC236}">
              <a16:creationId xmlns:a16="http://schemas.microsoft.com/office/drawing/2014/main" id="{00000000-0008-0000-0200-00008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10" name="Picture 7">
          <a:extLst>
            <a:ext uri="{FF2B5EF4-FFF2-40B4-BE49-F238E27FC236}">
              <a16:creationId xmlns:a16="http://schemas.microsoft.com/office/drawing/2014/main" id="{00000000-0008-0000-0200-00008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11" name="Picture 7">
          <a:extLst>
            <a:ext uri="{FF2B5EF4-FFF2-40B4-BE49-F238E27FC236}">
              <a16:creationId xmlns:a16="http://schemas.microsoft.com/office/drawing/2014/main" id="{00000000-0008-0000-0200-00008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12" name="Picture 7">
          <a:extLst>
            <a:ext uri="{FF2B5EF4-FFF2-40B4-BE49-F238E27FC236}">
              <a16:creationId xmlns:a16="http://schemas.microsoft.com/office/drawing/2014/main" id="{00000000-0008-0000-0200-00009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13" name="Picture 7">
          <a:extLst>
            <a:ext uri="{FF2B5EF4-FFF2-40B4-BE49-F238E27FC236}">
              <a16:creationId xmlns:a16="http://schemas.microsoft.com/office/drawing/2014/main" id="{00000000-0008-0000-0200-00009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14" name="Picture 7">
          <a:extLst>
            <a:ext uri="{FF2B5EF4-FFF2-40B4-BE49-F238E27FC236}">
              <a16:creationId xmlns:a16="http://schemas.microsoft.com/office/drawing/2014/main" id="{00000000-0008-0000-0200-00009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15" name="Picture 7">
          <a:extLst>
            <a:ext uri="{FF2B5EF4-FFF2-40B4-BE49-F238E27FC236}">
              <a16:creationId xmlns:a16="http://schemas.microsoft.com/office/drawing/2014/main" id="{00000000-0008-0000-0200-00009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16" name="Picture 7">
          <a:extLst>
            <a:ext uri="{FF2B5EF4-FFF2-40B4-BE49-F238E27FC236}">
              <a16:creationId xmlns:a16="http://schemas.microsoft.com/office/drawing/2014/main" id="{00000000-0008-0000-0200-00009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17" name="Picture 7">
          <a:extLst>
            <a:ext uri="{FF2B5EF4-FFF2-40B4-BE49-F238E27FC236}">
              <a16:creationId xmlns:a16="http://schemas.microsoft.com/office/drawing/2014/main" id="{00000000-0008-0000-0200-00009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18" name="Picture 7">
          <a:extLst>
            <a:ext uri="{FF2B5EF4-FFF2-40B4-BE49-F238E27FC236}">
              <a16:creationId xmlns:a16="http://schemas.microsoft.com/office/drawing/2014/main" id="{00000000-0008-0000-0200-00009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19" name="Picture 7">
          <a:extLst>
            <a:ext uri="{FF2B5EF4-FFF2-40B4-BE49-F238E27FC236}">
              <a16:creationId xmlns:a16="http://schemas.microsoft.com/office/drawing/2014/main" id="{00000000-0008-0000-0200-00009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20" name="Picture 7">
          <a:extLst>
            <a:ext uri="{FF2B5EF4-FFF2-40B4-BE49-F238E27FC236}">
              <a16:creationId xmlns:a16="http://schemas.microsoft.com/office/drawing/2014/main" id="{00000000-0008-0000-0200-00009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21" name="Picture 7">
          <a:extLst>
            <a:ext uri="{FF2B5EF4-FFF2-40B4-BE49-F238E27FC236}">
              <a16:creationId xmlns:a16="http://schemas.microsoft.com/office/drawing/2014/main" id="{00000000-0008-0000-0200-00009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22" name="Picture 7">
          <a:extLst>
            <a:ext uri="{FF2B5EF4-FFF2-40B4-BE49-F238E27FC236}">
              <a16:creationId xmlns:a16="http://schemas.microsoft.com/office/drawing/2014/main" id="{00000000-0008-0000-0200-00009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23" name="Picture 7">
          <a:extLst>
            <a:ext uri="{FF2B5EF4-FFF2-40B4-BE49-F238E27FC236}">
              <a16:creationId xmlns:a16="http://schemas.microsoft.com/office/drawing/2014/main" id="{00000000-0008-0000-0200-00009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24" name="Picture 7">
          <a:extLst>
            <a:ext uri="{FF2B5EF4-FFF2-40B4-BE49-F238E27FC236}">
              <a16:creationId xmlns:a16="http://schemas.microsoft.com/office/drawing/2014/main" id="{00000000-0008-0000-0200-00009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25" name="Picture 7">
          <a:extLst>
            <a:ext uri="{FF2B5EF4-FFF2-40B4-BE49-F238E27FC236}">
              <a16:creationId xmlns:a16="http://schemas.microsoft.com/office/drawing/2014/main" id="{00000000-0008-0000-0200-00009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26" name="Picture 7">
          <a:extLst>
            <a:ext uri="{FF2B5EF4-FFF2-40B4-BE49-F238E27FC236}">
              <a16:creationId xmlns:a16="http://schemas.microsoft.com/office/drawing/2014/main" id="{00000000-0008-0000-0200-00009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27" name="Picture 7">
          <a:extLst>
            <a:ext uri="{FF2B5EF4-FFF2-40B4-BE49-F238E27FC236}">
              <a16:creationId xmlns:a16="http://schemas.microsoft.com/office/drawing/2014/main" id="{00000000-0008-0000-0200-00009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28" name="Picture 7">
          <a:extLst>
            <a:ext uri="{FF2B5EF4-FFF2-40B4-BE49-F238E27FC236}">
              <a16:creationId xmlns:a16="http://schemas.microsoft.com/office/drawing/2014/main" id="{00000000-0008-0000-0200-0000A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29" name="Picture 7">
          <a:extLst>
            <a:ext uri="{FF2B5EF4-FFF2-40B4-BE49-F238E27FC236}">
              <a16:creationId xmlns:a16="http://schemas.microsoft.com/office/drawing/2014/main" id="{00000000-0008-0000-0200-0000A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30" name="Picture 7">
          <a:extLst>
            <a:ext uri="{FF2B5EF4-FFF2-40B4-BE49-F238E27FC236}">
              <a16:creationId xmlns:a16="http://schemas.microsoft.com/office/drawing/2014/main" id="{00000000-0008-0000-0200-0000A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31" name="Picture 7">
          <a:extLst>
            <a:ext uri="{FF2B5EF4-FFF2-40B4-BE49-F238E27FC236}">
              <a16:creationId xmlns:a16="http://schemas.microsoft.com/office/drawing/2014/main" id="{00000000-0008-0000-0200-0000A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32" name="Picture 7">
          <a:extLst>
            <a:ext uri="{FF2B5EF4-FFF2-40B4-BE49-F238E27FC236}">
              <a16:creationId xmlns:a16="http://schemas.microsoft.com/office/drawing/2014/main" id="{00000000-0008-0000-0200-0000A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33" name="Picture 7">
          <a:extLst>
            <a:ext uri="{FF2B5EF4-FFF2-40B4-BE49-F238E27FC236}">
              <a16:creationId xmlns:a16="http://schemas.microsoft.com/office/drawing/2014/main" id="{00000000-0008-0000-0200-0000A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34" name="Picture 7">
          <a:extLst>
            <a:ext uri="{FF2B5EF4-FFF2-40B4-BE49-F238E27FC236}">
              <a16:creationId xmlns:a16="http://schemas.microsoft.com/office/drawing/2014/main" id="{00000000-0008-0000-0200-0000A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35" name="Picture 7">
          <a:extLst>
            <a:ext uri="{FF2B5EF4-FFF2-40B4-BE49-F238E27FC236}">
              <a16:creationId xmlns:a16="http://schemas.microsoft.com/office/drawing/2014/main" id="{00000000-0008-0000-0200-0000A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36" name="Picture 7">
          <a:extLst>
            <a:ext uri="{FF2B5EF4-FFF2-40B4-BE49-F238E27FC236}">
              <a16:creationId xmlns:a16="http://schemas.microsoft.com/office/drawing/2014/main" id="{00000000-0008-0000-0200-0000A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37" name="Picture 7">
          <a:extLst>
            <a:ext uri="{FF2B5EF4-FFF2-40B4-BE49-F238E27FC236}">
              <a16:creationId xmlns:a16="http://schemas.microsoft.com/office/drawing/2014/main" id="{00000000-0008-0000-0200-0000A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38" name="Picture 7">
          <a:extLst>
            <a:ext uri="{FF2B5EF4-FFF2-40B4-BE49-F238E27FC236}">
              <a16:creationId xmlns:a16="http://schemas.microsoft.com/office/drawing/2014/main" id="{00000000-0008-0000-0200-0000A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39" name="Picture 7">
          <a:extLst>
            <a:ext uri="{FF2B5EF4-FFF2-40B4-BE49-F238E27FC236}">
              <a16:creationId xmlns:a16="http://schemas.microsoft.com/office/drawing/2014/main" id="{00000000-0008-0000-0200-0000A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40" name="Picture 7">
          <a:extLst>
            <a:ext uri="{FF2B5EF4-FFF2-40B4-BE49-F238E27FC236}">
              <a16:creationId xmlns:a16="http://schemas.microsoft.com/office/drawing/2014/main" id="{00000000-0008-0000-0200-0000A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41" name="Picture 7">
          <a:extLst>
            <a:ext uri="{FF2B5EF4-FFF2-40B4-BE49-F238E27FC236}">
              <a16:creationId xmlns:a16="http://schemas.microsoft.com/office/drawing/2014/main" id="{00000000-0008-0000-0200-0000A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42" name="Picture 7">
          <a:extLst>
            <a:ext uri="{FF2B5EF4-FFF2-40B4-BE49-F238E27FC236}">
              <a16:creationId xmlns:a16="http://schemas.microsoft.com/office/drawing/2014/main" id="{00000000-0008-0000-0200-0000A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43" name="Picture 7">
          <a:extLst>
            <a:ext uri="{FF2B5EF4-FFF2-40B4-BE49-F238E27FC236}">
              <a16:creationId xmlns:a16="http://schemas.microsoft.com/office/drawing/2014/main" id="{00000000-0008-0000-0200-0000A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44" name="Picture 7">
          <a:extLst>
            <a:ext uri="{FF2B5EF4-FFF2-40B4-BE49-F238E27FC236}">
              <a16:creationId xmlns:a16="http://schemas.microsoft.com/office/drawing/2014/main" id="{00000000-0008-0000-0200-0000B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45" name="Picture 7">
          <a:extLst>
            <a:ext uri="{FF2B5EF4-FFF2-40B4-BE49-F238E27FC236}">
              <a16:creationId xmlns:a16="http://schemas.microsoft.com/office/drawing/2014/main" id="{00000000-0008-0000-0200-0000B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46" name="Picture 7">
          <a:extLst>
            <a:ext uri="{FF2B5EF4-FFF2-40B4-BE49-F238E27FC236}">
              <a16:creationId xmlns:a16="http://schemas.microsoft.com/office/drawing/2014/main" id="{00000000-0008-0000-0200-0000B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47" name="Picture 7">
          <a:extLst>
            <a:ext uri="{FF2B5EF4-FFF2-40B4-BE49-F238E27FC236}">
              <a16:creationId xmlns:a16="http://schemas.microsoft.com/office/drawing/2014/main" id="{00000000-0008-0000-0200-0000B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48" name="Picture 7">
          <a:extLst>
            <a:ext uri="{FF2B5EF4-FFF2-40B4-BE49-F238E27FC236}">
              <a16:creationId xmlns:a16="http://schemas.microsoft.com/office/drawing/2014/main" id="{00000000-0008-0000-0200-0000B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49" name="Picture 7">
          <a:extLst>
            <a:ext uri="{FF2B5EF4-FFF2-40B4-BE49-F238E27FC236}">
              <a16:creationId xmlns:a16="http://schemas.microsoft.com/office/drawing/2014/main" id="{00000000-0008-0000-0200-0000B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50" name="Picture 7">
          <a:extLst>
            <a:ext uri="{FF2B5EF4-FFF2-40B4-BE49-F238E27FC236}">
              <a16:creationId xmlns:a16="http://schemas.microsoft.com/office/drawing/2014/main" id="{00000000-0008-0000-0200-0000B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51" name="Picture 7">
          <a:extLst>
            <a:ext uri="{FF2B5EF4-FFF2-40B4-BE49-F238E27FC236}">
              <a16:creationId xmlns:a16="http://schemas.microsoft.com/office/drawing/2014/main" id="{00000000-0008-0000-0200-0000B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52" name="Picture 7">
          <a:extLst>
            <a:ext uri="{FF2B5EF4-FFF2-40B4-BE49-F238E27FC236}">
              <a16:creationId xmlns:a16="http://schemas.microsoft.com/office/drawing/2014/main" id="{00000000-0008-0000-0200-0000B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53" name="Picture 7">
          <a:extLst>
            <a:ext uri="{FF2B5EF4-FFF2-40B4-BE49-F238E27FC236}">
              <a16:creationId xmlns:a16="http://schemas.microsoft.com/office/drawing/2014/main" id="{00000000-0008-0000-0200-0000B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54" name="Picture 7">
          <a:extLst>
            <a:ext uri="{FF2B5EF4-FFF2-40B4-BE49-F238E27FC236}">
              <a16:creationId xmlns:a16="http://schemas.microsoft.com/office/drawing/2014/main" id="{00000000-0008-0000-0200-0000B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55" name="Picture 7">
          <a:extLst>
            <a:ext uri="{FF2B5EF4-FFF2-40B4-BE49-F238E27FC236}">
              <a16:creationId xmlns:a16="http://schemas.microsoft.com/office/drawing/2014/main" id="{00000000-0008-0000-0200-0000B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56" name="Picture 7">
          <a:extLst>
            <a:ext uri="{FF2B5EF4-FFF2-40B4-BE49-F238E27FC236}">
              <a16:creationId xmlns:a16="http://schemas.microsoft.com/office/drawing/2014/main" id="{00000000-0008-0000-0200-0000B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57" name="Picture 7">
          <a:extLst>
            <a:ext uri="{FF2B5EF4-FFF2-40B4-BE49-F238E27FC236}">
              <a16:creationId xmlns:a16="http://schemas.microsoft.com/office/drawing/2014/main" id="{00000000-0008-0000-0200-0000B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58" name="Picture 7">
          <a:extLst>
            <a:ext uri="{FF2B5EF4-FFF2-40B4-BE49-F238E27FC236}">
              <a16:creationId xmlns:a16="http://schemas.microsoft.com/office/drawing/2014/main" id="{00000000-0008-0000-0200-0000B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59" name="Picture 7">
          <a:extLst>
            <a:ext uri="{FF2B5EF4-FFF2-40B4-BE49-F238E27FC236}">
              <a16:creationId xmlns:a16="http://schemas.microsoft.com/office/drawing/2014/main" id="{00000000-0008-0000-0200-0000B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60" name="Picture 7">
          <a:extLst>
            <a:ext uri="{FF2B5EF4-FFF2-40B4-BE49-F238E27FC236}">
              <a16:creationId xmlns:a16="http://schemas.microsoft.com/office/drawing/2014/main" id="{00000000-0008-0000-0200-0000C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61" name="Picture 7">
          <a:extLst>
            <a:ext uri="{FF2B5EF4-FFF2-40B4-BE49-F238E27FC236}">
              <a16:creationId xmlns:a16="http://schemas.microsoft.com/office/drawing/2014/main" id="{00000000-0008-0000-0200-0000C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62" name="Picture 7">
          <a:extLst>
            <a:ext uri="{FF2B5EF4-FFF2-40B4-BE49-F238E27FC236}">
              <a16:creationId xmlns:a16="http://schemas.microsoft.com/office/drawing/2014/main" id="{00000000-0008-0000-0200-0000C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63" name="Picture 7">
          <a:extLst>
            <a:ext uri="{FF2B5EF4-FFF2-40B4-BE49-F238E27FC236}">
              <a16:creationId xmlns:a16="http://schemas.microsoft.com/office/drawing/2014/main" id="{00000000-0008-0000-0200-0000C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64" name="Picture 7">
          <a:extLst>
            <a:ext uri="{FF2B5EF4-FFF2-40B4-BE49-F238E27FC236}">
              <a16:creationId xmlns:a16="http://schemas.microsoft.com/office/drawing/2014/main" id="{00000000-0008-0000-0200-0000C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65" name="Picture 7">
          <a:extLst>
            <a:ext uri="{FF2B5EF4-FFF2-40B4-BE49-F238E27FC236}">
              <a16:creationId xmlns:a16="http://schemas.microsoft.com/office/drawing/2014/main" id="{00000000-0008-0000-0200-0000C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66" name="Picture 7">
          <a:extLst>
            <a:ext uri="{FF2B5EF4-FFF2-40B4-BE49-F238E27FC236}">
              <a16:creationId xmlns:a16="http://schemas.microsoft.com/office/drawing/2014/main" id="{00000000-0008-0000-0200-0000C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67" name="Picture 7">
          <a:extLst>
            <a:ext uri="{FF2B5EF4-FFF2-40B4-BE49-F238E27FC236}">
              <a16:creationId xmlns:a16="http://schemas.microsoft.com/office/drawing/2014/main" id="{00000000-0008-0000-0200-0000C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68" name="Picture 7">
          <a:extLst>
            <a:ext uri="{FF2B5EF4-FFF2-40B4-BE49-F238E27FC236}">
              <a16:creationId xmlns:a16="http://schemas.microsoft.com/office/drawing/2014/main" id="{00000000-0008-0000-0200-0000C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69" name="Picture 7">
          <a:extLst>
            <a:ext uri="{FF2B5EF4-FFF2-40B4-BE49-F238E27FC236}">
              <a16:creationId xmlns:a16="http://schemas.microsoft.com/office/drawing/2014/main" id="{00000000-0008-0000-0200-0000C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70" name="Picture 7">
          <a:extLst>
            <a:ext uri="{FF2B5EF4-FFF2-40B4-BE49-F238E27FC236}">
              <a16:creationId xmlns:a16="http://schemas.microsoft.com/office/drawing/2014/main" id="{00000000-0008-0000-0200-0000C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71" name="Picture 7">
          <a:extLst>
            <a:ext uri="{FF2B5EF4-FFF2-40B4-BE49-F238E27FC236}">
              <a16:creationId xmlns:a16="http://schemas.microsoft.com/office/drawing/2014/main" id="{00000000-0008-0000-0200-0000C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72" name="Picture 7">
          <a:extLst>
            <a:ext uri="{FF2B5EF4-FFF2-40B4-BE49-F238E27FC236}">
              <a16:creationId xmlns:a16="http://schemas.microsoft.com/office/drawing/2014/main" id="{00000000-0008-0000-0200-0000C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73" name="Picture 7">
          <a:extLst>
            <a:ext uri="{FF2B5EF4-FFF2-40B4-BE49-F238E27FC236}">
              <a16:creationId xmlns:a16="http://schemas.microsoft.com/office/drawing/2014/main" id="{00000000-0008-0000-0200-0000C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74" name="Picture 7">
          <a:extLst>
            <a:ext uri="{FF2B5EF4-FFF2-40B4-BE49-F238E27FC236}">
              <a16:creationId xmlns:a16="http://schemas.microsoft.com/office/drawing/2014/main" id="{00000000-0008-0000-0200-0000C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75" name="Picture 7">
          <a:extLst>
            <a:ext uri="{FF2B5EF4-FFF2-40B4-BE49-F238E27FC236}">
              <a16:creationId xmlns:a16="http://schemas.microsoft.com/office/drawing/2014/main" id="{00000000-0008-0000-0200-0000C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76" name="Picture 7">
          <a:extLst>
            <a:ext uri="{FF2B5EF4-FFF2-40B4-BE49-F238E27FC236}">
              <a16:creationId xmlns:a16="http://schemas.microsoft.com/office/drawing/2014/main" id="{00000000-0008-0000-0200-0000D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77" name="Picture 7">
          <a:extLst>
            <a:ext uri="{FF2B5EF4-FFF2-40B4-BE49-F238E27FC236}">
              <a16:creationId xmlns:a16="http://schemas.microsoft.com/office/drawing/2014/main" id="{00000000-0008-0000-0200-0000D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078" name="Picture 7">
          <a:extLst>
            <a:ext uri="{FF2B5EF4-FFF2-40B4-BE49-F238E27FC236}">
              <a16:creationId xmlns:a16="http://schemas.microsoft.com/office/drawing/2014/main" id="{00000000-0008-0000-0200-0000D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79" name="Picture 7">
          <a:extLst>
            <a:ext uri="{FF2B5EF4-FFF2-40B4-BE49-F238E27FC236}">
              <a16:creationId xmlns:a16="http://schemas.microsoft.com/office/drawing/2014/main" id="{00000000-0008-0000-0200-0000D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80" name="Picture 7">
          <a:extLst>
            <a:ext uri="{FF2B5EF4-FFF2-40B4-BE49-F238E27FC236}">
              <a16:creationId xmlns:a16="http://schemas.microsoft.com/office/drawing/2014/main" id="{00000000-0008-0000-0200-0000D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81" name="Picture 7">
          <a:extLst>
            <a:ext uri="{FF2B5EF4-FFF2-40B4-BE49-F238E27FC236}">
              <a16:creationId xmlns:a16="http://schemas.microsoft.com/office/drawing/2014/main" id="{00000000-0008-0000-0200-0000D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82" name="Picture 7">
          <a:extLst>
            <a:ext uri="{FF2B5EF4-FFF2-40B4-BE49-F238E27FC236}">
              <a16:creationId xmlns:a16="http://schemas.microsoft.com/office/drawing/2014/main" id="{00000000-0008-0000-0200-0000D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83" name="Picture 7">
          <a:extLst>
            <a:ext uri="{FF2B5EF4-FFF2-40B4-BE49-F238E27FC236}">
              <a16:creationId xmlns:a16="http://schemas.microsoft.com/office/drawing/2014/main" id="{00000000-0008-0000-0200-0000D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84" name="Picture 7">
          <a:extLst>
            <a:ext uri="{FF2B5EF4-FFF2-40B4-BE49-F238E27FC236}">
              <a16:creationId xmlns:a16="http://schemas.microsoft.com/office/drawing/2014/main" id="{00000000-0008-0000-0200-0000D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85" name="Picture 7">
          <a:extLst>
            <a:ext uri="{FF2B5EF4-FFF2-40B4-BE49-F238E27FC236}">
              <a16:creationId xmlns:a16="http://schemas.microsoft.com/office/drawing/2014/main" id="{00000000-0008-0000-0200-0000D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86" name="Picture 7">
          <a:extLst>
            <a:ext uri="{FF2B5EF4-FFF2-40B4-BE49-F238E27FC236}">
              <a16:creationId xmlns:a16="http://schemas.microsoft.com/office/drawing/2014/main" id="{00000000-0008-0000-0200-0000D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87" name="Picture 7">
          <a:extLst>
            <a:ext uri="{FF2B5EF4-FFF2-40B4-BE49-F238E27FC236}">
              <a16:creationId xmlns:a16="http://schemas.microsoft.com/office/drawing/2014/main" id="{00000000-0008-0000-0200-0000D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88" name="Picture 7">
          <a:extLst>
            <a:ext uri="{FF2B5EF4-FFF2-40B4-BE49-F238E27FC236}">
              <a16:creationId xmlns:a16="http://schemas.microsoft.com/office/drawing/2014/main" id="{00000000-0008-0000-0200-0000D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89" name="Picture 7">
          <a:extLst>
            <a:ext uri="{FF2B5EF4-FFF2-40B4-BE49-F238E27FC236}">
              <a16:creationId xmlns:a16="http://schemas.microsoft.com/office/drawing/2014/main" id="{00000000-0008-0000-0200-0000D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90" name="Picture 7">
          <a:extLst>
            <a:ext uri="{FF2B5EF4-FFF2-40B4-BE49-F238E27FC236}">
              <a16:creationId xmlns:a16="http://schemas.microsoft.com/office/drawing/2014/main" id="{00000000-0008-0000-0200-0000D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91" name="Picture 7">
          <a:extLst>
            <a:ext uri="{FF2B5EF4-FFF2-40B4-BE49-F238E27FC236}">
              <a16:creationId xmlns:a16="http://schemas.microsoft.com/office/drawing/2014/main" id="{00000000-0008-0000-0200-0000D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92" name="Picture 7">
          <a:extLst>
            <a:ext uri="{FF2B5EF4-FFF2-40B4-BE49-F238E27FC236}">
              <a16:creationId xmlns:a16="http://schemas.microsoft.com/office/drawing/2014/main" id="{00000000-0008-0000-0200-0000E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93" name="Picture 7">
          <a:extLst>
            <a:ext uri="{FF2B5EF4-FFF2-40B4-BE49-F238E27FC236}">
              <a16:creationId xmlns:a16="http://schemas.microsoft.com/office/drawing/2014/main" id="{00000000-0008-0000-0200-0000E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94" name="Picture 7">
          <a:extLst>
            <a:ext uri="{FF2B5EF4-FFF2-40B4-BE49-F238E27FC236}">
              <a16:creationId xmlns:a16="http://schemas.microsoft.com/office/drawing/2014/main" id="{00000000-0008-0000-0200-0000E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95" name="Picture 7">
          <a:extLst>
            <a:ext uri="{FF2B5EF4-FFF2-40B4-BE49-F238E27FC236}">
              <a16:creationId xmlns:a16="http://schemas.microsoft.com/office/drawing/2014/main" id="{00000000-0008-0000-0200-0000E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96" name="Picture 7">
          <a:extLst>
            <a:ext uri="{FF2B5EF4-FFF2-40B4-BE49-F238E27FC236}">
              <a16:creationId xmlns:a16="http://schemas.microsoft.com/office/drawing/2014/main" id="{00000000-0008-0000-0200-0000E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97" name="Picture 7">
          <a:extLst>
            <a:ext uri="{FF2B5EF4-FFF2-40B4-BE49-F238E27FC236}">
              <a16:creationId xmlns:a16="http://schemas.microsoft.com/office/drawing/2014/main" id="{00000000-0008-0000-0200-0000E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98" name="Picture 7">
          <a:extLst>
            <a:ext uri="{FF2B5EF4-FFF2-40B4-BE49-F238E27FC236}">
              <a16:creationId xmlns:a16="http://schemas.microsoft.com/office/drawing/2014/main" id="{00000000-0008-0000-0200-0000E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099" name="Picture 7">
          <a:extLst>
            <a:ext uri="{FF2B5EF4-FFF2-40B4-BE49-F238E27FC236}">
              <a16:creationId xmlns:a16="http://schemas.microsoft.com/office/drawing/2014/main" id="{00000000-0008-0000-0200-0000E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00" name="Picture 7">
          <a:extLst>
            <a:ext uri="{FF2B5EF4-FFF2-40B4-BE49-F238E27FC236}">
              <a16:creationId xmlns:a16="http://schemas.microsoft.com/office/drawing/2014/main" id="{00000000-0008-0000-0200-0000E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01" name="Picture 7">
          <a:extLst>
            <a:ext uri="{FF2B5EF4-FFF2-40B4-BE49-F238E27FC236}">
              <a16:creationId xmlns:a16="http://schemas.microsoft.com/office/drawing/2014/main" id="{00000000-0008-0000-0200-0000E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02" name="Picture 7">
          <a:extLst>
            <a:ext uri="{FF2B5EF4-FFF2-40B4-BE49-F238E27FC236}">
              <a16:creationId xmlns:a16="http://schemas.microsoft.com/office/drawing/2014/main" id="{00000000-0008-0000-0200-0000E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412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03" name="Picture 7">
          <a:extLst>
            <a:ext uri="{FF2B5EF4-FFF2-40B4-BE49-F238E27FC236}">
              <a16:creationId xmlns:a16="http://schemas.microsoft.com/office/drawing/2014/main" id="{00000000-0008-0000-0200-00000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04" name="Picture 7">
          <a:extLst>
            <a:ext uri="{FF2B5EF4-FFF2-40B4-BE49-F238E27FC236}">
              <a16:creationId xmlns:a16="http://schemas.microsoft.com/office/drawing/2014/main" id="{00000000-0008-0000-0200-00000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05" name="Picture 7">
          <a:extLst>
            <a:ext uri="{FF2B5EF4-FFF2-40B4-BE49-F238E27FC236}">
              <a16:creationId xmlns:a16="http://schemas.microsoft.com/office/drawing/2014/main" id="{00000000-0008-0000-0200-00000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06" name="Picture 7">
          <a:extLst>
            <a:ext uri="{FF2B5EF4-FFF2-40B4-BE49-F238E27FC236}">
              <a16:creationId xmlns:a16="http://schemas.microsoft.com/office/drawing/2014/main" id="{00000000-0008-0000-0200-00000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07" name="Picture 7">
          <a:extLst>
            <a:ext uri="{FF2B5EF4-FFF2-40B4-BE49-F238E27FC236}">
              <a16:creationId xmlns:a16="http://schemas.microsoft.com/office/drawing/2014/main" id="{00000000-0008-0000-0200-00000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08" name="Picture 7">
          <a:extLst>
            <a:ext uri="{FF2B5EF4-FFF2-40B4-BE49-F238E27FC236}">
              <a16:creationId xmlns:a16="http://schemas.microsoft.com/office/drawing/2014/main" id="{00000000-0008-0000-0200-00000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09" name="Picture 7">
          <a:extLst>
            <a:ext uri="{FF2B5EF4-FFF2-40B4-BE49-F238E27FC236}">
              <a16:creationId xmlns:a16="http://schemas.microsoft.com/office/drawing/2014/main" id="{00000000-0008-0000-0200-00000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10" name="Picture 7">
          <a:extLst>
            <a:ext uri="{FF2B5EF4-FFF2-40B4-BE49-F238E27FC236}">
              <a16:creationId xmlns:a16="http://schemas.microsoft.com/office/drawing/2014/main" id="{00000000-0008-0000-0200-00000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11" name="Picture 7">
          <a:extLst>
            <a:ext uri="{FF2B5EF4-FFF2-40B4-BE49-F238E27FC236}">
              <a16:creationId xmlns:a16="http://schemas.microsoft.com/office/drawing/2014/main" id="{00000000-0008-0000-0200-00000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12" name="Picture 7">
          <a:extLst>
            <a:ext uri="{FF2B5EF4-FFF2-40B4-BE49-F238E27FC236}">
              <a16:creationId xmlns:a16="http://schemas.microsoft.com/office/drawing/2014/main" id="{00000000-0008-0000-0200-00000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13" name="Picture 7">
          <a:extLst>
            <a:ext uri="{FF2B5EF4-FFF2-40B4-BE49-F238E27FC236}">
              <a16:creationId xmlns:a16="http://schemas.microsoft.com/office/drawing/2014/main" id="{00000000-0008-0000-0200-00000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14" name="Picture 7">
          <a:extLst>
            <a:ext uri="{FF2B5EF4-FFF2-40B4-BE49-F238E27FC236}">
              <a16:creationId xmlns:a16="http://schemas.microsoft.com/office/drawing/2014/main" id="{00000000-0008-0000-0200-00001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15" name="Picture 7">
          <a:extLst>
            <a:ext uri="{FF2B5EF4-FFF2-40B4-BE49-F238E27FC236}">
              <a16:creationId xmlns:a16="http://schemas.microsoft.com/office/drawing/2014/main" id="{00000000-0008-0000-0200-00001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16" name="Picture 7">
          <a:extLst>
            <a:ext uri="{FF2B5EF4-FFF2-40B4-BE49-F238E27FC236}">
              <a16:creationId xmlns:a16="http://schemas.microsoft.com/office/drawing/2014/main" id="{00000000-0008-0000-0200-00001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17" name="Picture 7">
          <a:extLst>
            <a:ext uri="{FF2B5EF4-FFF2-40B4-BE49-F238E27FC236}">
              <a16:creationId xmlns:a16="http://schemas.microsoft.com/office/drawing/2014/main" id="{00000000-0008-0000-0200-00001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18" name="Picture 7">
          <a:extLst>
            <a:ext uri="{FF2B5EF4-FFF2-40B4-BE49-F238E27FC236}">
              <a16:creationId xmlns:a16="http://schemas.microsoft.com/office/drawing/2014/main" id="{00000000-0008-0000-0200-00001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19" name="Picture 7">
          <a:extLst>
            <a:ext uri="{FF2B5EF4-FFF2-40B4-BE49-F238E27FC236}">
              <a16:creationId xmlns:a16="http://schemas.microsoft.com/office/drawing/2014/main" id="{00000000-0008-0000-0200-00001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20" name="Picture 7">
          <a:extLst>
            <a:ext uri="{FF2B5EF4-FFF2-40B4-BE49-F238E27FC236}">
              <a16:creationId xmlns:a16="http://schemas.microsoft.com/office/drawing/2014/main" id="{00000000-0008-0000-0200-00001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21" name="Picture 7">
          <a:extLst>
            <a:ext uri="{FF2B5EF4-FFF2-40B4-BE49-F238E27FC236}">
              <a16:creationId xmlns:a16="http://schemas.microsoft.com/office/drawing/2014/main" id="{00000000-0008-0000-0200-00001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22" name="Picture 7">
          <a:extLst>
            <a:ext uri="{FF2B5EF4-FFF2-40B4-BE49-F238E27FC236}">
              <a16:creationId xmlns:a16="http://schemas.microsoft.com/office/drawing/2014/main" id="{00000000-0008-0000-0200-00001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23" name="Picture 7">
          <a:extLst>
            <a:ext uri="{FF2B5EF4-FFF2-40B4-BE49-F238E27FC236}">
              <a16:creationId xmlns:a16="http://schemas.microsoft.com/office/drawing/2014/main" id="{00000000-0008-0000-0200-00001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24" name="Picture 7">
          <a:extLst>
            <a:ext uri="{FF2B5EF4-FFF2-40B4-BE49-F238E27FC236}">
              <a16:creationId xmlns:a16="http://schemas.microsoft.com/office/drawing/2014/main" id="{00000000-0008-0000-0200-00001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25" name="Picture 7">
          <a:extLst>
            <a:ext uri="{FF2B5EF4-FFF2-40B4-BE49-F238E27FC236}">
              <a16:creationId xmlns:a16="http://schemas.microsoft.com/office/drawing/2014/main" id="{00000000-0008-0000-0200-00001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26" name="Picture 7">
          <a:extLst>
            <a:ext uri="{FF2B5EF4-FFF2-40B4-BE49-F238E27FC236}">
              <a16:creationId xmlns:a16="http://schemas.microsoft.com/office/drawing/2014/main" id="{00000000-0008-0000-0200-00001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27" name="Picture 7">
          <a:extLst>
            <a:ext uri="{FF2B5EF4-FFF2-40B4-BE49-F238E27FC236}">
              <a16:creationId xmlns:a16="http://schemas.microsoft.com/office/drawing/2014/main" id="{00000000-0008-0000-0200-00001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28" name="Picture 7">
          <a:extLst>
            <a:ext uri="{FF2B5EF4-FFF2-40B4-BE49-F238E27FC236}">
              <a16:creationId xmlns:a16="http://schemas.microsoft.com/office/drawing/2014/main" id="{00000000-0008-0000-0200-00001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29" name="Picture 7">
          <a:extLst>
            <a:ext uri="{FF2B5EF4-FFF2-40B4-BE49-F238E27FC236}">
              <a16:creationId xmlns:a16="http://schemas.microsoft.com/office/drawing/2014/main" id="{00000000-0008-0000-0200-00001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30" name="Picture 7">
          <a:extLst>
            <a:ext uri="{FF2B5EF4-FFF2-40B4-BE49-F238E27FC236}">
              <a16:creationId xmlns:a16="http://schemas.microsoft.com/office/drawing/2014/main" id="{00000000-0008-0000-0200-00002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31" name="Picture 7">
          <a:extLst>
            <a:ext uri="{FF2B5EF4-FFF2-40B4-BE49-F238E27FC236}">
              <a16:creationId xmlns:a16="http://schemas.microsoft.com/office/drawing/2014/main" id="{00000000-0008-0000-0200-00002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32" name="Picture 7">
          <a:extLst>
            <a:ext uri="{FF2B5EF4-FFF2-40B4-BE49-F238E27FC236}">
              <a16:creationId xmlns:a16="http://schemas.microsoft.com/office/drawing/2014/main" id="{00000000-0008-0000-0200-00002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33" name="Picture 7">
          <a:extLst>
            <a:ext uri="{FF2B5EF4-FFF2-40B4-BE49-F238E27FC236}">
              <a16:creationId xmlns:a16="http://schemas.microsoft.com/office/drawing/2014/main" id="{00000000-0008-0000-0200-00002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34" name="Picture 7">
          <a:extLst>
            <a:ext uri="{FF2B5EF4-FFF2-40B4-BE49-F238E27FC236}">
              <a16:creationId xmlns:a16="http://schemas.microsoft.com/office/drawing/2014/main" id="{00000000-0008-0000-0200-00002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35" name="Picture 7">
          <a:extLst>
            <a:ext uri="{FF2B5EF4-FFF2-40B4-BE49-F238E27FC236}">
              <a16:creationId xmlns:a16="http://schemas.microsoft.com/office/drawing/2014/main" id="{00000000-0008-0000-0200-00002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36" name="Picture 7">
          <a:extLst>
            <a:ext uri="{FF2B5EF4-FFF2-40B4-BE49-F238E27FC236}">
              <a16:creationId xmlns:a16="http://schemas.microsoft.com/office/drawing/2014/main" id="{00000000-0008-0000-0200-00002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37" name="Picture 7">
          <a:extLst>
            <a:ext uri="{FF2B5EF4-FFF2-40B4-BE49-F238E27FC236}">
              <a16:creationId xmlns:a16="http://schemas.microsoft.com/office/drawing/2014/main" id="{00000000-0008-0000-0200-00002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38" name="Picture 7">
          <a:extLst>
            <a:ext uri="{FF2B5EF4-FFF2-40B4-BE49-F238E27FC236}">
              <a16:creationId xmlns:a16="http://schemas.microsoft.com/office/drawing/2014/main" id="{00000000-0008-0000-0200-00002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39" name="Picture 7">
          <a:extLst>
            <a:ext uri="{FF2B5EF4-FFF2-40B4-BE49-F238E27FC236}">
              <a16:creationId xmlns:a16="http://schemas.microsoft.com/office/drawing/2014/main" id="{00000000-0008-0000-0200-00002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40" name="Picture 7">
          <a:extLst>
            <a:ext uri="{FF2B5EF4-FFF2-40B4-BE49-F238E27FC236}">
              <a16:creationId xmlns:a16="http://schemas.microsoft.com/office/drawing/2014/main" id="{00000000-0008-0000-0200-00002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41" name="Picture 7">
          <a:extLst>
            <a:ext uri="{FF2B5EF4-FFF2-40B4-BE49-F238E27FC236}">
              <a16:creationId xmlns:a16="http://schemas.microsoft.com/office/drawing/2014/main" id="{00000000-0008-0000-0200-00002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42" name="Picture 7">
          <a:extLst>
            <a:ext uri="{FF2B5EF4-FFF2-40B4-BE49-F238E27FC236}">
              <a16:creationId xmlns:a16="http://schemas.microsoft.com/office/drawing/2014/main" id="{00000000-0008-0000-0200-00002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43" name="Picture 7">
          <a:extLst>
            <a:ext uri="{FF2B5EF4-FFF2-40B4-BE49-F238E27FC236}">
              <a16:creationId xmlns:a16="http://schemas.microsoft.com/office/drawing/2014/main" id="{00000000-0008-0000-0200-00002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44" name="Picture 7">
          <a:extLst>
            <a:ext uri="{FF2B5EF4-FFF2-40B4-BE49-F238E27FC236}">
              <a16:creationId xmlns:a16="http://schemas.microsoft.com/office/drawing/2014/main" id="{00000000-0008-0000-0200-00002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45" name="Picture 7">
          <a:extLst>
            <a:ext uri="{FF2B5EF4-FFF2-40B4-BE49-F238E27FC236}">
              <a16:creationId xmlns:a16="http://schemas.microsoft.com/office/drawing/2014/main" id="{00000000-0008-0000-0200-00002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46" name="Picture 7">
          <a:extLst>
            <a:ext uri="{FF2B5EF4-FFF2-40B4-BE49-F238E27FC236}">
              <a16:creationId xmlns:a16="http://schemas.microsoft.com/office/drawing/2014/main" id="{00000000-0008-0000-0200-00003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47" name="Picture 7">
          <a:extLst>
            <a:ext uri="{FF2B5EF4-FFF2-40B4-BE49-F238E27FC236}">
              <a16:creationId xmlns:a16="http://schemas.microsoft.com/office/drawing/2014/main" id="{00000000-0008-0000-0200-00003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48" name="Picture 7">
          <a:extLst>
            <a:ext uri="{FF2B5EF4-FFF2-40B4-BE49-F238E27FC236}">
              <a16:creationId xmlns:a16="http://schemas.microsoft.com/office/drawing/2014/main" id="{00000000-0008-0000-0200-00003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49" name="Picture 7">
          <a:extLst>
            <a:ext uri="{FF2B5EF4-FFF2-40B4-BE49-F238E27FC236}">
              <a16:creationId xmlns:a16="http://schemas.microsoft.com/office/drawing/2014/main" id="{00000000-0008-0000-0200-00003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50" name="Picture 7">
          <a:extLst>
            <a:ext uri="{FF2B5EF4-FFF2-40B4-BE49-F238E27FC236}">
              <a16:creationId xmlns:a16="http://schemas.microsoft.com/office/drawing/2014/main" id="{00000000-0008-0000-0200-00003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51" name="Picture 7">
          <a:extLst>
            <a:ext uri="{FF2B5EF4-FFF2-40B4-BE49-F238E27FC236}">
              <a16:creationId xmlns:a16="http://schemas.microsoft.com/office/drawing/2014/main" id="{00000000-0008-0000-0200-00003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52" name="Picture 7">
          <a:extLst>
            <a:ext uri="{FF2B5EF4-FFF2-40B4-BE49-F238E27FC236}">
              <a16:creationId xmlns:a16="http://schemas.microsoft.com/office/drawing/2014/main" id="{00000000-0008-0000-0200-00003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53" name="Picture 7">
          <a:extLst>
            <a:ext uri="{FF2B5EF4-FFF2-40B4-BE49-F238E27FC236}">
              <a16:creationId xmlns:a16="http://schemas.microsoft.com/office/drawing/2014/main" id="{00000000-0008-0000-0200-00003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54" name="Picture 7">
          <a:extLst>
            <a:ext uri="{FF2B5EF4-FFF2-40B4-BE49-F238E27FC236}">
              <a16:creationId xmlns:a16="http://schemas.microsoft.com/office/drawing/2014/main" id="{00000000-0008-0000-0200-00003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55" name="Picture 7">
          <a:extLst>
            <a:ext uri="{FF2B5EF4-FFF2-40B4-BE49-F238E27FC236}">
              <a16:creationId xmlns:a16="http://schemas.microsoft.com/office/drawing/2014/main" id="{00000000-0008-0000-0200-00003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56" name="Picture 7">
          <a:extLst>
            <a:ext uri="{FF2B5EF4-FFF2-40B4-BE49-F238E27FC236}">
              <a16:creationId xmlns:a16="http://schemas.microsoft.com/office/drawing/2014/main" id="{00000000-0008-0000-0200-00003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57" name="Picture 7">
          <a:extLst>
            <a:ext uri="{FF2B5EF4-FFF2-40B4-BE49-F238E27FC236}">
              <a16:creationId xmlns:a16="http://schemas.microsoft.com/office/drawing/2014/main" id="{00000000-0008-0000-0200-00003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58" name="Picture 7">
          <a:extLst>
            <a:ext uri="{FF2B5EF4-FFF2-40B4-BE49-F238E27FC236}">
              <a16:creationId xmlns:a16="http://schemas.microsoft.com/office/drawing/2014/main" id="{00000000-0008-0000-0200-00003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59" name="Picture 7">
          <a:extLst>
            <a:ext uri="{FF2B5EF4-FFF2-40B4-BE49-F238E27FC236}">
              <a16:creationId xmlns:a16="http://schemas.microsoft.com/office/drawing/2014/main" id="{00000000-0008-0000-0200-00003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60" name="Picture 7">
          <a:extLst>
            <a:ext uri="{FF2B5EF4-FFF2-40B4-BE49-F238E27FC236}">
              <a16:creationId xmlns:a16="http://schemas.microsoft.com/office/drawing/2014/main" id="{00000000-0008-0000-0200-00003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61" name="Picture 7">
          <a:extLst>
            <a:ext uri="{FF2B5EF4-FFF2-40B4-BE49-F238E27FC236}">
              <a16:creationId xmlns:a16="http://schemas.microsoft.com/office/drawing/2014/main" id="{00000000-0008-0000-0200-00003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62" name="Picture 7">
          <a:extLst>
            <a:ext uri="{FF2B5EF4-FFF2-40B4-BE49-F238E27FC236}">
              <a16:creationId xmlns:a16="http://schemas.microsoft.com/office/drawing/2014/main" id="{00000000-0008-0000-0200-00004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63" name="Picture 7">
          <a:extLst>
            <a:ext uri="{FF2B5EF4-FFF2-40B4-BE49-F238E27FC236}">
              <a16:creationId xmlns:a16="http://schemas.microsoft.com/office/drawing/2014/main" id="{00000000-0008-0000-0200-00004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64" name="Picture 7">
          <a:extLst>
            <a:ext uri="{FF2B5EF4-FFF2-40B4-BE49-F238E27FC236}">
              <a16:creationId xmlns:a16="http://schemas.microsoft.com/office/drawing/2014/main" id="{00000000-0008-0000-0200-00004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65" name="Picture 7">
          <a:extLst>
            <a:ext uri="{FF2B5EF4-FFF2-40B4-BE49-F238E27FC236}">
              <a16:creationId xmlns:a16="http://schemas.microsoft.com/office/drawing/2014/main" id="{00000000-0008-0000-0200-00004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66" name="Picture 7">
          <a:extLst>
            <a:ext uri="{FF2B5EF4-FFF2-40B4-BE49-F238E27FC236}">
              <a16:creationId xmlns:a16="http://schemas.microsoft.com/office/drawing/2014/main" id="{00000000-0008-0000-0200-00004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67" name="Picture 7">
          <a:extLst>
            <a:ext uri="{FF2B5EF4-FFF2-40B4-BE49-F238E27FC236}">
              <a16:creationId xmlns:a16="http://schemas.microsoft.com/office/drawing/2014/main" id="{00000000-0008-0000-0200-00004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68" name="Picture 7">
          <a:extLst>
            <a:ext uri="{FF2B5EF4-FFF2-40B4-BE49-F238E27FC236}">
              <a16:creationId xmlns:a16="http://schemas.microsoft.com/office/drawing/2014/main" id="{00000000-0008-0000-0200-00004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69" name="Picture 7">
          <a:extLst>
            <a:ext uri="{FF2B5EF4-FFF2-40B4-BE49-F238E27FC236}">
              <a16:creationId xmlns:a16="http://schemas.microsoft.com/office/drawing/2014/main" id="{00000000-0008-0000-0200-00004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70" name="Picture 7">
          <a:extLst>
            <a:ext uri="{FF2B5EF4-FFF2-40B4-BE49-F238E27FC236}">
              <a16:creationId xmlns:a16="http://schemas.microsoft.com/office/drawing/2014/main" id="{00000000-0008-0000-0200-00004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71" name="Picture 7">
          <a:extLst>
            <a:ext uri="{FF2B5EF4-FFF2-40B4-BE49-F238E27FC236}">
              <a16:creationId xmlns:a16="http://schemas.microsoft.com/office/drawing/2014/main" id="{00000000-0008-0000-0200-00004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72" name="Picture 7">
          <a:extLst>
            <a:ext uri="{FF2B5EF4-FFF2-40B4-BE49-F238E27FC236}">
              <a16:creationId xmlns:a16="http://schemas.microsoft.com/office/drawing/2014/main" id="{00000000-0008-0000-0200-00004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73" name="Picture 7">
          <a:extLst>
            <a:ext uri="{FF2B5EF4-FFF2-40B4-BE49-F238E27FC236}">
              <a16:creationId xmlns:a16="http://schemas.microsoft.com/office/drawing/2014/main" id="{00000000-0008-0000-0200-00004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74" name="Picture 7">
          <a:extLst>
            <a:ext uri="{FF2B5EF4-FFF2-40B4-BE49-F238E27FC236}">
              <a16:creationId xmlns:a16="http://schemas.microsoft.com/office/drawing/2014/main" id="{00000000-0008-0000-0200-00004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75" name="Picture 7">
          <a:extLst>
            <a:ext uri="{FF2B5EF4-FFF2-40B4-BE49-F238E27FC236}">
              <a16:creationId xmlns:a16="http://schemas.microsoft.com/office/drawing/2014/main" id="{00000000-0008-0000-0200-00004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76" name="Picture 7">
          <a:extLst>
            <a:ext uri="{FF2B5EF4-FFF2-40B4-BE49-F238E27FC236}">
              <a16:creationId xmlns:a16="http://schemas.microsoft.com/office/drawing/2014/main" id="{00000000-0008-0000-0200-00004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77" name="Picture 7">
          <a:extLst>
            <a:ext uri="{FF2B5EF4-FFF2-40B4-BE49-F238E27FC236}">
              <a16:creationId xmlns:a16="http://schemas.microsoft.com/office/drawing/2014/main" id="{00000000-0008-0000-0200-00004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78" name="Picture 7">
          <a:extLst>
            <a:ext uri="{FF2B5EF4-FFF2-40B4-BE49-F238E27FC236}">
              <a16:creationId xmlns:a16="http://schemas.microsoft.com/office/drawing/2014/main" id="{00000000-0008-0000-0200-00005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79" name="Picture 7">
          <a:extLst>
            <a:ext uri="{FF2B5EF4-FFF2-40B4-BE49-F238E27FC236}">
              <a16:creationId xmlns:a16="http://schemas.microsoft.com/office/drawing/2014/main" id="{00000000-0008-0000-0200-00005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80" name="Picture 7">
          <a:extLst>
            <a:ext uri="{FF2B5EF4-FFF2-40B4-BE49-F238E27FC236}">
              <a16:creationId xmlns:a16="http://schemas.microsoft.com/office/drawing/2014/main" id="{00000000-0008-0000-0200-00005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81" name="Picture 7">
          <a:extLst>
            <a:ext uri="{FF2B5EF4-FFF2-40B4-BE49-F238E27FC236}">
              <a16:creationId xmlns:a16="http://schemas.microsoft.com/office/drawing/2014/main" id="{00000000-0008-0000-0200-00005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82" name="Picture 7">
          <a:extLst>
            <a:ext uri="{FF2B5EF4-FFF2-40B4-BE49-F238E27FC236}">
              <a16:creationId xmlns:a16="http://schemas.microsoft.com/office/drawing/2014/main" id="{00000000-0008-0000-0200-00005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83" name="Picture 7">
          <a:extLst>
            <a:ext uri="{FF2B5EF4-FFF2-40B4-BE49-F238E27FC236}">
              <a16:creationId xmlns:a16="http://schemas.microsoft.com/office/drawing/2014/main" id="{00000000-0008-0000-0200-00005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84" name="Picture 7">
          <a:extLst>
            <a:ext uri="{FF2B5EF4-FFF2-40B4-BE49-F238E27FC236}">
              <a16:creationId xmlns:a16="http://schemas.microsoft.com/office/drawing/2014/main" id="{00000000-0008-0000-0200-00005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85" name="Picture 7">
          <a:extLst>
            <a:ext uri="{FF2B5EF4-FFF2-40B4-BE49-F238E27FC236}">
              <a16:creationId xmlns:a16="http://schemas.microsoft.com/office/drawing/2014/main" id="{00000000-0008-0000-0200-00005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86" name="Picture 7">
          <a:extLst>
            <a:ext uri="{FF2B5EF4-FFF2-40B4-BE49-F238E27FC236}">
              <a16:creationId xmlns:a16="http://schemas.microsoft.com/office/drawing/2014/main" id="{00000000-0008-0000-0200-00005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87" name="Picture 7">
          <a:extLst>
            <a:ext uri="{FF2B5EF4-FFF2-40B4-BE49-F238E27FC236}">
              <a16:creationId xmlns:a16="http://schemas.microsoft.com/office/drawing/2014/main" id="{00000000-0008-0000-0200-00005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88" name="Picture 7">
          <a:extLst>
            <a:ext uri="{FF2B5EF4-FFF2-40B4-BE49-F238E27FC236}">
              <a16:creationId xmlns:a16="http://schemas.microsoft.com/office/drawing/2014/main" id="{00000000-0008-0000-0200-00005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89" name="Picture 7">
          <a:extLst>
            <a:ext uri="{FF2B5EF4-FFF2-40B4-BE49-F238E27FC236}">
              <a16:creationId xmlns:a16="http://schemas.microsoft.com/office/drawing/2014/main" id="{00000000-0008-0000-0200-00005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90" name="Picture 7">
          <a:extLst>
            <a:ext uri="{FF2B5EF4-FFF2-40B4-BE49-F238E27FC236}">
              <a16:creationId xmlns:a16="http://schemas.microsoft.com/office/drawing/2014/main" id="{00000000-0008-0000-0200-00005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91" name="Picture 7">
          <a:extLst>
            <a:ext uri="{FF2B5EF4-FFF2-40B4-BE49-F238E27FC236}">
              <a16:creationId xmlns:a16="http://schemas.microsoft.com/office/drawing/2014/main" id="{00000000-0008-0000-0200-00005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92" name="Picture 7">
          <a:extLst>
            <a:ext uri="{FF2B5EF4-FFF2-40B4-BE49-F238E27FC236}">
              <a16:creationId xmlns:a16="http://schemas.microsoft.com/office/drawing/2014/main" id="{00000000-0008-0000-0200-00005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93" name="Picture 7">
          <a:extLst>
            <a:ext uri="{FF2B5EF4-FFF2-40B4-BE49-F238E27FC236}">
              <a16:creationId xmlns:a16="http://schemas.microsoft.com/office/drawing/2014/main" id="{00000000-0008-0000-0200-00005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94" name="Picture 7">
          <a:extLst>
            <a:ext uri="{FF2B5EF4-FFF2-40B4-BE49-F238E27FC236}">
              <a16:creationId xmlns:a16="http://schemas.microsoft.com/office/drawing/2014/main" id="{00000000-0008-0000-0200-00006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95" name="Picture 7">
          <a:extLst>
            <a:ext uri="{FF2B5EF4-FFF2-40B4-BE49-F238E27FC236}">
              <a16:creationId xmlns:a16="http://schemas.microsoft.com/office/drawing/2014/main" id="{00000000-0008-0000-0200-00006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96" name="Picture 7">
          <a:extLst>
            <a:ext uri="{FF2B5EF4-FFF2-40B4-BE49-F238E27FC236}">
              <a16:creationId xmlns:a16="http://schemas.microsoft.com/office/drawing/2014/main" id="{00000000-0008-0000-0200-00006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97" name="Picture 7">
          <a:extLst>
            <a:ext uri="{FF2B5EF4-FFF2-40B4-BE49-F238E27FC236}">
              <a16:creationId xmlns:a16="http://schemas.microsoft.com/office/drawing/2014/main" id="{00000000-0008-0000-0200-00006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98" name="Picture 7">
          <a:extLst>
            <a:ext uri="{FF2B5EF4-FFF2-40B4-BE49-F238E27FC236}">
              <a16:creationId xmlns:a16="http://schemas.microsoft.com/office/drawing/2014/main" id="{00000000-0008-0000-0200-00006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199" name="Picture 7">
          <a:extLst>
            <a:ext uri="{FF2B5EF4-FFF2-40B4-BE49-F238E27FC236}">
              <a16:creationId xmlns:a16="http://schemas.microsoft.com/office/drawing/2014/main" id="{00000000-0008-0000-0200-00006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00" name="Picture 7">
          <a:extLst>
            <a:ext uri="{FF2B5EF4-FFF2-40B4-BE49-F238E27FC236}">
              <a16:creationId xmlns:a16="http://schemas.microsoft.com/office/drawing/2014/main" id="{00000000-0008-0000-0200-00006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01" name="Picture 7">
          <a:extLst>
            <a:ext uri="{FF2B5EF4-FFF2-40B4-BE49-F238E27FC236}">
              <a16:creationId xmlns:a16="http://schemas.microsoft.com/office/drawing/2014/main" id="{00000000-0008-0000-0200-00006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02" name="Picture 7">
          <a:extLst>
            <a:ext uri="{FF2B5EF4-FFF2-40B4-BE49-F238E27FC236}">
              <a16:creationId xmlns:a16="http://schemas.microsoft.com/office/drawing/2014/main" id="{00000000-0008-0000-0200-00006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03" name="Picture 7">
          <a:extLst>
            <a:ext uri="{FF2B5EF4-FFF2-40B4-BE49-F238E27FC236}">
              <a16:creationId xmlns:a16="http://schemas.microsoft.com/office/drawing/2014/main" id="{00000000-0008-0000-0200-00006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04" name="Picture 7">
          <a:extLst>
            <a:ext uri="{FF2B5EF4-FFF2-40B4-BE49-F238E27FC236}">
              <a16:creationId xmlns:a16="http://schemas.microsoft.com/office/drawing/2014/main" id="{00000000-0008-0000-0200-00006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05" name="Picture 7">
          <a:extLst>
            <a:ext uri="{FF2B5EF4-FFF2-40B4-BE49-F238E27FC236}">
              <a16:creationId xmlns:a16="http://schemas.microsoft.com/office/drawing/2014/main" id="{00000000-0008-0000-0200-00006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06" name="Picture 7">
          <a:extLst>
            <a:ext uri="{FF2B5EF4-FFF2-40B4-BE49-F238E27FC236}">
              <a16:creationId xmlns:a16="http://schemas.microsoft.com/office/drawing/2014/main" id="{00000000-0008-0000-0200-00006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07" name="Picture 7">
          <a:extLst>
            <a:ext uri="{FF2B5EF4-FFF2-40B4-BE49-F238E27FC236}">
              <a16:creationId xmlns:a16="http://schemas.microsoft.com/office/drawing/2014/main" id="{00000000-0008-0000-0200-00006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08" name="Picture 7">
          <a:extLst>
            <a:ext uri="{FF2B5EF4-FFF2-40B4-BE49-F238E27FC236}">
              <a16:creationId xmlns:a16="http://schemas.microsoft.com/office/drawing/2014/main" id="{00000000-0008-0000-0200-00006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09" name="Picture 7">
          <a:extLst>
            <a:ext uri="{FF2B5EF4-FFF2-40B4-BE49-F238E27FC236}">
              <a16:creationId xmlns:a16="http://schemas.microsoft.com/office/drawing/2014/main" id="{00000000-0008-0000-0200-00006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10" name="Picture 7">
          <a:extLst>
            <a:ext uri="{FF2B5EF4-FFF2-40B4-BE49-F238E27FC236}">
              <a16:creationId xmlns:a16="http://schemas.microsoft.com/office/drawing/2014/main" id="{00000000-0008-0000-0200-00007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11" name="Picture 7">
          <a:extLst>
            <a:ext uri="{FF2B5EF4-FFF2-40B4-BE49-F238E27FC236}">
              <a16:creationId xmlns:a16="http://schemas.microsoft.com/office/drawing/2014/main" id="{00000000-0008-0000-0200-00007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12" name="Picture 7">
          <a:extLst>
            <a:ext uri="{FF2B5EF4-FFF2-40B4-BE49-F238E27FC236}">
              <a16:creationId xmlns:a16="http://schemas.microsoft.com/office/drawing/2014/main" id="{00000000-0008-0000-0200-00007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13" name="Picture 7">
          <a:extLst>
            <a:ext uri="{FF2B5EF4-FFF2-40B4-BE49-F238E27FC236}">
              <a16:creationId xmlns:a16="http://schemas.microsoft.com/office/drawing/2014/main" id="{00000000-0008-0000-0200-00007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14" name="Picture 7">
          <a:extLst>
            <a:ext uri="{FF2B5EF4-FFF2-40B4-BE49-F238E27FC236}">
              <a16:creationId xmlns:a16="http://schemas.microsoft.com/office/drawing/2014/main" id="{00000000-0008-0000-0200-00007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15" name="Picture 7">
          <a:extLst>
            <a:ext uri="{FF2B5EF4-FFF2-40B4-BE49-F238E27FC236}">
              <a16:creationId xmlns:a16="http://schemas.microsoft.com/office/drawing/2014/main" id="{00000000-0008-0000-0200-00007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16" name="Picture 7">
          <a:extLst>
            <a:ext uri="{FF2B5EF4-FFF2-40B4-BE49-F238E27FC236}">
              <a16:creationId xmlns:a16="http://schemas.microsoft.com/office/drawing/2014/main" id="{00000000-0008-0000-0200-00007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17" name="Picture 7">
          <a:extLst>
            <a:ext uri="{FF2B5EF4-FFF2-40B4-BE49-F238E27FC236}">
              <a16:creationId xmlns:a16="http://schemas.microsoft.com/office/drawing/2014/main" id="{00000000-0008-0000-0200-00007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18" name="Picture 7">
          <a:extLst>
            <a:ext uri="{FF2B5EF4-FFF2-40B4-BE49-F238E27FC236}">
              <a16:creationId xmlns:a16="http://schemas.microsoft.com/office/drawing/2014/main" id="{00000000-0008-0000-0200-00007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19" name="Picture 7">
          <a:extLst>
            <a:ext uri="{FF2B5EF4-FFF2-40B4-BE49-F238E27FC236}">
              <a16:creationId xmlns:a16="http://schemas.microsoft.com/office/drawing/2014/main" id="{00000000-0008-0000-0200-00007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20" name="Picture 7">
          <a:extLst>
            <a:ext uri="{FF2B5EF4-FFF2-40B4-BE49-F238E27FC236}">
              <a16:creationId xmlns:a16="http://schemas.microsoft.com/office/drawing/2014/main" id="{00000000-0008-0000-0200-00007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21" name="Picture 7">
          <a:extLst>
            <a:ext uri="{FF2B5EF4-FFF2-40B4-BE49-F238E27FC236}">
              <a16:creationId xmlns:a16="http://schemas.microsoft.com/office/drawing/2014/main" id="{00000000-0008-0000-0200-00007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22" name="Picture 7">
          <a:extLst>
            <a:ext uri="{FF2B5EF4-FFF2-40B4-BE49-F238E27FC236}">
              <a16:creationId xmlns:a16="http://schemas.microsoft.com/office/drawing/2014/main" id="{00000000-0008-0000-0200-00007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23" name="Picture 7">
          <a:extLst>
            <a:ext uri="{FF2B5EF4-FFF2-40B4-BE49-F238E27FC236}">
              <a16:creationId xmlns:a16="http://schemas.microsoft.com/office/drawing/2014/main" id="{00000000-0008-0000-0200-00007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24" name="Picture 7">
          <a:extLst>
            <a:ext uri="{FF2B5EF4-FFF2-40B4-BE49-F238E27FC236}">
              <a16:creationId xmlns:a16="http://schemas.microsoft.com/office/drawing/2014/main" id="{00000000-0008-0000-0200-00007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25" name="Picture 7">
          <a:extLst>
            <a:ext uri="{FF2B5EF4-FFF2-40B4-BE49-F238E27FC236}">
              <a16:creationId xmlns:a16="http://schemas.microsoft.com/office/drawing/2014/main" id="{00000000-0008-0000-0200-00007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26" name="Picture 7">
          <a:extLst>
            <a:ext uri="{FF2B5EF4-FFF2-40B4-BE49-F238E27FC236}">
              <a16:creationId xmlns:a16="http://schemas.microsoft.com/office/drawing/2014/main" id="{00000000-0008-0000-0200-00008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27" name="Picture 7">
          <a:extLst>
            <a:ext uri="{FF2B5EF4-FFF2-40B4-BE49-F238E27FC236}">
              <a16:creationId xmlns:a16="http://schemas.microsoft.com/office/drawing/2014/main" id="{00000000-0008-0000-0200-00008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28" name="Picture 7">
          <a:extLst>
            <a:ext uri="{FF2B5EF4-FFF2-40B4-BE49-F238E27FC236}">
              <a16:creationId xmlns:a16="http://schemas.microsoft.com/office/drawing/2014/main" id="{00000000-0008-0000-0200-00008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29" name="Picture 7">
          <a:extLst>
            <a:ext uri="{FF2B5EF4-FFF2-40B4-BE49-F238E27FC236}">
              <a16:creationId xmlns:a16="http://schemas.microsoft.com/office/drawing/2014/main" id="{00000000-0008-0000-0200-00008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30" name="Picture 7">
          <a:extLst>
            <a:ext uri="{FF2B5EF4-FFF2-40B4-BE49-F238E27FC236}">
              <a16:creationId xmlns:a16="http://schemas.microsoft.com/office/drawing/2014/main" id="{00000000-0008-0000-0200-00008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31" name="Picture 7">
          <a:extLst>
            <a:ext uri="{FF2B5EF4-FFF2-40B4-BE49-F238E27FC236}">
              <a16:creationId xmlns:a16="http://schemas.microsoft.com/office/drawing/2014/main" id="{00000000-0008-0000-0200-00008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32" name="Picture 7">
          <a:extLst>
            <a:ext uri="{FF2B5EF4-FFF2-40B4-BE49-F238E27FC236}">
              <a16:creationId xmlns:a16="http://schemas.microsoft.com/office/drawing/2014/main" id="{00000000-0008-0000-0200-00008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33" name="Picture 7">
          <a:extLst>
            <a:ext uri="{FF2B5EF4-FFF2-40B4-BE49-F238E27FC236}">
              <a16:creationId xmlns:a16="http://schemas.microsoft.com/office/drawing/2014/main" id="{00000000-0008-0000-0200-00008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34" name="Picture 7">
          <a:extLst>
            <a:ext uri="{FF2B5EF4-FFF2-40B4-BE49-F238E27FC236}">
              <a16:creationId xmlns:a16="http://schemas.microsoft.com/office/drawing/2014/main" id="{00000000-0008-0000-0200-00008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35" name="Picture 7">
          <a:extLst>
            <a:ext uri="{FF2B5EF4-FFF2-40B4-BE49-F238E27FC236}">
              <a16:creationId xmlns:a16="http://schemas.microsoft.com/office/drawing/2014/main" id="{00000000-0008-0000-0200-00008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36" name="Picture 7">
          <a:extLst>
            <a:ext uri="{FF2B5EF4-FFF2-40B4-BE49-F238E27FC236}">
              <a16:creationId xmlns:a16="http://schemas.microsoft.com/office/drawing/2014/main" id="{00000000-0008-0000-0200-00008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37" name="Picture 7">
          <a:extLst>
            <a:ext uri="{FF2B5EF4-FFF2-40B4-BE49-F238E27FC236}">
              <a16:creationId xmlns:a16="http://schemas.microsoft.com/office/drawing/2014/main" id="{00000000-0008-0000-0200-00008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38" name="Picture 7">
          <a:extLst>
            <a:ext uri="{FF2B5EF4-FFF2-40B4-BE49-F238E27FC236}">
              <a16:creationId xmlns:a16="http://schemas.microsoft.com/office/drawing/2014/main" id="{00000000-0008-0000-0200-00008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39" name="Picture 7">
          <a:extLst>
            <a:ext uri="{FF2B5EF4-FFF2-40B4-BE49-F238E27FC236}">
              <a16:creationId xmlns:a16="http://schemas.microsoft.com/office/drawing/2014/main" id="{00000000-0008-0000-0200-00008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40" name="Picture 7">
          <a:extLst>
            <a:ext uri="{FF2B5EF4-FFF2-40B4-BE49-F238E27FC236}">
              <a16:creationId xmlns:a16="http://schemas.microsoft.com/office/drawing/2014/main" id="{00000000-0008-0000-0200-00008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41" name="Picture 7">
          <a:extLst>
            <a:ext uri="{FF2B5EF4-FFF2-40B4-BE49-F238E27FC236}">
              <a16:creationId xmlns:a16="http://schemas.microsoft.com/office/drawing/2014/main" id="{00000000-0008-0000-0200-00008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42" name="Picture 7">
          <a:extLst>
            <a:ext uri="{FF2B5EF4-FFF2-40B4-BE49-F238E27FC236}">
              <a16:creationId xmlns:a16="http://schemas.microsoft.com/office/drawing/2014/main" id="{00000000-0008-0000-0200-00009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43" name="Picture 7">
          <a:extLst>
            <a:ext uri="{FF2B5EF4-FFF2-40B4-BE49-F238E27FC236}">
              <a16:creationId xmlns:a16="http://schemas.microsoft.com/office/drawing/2014/main" id="{00000000-0008-0000-0200-00009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44" name="Picture 7">
          <a:extLst>
            <a:ext uri="{FF2B5EF4-FFF2-40B4-BE49-F238E27FC236}">
              <a16:creationId xmlns:a16="http://schemas.microsoft.com/office/drawing/2014/main" id="{00000000-0008-0000-0200-00009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45" name="Picture 7">
          <a:extLst>
            <a:ext uri="{FF2B5EF4-FFF2-40B4-BE49-F238E27FC236}">
              <a16:creationId xmlns:a16="http://schemas.microsoft.com/office/drawing/2014/main" id="{00000000-0008-0000-0200-00009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46" name="Picture 7">
          <a:extLst>
            <a:ext uri="{FF2B5EF4-FFF2-40B4-BE49-F238E27FC236}">
              <a16:creationId xmlns:a16="http://schemas.microsoft.com/office/drawing/2014/main" id="{00000000-0008-0000-0200-00009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47" name="Picture 7">
          <a:extLst>
            <a:ext uri="{FF2B5EF4-FFF2-40B4-BE49-F238E27FC236}">
              <a16:creationId xmlns:a16="http://schemas.microsoft.com/office/drawing/2014/main" id="{00000000-0008-0000-0200-00009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48" name="Picture 7">
          <a:extLst>
            <a:ext uri="{FF2B5EF4-FFF2-40B4-BE49-F238E27FC236}">
              <a16:creationId xmlns:a16="http://schemas.microsoft.com/office/drawing/2014/main" id="{00000000-0008-0000-0200-00009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49" name="Picture 7">
          <a:extLst>
            <a:ext uri="{FF2B5EF4-FFF2-40B4-BE49-F238E27FC236}">
              <a16:creationId xmlns:a16="http://schemas.microsoft.com/office/drawing/2014/main" id="{00000000-0008-0000-0200-00009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50" name="Picture 7">
          <a:extLst>
            <a:ext uri="{FF2B5EF4-FFF2-40B4-BE49-F238E27FC236}">
              <a16:creationId xmlns:a16="http://schemas.microsoft.com/office/drawing/2014/main" id="{00000000-0008-0000-0200-00009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51" name="Picture 7">
          <a:extLst>
            <a:ext uri="{FF2B5EF4-FFF2-40B4-BE49-F238E27FC236}">
              <a16:creationId xmlns:a16="http://schemas.microsoft.com/office/drawing/2014/main" id="{00000000-0008-0000-0200-00009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52" name="Picture 7">
          <a:extLst>
            <a:ext uri="{FF2B5EF4-FFF2-40B4-BE49-F238E27FC236}">
              <a16:creationId xmlns:a16="http://schemas.microsoft.com/office/drawing/2014/main" id="{00000000-0008-0000-0200-00009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53" name="Picture 7">
          <a:extLst>
            <a:ext uri="{FF2B5EF4-FFF2-40B4-BE49-F238E27FC236}">
              <a16:creationId xmlns:a16="http://schemas.microsoft.com/office/drawing/2014/main" id="{00000000-0008-0000-0200-00009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54" name="Picture 7">
          <a:extLst>
            <a:ext uri="{FF2B5EF4-FFF2-40B4-BE49-F238E27FC236}">
              <a16:creationId xmlns:a16="http://schemas.microsoft.com/office/drawing/2014/main" id="{00000000-0008-0000-0200-00009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55" name="Picture 7">
          <a:extLst>
            <a:ext uri="{FF2B5EF4-FFF2-40B4-BE49-F238E27FC236}">
              <a16:creationId xmlns:a16="http://schemas.microsoft.com/office/drawing/2014/main" id="{00000000-0008-0000-0200-00009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56" name="Picture 7">
          <a:extLst>
            <a:ext uri="{FF2B5EF4-FFF2-40B4-BE49-F238E27FC236}">
              <a16:creationId xmlns:a16="http://schemas.microsoft.com/office/drawing/2014/main" id="{00000000-0008-0000-0200-00009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57" name="Picture 7">
          <a:extLst>
            <a:ext uri="{FF2B5EF4-FFF2-40B4-BE49-F238E27FC236}">
              <a16:creationId xmlns:a16="http://schemas.microsoft.com/office/drawing/2014/main" id="{00000000-0008-0000-0200-00009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58" name="Picture 7">
          <a:extLst>
            <a:ext uri="{FF2B5EF4-FFF2-40B4-BE49-F238E27FC236}">
              <a16:creationId xmlns:a16="http://schemas.microsoft.com/office/drawing/2014/main" id="{00000000-0008-0000-0200-0000A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59" name="Picture 7">
          <a:extLst>
            <a:ext uri="{FF2B5EF4-FFF2-40B4-BE49-F238E27FC236}">
              <a16:creationId xmlns:a16="http://schemas.microsoft.com/office/drawing/2014/main" id="{00000000-0008-0000-0200-0000A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60" name="Picture 7">
          <a:extLst>
            <a:ext uri="{FF2B5EF4-FFF2-40B4-BE49-F238E27FC236}">
              <a16:creationId xmlns:a16="http://schemas.microsoft.com/office/drawing/2014/main" id="{00000000-0008-0000-0200-0000A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61" name="Picture 7">
          <a:extLst>
            <a:ext uri="{FF2B5EF4-FFF2-40B4-BE49-F238E27FC236}">
              <a16:creationId xmlns:a16="http://schemas.microsoft.com/office/drawing/2014/main" id="{00000000-0008-0000-0200-0000A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62" name="Picture 7">
          <a:extLst>
            <a:ext uri="{FF2B5EF4-FFF2-40B4-BE49-F238E27FC236}">
              <a16:creationId xmlns:a16="http://schemas.microsoft.com/office/drawing/2014/main" id="{00000000-0008-0000-0200-0000A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63" name="Picture 7">
          <a:extLst>
            <a:ext uri="{FF2B5EF4-FFF2-40B4-BE49-F238E27FC236}">
              <a16:creationId xmlns:a16="http://schemas.microsoft.com/office/drawing/2014/main" id="{00000000-0008-0000-0200-0000A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64" name="Picture 7">
          <a:extLst>
            <a:ext uri="{FF2B5EF4-FFF2-40B4-BE49-F238E27FC236}">
              <a16:creationId xmlns:a16="http://schemas.microsoft.com/office/drawing/2014/main" id="{00000000-0008-0000-0200-0000A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65" name="Picture 7">
          <a:extLst>
            <a:ext uri="{FF2B5EF4-FFF2-40B4-BE49-F238E27FC236}">
              <a16:creationId xmlns:a16="http://schemas.microsoft.com/office/drawing/2014/main" id="{00000000-0008-0000-0200-0000A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66" name="Picture 7">
          <a:extLst>
            <a:ext uri="{FF2B5EF4-FFF2-40B4-BE49-F238E27FC236}">
              <a16:creationId xmlns:a16="http://schemas.microsoft.com/office/drawing/2014/main" id="{00000000-0008-0000-0200-0000A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67" name="Picture 7">
          <a:extLst>
            <a:ext uri="{FF2B5EF4-FFF2-40B4-BE49-F238E27FC236}">
              <a16:creationId xmlns:a16="http://schemas.microsoft.com/office/drawing/2014/main" id="{00000000-0008-0000-0200-0000A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68" name="Picture 7">
          <a:extLst>
            <a:ext uri="{FF2B5EF4-FFF2-40B4-BE49-F238E27FC236}">
              <a16:creationId xmlns:a16="http://schemas.microsoft.com/office/drawing/2014/main" id="{00000000-0008-0000-0200-0000A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69" name="Picture 7">
          <a:extLst>
            <a:ext uri="{FF2B5EF4-FFF2-40B4-BE49-F238E27FC236}">
              <a16:creationId xmlns:a16="http://schemas.microsoft.com/office/drawing/2014/main" id="{00000000-0008-0000-0200-0000A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70" name="Picture 7">
          <a:extLst>
            <a:ext uri="{FF2B5EF4-FFF2-40B4-BE49-F238E27FC236}">
              <a16:creationId xmlns:a16="http://schemas.microsoft.com/office/drawing/2014/main" id="{00000000-0008-0000-0200-0000A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71" name="Picture 7">
          <a:extLst>
            <a:ext uri="{FF2B5EF4-FFF2-40B4-BE49-F238E27FC236}">
              <a16:creationId xmlns:a16="http://schemas.microsoft.com/office/drawing/2014/main" id="{00000000-0008-0000-0200-0000A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72" name="Picture 7">
          <a:extLst>
            <a:ext uri="{FF2B5EF4-FFF2-40B4-BE49-F238E27FC236}">
              <a16:creationId xmlns:a16="http://schemas.microsoft.com/office/drawing/2014/main" id="{00000000-0008-0000-0200-0000A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73" name="Picture 7">
          <a:extLst>
            <a:ext uri="{FF2B5EF4-FFF2-40B4-BE49-F238E27FC236}">
              <a16:creationId xmlns:a16="http://schemas.microsoft.com/office/drawing/2014/main" id="{00000000-0008-0000-0200-0000A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74" name="Picture 7">
          <a:extLst>
            <a:ext uri="{FF2B5EF4-FFF2-40B4-BE49-F238E27FC236}">
              <a16:creationId xmlns:a16="http://schemas.microsoft.com/office/drawing/2014/main" id="{00000000-0008-0000-0200-0000B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75" name="Picture 7">
          <a:extLst>
            <a:ext uri="{FF2B5EF4-FFF2-40B4-BE49-F238E27FC236}">
              <a16:creationId xmlns:a16="http://schemas.microsoft.com/office/drawing/2014/main" id="{00000000-0008-0000-0200-0000B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76" name="Picture 7">
          <a:extLst>
            <a:ext uri="{FF2B5EF4-FFF2-40B4-BE49-F238E27FC236}">
              <a16:creationId xmlns:a16="http://schemas.microsoft.com/office/drawing/2014/main" id="{00000000-0008-0000-0200-0000B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77" name="Picture 7">
          <a:extLst>
            <a:ext uri="{FF2B5EF4-FFF2-40B4-BE49-F238E27FC236}">
              <a16:creationId xmlns:a16="http://schemas.microsoft.com/office/drawing/2014/main" id="{00000000-0008-0000-0200-0000B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78" name="Picture 7">
          <a:extLst>
            <a:ext uri="{FF2B5EF4-FFF2-40B4-BE49-F238E27FC236}">
              <a16:creationId xmlns:a16="http://schemas.microsoft.com/office/drawing/2014/main" id="{00000000-0008-0000-0200-0000B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79" name="Picture 7">
          <a:extLst>
            <a:ext uri="{FF2B5EF4-FFF2-40B4-BE49-F238E27FC236}">
              <a16:creationId xmlns:a16="http://schemas.microsoft.com/office/drawing/2014/main" id="{00000000-0008-0000-0200-0000B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80" name="Picture 7">
          <a:extLst>
            <a:ext uri="{FF2B5EF4-FFF2-40B4-BE49-F238E27FC236}">
              <a16:creationId xmlns:a16="http://schemas.microsoft.com/office/drawing/2014/main" id="{00000000-0008-0000-0200-0000B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81" name="Picture 7">
          <a:extLst>
            <a:ext uri="{FF2B5EF4-FFF2-40B4-BE49-F238E27FC236}">
              <a16:creationId xmlns:a16="http://schemas.microsoft.com/office/drawing/2014/main" id="{00000000-0008-0000-0200-0000B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82" name="Picture 7">
          <a:extLst>
            <a:ext uri="{FF2B5EF4-FFF2-40B4-BE49-F238E27FC236}">
              <a16:creationId xmlns:a16="http://schemas.microsoft.com/office/drawing/2014/main" id="{00000000-0008-0000-0200-0000B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83" name="Picture 7">
          <a:extLst>
            <a:ext uri="{FF2B5EF4-FFF2-40B4-BE49-F238E27FC236}">
              <a16:creationId xmlns:a16="http://schemas.microsoft.com/office/drawing/2014/main" id="{00000000-0008-0000-0200-0000B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84" name="Picture 7">
          <a:extLst>
            <a:ext uri="{FF2B5EF4-FFF2-40B4-BE49-F238E27FC236}">
              <a16:creationId xmlns:a16="http://schemas.microsoft.com/office/drawing/2014/main" id="{00000000-0008-0000-0200-0000B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85" name="Picture 7">
          <a:extLst>
            <a:ext uri="{FF2B5EF4-FFF2-40B4-BE49-F238E27FC236}">
              <a16:creationId xmlns:a16="http://schemas.microsoft.com/office/drawing/2014/main" id="{00000000-0008-0000-0200-0000B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286" name="Picture 7">
          <a:extLst>
            <a:ext uri="{FF2B5EF4-FFF2-40B4-BE49-F238E27FC236}">
              <a16:creationId xmlns:a16="http://schemas.microsoft.com/office/drawing/2014/main" id="{00000000-0008-0000-0200-0000B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287" name="Picture 7">
          <a:extLst>
            <a:ext uri="{FF2B5EF4-FFF2-40B4-BE49-F238E27FC236}">
              <a16:creationId xmlns:a16="http://schemas.microsoft.com/office/drawing/2014/main" id="{00000000-0008-0000-0200-0000B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288" name="Picture 7">
          <a:extLst>
            <a:ext uri="{FF2B5EF4-FFF2-40B4-BE49-F238E27FC236}">
              <a16:creationId xmlns:a16="http://schemas.microsoft.com/office/drawing/2014/main" id="{00000000-0008-0000-0200-0000B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289" name="Picture 7">
          <a:extLst>
            <a:ext uri="{FF2B5EF4-FFF2-40B4-BE49-F238E27FC236}">
              <a16:creationId xmlns:a16="http://schemas.microsoft.com/office/drawing/2014/main" id="{00000000-0008-0000-0200-0000B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290" name="Picture 7">
          <a:extLst>
            <a:ext uri="{FF2B5EF4-FFF2-40B4-BE49-F238E27FC236}">
              <a16:creationId xmlns:a16="http://schemas.microsoft.com/office/drawing/2014/main" id="{00000000-0008-0000-0200-0000C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291" name="Picture 7">
          <a:extLst>
            <a:ext uri="{FF2B5EF4-FFF2-40B4-BE49-F238E27FC236}">
              <a16:creationId xmlns:a16="http://schemas.microsoft.com/office/drawing/2014/main" id="{00000000-0008-0000-0200-0000C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292" name="Picture 7">
          <a:extLst>
            <a:ext uri="{FF2B5EF4-FFF2-40B4-BE49-F238E27FC236}">
              <a16:creationId xmlns:a16="http://schemas.microsoft.com/office/drawing/2014/main" id="{00000000-0008-0000-0200-0000C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293" name="Picture 7">
          <a:extLst>
            <a:ext uri="{FF2B5EF4-FFF2-40B4-BE49-F238E27FC236}">
              <a16:creationId xmlns:a16="http://schemas.microsoft.com/office/drawing/2014/main" id="{00000000-0008-0000-0200-0000C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294" name="Picture 7">
          <a:extLst>
            <a:ext uri="{FF2B5EF4-FFF2-40B4-BE49-F238E27FC236}">
              <a16:creationId xmlns:a16="http://schemas.microsoft.com/office/drawing/2014/main" id="{00000000-0008-0000-0200-0000C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295" name="Picture 7">
          <a:extLst>
            <a:ext uri="{FF2B5EF4-FFF2-40B4-BE49-F238E27FC236}">
              <a16:creationId xmlns:a16="http://schemas.microsoft.com/office/drawing/2014/main" id="{00000000-0008-0000-0200-0000C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296" name="Picture 7">
          <a:extLst>
            <a:ext uri="{FF2B5EF4-FFF2-40B4-BE49-F238E27FC236}">
              <a16:creationId xmlns:a16="http://schemas.microsoft.com/office/drawing/2014/main" id="{00000000-0008-0000-0200-0000C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297" name="Picture 7">
          <a:extLst>
            <a:ext uri="{FF2B5EF4-FFF2-40B4-BE49-F238E27FC236}">
              <a16:creationId xmlns:a16="http://schemas.microsoft.com/office/drawing/2014/main" id="{00000000-0008-0000-0200-0000C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298" name="Picture 7">
          <a:extLst>
            <a:ext uri="{FF2B5EF4-FFF2-40B4-BE49-F238E27FC236}">
              <a16:creationId xmlns:a16="http://schemas.microsoft.com/office/drawing/2014/main" id="{00000000-0008-0000-0200-0000C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299" name="Picture 7">
          <a:extLst>
            <a:ext uri="{FF2B5EF4-FFF2-40B4-BE49-F238E27FC236}">
              <a16:creationId xmlns:a16="http://schemas.microsoft.com/office/drawing/2014/main" id="{00000000-0008-0000-0200-0000C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300" name="Picture 7">
          <a:extLst>
            <a:ext uri="{FF2B5EF4-FFF2-40B4-BE49-F238E27FC236}">
              <a16:creationId xmlns:a16="http://schemas.microsoft.com/office/drawing/2014/main" id="{00000000-0008-0000-0200-0000C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301" name="Picture 7">
          <a:extLst>
            <a:ext uri="{FF2B5EF4-FFF2-40B4-BE49-F238E27FC236}">
              <a16:creationId xmlns:a16="http://schemas.microsoft.com/office/drawing/2014/main" id="{00000000-0008-0000-0200-0000C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112</xdr:row>
      <xdr:rowOff>0</xdr:rowOff>
    </xdr:from>
    <xdr:ext cx="0" cy="156882"/>
    <xdr:pic>
      <xdr:nvPicPr>
        <xdr:cNvPr id="5302" name="Picture 7">
          <a:extLst>
            <a:ext uri="{FF2B5EF4-FFF2-40B4-BE49-F238E27FC236}">
              <a16:creationId xmlns:a16="http://schemas.microsoft.com/office/drawing/2014/main" id="{00000000-0008-0000-0200-0000C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25275"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03" name="Picture 7">
          <a:extLst>
            <a:ext uri="{FF2B5EF4-FFF2-40B4-BE49-F238E27FC236}">
              <a16:creationId xmlns:a16="http://schemas.microsoft.com/office/drawing/2014/main" id="{00000000-0008-0000-0200-0000C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04" name="Picture 7">
          <a:extLst>
            <a:ext uri="{FF2B5EF4-FFF2-40B4-BE49-F238E27FC236}">
              <a16:creationId xmlns:a16="http://schemas.microsoft.com/office/drawing/2014/main" id="{00000000-0008-0000-0200-0000C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05" name="Picture 7">
          <a:extLst>
            <a:ext uri="{FF2B5EF4-FFF2-40B4-BE49-F238E27FC236}">
              <a16:creationId xmlns:a16="http://schemas.microsoft.com/office/drawing/2014/main" id="{00000000-0008-0000-0200-0000C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06" name="Picture 7">
          <a:extLst>
            <a:ext uri="{FF2B5EF4-FFF2-40B4-BE49-F238E27FC236}">
              <a16:creationId xmlns:a16="http://schemas.microsoft.com/office/drawing/2014/main" id="{00000000-0008-0000-0200-0000D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07" name="Picture 7">
          <a:extLst>
            <a:ext uri="{FF2B5EF4-FFF2-40B4-BE49-F238E27FC236}">
              <a16:creationId xmlns:a16="http://schemas.microsoft.com/office/drawing/2014/main" id="{00000000-0008-0000-0200-0000D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08" name="Picture 7">
          <a:extLst>
            <a:ext uri="{FF2B5EF4-FFF2-40B4-BE49-F238E27FC236}">
              <a16:creationId xmlns:a16="http://schemas.microsoft.com/office/drawing/2014/main" id="{00000000-0008-0000-0200-0000D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09" name="Picture 7">
          <a:extLst>
            <a:ext uri="{FF2B5EF4-FFF2-40B4-BE49-F238E27FC236}">
              <a16:creationId xmlns:a16="http://schemas.microsoft.com/office/drawing/2014/main" id="{00000000-0008-0000-0200-0000D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10" name="Picture 7">
          <a:extLst>
            <a:ext uri="{FF2B5EF4-FFF2-40B4-BE49-F238E27FC236}">
              <a16:creationId xmlns:a16="http://schemas.microsoft.com/office/drawing/2014/main" id="{00000000-0008-0000-0200-0000D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11" name="Picture 7">
          <a:extLst>
            <a:ext uri="{FF2B5EF4-FFF2-40B4-BE49-F238E27FC236}">
              <a16:creationId xmlns:a16="http://schemas.microsoft.com/office/drawing/2014/main" id="{00000000-0008-0000-0200-0000D5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12" name="Picture 7">
          <a:extLst>
            <a:ext uri="{FF2B5EF4-FFF2-40B4-BE49-F238E27FC236}">
              <a16:creationId xmlns:a16="http://schemas.microsoft.com/office/drawing/2014/main" id="{00000000-0008-0000-0200-0000D6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13" name="Picture 7">
          <a:extLst>
            <a:ext uri="{FF2B5EF4-FFF2-40B4-BE49-F238E27FC236}">
              <a16:creationId xmlns:a16="http://schemas.microsoft.com/office/drawing/2014/main" id="{00000000-0008-0000-0200-0000D7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14" name="Picture 7">
          <a:extLst>
            <a:ext uri="{FF2B5EF4-FFF2-40B4-BE49-F238E27FC236}">
              <a16:creationId xmlns:a16="http://schemas.microsoft.com/office/drawing/2014/main" id="{00000000-0008-0000-0200-0000D8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15" name="Picture 7">
          <a:extLst>
            <a:ext uri="{FF2B5EF4-FFF2-40B4-BE49-F238E27FC236}">
              <a16:creationId xmlns:a16="http://schemas.microsoft.com/office/drawing/2014/main" id="{00000000-0008-0000-0200-0000D9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16" name="Picture 7">
          <a:extLst>
            <a:ext uri="{FF2B5EF4-FFF2-40B4-BE49-F238E27FC236}">
              <a16:creationId xmlns:a16="http://schemas.microsoft.com/office/drawing/2014/main" id="{00000000-0008-0000-0200-0000DA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17" name="Picture 7">
          <a:extLst>
            <a:ext uri="{FF2B5EF4-FFF2-40B4-BE49-F238E27FC236}">
              <a16:creationId xmlns:a16="http://schemas.microsoft.com/office/drawing/2014/main" id="{00000000-0008-0000-0200-0000DB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18" name="Picture 7">
          <a:extLst>
            <a:ext uri="{FF2B5EF4-FFF2-40B4-BE49-F238E27FC236}">
              <a16:creationId xmlns:a16="http://schemas.microsoft.com/office/drawing/2014/main" id="{00000000-0008-0000-0200-0000DC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19" name="Picture 7">
          <a:extLst>
            <a:ext uri="{FF2B5EF4-FFF2-40B4-BE49-F238E27FC236}">
              <a16:creationId xmlns:a16="http://schemas.microsoft.com/office/drawing/2014/main" id="{00000000-0008-0000-0200-0000D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20" name="Picture 7">
          <a:extLst>
            <a:ext uri="{FF2B5EF4-FFF2-40B4-BE49-F238E27FC236}">
              <a16:creationId xmlns:a16="http://schemas.microsoft.com/office/drawing/2014/main" id="{00000000-0008-0000-0200-0000DE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21" name="Picture 7">
          <a:extLst>
            <a:ext uri="{FF2B5EF4-FFF2-40B4-BE49-F238E27FC236}">
              <a16:creationId xmlns:a16="http://schemas.microsoft.com/office/drawing/2014/main" id="{00000000-0008-0000-0200-0000DF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22" name="Picture 7">
          <a:extLst>
            <a:ext uri="{FF2B5EF4-FFF2-40B4-BE49-F238E27FC236}">
              <a16:creationId xmlns:a16="http://schemas.microsoft.com/office/drawing/2014/main" id="{00000000-0008-0000-0200-0000E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23" name="Picture 7">
          <a:extLst>
            <a:ext uri="{FF2B5EF4-FFF2-40B4-BE49-F238E27FC236}">
              <a16:creationId xmlns:a16="http://schemas.microsoft.com/office/drawing/2014/main" id="{00000000-0008-0000-0200-0000E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24" name="Picture 7">
          <a:extLst>
            <a:ext uri="{FF2B5EF4-FFF2-40B4-BE49-F238E27FC236}">
              <a16:creationId xmlns:a16="http://schemas.microsoft.com/office/drawing/2014/main" id="{00000000-0008-0000-0200-0000E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25" name="Picture 7">
          <a:extLst>
            <a:ext uri="{FF2B5EF4-FFF2-40B4-BE49-F238E27FC236}">
              <a16:creationId xmlns:a16="http://schemas.microsoft.com/office/drawing/2014/main" id="{00000000-0008-0000-0200-0000E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112</xdr:row>
      <xdr:rowOff>0</xdr:rowOff>
    </xdr:from>
    <xdr:ext cx="0" cy="156882"/>
    <xdr:pic>
      <xdr:nvPicPr>
        <xdr:cNvPr id="5326" name="Picture 7">
          <a:extLst>
            <a:ext uri="{FF2B5EF4-FFF2-40B4-BE49-F238E27FC236}">
              <a16:creationId xmlns:a16="http://schemas.microsoft.com/office/drawing/2014/main" id="{00000000-0008-0000-0200-0000E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220313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27" name="Picture 7">
          <a:extLst>
            <a:ext uri="{FF2B5EF4-FFF2-40B4-BE49-F238E27FC236}">
              <a16:creationId xmlns:a16="http://schemas.microsoft.com/office/drawing/2014/main" id="{00000000-0008-0000-0100-0000A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28" name="Picture 7">
          <a:extLst>
            <a:ext uri="{FF2B5EF4-FFF2-40B4-BE49-F238E27FC236}">
              <a16:creationId xmlns:a16="http://schemas.microsoft.com/office/drawing/2014/main" id="{00000000-0008-0000-0100-0000A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29" name="Picture 7">
          <a:extLst>
            <a:ext uri="{FF2B5EF4-FFF2-40B4-BE49-F238E27FC236}">
              <a16:creationId xmlns:a16="http://schemas.microsoft.com/office/drawing/2014/main" id="{00000000-0008-0000-0100-0000A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30" name="Picture 7">
          <a:extLst>
            <a:ext uri="{FF2B5EF4-FFF2-40B4-BE49-F238E27FC236}">
              <a16:creationId xmlns:a16="http://schemas.microsoft.com/office/drawing/2014/main" id="{00000000-0008-0000-0100-0000B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31" name="Picture 7">
          <a:extLst>
            <a:ext uri="{FF2B5EF4-FFF2-40B4-BE49-F238E27FC236}">
              <a16:creationId xmlns:a16="http://schemas.microsoft.com/office/drawing/2014/main" id="{00000000-0008-0000-0100-0000B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32" name="Picture 7">
          <a:extLst>
            <a:ext uri="{FF2B5EF4-FFF2-40B4-BE49-F238E27FC236}">
              <a16:creationId xmlns:a16="http://schemas.microsoft.com/office/drawing/2014/main" id="{00000000-0008-0000-0100-0000B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33" name="Picture 7">
          <a:extLst>
            <a:ext uri="{FF2B5EF4-FFF2-40B4-BE49-F238E27FC236}">
              <a16:creationId xmlns:a16="http://schemas.microsoft.com/office/drawing/2014/main" id="{00000000-0008-0000-0100-0000B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34" name="Picture 7">
          <a:extLst>
            <a:ext uri="{FF2B5EF4-FFF2-40B4-BE49-F238E27FC236}">
              <a16:creationId xmlns:a16="http://schemas.microsoft.com/office/drawing/2014/main" id="{00000000-0008-0000-0100-0000B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35" name="Picture 7">
          <a:extLst>
            <a:ext uri="{FF2B5EF4-FFF2-40B4-BE49-F238E27FC236}">
              <a16:creationId xmlns:a16="http://schemas.microsoft.com/office/drawing/2014/main" id="{00000000-0008-0000-0100-00001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36" name="Picture 7">
          <a:extLst>
            <a:ext uri="{FF2B5EF4-FFF2-40B4-BE49-F238E27FC236}">
              <a16:creationId xmlns:a16="http://schemas.microsoft.com/office/drawing/2014/main" id="{00000000-0008-0000-0100-00001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37" name="Picture 7">
          <a:extLst>
            <a:ext uri="{FF2B5EF4-FFF2-40B4-BE49-F238E27FC236}">
              <a16:creationId xmlns:a16="http://schemas.microsoft.com/office/drawing/2014/main" id="{00000000-0008-0000-0100-00001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38" name="Picture 7">
          <a:extLst>
            <a:ext uri="{FF2B5EF4-FFF2-40B4-BE49-F238E27FC236}">
              <a16:creationId xmlns:a16="http://schemas.microsoft.com/office/drawing/2014/main" id="{00000000-0008-0000-0100-00002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39" name="Picture 7">
          <a:extLst>
            <a:ext uri="{FF2B5EF4-FFF2-40B4-BE49-F238E27FC236}">
              <a16:creationId xmlns:a16="http://schemas.microsoft.com/office/drawing/2014/main" id="{00000000-0008-0000-0100-00002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40" name="Picture 7">
          <a:extLst>
            <a:ext uri="{FF2B5EF4-FFF2-40B4-BE49-F238E27FC236}">
              <a16:creationId xmlns:a16="http://schemas.microsoft.com/office/drawing/2014/main" id="{00000000-0008-0000-0100-00002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41" name="Picture 7">
          <a:extLst>
            <a:ext uri="{FF2B5EF4-FFF2-40B4-BE49-F238E27FC236}">
              <a16:creationId xmlns:a16="http://schemas.microsoft.com/office/drawing/2014/main" id="{00000000-0008-0000-0100-00002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42" name="Picture 7">
          <a:extLst>
            <a:ext uri="{FF2B5EF4-FFF2-40B4-BE49-F238E27FC236}">
              <a16:creationId xmlns:a16="http://schemas.microsoft.com/office/drawing/2014/main" id="{00000000-0008-0000-0100-00002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43" name="Picture 7">
          <a:extLst>
            <a:ext uri="{FF2B5EF4-FFF2-40B4-BE49-F238E27FC236}">
              <a16:creationId xmlns:a16="http://schemas.microsoft.com/office/drawing/2014/main" id="{00000000-0008-0000-0100-00002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44" name="Picture 7">
          <a:extLst>
            <a:ext uri="{FF2B5EF4-FFF2-40B4-BE49-F238E27FC236}">
              <a16:creationId xmlns:a16="http://schemas.microsoft.com/office/drawing/2014/main" id="{00000000-0008-0000-0100-00002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45" name="Picture 7">
          <a:extLst>
            <a:ext uri="{FF2B5EF4-FFF2-40B4-BE49-F238E27FC236}">
              <a16:creationId xmlns:a16="http://schemas.microsoft.com/office/drawing/2014/main" id="{00000000-0008-0000-0100-00002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46" name="Picture 7">
          <a:extLst>
            <a:ext uri="{FF2B5EF4-FFF2-40B4-BE49-F238E27FC236}">
              <a16:creationId xmlns:a16="http://schemas.microsoft.com/office/drawing/2014/main" id="{00000000-0008-0000-0100-00002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47" name="Picture 7">
          <a:extLst>
            <a:ext uri="{FF2B5EF4-FFF2-40B4-BE49-F238E27FC236}">
              <a16:creationId xmlns:a16="http://schemas.microsoft.com/office/drawing/2014/main" id="{00000000-0008-0000-0100-00002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48" name="Picture 7">
          <a:extLst>
            <a:ext uri="{FF2B5EF4-FFF2-40B4-BE49-F238E27FC236}">
              <a16:creationId xmlns:a16="http://schemas.microsoft.com/office/drawing/2014/main" id="{00000000-0008-0000-0100-00002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49" name="Picture 7">
          <a:extLst>
            <a:ext uri="{FF2B5EF4-FFF2-40B4-BE49-F238E27FC236}">
              <a16:creationId xmlns:a16="http://schemas.microsoft.com/office/drawing/2014/main" id="{00000000-0008-0000-0100-00002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50" name="Picture 7">
          <a:extLst>
            <a:ext uri="{FF2B5EF4-FFF2-40B4-BE49-F238E27FC236}">
              <a16:creationId xmlns:a16="http://schemas.microsoft.com/office/drawing/2014/main" id="{00000000-0008-0000-0100-00002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51" name="Picture 7">
          <a:extLst>
            <a:ext uri="{FF2B5EF4-FFF2-40B4-BE49-F238E27FC236}">
              <a16:creationId xmlns:a16="http://schemas.microsoft.com/office/drawing/2014/main" id="{00000000-0008-0000-0100-00002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52" name="Picture 7">
          <a:extLst>
            <a:ext uri="{FF2B5EF4-FFF2-40B4-BE49-F238E27FC236}">
              <a16:creationId xmlns:a16="http://schemas.microsoft.com/office/drawing/2014/main" id="{00000000-0008-0000-0100-00002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53" name="Picture 7">
          <a:extLst>
            <a:ext uri="{FF2B5EF4-FFF2-40B4-BE49-F238E27FC236}">
              <a16:creationId xmlns:a16="http://schemas.microsoft.com/office/drawing/2014/main" id="{00000000-0008-0000-0100-00002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54" name="Picture 7">
          <a:extLst>
            <a:ext uri="{FF2B5EF4-FFF2-40B4-BE49-F238E27FC236}">
              <a16:creationId xmlns:a16="http://schemas.microsoft.com/office/drawing/2014/main" id="{00000000-0008-0000-0100-00003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55" name="Picture 7">
          <a:extLst>
            <a:ext uri="{FF2B5EF4-FFF2-40B4-BE49-F238E27FC236}">
              <a16:creationId xmlns:a16="http://schemas.microsoft.com/office/drawing/2014/main" id="{00000000-0008-0000-0100-00003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56" name="Picture 7">
          <a:extLst>
            <a:ext uri="{FF2B5EF4-FFF2-40B4-BE49-F238E27FC236}">
              <a16:creationId xmlns:a16="http://schemas.microsoft.com/office/drawing/2014/main" id="{00000000-0008-0000-0100-00003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57" name="Picture 7">
          <a:extLst>
            <a:ext uri="{FF2B5EF4-FFF2-40B4-BE49-F238E27FC236}">
              <a16:creationId xmlns:a16="http://schemas.microsoft.com/office/drawing/2014/main" id="{00000000-0008-0000-0100-00003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58" name="Picture 7">
          <a:extLst>
            <a:ext uri="{FF2B5EF4-FFF2-40B4-BE49-F238E27FC236}">
              <a16:creationId xmlns:a16="http://schemas.microsoft.com/office/drawing/2014/main" id="{00000000-0008-0000-0100-00003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59" name="Picture 7">
          <a:extLst>
            <a:ext uri="{FF2B5EF4-FFF2-40B4-BE49-F238E27FC236}">
              <a16:creationId xmlns:a16="http://schemas.microsoft.com/office/drawing/2014/main" id="{00000000-0008-0000-0100-00003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60" name="Picture 7">
          <a:extLst>
            <a:ext uri="{FF2B5EF4-FFF2-40B4-BE49-F238E27FC236}">
              <a16:creationId xmlns:a16="http://schemas.microsoft.com/office/drawing/2014/main" id="{00000000-0008-0000-0100-00003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61" name="Picture 7">
          <a:extLst>
            <a:ext uri="{FF2B5EF4-FFF2-40B4-BE49-F238E27FC236}">
              <a16:creationId xmlns:a16="http://schemas.microsoft.com/office/drawing/2014/main" id="{00000000-0008-0000-0100-00003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62" name="Picture 7">
          <a:extLst>
            <a:ext uri="{FF2B5EF4-FFF2-40B4-BE49-F238E27FC236}">
              <a16:creationId xmlns:a16="http://schemas.microsoft.com/office/drawing/2014/main" id="{00000000-0008-0000-0100-00003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63" name="Picture 7">
          <a:extLst>
            <a:ext uri="{FF2B5EF4-FFF2-40B4-BE49-F238E27FC236}">
              <a16:creationId xmlns:a16="http://schemas.microsoft.com/office/drawing/2014/main" id="{00000000-0008-0000-0100-00003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64" name="Picture 7">
          <a:extLst>
            <a:ext uri="{FF2B5EF4-FFF2-40B4-BE49-F238E27FC236}">
              <a16:creationId xmlns:a16="http://schemas.microsoft.com/office/drawing/2014/main" id="{00000000-0008-0000-0100-00003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65" name="Picture 7">
          <a:extLst>
            <a:ext uri="{FF2B5EF4-FFF2-40B4-BE49-F238E27FC236}">
              <a16:creationId xmlns:a16="http://schemas.microsoft.com/office/drawing/2014/main" id="{00000000-0008-0000-0100-00003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66" name="Picture 7">
          <a:extLst>
            <a:ext uri="{FF2B5EF4-FFF2-40B4-BE49-F238E27FC236}">
              <a16:creationId xmlns:a16="http://schemas.microsoft.com/office/drawing/2014/main" id="{00000000-0008-0000-0100-00003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108</xdr:row>
      <xdr:rowOff>0</xdr:rowOff>
    </xdr:from>
    <xdr:ext cx="0" cy="156882"/>
    <xdr:pic>
      <xdr:nvPicPr>
        <xdr:cNvPr id="5367" name="Picture 7">
          <a:extLst>
            <a:ext uri="{FF2B5EF4-FFF2-40B4-BE49-F238E27FC236}">
              <a16:creationId xmlns:a16="http://schemas.microsoft.com/office/drawing/2014/main" id="{00000000-0008-0000-0100-00005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57067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108</xdr:row>
      <xdr:rowOff>0</xdr:rowOff>
    </xdr:from>
    <xdr:ext cx="0" cy="156882"/>
    <xdr:pic>
      <xdr:nvPicPr>
        <xdr:cNvPr id="5368" name="Picture 7">
          <a:extLst>
            <a:ext uri="{FF2B5EF4-FFF2-40B4-BE49-F238E27FC236}">
              <a16:creationId xmlns:a16="http://schemas.microsoft.com/office/drawing/2014/main" id="{00000000-0008-0000-0100-00005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57067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108</xdr:row>
      <xdr:rowOff>0</xdr:rowOff>
    </xdr:from>
    <xdr:ext cx="0" cy="156882"/>
    <xdr:pic>
      <xdr:nvPicPr>
        <xdr:cNvPr id="5369" name="Picture 7">
          <a:extLst>
            <a:ext uri="{FF2B5EF4-FFF2-40B4-BE49-F238E27FC236}">
              <a16:creationId xmlns:a16="http://schemas.microsoft.com/office/drawing/2014/main" id="{00000000-0008-0000-0100-00005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57067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108</xdr:row>
      <xdr:rowOff>0</xdr:rowOff>
    </xdr:from>
    <xdr:ext cx="0" cy="156882"/>
    <xdr:pic>
      <xdr:nvPicPr>
        <xdr:cNvPr id="5370" name="Picture 7">
          <a:extLst>
            <a:ext uri="{FF2B5EF4-FFF2-40B4-BE49-F238E27FC236}">
              <a16:creationId xmlns:a16="http://schemas.microsoft.com/office/drawing/2014/main" id="{00000000-0008-0000-0100-00005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57067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109</xdr:row>
      <xdr:rowOff>0</xdr:rowOff>
    </xdr:from>
    <xdr:ext cx="0" cy="156882"/>
    <xdr:pic>
      <xdr:nvPicPr>
        <xdr:cNvPr id="5371" name="Picture 7">
          <a:extLst>
            <a:ext uri="{FF2B5EF4-FFF2-40B4-BE49-F238E27FC236}">
              <a16:creationId xmlns:a16="http://schemas.microsoft.com/office/drawing/2014/main" id="{00000000-0008-0000-0100-00006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589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109</xdr:row>
      <xdr:rowOff>0</xdr:rowOff>
    </xdr:from>
    <xdr:ext cx="0" cy="156882"/>
    <xdr:pic>
      <xdr:nvPicPr>
        <xdr:cNvPr id="5372" name="Picture 7">
          <a:extLst>
            <a:ext uri="{FF2B5EF4-FFF2-40B4-BE49-F238E27FC236}">
              <a16:creationId xmlns:a16="http://schemas.microsoft.com/office/drawing/2014/main" id="{00000000-0008-0000-0100-00006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589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109</xdr:row>
      <xdr:rowOff>0</xdr:rowOff>
    </xdr:from>
    <xdr:ext cx="0" cy="156882"/>
    <xdr:pic>
      <xdr:nvPicPr>
        <xdr:cNvPr id="5373" name="Picture 7">
          <a:extLst>
            <a:ext uri="{FF2B5EF4-FFF2-40B4-BE49-F238E27FC236}">
              <a16:creationId xmlns:a16="http://schemas.microsoft.com/office/drawing/2014/main" id="{00000000-0008-0000-0100-00006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589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109</xdr:row>
      <xdr:rowOff>0</xdr:rowOff>
    </xdr:from>
    <xdr:ext cx="0" cy="156882"/>
    <xdr:pic>
      <xdr:nvPicPr>
        <xdr:cNvPr id="5374" name="Picture 7">
          <a:extLst>
            <a:ext uri="{FF2B5EF4-FFF2-40B4-BE49-F238E27FC236}">
              <a16:creationId xmlns:a16="http://schemas.microsoft.com/office/drawing/2014/main" id="{00000000-0008-0000-0100-00006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589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109</xdr:row>
      <xdr:rowOff>0</xdr:rowOff>
    </xdr:from>
    <xdr:ext cx="0" cy="156882"/>
    <xdr:pic>
      <xdr:nvPicPr>
        <xdr:cNvPr id="5375" name="Picture 7">
          <a:extLst>
            <a:ext uri="{FF2B5EF4-FFF2-40B4-BE49-F238E27FC236}">
              <a16:creationId xmlns:a16="http://schemas.microsoft.com/office/drawing/2014/main" id="{00000000-0008-0000-0100-00006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589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109</xdr:row>
      <xdr:rowOff>0</xdr:rowOff>
    </xdr:from>
    <xdr:ext cx="0" cy="156882"/>
    <xdr:pic>
      <xdr:nvPicPr>
        <xdr:cNvPr id="5376" name="Picture 7">
          <a:extLst>
            <a:ext uri="{FF2B5EF4-FFF2-40B4-BE49-F238E27FC236}">
              <a16:creationId xmlns:a16="http://schemas.microsoft.com/office/drawing/2014/main" id="{00000000-0008-0000-0100-00006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5897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77" name="Picture 7">
          <a:extLst>
            <a:ext uri="{FF2B5EF4-FFF2-40B4-BE49-F238E27FC236}">
              <a16:creationId xmlns:a16="http://schemas.microsoft.com/office/drawing/2014/main" id="{00000000-0008-0000-0100-00007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78" name="Picture 7">
          <a:extLst>
            <a:ext uri="{FF2B5EF4-FFF2-40B4-BE49-F238E27FC236}">
              <a16:creationId xmlns:a16="http://schemas.microsoft.com/office/drawing/2014/main" id="{00000000-0008-0000-0100-00007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79" name="Picture 7">
          <a:extLst>
            <a:ext uri="{FF2B5EF4-FFF2-40B4-BE49-F238E27FC236}">
              <a16:creationId xmlns:a16="http://schemas.microsoft.com/office/drawing/2014/main" id="{00000000-0008-0000-0100-00007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80" name="Picture 7">
          <a:extLst>
            <a:ext uri="{FF2B5EF4-FFF2-40B4-BE49-F238E27FC236}">
              <a16:creationId xmlns:a16="http://schemas.microsoft.com/office/drawing/2014/main" id="{00000000-0008-0000-0100-00007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81" name="Picture 7">
          <a:extLst>
            <a:ext uri="{FF2B5EF4-FFF2-40B4-BE49-F238E27FC236}">
              <a16:creationId xmlns:a16="http://schemas.microsoft.com/office/drawing/2014/main" id="{00000000-0008-0000-0100-00007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82" name="Picture 7">
          <a:extLst>
            <a:ext uri="{FF2B5EF4-FFF2-40B4-BE49-F238E27FC236}">
              <a16:creationId xmlns:a16="http://schemas.microsoft.com/office/drawing/2014/main" id="{00000000-0008-0000-0100-00007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83" name="Picture 7">
          <a:extLst>
            <a:ext uri="{FF2B5EF4-FFF2-40B4-BE49-F238E27FC236}">
              <a16:creationId xmlns:a16="http://schemas.microsoft.com/office/drawing/2014/main" id="{00000000-0008-0000-0100-00007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84" name="Picture 7">
          <a:extLst>
            <a:ext uri="{FF2B5EF4-FFF2-40B4-BE49-F238E27FC236}">
              <a16:creationId xmlns:a16="http://schemas.microsoft.com/office/drawing/2014/main" id="{00000000-0008-0000-0100-00007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85" name="Picture 7">
          <a:extLst>
            <a:ext uri="{FF2B5EF4-FFF2-40B4-BE49-F238E27FC236}">
              <a16:creationId xmlns:a16="http://schemas.microsoft.com/office/drawing/2014/main" id="{00000000-0008-0000-0100-00007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86" name="Picture 7">
          <a:extLst>
            <a:ext uri="{FF2B5EF4-FFF2-40B4-BE49-F238E27FC236}">
              <a16:creationId xmlns:a16="http://schemas.microsoft.com/office/drawing/2014/main" id="{00000000-0008-0000-0100-00007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87" name="Picture 7">
          <a:extLst>
            <a:ext uri="{FF2B5EF4-FFF2-40B4-BE49-F238E27FC236}">
              <a16:creationId xmlns:a16="http://schemas.microsoft.com/office/drawing/2014/main" id="{00000000-0008-0000-0100-00007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88" name="Picture 7">
          <a:extLst>
            <a:ext uri="{FF2B5EF4-FFF2-40B4-BE49-F238E27FC236}">
              <a16:creationId xmlns:a16="http://schemas.microsoft.com/office/drawing/2014/main" id="{00000000-0008-0000-0100-00008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89" name="Picture 7">
          <a:extLst>
            <a:ext uri="{FF2B5EF4-FFF2-40B4-BE49-F238E27FC236}">
              <a16:creationId xmlns:a16="http://schemas.microsoft.com/office/drawing/2014/main" id="{00000000-0008-0000-0100-00008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90" name="Picture 7">
          <a:extLst>
            <a:ext uri="{FF2B5EF4-FFF2-40B4-BE49-F238E27FC236}">
              <a16:creationId xmlns:a16="http://schemas.microsoft.com/office/drawing/2014/main" id="{00000000-0008-0000-0100-00008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91" name="Picture 7">
          <a:extLst>
            <a:ext uri="{FF2B5EF4-FFF2-40B4-BE49-F238E27FC236}">
              <a16:creationId xmlns:a16="http://schemas.microsoft.com/office/drawing/2014/main" id="{00000000-0008-0000-0100-00008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92" name="Picture 7">
          <a:extLst>
            <a:ext uri="{FF2B5EF4-FFF2-40B4-BE49-F238E27FC236}">
              <a16:creationId xmlns:a16="http://schemas.microsoft.com/office/drawing/2014/main" id="{00000000-0008-0000-0100-00008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93" name="Picture 7">
          <a:extLst>
            <a:ext uri="{FF2B5EF4-FFF2-40B4-BE49-F238E27FC236}">
              <a16:creationId xmlns:a16="http://schemas.microsoft.com/office/drawing/2014/main" id="{00000000-0008-0000-0100-00008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94" name="Picture 7">
          <a:extLst>
            <a:ext uri="{FF2B5EF4-FFF2-40B4-BE49-F238E27FC236}">
              <a16:creationId xmlns:a16="http://schemas.microsoft.com/office/drawing/2014/main" id="{00000000-0008-0000-0100-00008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95" name="Picture 7">
          <a:extLst>
            <a:ext uri="{FF2B5EF4-FFF2-40B4-BE49-F238E27FC236}">
              <a16:creationId xmlns:a16="http://schemas.microsoft.com/office/drawing/2014/main" id="{00000000-0008-0000-0100-00008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96" name="Picture 7">
          <a:extLst>
            <a:ext uri="{FF2B5EF4-FFF2-40B4-BE49-F238E27FC236}">
              <a16:creationId xmlns:a16="http://schemas.microsoft.com/office/drawing/2014/main" id="{00000000-0008-0000-0100-00008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97" name="Picture 7">
          <a:extLst>
            <a:ext uri="{FF2B5EF4-FFF2-40B4-BE49-F238E27FC236}">
              <a16:creationId xmlns:a16="http://schemas.microsoft.com/office/drawing/2014/main" id="{00000000-0008-0000-0100-00008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98" name="Picture 7">
          <a:extLst>
            <a:ext uri="{FF2B5EF4-FFF2-40B4-BE49-F238E27FC236}">
              <a16:creationId xmlns:a16="http://schemas.microsoft.com/office/drawing/2014/main" id="{00000000-0008-0000-0100-00008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399" name="Picture 7">
          <a:extLst>
            <a:ext uri="{FF2B5EF4-FFF2-40B4-BE49-F238E27FC236}">
              <a16:creationId xmlns:a16="http://schemas.microsoft.com/office/drawing/2014/main" id="{00000000-0008-0000-0100-00008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00" name="Picture 7">
          <a:extLst>
            <a:ext uri="{FF2B5EF4-FFF2-40B4-BE49-F238E27FC236}">
              <a16:creationId xmlns:a16="http://schemas.microsoft.com/office/drawing/2014/main" id="{00000000-0008-0000-0100-00008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01" name="Picture 7">
          <a:extLst>
            <a:ext uri="{FF2B5EF4-FFF2-40B4-BE49-F238E27FC236}">
              <a16:creationId xmlns:a16="http://schemas.microsoft.com/office/drawing/2014/main" id="{00000000-0008-0000-0100-00008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02" name="Picture 7">
          <a:extLst>
            <a:ext uri="{FF2B5EF4-FFF2-40B4-BE49-F238E27FC236}">
              <a16:creationId xmlns:a16="http://schemas.microsoft.com/office/drawing/2014/main" id="{00000000-0008-0000-0100-00008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03" name="Picture 7">
          <a:extLst>
            <a:ext uri="{FF2B5EF4-FFF2-40B4-BE49-F238E27FC236}">
              <a16:creationId xmlns:a16="http://schemas.microsoft.com/office/drawing/2014/main" id="{00000000-0008-0000-0100-00008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04" name="Picture 7">
          <a:extLst>
            <a:ext uri="{FF2B5EF4-FFF2-40B4-BE49-F238E27FC236}">
              <a16:creationId xmlns:a16="http://schemas.microsoft.com/office/drawing/2014/main" id="{00000000-0008-0000-0100-00009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05" name="Picture 7">
          <a:extLst>
            <a:ext uri="{FF2B5EF4-FFF2-40B4-BE49-F238E27FC236}">
              <a16:creationId xmlns:a16="http://schemas.microsoft.com/office/drawing/2014/main" id="{00000000-0008-0000-0100-00009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06" name="Picture 7">
          <a:extLst>
            <a:ext uri="{FF2B5EF4-FFF2-40B4-BE49-F238E27FC236}">
              <a16:creationId xmlns:a16="http://schemas.microsoft.com/office/drawing/2014/main" id="{00000000-0008-0000-0100-00009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07" name="Picture 7">
          <a:extLst>
            <a:ext uri="{FF2B5EF4-FFF2-40B4-BE49-F238E27FC236}">
              <a16:creationId xmlns:a16="http://schemas.microsoft.com/office/drawing/2014/main" id="{00000000-0008-0000-0100-00009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08" name="Picture 7">
          <a:extLst>
            <a:ext uri="{FF2B5EF4-FFF2-40B4-BE49-F238E27FC236}">
              <a16:creationId xmlns:a16="http://schemas.microsoft.com/office/drawing/2014/main" id="{00000000-0008-0000-0100-00009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09" name="Picture 7">
          <a:extLst>
            <a:ext uri="{FF2B5EF4-FFF2-40B4-BE49-F238E27FC236}">
              <a16:creationId xmlns:a16="http://schemas.microsoft.com/office/drawing/2014/main" id="{00000000-0008-0000-0100-00009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10" name="Picture 7">
          <a:extLst>
            <a:ext uri="{FF2B5EF4-FFF2-40B4-BE49-F238E27FC236}">
              <a16:creationId xmlns:a16="http://schemas.microsoft.com/office/drawing/2014/main" id="{00000000-0008-0000-0100-00009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11" name="Picture 7">
          <a:extLst>
            <a:ext uri="{FF2B5EF4-FFF2-40B4-BE49-F238E27FC236}">
              <a16:creationId xmlns:a16="http://schemas.microsoft.com/office/drawing/2014/main" id="{00000000-0008-0000-0100-00009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12" name="Picture 7">
          <a:extLst>
            <a:ext uri="{FF2B5EF4-FFF2-40B4-BE49-F238E27FC236}">
              <a16:creationId xmlns:a16="http://schemas.microsoft.com/office/drawing/2014/main" id="{00000000-0008-0000-0100-00009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13" name="Picture 7">
          <a:extLst>
            <a:ext uri="{FF2B5EF4-FFF2-40B4-BE49-F238E27FC236}">
              <a16:creationId xmlns:a16="http://schemas.microsoft.com/office/drawing/2014/main" id="{00000000-0008-0000-0100-00009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14" name="Picture 7">
          <a:extLst>
            <a:ext uri="{FF2B5EF4-FFF2-40B4-BE49-F238E27FC236}">
              <a16:creationId xmlns:a16="http://schemas.microsoft.com/office/drawing/2014/main" id="{00000000-0008-0000-0100-00009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15" name="Picture 7">
          <a:extLst>
            <a:ext uri="{FF2B5EF4-FFF2-40B4-BE49-F238E27FC236}">
              <a16:creationId xmlns:a16="http://schemas.microsoft.com/office/drawing/2014/main" id="{00000000-0008-0000-0100-00009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16" name="Picture 7">
          <a:extLst>
            <a:ext uri="{FF2B5EF4-FFF2-40B4-BE49-F238E27FC236}">
              <a16:creationId xmlns:a16="http://schemas.microsoft.com/office/drawing/2014/main" id="{00000000-0008-0000-0100-00009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17" name="Picture 7">
          <a:extLst>
            <a:ext uri="{FF2B5EF4-FFF2-40B4-BE49-F238E27FC236}">
              <a16:creationId xmlns:a16="http://schemas.microsoft.com/office/drawing/2014/main" id="{00000000-0008-0000-0100-00009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18" name="Picture 7">
          <a:extLst>
            <a:ext uri="{FF2B5EF4-FFF2-40B4-BE49-F238E27FC236}">
              <a16:creationId xmlns:a16="http://schemas.microsoft.com/office/drawing/2014/main" id="{00000000-0008-0000-0100-00009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19" name="Picture 7">
          <a:extLst>
            <a:ext uri="{FF2B5EF4-FFF2-40B4-BE49-F238E27FC236}">
              <a16:creationId xmlns:a16="http://schemas.microsoft.com/office/drawing/2014/main" id="{00000000-0008-0000-0100-00009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20" name="Picture 7">
          <a:extLst>
            <a:ext uri="{FF2B5EF4-FFF2-40B4-BE49-F238E27FC236}">
              <a16:creationId xmlns:a16="http://schemas.microsoft.com/office/drawing/2014/main" id="{00000000-0008-0000-0100-0000A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21" name="Picture 7">
          <a:extLst>
            <a:ext uri="{FF2B5EF4-FFF2-40B4-BE49-F238E27FC236}">
              <a16:creationId xmlns:a16="http://schemas.microsoft.com/office/drawing/2014/main" id="{00000000-0008-0000-0100-0000A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22" name="Picture 7">
          <a:extLst>
            <a:ext uri="{FF2B5EF4-FFF2-40B4-BE49-F238E27FC236}">
              <a16:creationId xmlns:a16="http://schemas.microsoft.com/office/drawing/2014/main" id="{00000000-0008-0000-0100-0000A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23" name="Picture 7">
          <a:extLst>
            <a:ext uri="{FF2B5EF4-FFF2-40B4-BE49-F238E27FC236}">
              <a16:creationId xmlns:a16="http://schemas.microsoft.com/office/drawing/2014/main" id="{00000000-0008-0000-0100-0000A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24" name="Picture 7">
          <a:extLst>
            <a:ext uri="{FF2B5EF4-FFF2-40B4-BE49-F238E27FC236}">
              <a16:creationId xmlns:a16="http://schemas.microsoft.com/office/drawing/2014/main" id="{00000000-0008-0000-0100-0000A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25" name="Picture 7">
          <a:extLst>
            <a:ext uri="{FF2B5EF4-FFF2-40B4-BE49-F238E27FC236}">
              <a16:creationId xmlns:a16="http://schemas.microsoft.com/office/drawing/2014/main" id="{00000000-0008-0000-0100-0000A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26" name="Picture 7">
          <a:extLst>
            <a:ext uri="{FF2B5EF4-FFF2-40B4-BE49-F238E27FC236}">
              <a16:creationId xmlns:a16="http://schemas.microsoft.com/office/drawing/2014/main" id="{00000000-0008-0000-0100-0000A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27" name="Picture 7">
          <a:extLst>
            <a:ext uri="{FF2B5EF4-FFF2-40B4-BE49-F238E27FC236}">
              <a16:creationId xmlns:a16="http://schemas.microsoft.com/office/drawing/2014/main" id="{00000000-0008-0000-0100-0000A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28" name="Picture 7">
          <a:extLst>
            <a:ext uri="{FF2B5EF4-FFF2-40B4-BE49-F238E27FC236}">
              <a16:creationId xmlns:a16="http://schemas.microsoft.com/office/drawing/2014/main" id="{00000000-0008-0000-0100-0000A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29" name="Picture 7">
          <a:extLst>
            <a:ext uri="{FF2B5EF4-FFF2-40B4-BE49-F238E27FC236}">
              <a16:creationId xmlns:a16="http://schemas.microsoft.com/office/drawing/2014/main" id="{00000000-0008-0000-0100-0000A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30" name="Picture 7">
          <a:extLst>
            <a:ext uri="{FF2B5EF4-FFF2-40B4-BE49-F238E27FC236}">
              <a16:creationId xmlns:a16="http://schemas.microsoft.com/office/drawing/2014/main" id="{00000000-0008-0000-0100-0000A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31" name="Picture 7">
          <a:extLst>
            <a:ext uri="{FF2B5EF4-FFF2-40B4-BE49-F238E27FC236}">
              <a16:creationId xmlns:a16="http://schemas.microsoft.com/office/drawing/2014/main" id="{00000000-0008-0000-0100-0000A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32" name="Picture 7">
          <a:extLst>
            <a:ext uri="{FF2B5EF4-FFF2-40B4-BE49-F238E27FC236}">
              <a16:creationId xmlns:a16="http://schemas.microsoft.com/office/drawing/2014/main" id="{00000000-0008-0000-0100-0000A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33" name="Picture 7">
          <a:extLst>
            <a:ext uri="{FF2B5EF4-FFF2-40B4-BE49-F238E27FC236}">
              <a16:creationId xmlns:a16="http://schemas.microsoft.com/office/drawing/2014/main" id="{00000000-0008-0000-0100-0000A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34" name="Picture 7">
          <a:extLst>
            <a:ext uri="{FF2B5EF4-FFF2-40B4-BE49-F238E27FC236}">
              <a16:creationId xmlns:a16="http://schemas.microsoft.com/office/drawing/2014/main" id="{00000000-0008-0000-0100-0000A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35" name="Picture 7">
          <a:extLst>
            <a:ext uri="{FF2B5EF4-FFF2-40B4-BE49-F238E27FC236}">
              <a16:creationId xmlns:a16="http://schemas.microsoft.com/office/drawing/2014/main" id="{00000000-0008-0000-0100-0000A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36" name="Picture 7">
          <a:extLst>
            <a:ext uri="{FF2B5EF4-FFF2-40B4-BE49-F238E27FC236}">
              <a16:creationId xmlns:a16="http://schemas.microsoft.com/office/drawing/2014/main" id="{00000000-0008-0000-0100-0000B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37" name="Picture 7">
          <a:extLst>
            <a:ext uri="{FF2B5EF4-FFF2-40B4-BE49-F238E27FC236}">
              <a16:creationId xmlns:a16="http://schemas.microsoft.com/office/drawing/2014/main" id="{00000000-0008-0000-0100-0000B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38" name="Picture 7">
          <a:extLst>
            <a:ext uri="{FF2B5EF4-FFF2-40B4-BE49-F238E27FC236}">
              <a16:creationId xmlns:a16="http://schemas.microsoft.com/office/drawing/2014/main" id="{00000000-0008-0000-0100-0000B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39" name="Picture 7">
          <a:extLst>
            <a:ext uri="{FF2B5EF4-FFF2-40B4-BE49-F238E27FC236}">
              <a16:creationId xmlns:a16="http://schemas.microsoft.com/office/drawing/2014/main" id="{00000000-0008-0000-0100-0000B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40" name="Picture 7">
          <a:extLst>
            <a:ext uri="{FF2B5EF4-FFF2-40B4-BE49-F238E27FC236}">
              <a16:creationId xmlns:a16="http://schemas.microsoft.com/office/drawing/2014/main" id="{00000000-0008-0000-0100-0000B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41" name="Picture 7">
          <a:extLst>
            <a:ext uri="{FF2B5EF4-FFF2-40B4-BE49-F238E27FC236}">
              <a16:creationId xmlns:a16="http://schemas.microsoft.com/office/drawing/2014/main" id="{00000000-0008-0000-0100-0000B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42" name="Picture 7">
          <a:extLst>
            <a:ext uri="{FF2B5EF4-FFF2-40B4-BE49-F238E27FC236}">
              <a16:creationId xmlns:a16="http://schemas.microsoft.com/office/drawing/2014/main" id="{00000000-0008-0000-0100-0000B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43" name="Picture 7">
          <a:extLst>
            <a:ext uri="{FF2B5EF4-FFF2-40B4-BE49-F238E27FC236}">
              <a16:creationId xmlns:a16="http://schemas.microsoft.com/office/drawing/2014/main" id="{00000000-0008-0000-0100-0000B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44" name="Picture 7">
          <a:extLst>
            <a:ext uri="{FF2B5EF4-FFF2-40B4-BE49-F238E27FC236}">
              <a16:creationId xmlns:a16="http://schemas.microsoft.com/office/drawing/2014/main" id="{00000000-0008-0000-0100-0000B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45" name="Picture 7">
          <a:extLst>
            <a:ext uri="{FF2B5EF4-FFF2-40B4-BE49-F238E27FC236}">
              <a16:creationId xmlns:a16="http://schemas.microsoft.com/office/drawing/2014/main" id="{00000000-0008-0000-0100-0000B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46" name="Picture 7">
          <a:extLst>
            <a:ext uri="{FF2B5EF4-FFF2-40B4-BE49-F238E27FC236}">
              <a16:creationId xmlns:a16="http://schemas.microsoft.com/office/drawing/2014/main" id="{00000000-0008-0000-0100-0000B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47" name="Picture 7">
          <a:extLst>
            <a:ext uri="{FF2B5EF4-FFF2-40B4-BE49-F238E27FC236}">
              <a16:creationId xmlns:a16="http://schemas.microsoft.com/office/drawing/2014/main" id="{00000000-0008-0000-0100-0000B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48" name="Picture 7">
          <a:extLst>
            <a:ext uri="{FF2B5EF4-FFF2-40B4-BE49-F238E27FC236}">
              <a16:creationId xmlns:a16="http://schemas.microsoft.com/office/drawing/2014/main" id="{00000000-0008-0000-0100-0000B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49" name="Picture 7">
          <a:extLst>
            <a:ext uri="{FF2B5EF4-FFF2-40B4-BE49-F238E27FC236}">
              <a16:creationId xmlns:a16="http://schemas.microsoft.com/office/drawing/2014/main" id="{00000000-0008-0000-0100-0000B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50" name="Picture 7">
          <a:extLst>
            <a:ext uri="{FF2B5EF4-FFF2-40B4-BE49-F238E27FC236}">
              <a16:creationId xmlns:a16="http://schemas.microsoft.com/office/drawing/2014/main" id="{00000000-0008-0000-0100-0000B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51" name="Picture 7">
          <a:extLst>
            <a:ext uri="{FF2B5EF4-FFF2-40B4-BE49-F238E27FC236}">
              <a16:creationId xmlns:a16="http://schemas.microsoft.com/office/drawing/2014/main" id="{00000000-0008-0000-0100-0000B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52" name="Picture 7">
          <a:extLst>
            <a:ext uri="{FF2B5EF4-FFF2-40B4-BE49-F238E27FC236}">
              <a16:creationId xmlns:a16="http://schemas.microsoft.com/office/drawing/2014/main" id="{00000000-0008-0000-0100-0000C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53" name="Picture 7">
          <a:extLst>
            <a:ext uri="{FF2B5EF4-FFF2-40B4-BE49-F238E27FC236}">
              <a16:creationId xmlns:a16="http://schemas.microsoft.com/office/drawing/2014/main" id="{00000000-0008-0000-0100-0000C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54" name="Picture 7">
          <a:extLst>
            <a:ext uri="{FF2B5EF4-FFF2-40B4-BE49-F238E27FC236}">
              <a16:creationId xmlns:a16="http://schemas.microsoft.com/office/drawing/2014/main" id="{00000000-0008-0000-0100-0000C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55" name="Picture 7">
          <a:extLst>
            <a:ext uri="{FF2B5EF4-FFF2-40B4-BE49-F238E27FC236}">
              <a16:creationId xmlns:a16="http://schemas.microsoft.com/office/drawing/2014/main" id="{00000000-0008-0000-0100-0000C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56" name="Picture 7">
          <a:extLst>
            <a:ext uri="{FF2B5EF4-FFF2-40B4-BE49-F238E27FC236}">
              <a16:creationId xmlns:a16="http://schemas.microsoft.com/office/drawing/2014/main" id="{00000000-0008-0000-0100-0000C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57" name="Picture 7">
          <a:extLst>
            <a:ext uri="{FF2B5EF4-FFF2-40B4-BE49-F238E27FC236}">
              <a16:creationId xmlns:a16="http://schemas.microsoft.com/office/drawing/2014/main" id="{00000000-0008-0000-0100-0000C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58" name="Picture 7">
          <a:extLst>
            <a:ext uri="{FF2B5EF4-FFF2-40B4-BE49-F238E27FC236}">
              <a16:creationId xmlns:a16="http://schemas.microsoft.com/office/drawing/2014/main" id="{00000000-0008-0000-0100-0000C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59" name="Picture 7">
          <a:extLst>
            <a:ext uri="{FF2B5EF4-FFF2-40B4-BE49-F238E27FC236}">
              <a16:creationId xmlns:a16="http://schemas.microsoft.com/office/drawing/2014/main" id="{00000000-0008-0000-0100-0000C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60" name="Picture 7">
          <a:extLst>
            <a:ext uri="{FF2B5EF4-FFF2-40B4-BE49-F238E27FC236}">
              <a16:creationId xmlns:a16="http://schemas.microsoft.com/office/drawing/2014/main" id="{00000000-0008-0000-0100-0000C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61" name="Picture 7">
          <a:extLst>
            <a:ext uri="{FF2B5EF4-FFF2-40B4-BE49-F238E27FC236}">
              <a16:creationId xmlns:a16="http://schemas.microsoft.com/office/drawing/2014/main" id="{00000000-0008-0000-0100-0000C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62" name="Picture 7">
          <a:extLst>
            <a:ext uri="{FF2B5EF4-FFF2-40B4-BE49-F238E27FC236}">
              <a16:creationId xmlns:a16="http://schemas.microsoft.com/office/drawing/2014/main" id="{00000000-0008-0000-0100-0000C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63" name="Picture 7">
          <a:extLst>
            <a:ext uri="{FF2B5EF4-FFF2-40B4-BE49-F238E27FC236}">
              <a16:creationId xmlns:a16="http://schemas.microsoft.com/office/drawing/2014/main" id="{00000000-0008-0000-0100-0000C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64" name="Picture 7">
          <a:extLst>
            <a:ext uri="{FF2B5EF4-FFF2-40B4-BE49-F238E27FC236}">
              <a16:creationId xmlns:a16="http://schemas.microsoft.com/office/drawing/2014/main" id="{00000000-0008-0000-0100-0000C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65" name="Picture 7">
          <a:extLst>
            <a:ext uri="{FF2B5EF4-FFF2-40B4-BE49-F238E27FC236}">
              <a16:creationId xmlns:a16="http://schemas.microsoft.com/office/drawing/2014/main" id="{00000000-0008-0000-0100-0000C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66" name="Picture 7">
          <a:extLst>
            <a:ext uri="{FF2B5EF4-FFF2-40B4-BE49-F238E27FC236}">
              <a16:creationId xmlns:a16="http://schemas.microsoft.com/office/drawing/2014/main" id="{00000000-0008-0000-0100-0000C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67" name="Picture 7">
          <a:extLst>
            <a:ext uri="{FF2B5EF4-FFF2-40B4-BE49-F238E27FC236}">
              <a16:creationId xmlns:a16="http://schemas.microsoft.com/office/drawing/2014/main" id="{00000000-0008-0000-0100-0000C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68" name="Picture 7">
          <a:extLst>
            <a:ext uri="{FF2B5EF4-FFF2-40B4-BE49-F238E27FC236}">
              <a16:creationId xmlns:a16="http://schemas.microsoft.com/office/drawing/2014/main" id="{00000000-0008-0000-0100-0000D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69" name="Picture 7">
          <a:extLst>
            <a:ext uri="{FF2B5EF4-FFF2-40B4-BE49-F238E27FC236}">
              <a16:creationId xmlns:a16="http://schemas.microsoft.com/office/drawing/2014/main" id="{00000000-0008-0000-0100-0000D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70" name="Picture 7">
          <a:extLst>
            <a:ext uri="{FF2B5EF4-FFF2-40B4-BE49-F238E27FC236}">
              <a16:creationId xmlns:a16="http://schemas.microsoft.com/office/drawing/2014/main" id="{00000000-0008-0000-0100-0000D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71" name="Picture 7">
          <a:extLst>
            <a:ext uri="{FF2B5EF4-FFF2-40B4-BE49-F238E27FC236}">
              <a16:creationId xmlns:a16="http://schemas.microsoft.com/office/drawing/2014/main" id="{00000000-0008-0000-0100-0000D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72" name="Picture 7">
          <a:extLst>
            <a:ext uri="{FF2B5EF4-FFF2-40B4-BE49-F238E27FC236}">
              <a16:creationId xmlns:a16="http://schemas.microsoft.com/office/drawing/2014/main" id="{00000000-0008-0000-0100-0000D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73" name="Picture 7">
          <a:extLst>
            <a:ext uri="{FF2B5EF4-FFF2-40B4-BE49-F238E27FC236}">
              <a16:creationId xmlns:a16="http://schemas.microsoft.com/office/drawing/2014/main" id="{00000000-0008-0000-0100-0000D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74" name="Picture 7">
          <a:extLst>
            <a:ext uri="{FF2B5EF4-FFF2-40B4-BE49-F238E27FC236}">
              <a16:creationId xmlns:a16="http://schemas.microsoft.com/office/drawing/2014/main" id="{00000000-0008-0000-0100-0000D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75" name="Picture 7">
          <a:extLst>
            <a:ext uri="{FF2B5EF4-FFF2-40B4-BE49-F238E27FC236}">
              <a16:creationId xmlns:a16="http://schemas.microsoft.com/office/drawing/2014/main" id="{00000000-0008-0000-0100-0000D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76" name="Picture 7">
          <a:extLst>
            <a:ext uri="{FF2B5EF4-FFF2-40B4-BE49-F238E27FC236}">
              <a16:creationId xmlns:a16="http://schemas.microsoft.com/office/drawing/2014/main" id="{00000000-0008-0000-0100-0000D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77" name="Picture 7">
          <a:extLst>
            <a:ext uri="{FF2B5EF4-FFF2-40B4-BE49-F238E27FC236}">
              <a16:creationId xmlns:a16="http://schemas.microsoft.com/office/drawing/2014/main" id="{00000000-0008-0000-0100-0000D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78" name="Picture 7">
          <a:extLst>
            <a:ext uri="{FF2B5EF4-FFF2-40B4-BE49-F238E27FC236}">
              <a16:creationId xmlns:a16="http://schemas.microsoft.com/office/drawing/2014/main" id="{00000000-0008-0000-0100-0000D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79" name="Picture 7">
          <a:extLst>
            <a:ext uri="{FF2B5EF4-FFF2-40B4-BE49-F238E27FC236}">
              <a16:creationId xmlns:a16="http://schemas.microsoft.com/office/drawing/2014/main" id="{00000000-0008-0000-0100-0000D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80" name="Picture 7">
          <a:extLst>
            <a:ext uri="{FF2B5EF4-FFF2-40B4-BE49-F238E27FC236}">
              <a16:creationId xmlns:a16="http://schemas.microsoft.com/office/drawing/2014/main" id="{00000000-0008-0000-0100-0000D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81" name="Picture 7">
          <a:extLst>
            <a:ext uri="{FF2B5EF4-FFF2-40B4-BE49-F238E27FC236}">
              <a16:creationId xmlns:a16="http://schemas.microsoft.com/office/drawing/2014/main" id="{00000000-0008-0000-0100-0000D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82" name="Picture 7">
          <a:extLst>
            <a:ext uri="{FF2B5EF4-FFF2-40B4-BE49-F238E27FC236}">
              <a16:creationId xmlns:a16="http://schemas.microsoft.com/office/drawing/2014/main" id="{00000000-0008-0000-0100-0000D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83" name="Picture 7">
          <a:extLst>
            <a:ext uri="{FF2B5EF4-FFF2-40B4-BE49-F238E27FC236}">
              <a16:creationId xmlns:a16="http://schemas.microsoft.com/office/drawing/2014/main" id="{00000000-0008-0000-0100-0000D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84" name="Picture 7">
          <a:extLst>
            <a:ext uri="{FF2B5EF4-FFF2-40B4-BE49-F238E27FC236}">
              <a16:creationId xmlns:a16="http://schemas.microsoft.com/office/drawing/2014/main" id="{00000000-0008-0000-0100-0000E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85" name="Picture 7">
          <a:extLst>
            <a:ext uri="{FF2B5EF4-FFF2-40B4-BE49-F238E27FC236}">
              <a16:creationId xmlns:a16="http://schemas.microsoft.com/office/drawing/2014/main" id="{00000000-0008-0000-0100-0000E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86" name="Picture 7">
          <a:extLst>
            <a:ext uri="{FF2B5EF4-FFF2-40B4-BE49-F238E27FC236}">
              <a16:creationId xmlns:a16="http://schemas.microsoft.com/office/drawing/2014/main" id="{00000000-0008-0000-0100-0000E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87" name="Picture 7">
          <a:extLst>
            <a:ext uri="{FF2B5EF4-FFF2-40B4-BE49-F238E27FC236}">
              <a16:creationId xmlns:a16="http://schemas.microsoft.com/office/drawing/2014/main" id="{00000000-0008-0000-0100-0000E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88" name="Picture 7">
          <a:extLst>
            <a:ext uri="{FF2B5EF4-FFF2-40B4-BE49-F238E27FC236}">
              <a16:creationId xmlns:a16="http://schemas.microsoft.com/office/drawing/2014/main" id="{00000000-0008-0000-0100-0000E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89" name="Picture 7">
          <a:extLst>
            <a:ext uri="{FF2B5EF4-FFF2-40B4-BE49-F238E27FC236}">
              <a16:creationId xmlns:a16="http://schemas.microsoft.com/office/drawing/2014/main" id="{00000000-0008-0000-0100-0000E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90" name="Picture 7">
          <a:extLst>
            <a:ext uri="{FF2B5EF4-FFF2-40B4-BE49-F238E27FC236}">
              <a16:creationId xmlns:a16="http://schemas.microsoft.com/office/drawing/2014/main" id="{00000000-0008-0000-0100-0000E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91" name="Picture 7">
          <a:extLst>
            <a:ext uri="{FF2B5EF4-FFF2-40B4-BE49-F238E27FC236}">
              <a16:creationId xmlns:a16="http://schemas.microsoft.com/office/drawing/2014/main" id="{00000000-0008-0000-0100-0000E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92" name="Picture 7">
          <a:extLst>
            <a:ext uri="{FF2B5EF4-FFF2-40B4-BE49-F238E27FC236}">
              <a16:creationId xmlns:a16="http://schemas.microsoft.com/office/drawing/2014/main" id="{00000000-0008-0000-0100-0000E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93" name="Picture 7">
          <a:extLst>
            <a:ext uri="{FF2B5EF4-FFF2-40B4-BE49-F238E27FC236}">
              <a16:creationId xmlns:a16="http://schemas.microsoft.com/office/drawing/2014/main" id="{00000000-0008-0000-0100-0000E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94" name="Picture 7">
          <a:extLst>
            <a:ext uri="{FF2B5EF4-FFF2-40B4-BE49-F238E27FC236}">
              <a16:creationId xmlns:a16="http://schemas.microsoft.com/office/drawing/2014/main" id="{00000000-0008-0000-0100-0000E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95" name="Picture 7">
          <a:extLst>
            <a:ext uri="{FF2B5EF4-FFF2-40B4-BE49-F238E27FC236}">
              <a16:creationId xmlns:a16="http://schemas.microsoft.com/office/drawing/2014/main" id="{00000000-0008-0000-0100-0000E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96" name="Picture 7">
          <a:extLst>
            <a:ext uri="{FF2B5EF4-FFF2-40B4-BE49-F238E27FC236}">
              <a16:creationId xmlns:a16="http://schemas.microsoft.com/office/drawing/2014/main" id="{00000000-0008-0000-0100-0000E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97" name="Picture 7">
          <a:extLst>
            <a:ext uri="{FF2B5EF4-FFF2-40B4-BE49-F238E27FC236}">
              <a16:creationId xmlns:a16="http://schemas.microsoft.com/office/drawing/2014/main" id="{00000000-0008-0000-0100-0000E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98" name="Picture 7">
          <a:extLst>
            <a:ext uri="{FF2B5EF4-FFF2-40B4-BE49-F238E27FC236}">
              <a16:creationId xmlns:a16="http://schemas.microsoft.com/office/drawing/2014/main" id="{00000000-0008-0000-0100-0000E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499" name="Picture 7">
          <a:extLst>
            <a:ext uri="{FF2B5EF4-FFF2-40B4-BE49-F238E27FC236}">
              <a16:creationId xmlns:a16="http://schemas.microsoft.com/office/drawing/2014/main" id="{00000000-0008-0000-0100-0000E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00" name="Picture 7">
          <a:extLst>
            <a:ext uri="{FF2B5EF4-FFF2-40B4-BE49-F238E27FC236}">
              <a16:creationId xmlns:a16="http://schemas.microsoft.com/office/drawing/2014/main" id="{00000000-0008-0000-0100-0000F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01" name="Picture 7">
          <a:extLst>
            <a:ext uri="{FF2B5EF4-FFF2-40B4-BE49-F238E27FC236}">
              <a16:creationId xmlns:a16="http://schemas.microsoft.com/office/drawing/2014/main" id="{00000000-0008-0000-0100-0000F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02" name="Picture 7">
          <a:extLst>
            <a:ext uri="{FF2B5EF4-FFF2-40B4-BE49-F238E27FC236}">
              <a16:creationId xmlns:a16="http://schemas.microsoft.com/office/drawing/2014/main" id="{00000000-0008-0000-0100-0000F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03" name="Picture 7">
          <a:extLst>
            <a:ext uri="{FF2B5EF4-FFF2-40B4-BE49-F238E27FC236}">
              <a16:creationId xmlns:a16="http://schemas.microsoft.com/office/drawing/2014/main" id="{00000000-0008-0000-0100-0000F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04" name="Picture 7">
          <a:extLst>
            <a:ext uri="{FF2B5EF4-FFF2-40B4-BE49-F238E27FC236}">
              <a16:creationId xmlns:a16="http://schemas.microsoft.com/office/drawing/2014/main" id="{00000000-0008-0000-0100-0000F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05" name="Picture 7">
          <a:extLst>
            <a:ext uri="{FF2B5EF4-FFF2-40B4-BE49-F238E27FC236}">
              <a16:creationId xmlns:a16="http://schemas.microsoft.com/office/drawing/2014/main" id="{00000000-0008-0000-0100-0000F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06" name="Picture 7">
          <a:extLst>
            <a:ext uri="{FF2B5EF4-FFF2-40B4-BE49-F238E27FC236}">
              <a16:creationId xmlns:a16="http://schemas.microsoft.com/office/drawing/2014/main" id="{00000000-0008-0000-0100-0000F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07" name="Picture 7">
          <a:extLst>
            <a:ext uri="{FF2B5EF4-FFF2-40B4-BE49-F238E27FC236}">
              <a16:creationId xmlns:a16="http://schemas.microsoft.com/office/drawing/2014/main" id="{00000000-0008-0000-0100-0000F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08" name="Picture 7">
          <a:extLst>
            <a:ext uri="{FF2B5EF4-FFF2-40B4-BE49-F238E27FC236}">
              <a16:creationId xmlns:a16="http://schemas.microsoft.com/office/drawing/2014/main" id="{00000000-0008-0000-0100-0000F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09" name="Picture 7">
          <a:extLst>
            <a:ext uri="{FF2B5EF4-FFF2-40B4-BE49-F238E27FC236}">
              <a16:creationId xmlns:a16="http://schemas.microsoft.com/office/drawing/2014/main" id="{00000000-0008-0000-0100-0000F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10" name="Picture 7">
          <a:extLst>
            <a:ext uri="{FF2B5EF4-FFF2-40B4-BE49-F238E27FC236}">
              <a16:creationId xmlns:a16="http://schemas.microsoft.com/office/drawing/2014/main" id="{00000000-0008-0000-0100-0000F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11" name="Picture 7">
          <a:extLst>
            <a:ext uri="{FF2B5EF4-FFF2-40B4-BE49-F238E27FC236}">
              <a16:creationId xmlns:a16="http://schemas.microsoft.com/office/drawing/2014/main" id="{00000000-0008-0000-0100-0000F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12" name="Picture 7">
          <a:extLst>
            <a:ext uri="{FF2B5EF4-FFF2-40B4-BE49-F238E27FC236}">
              <a16:creationId xmlns:a16="http://schemas.microsoft.com/office/drawing/2014/main" id="{00000000-0008-0000-0100-0000F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13" name="Picture 7">
          <a:extLst>
            <a:ext uri="{FF2B5EF4-FFF2-40B4-BE49-F238E27FC236}">
              <a16:creationId xmlns:a16="http://schemas.microsoft.com/office/drawing/2014/main" id="{00000000-0008-0000-0100-0000F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14" name="Picture 7">
          <a:extLst>
            <a:ext uri="{FF2B5EF4-FFF2-40B4-BE49-F238E27FC236}">
              <a16:creationId xmlns:a16="http://schemas.microsoft.com/office/drawing/2014/main" id="{00000000-0008-0000-0100-0000F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15" name="Picture 7">
          <a:extLst>
            <a:ext uri="{FF2B5EF4-FFF2-40B4-BE49-F238E27FC236}">
              <a16:creationId xmlns:a16="http://schemas.microsoft.com/office/drawing/2014/main" id="{00000000-0008-0000-0100-0000F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16" name="Picture 7">
          <a:extLst>
            <a:ext uri="{FF2B5EF4-FFF2-40B4-BE49-F238E27FC236}">
              <a16:creationId xmlns:a16="http://schemas.microsoft.com/office/drawing/2014/main" id="{00000000-0008-0000-0100-00000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17" name="Picture 7">
          <a:extLst>
            <a:ext uri="{FF2B5EF4-FFF2-40B4-BE49-F238E27FC236}">
              <a16:creationId xmlns:a16="http://schemas.microsoft.com/office/drawing/2014/main" id="{00000000-0008-0000-0100-00000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18" name="Picture 7">
          <a:extLst>
            <a:ext uri="{FF2B5EF4-FFF2-40B4-BE49-F238E27FC236}">
              <a16:creationId xmlns:a16="http://schemas.microsoft.com/office/drawing/2014/main" id="{00000000-0008-0000-0100-00000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19" name="Picture 7">
          <a:extLst>
            <a:ext uri="{FF2B5EF4-FFF2-40B4-BE49-F238E27FC236}">
              <a16:creationId xmlns:a16="http://schemas.microsoft.com/office/drawing/2014/main" id="{00000000-0008-0000-0100-00000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20" name="Picture 7">
          <a:extLst>
            <a:ext uri="{FF2B5EF4-FFF2-40B4-BE49-F238E27FC236}">
              <a16:creationId xmlns:a16="http://schemas.microsoft.com/office/drawing/2014/main" id="{00000000-0008-0000-0100-00000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21" name="Picture 7">
          <a:extLst>
            <a:ext uri="{FF2B5EF4-FFF2-40B4-BE49-F238E27FC236}">
              <a16:creationId xmlns:a16="http://schemas.microsoft.com/office/drawing/2014/main" id="{00000000-0008-0000-0100-00000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22" name="Picture 7">
          <a:extLst>
            <a:ext uri="{FF2B5EF4-FFF2-40B4-BE49-F238E27FC236}">
              <a16:creationId xmlns:a16="http://schemas.microsoft.com/office/drawing/2014/main" id="{00000000-0008-0000-0100-00000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23" name="Picture 7">
          <a:extLst>
            <a:ext uri="{FF2B5EF4-FFF2-40B4-BE49-F238E27FC236}">
              <a16:creationId xmlns:a16="http://schemas.microsoft.com/office/drawing/2014/main" id="{00000000-0008-0000-0100-00000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24" name="Picture 7">
          <a:extLst>
            <a:ext uri="{FF2B5EF4-FFF2-40B4-BE49-F238E27FC236}">
              <a16:creationId xmlns:a16="http://schemas.microsoft.com/office/drawing/2014/main" id="{00000000-0008-0000-0100-00000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25" name="Picture 7">
          <a:extLst>
            <a:ext uri="{FF2B5EF4-FFF2-40B4-BE49-F238E27FC236}">
              <a16:creationId xmlns:a16="http://schemas.microsoft.com/office/drawing/2014/main" id="{00000000-0008-0000-0100-00000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26" name="Picture 7">
          <a:extLst>
            <a:ext uri="{FF2B5EF4-FFF2-40B4-BE49-F238E27FC236}">
              <a16:creationId xmlns:a16="http://schemas.microsoft.com/office/drawing/2014/main" id="{00000000-0008-0000-0100-00000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27" name="Picture 7">
          <a:extLst>
            <a:ext uri="{FF2B5EF4-FFF2-40B4-BE49-F238E27FC236}">
              <a16:creationId xmlns:a16="http://schemas.microsoft.com/office/drawing/2014/main" id="{00000000-0008-0000-0100-00000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28" name="Picture 7">
          <a:extLst>
            <a:ext uri="{FF2B5EF4-FFF2-40B4-BE49-F238E27FC236}">
              <a16:creationId xmlns:a16="http://schemas.microsoft.com/office/drawing/2014/main" id="{00000000-0008-0000-0100-00000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29" name="Picture 7">
          <a:extLst>
            <a:ext uri="{FF2B5EF4-FFF2-40B4-BE49-F238E27FC236}">
              <a16:creationId xmlns:a16="http://schemas.microsoft.com/office/drawing/2014/main" id="{00000000-0008-0000-0100-00000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30" name="Picture 7">
          <a:extLst>
            <a:ext uri="{FF2B5EF4-FFF2-40B4-BE49-F238E27FC236}">
              <a16:creationId xmlns:a16="http://schemas.microsoft.com/office/drawing/2014/main" id="{00000000-0008-0000-0100-00000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31" name="Picture 7">
          <a:extLst>
            <a:ext uri="{FF2B5EF4-FFF2-40B4-BE49-F238E27FC236}">
              <a16:creationId xmlns:a16="http://schemas.microsoft.com/office/drawing/2014/main" id="{00000000-0008-0000-0100-00000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32" name="Picture 7">
          <a:extLst>
            <a:ext uri="{FF2B5EF4-FFF2-40B4-BE49-F238E27FC236}">
              <a16:creationId xmlns:a16="http://schemas.microsoft.com/office/drawing/2014/main" id="{00000000-0008-0000-0100-00001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33" name="Picture 7">
          <a:extLst>
            <a:ext uri="{FF2B5EF4-FFF2-40B4-BE49-F238E27FC236}">
              <a16:creationId xmlns:a16="http://schemas.microsoft.com/office/drawing/2014/main" id="{00000000-0008-0000-0100-00001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34" name="Picture 7">
          <a:extLst>
            <a:ext uri="{FF2B5EF4-FFF2-40B4-BE49-F238E27FC236}">
              <a16:creationId xmlns:a16="http://schemas.microsoft.com/office/drawing/2014/main" id="{00000000-0008-0000-0100-00001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35" name="Picture 7">
          <a:extLst>
            <a:ext uri="{FF2B5EF4-FFF2-40B4-BE49-F238E27FC236}">
              <a16:creationId xmlns:a16="http://schemas.microsoft.com/office/drawing/2014/main" id="{00000000-0008-0000-0100-00001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103</xdr:row>
      <xdr:rowOff>0</xdr:rowOff>
    </xdr:from>
    <xdr:ext cx="0" cy="156882"/>
    <xdr:pic>
      <xdr:nvPicPr>
        <xdr:cNvPr id="5536" name="Picture 7">
          <a:extLst>
            <a:ext uri="{FF2B5EF4-FFF2-40B4-BE49-F238E27FC236}">
              <a16:creationId xmlns:a16="http://schemas.microsoft.com/office/drawing/2014/main" id="{00000000-0008-0000-0100-00001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29950"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37" name="Picture 7">
          <a:extLst>
            <a:ext uri="{FF2B5EF4-FFF2-40B4-BE49-F238E27FC236}">
              <a16:creationId xmlns:a16="http://schemas.microsoft.com/office/drawing/2014/main" id="{00000000-0008-0000-0100-00001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38" name="Picture 7">
          <a:extLst>
            <a:ext uri="{FF2B5EF4-FFF2-40B4-BE49-F238E27FC236}">
              <a16:creationId xmlns:a16="http://schemas.microsoft.com/office/drawing/2014/main" id="{00000000-0008-0000-0100-00001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39" name="Picture 7">
          <a:extLst>
            <a:ext uri="{FF2B5EF4-FFF2-40B4-BE49-F238E27FC236}">
              <a16:creationId xmlns:a16="http://schemas.microsoft.com/office/drawing/2014/main" id="{00000000-0008-0000-0100-00001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40" name="Picture 7">
          <a:extLst>
            <a:ext uri="{FF2B5EF4-FFF2-40B4-BE49-F238E27FC236}">
              <a16:creationId xmlns:a16="http://schemas.microsoft.com/office/drawing/2014/main" id="{00000000-0008-0000-0100-00001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41" name="Picture 7">
          <a:extLst>
            <a:ext uri="{FF2B5EF4-FFF2-40B4-BE49-F238E27FC236}">
              <a16:creationId xmlns:a16="http://schemas.microsoft.com/office/drawing/2014/main" id="{00000000-0008-0000-0100-00001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42" name="Picture 7">
          <a:extLst>
            <a:ext uri="{FF2B5EF4-FFF2-40B4-BE49-F238E27FC236}">
              <a16:creationId xmlns:a16="http://schemas.microsoft.com/office/drawing/2014/main" id="{00000000-0008-0000-0100-00001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43" name="Picture 7">
          <a:extLst>
            <a:ext uri="{FF2B5EF4-FFF2-40B4-BE49-F238E27FC236}">
              <a16:creationId xmlns:a16="http://schemas.microsoft.com/office/drawing/2014/main" id="{00000000-0008-0000-0100-00001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44" name="Picture 7">
          <a:extLst>
            <a:ext uri="{FF2B5EF4-FFF2-40B4-BE49-F238E27FC236}">
              <a16:creationId xmlns:a16="http://schemas.microsoft.com/office/drawing/2014/main" id="{00000000-0008-0000-0100-00001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45" name="Picture 7">
          <a:extLst>
            <a:ext uri="{FF2B5EF4-FFF2-40B4-BE49-F238E27FC236}">
              <a16:creationId xmlns:a16="http://schemas.microsoft.com/office/drawing/2014/main" id="{00000000-0008-0000-0100-00001D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46" name="Picture 7">
          <a:extLst>
            <a:ext uri="{FF2B5EF4-FFF2-40B4-BE49-F238E27FC236}">
              <a16:creationId xmlns:a16="http://schemas.microsoft.com/office/drawing/2014/main" id="{00000000-0008-0000-0100-00001E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47" name="Picture 7">
          <a:extLst>
            <a:ext uri="{FF2B5EF4-FFF2-40B4-BE49-F238E27FC236}">
              <a16:creationId xmlns:a16="http://schemas.microsoft.com/office/drawing/2014/main" id="{00000000-0008-0000-0100-00001F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48" name="Picture 7">
          <a:extLst>
            <a:ext uri="{FF2B5EF4-FFF2-40B4-BE49-F238E27FC236}">
              <a16:creationId xmlns:a16="http://schemas.microsoft.com/office/drawing/2014/main" id="{00000000-0008-0000-0100-000020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49" name="Picture 7">
          <a:extLst>
            <a:ext uri="{FF2B5EF4-FFF2-40B4-BE49-F238E27FC236}">
              <a16:creationId xmlns:a16="http://schemas.microsoft.com/office/drawing/2014/main" id="{00000000-0008-0000-0100-000021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50" name="Picture 7">
          <a:extLst>
            <a:ext uri="{FF2B5EF4-FFF2-40B4-BE49-F238E27FC236}">
              <a16:creationId xmlns:a16="http://schemas.microsoft.com/office/drawing/2014/main" id="{00000000-0008-0000-0100-000022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51" name="Picture 7">
          <a:extLst>
            <a:ext uri="{FF2B5EF4-FFF2-40B4-BE49-F238E27FC236}">
              <a16:creationId xmlns:a16="http://schemas.microsoft.com/office/drawing/2014/main" id="{00000000-0008-0000-0100-000023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52" name="Picture 7">
          <a:extLst>
            <a:ext uri="{FF2B5EF4-FFF2-40B4-BE49-F238E27FC236}">
              <a16:creationId xmlns:a16="http://schemas.microsoft.com/office/drawing/2014/main" id="{00000000-0008-0000-0100-000024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53" name="Picture 7">
          <a:extLst>
            <a:ext uri="{FF2B5EF4-FFF2-40B4-BE49-F238E27FC236}">
              <a16:creationId xmlns:a16="http://schemas.microsoft.com/office/drawing/2014/main" id="{00000000-0008-0000-0100-000025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54" name="Picture 7">
          <a:extLst>
            <a:ext uri="{FF2B5EF4-FFF2-40B4-BE49-F238E27FC236}">
              <a16:creationId xmlns:a16="http://schemas.microsoft.com/office/drawing/2014/main" id="{00000000-0008-0000-0100-000026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55" name="Picture 7">
          <a:extLst>
            <a:ext uri="{FF2B5EF4-FFF2-40B4-BE49-F238E27FC236}">
              <a16:creationId xmlns:a16="http://schemas.microsoft.com/office/drawing/2014/main" id="{00000000-0008-0000-0100-000027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56" name="Picture 7">
          <a:extLst>
            <a:ext uri="{FF2B5EF4-FFF2-40B4-BE49-F238E27FC236}">
              <a16:creationId xmlns:a16="http://schemas.microsoft.com/office/drawing/2014/main" id="{00000000-0008-0000-0100-000028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57" name="Picture 7">
          <a:extLst>
            <a:ext uri="{FF2B5EF4-FFF2-40B4-BE49-F238E27FC236}">
              <a16:creationId xmlns:a16="http://schemas.microsoft.com/office/drawing/2014/main" id="{00000000-0008-0000-0100-000029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58" name="Picture 7">
          <a:extLst>
            <a:ext uri="{FF2B5EF4-FFF2-40B4-BE49-F238E27FC236}">
              <a16:creationId xmlns:a16="http://schemas.microsoft.com/office/drawing/2014/main" id="{00000000-0008-0000-0100-00002A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59" name="Picture 7">
          <a:extLst>
            <a:ext uri="{FF2B5EF4-FFF2-40B4-BE49-F238E27FC236}">
              <a16:creationId xmlns:a16="http://schemas.microsoft.com/office/drawing/2014/main" id="{00000000-0008-0000-0100-00002B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103</xdr:row>
      <xdr:rowOff>0</xdr:rowOff>
    </xdr:from>
    <xdr:ext cx="0" cy="156882"/>
    <xdr:pic>
      <xdr:nvPicPr>
        <xdr:cNvPr id="5560" name="Picture 7">
          <a:extLst>
            <a:ext uri="{FF2B5EF4-FFF2-40B4-BE49-F238E27FC236}">
              <a16:creationId xmlns:a16="http://schemas.microsoft.com/office/drawing/2014/main" id="{00000000-0008-0000-0100-00002C0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4754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107</xdr:row>
      <xdr:rowOff>0</xdr:rowOff>
    </xdr:from>
    <xdr:ext cx="0" cy="156882"/>
    <xdr:pic>
      <xdr:nvPicPr>
        <xdr:cNvPr id="5561" name="Picture 7">
          <a:extLst>
            <a:ext uri="{FF2B5EF4-FFF2-40B4-BE49-F238E27FC236}">
              <a16:creationId xmlns:a16="http://schemas.microsoft.com/office/drawing/2014/main" id="{00000000-0008-0000-0100-00005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5516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107</xdr:row>
      <xdr:rowOff>0</xdr:rowOff>
    </xdr:from>
    <xdr:ext cx="0" cy="156882"/>
    <xdr:pic>
      <xdr:nvPicPr>
        <xdr:cNvPr id="5562" name="Picture 7">
          <a:extLst>
            <a:ext uri="{FF2B5EF4-FFF2-40B4-BE49-F238E27FC236}">
              <a16:creationId xmlns:a16="http://schemas.microsoft.com/office/drawing/2014/main" id="{00000000-0008-0000-0100-00005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5516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107</xdr:row>
      <xdr:rowOff>0</xdr:rowOff>
    </xdr:from>
    <xdr:ext cx="0" cy="156882"/>
    <xdr:pic>
      <xdr:nvPicPr>
        <xdr:cNvPr id="5563" name="Picture 7">
          <a:extLst>
            <a:ext uri="{FF2B5EF4-FFF2-40B4-BE49-F238E27FC236}">
              <a16:creationId xmlns:a16="http://schemas.microsoft.com/office/drawing/2014/main" id="{00000000-0008-0000-0100-00005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5516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107</xdr:row>
      <xdr:rowOff>0</xdr:rowOff>
    </xdr:from>
    <xdr:ext cx="0" cy="156882"/>
    <xdr:pic>
      <xdr:nvPicPr>
        <xdr:cNvPr id="5564" name="Picture 7">
          <a:extLst>
            <a:ext uri="{FF2B5EF4-FFF2-40B4-BE49-F238E27FC236}">
              <a16:creationId xmlns:a16="http://schemas.microsoft.com/office/drawing/2014/main" id="{00000000-0008-0000-0100-00005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5" y="15516225"/>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65" name="Picture 7">
          <a:extLst>
            <a:ext uri="{FF2B5EF4-FFF2-40B4-BE49-F238E27FC236}">
              <a16:creationId xmlns:a16="http://schemas.microsoft.com/office/drawing/2014/main" id="{00000000-0008-0000-0200-0000B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66" name="Picture 7">
          <a:extLst>
            <a:ext uri="{FF2B5EF4-FFF2-40B4-BE49-F238E27FC236}">
              <a16:creationId xmlns:a16="http://schemas.microsoft.com/office/drawing/2014/main" id="{00000000-0008-0000-0200-0000B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67" name="Picture 7">
          <a:extLst>
            <a:ext uri="{FF2B5EF4-FFF2-40B4-BE49-F238E27FC236}">
              <a16:creationId xmlns:a16="http://schemas.microsoft.com/office/drawing/2014/main" id="{00000000-0008-0000-0200-0000B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68" name="Picture 7">
          <a:extLst>
            <a:ext uri="{FF2B5EF4-FFF2-40B4-BE49-F238E27FC236}">
              <a16:creationId xmlns:a16="http://schemas.microsoft.com/office/drawing/2014/main" id="{00000000-0008-0000-0200-0000C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69" name="Picture 7">
          <a:extLst>
            <a:ext uri="{FF2B5EF4-FFF2-40B4-BE49-F238E27FC236}">
              <a16:creationId xmlns:a16="http://schemas.microsoft.com/office/drawing/2014/main" id="{00000000-0008-0000-0200-0000C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70" name="Picture 7">
          <a:extLst>
            <a:ext uri="{FF2B5EF4-FFF2-40B4-BE49-F238E27FC236}">
              <a16:creationId xmlns:a16="http://schemas.microsoft.com/office/drawing/2014/main" id="{00000000-0008-0000-0200-0000C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71" name="Picture 7">
          <a:extLst>
            <a:ext uri="{FF2B5EF4-FFF2-40B4-BE49-F238E27FC236}">
              <a16:creationId xmlns:a16="http://schemas.microsoft.com/office/drawing/2014/main" id="{00000000-0008-0000-0200-0000C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72" name="Picture 7">
          <a:extLst>
            <a:ext uri="{FF2B5EF4-FFF2-40B4-BE49-F238E27FC236}">
              <a16:creationId xmlns:a16="http://schemas.microsoft.com/office/drawing/2014/main" id="{00000000-0008-0000-0200-0000C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73" name="Picture 7">
          <a:extLst>
            <a:ext uri="{FF2B5EF4-FFF2-40B4-BE49-F238E27FC236}">
              <a16:creationId xmlns:a16="http://schemas.microsoft.com/office/drawing/2014/main" id="{00000000-0008-0000-0200-0000C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74" name="Picture 7">
          <a:extLst>
            <a:ext uri="{FF2B5EF4-FFF2-40B4-BE49-F238E27FC236}">
              <a16:creationId xmlns:a16="http://schemas.microsoft.com/office/drawing/2014/main" id="{00000000-0008-0000-0200-0000C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75" name="Picture 7">
          <a:extLst>
            <a:ext uri="{FF2B5EF4-FFF2-40B4-BE49-F238E27FC236}">
              <a16:creationId xmlns:a16="http://schemas.microsoft.com/office/drawing/2014/main" id="{00000000-0008-0000-0200-0000C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76" name="Picture 7">
          <a:extLst>
            <a:ext uri="{FF2B5EF4-FFF2-40B4-BE49-F238E27FC236}">
              <a16:creationId xmlns:a16="http://schemas.microsoft.com/office/drawing/2014/main" id="{00000000-0008-0000-0200-0000C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77" name="Picture 7">
          <a:extLst>
            <a:ext uri="{FF2B5EF4-FFF2-40B4-BE49-F238E27FC236}">
              <a16:creationId xmlns:a16="http://schemas.microsoft.com/office/drawing/2014/main" id="{00000000-0008-0000-0200-0000C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78" name="Picture 7">
          <a:extLst>
            <a:ext uri="{FF2B5EF4-FFF2-40B4-BE49-F238E27FC236}">
              <a16:creationId xmlns:a16="http://schemas.microsoft.com/office/drawing/2014/main" id="{00000000-0008-0000-0200-0000C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79" name="Picture 7">
          <a:extLst>
            <a:ext uri="{FF2B5EF4-FFF2-40B4-BE49-F238E27FC236}">
              <a16:creationId xmlns:a16="http://schemas.microsoft.com/office/drawing/2014/main" id="{00000000-0008-0000-0200-0000C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80" name="Picture 7">
          <a:extLst>
            <a:ext uri="{FF2B5EF4-FFF2-40B4-BE49-F238E27FC236}">
              <a16:creationId xmlns:a16="http://schemas.microsoft.com/office/drawing/2014/main" id="{00000000-0008-0000-0200-0000C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81" name="Picture 7">
          <a:extLst>
            <a:ext uri="{FF2B5EF4-FFF2-40B4-BE49-F238E27FC236}">
              <a16:creationId xmlns:a16="http://schemas.microsoft.com/office/drawing/2014/main" id="{00000000-0008-0000-0200-0000C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82" name="Picture 7">
          <a:extLst>
            <a:ext uri="{FF2B5EF4-FFF2-40B4-BE49-F238E27FC236}">
              <a16:creationId xmlns:a16="http://schemas.microsoft.com/office/drawing/2014/main" id="{00000000-0008-0000-0200-0000C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83" name="Picture 7">
          <a:extLst>
            <a:ext uri="{FF2B5EF4-FFF2-40B4-BE49-F238E27FC236}">
              <a16:creationId xmlns:a16="http://schemas.microsoft.com/office/drawing/2014/main" id="{00000000-0008-0000-0200-0000C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84" name="Picture 7">
          <a:extLst>
            <a:ext uri="{FF2B5EF4-FFF2-40B4-BE49-F238E27FC236}">
              <a16:creationId xmlns:a16="http://schemas.microsoft.com/office/drawing/2014/main" id="{00000000-0008-0000-0200-0000D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85" name="Picture 7">
          <a:extLst>
            <a:ext uri="{FF2B5EF4-FFF2-40B4-BE49-F238E27FC236}">
              <a16:creationId xmlns:a16="http://schemas.microsoft.com/office/drawing/2014/main" id="{00000000-0008-0000-0200-0000D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86" name="Picture 7">
          <a:extLst>
            <a:ext uri="{FF2B5EF4-FFF2-40B4-BE49-F238E27FC236}">
              <a16:creationId xmlns:a16="http://schemas.microsoft.com/office/drawing/2014/main" id="{00000000-0008-0000-0200-0000D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87" name="Picture 7">
          <a:extLst>
            <a:ext uri="{FF2B5EF4-FFF2-40B4-BE49-F238E27FC236}">
              <a16:creationId xmlns:a16="http://schemas.microsoft.com/office/drawing/2014/main" id="{00000000-0008-0000-0200-0000D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88" name="Picture 7">
          <a:extLst>
            <a:ext uri="{FF2B5EF4-FFF2-40B4-BE49-F238E27FC236}">
              <a16:creationId xmlns:a16="http://schemas.microsoft.com/office/drawing/2014/main" id="{00000000-0008-0000-0200-0000D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89" name="Picture 7">
          <a:extLst>
            <a:ext uri="{FF2B5EF4-FFF2-40B4-BE49-F238E27FC236}">
              <a16:creationId xmlns:a16="http://schemas.microsoft.com/office/drawing/2014/main" id="{00000000-0008-0000-0200-0000D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90" name="Picture 7">
          <a:extLst>
            <a:ext uri="{FF2B5EF4-FFF2-40B4-BE49-F238E27FC236}">
              <a16:creationId xmlns:a16="http://schemas.microsoft.com/office/drawing/2014/main" id="{00000000-0008-0000-0200-0000D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91" name="Picture 7">
          <a:extLst>
            <a:ext uri="{FF2B5EF4-FFF2-40B4-BE49-F238E27FC236}">
              <a16:creationId xmlns:a16="http://schemas.microsoft.com/office/drawing/2014/main" id="{00000000-0008-0000-0200-0000D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92" name="Picture 7">
          <a:extLst>
            <a:ext uri="{FF2B5EF4-FFF2-40B4-BE49-F238E27FC236}">
              <a16:creationId xmlns:a16="http://schemas.microsoft.com/office/drawing/2014/main" id="{00000000-0008-0000-0200-0000D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93" name="Picture 7">
          <a:extLst>
            <a:ext uri="{FF2B5EF4-FFF2-40B4-BE49-F238E27FC236}">
              <a16:creationId xmlns:a16="http://schemas.microsoft.com/office/drawing/2014/main" id="{00000000-0008-0000-0200-0000D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94" name="Picture 7">
          <a:extLst>
            <a:ext uri="{FF2B5EF4-FFF2-40B4-BE49-F238E27FC236}">
              <a16:creationId xmlns:a16="http://schemas.microsoft.com/office/drawing/2014/main" id="{00000000-0008-0000-0200-0000D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95" name="Picture 7">
          <a:extLst>
            <a:ext uri="{FF2B5EF4-FFF2-40B4-BE49-F238E27FC236}">
              <a16:creationId xmlns:a16="http://schemas.microsoft.com/office/drawing/2014/main" id="{00000000-0008-0000-0200-0000D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96" name="Picture 7">
          <a:extLst>
            <a:ext uri="{FF2B5EF4-FFF2-40B4-BE49-F238E27FC236}">
              <a16:creationId xmlns:a16="http://schemas.microsoft.com/office/drawing/2014/main" id="{00000000-0008-0000-0200-0000D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97" name="Picture 7">
          <a:extLst>
            <a:ext uri="{FF2B5EF4-FFF2-40B4-BE49-F238E27FC236}">
              <a16:creationId xmlns:a16="http://schemas.microsoft.com/office/drawing/2014/main" id="{00000000-0008-0000-0200-0000D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98" name="Picture 7">
          <a:extLst>
            <a:ext uri="{FF2B5EF4-FFF2-40B4-BE49-F238E27FC236}">
              <a16:creationId xmlns:a16="http://schemas.microsoft.com/office/drawing/2014/main" id="{00000000-0008-0000-0200-0000D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599" name="Picture 7">
          <a:extLst>
            <a:ext uri="{FF2B5EF4-FFF2-40B4-BE49-F238E27FC236}">
              <a16:creationId xmlns:a16="http://schemas.microsoft.com/office/drawing/2014/main" id="{00000000-0008-0000-0200-0000D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00" name="Picture 7">
          <a:extLst>
            <a:ext uri="{FF2B5EF4-FFF2-40B4-BE49-F238E27FC236}">
              <a16:creationId xmlns:a16="http://schemas.microsoft.com/office/drawing/2014/main" id="{00000000-0008-0000-0200-0000E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01" name="Picture 7">
          <a:extLst>
            <a:ext uri="{FF2B5EF4-FFF2-40B4-BE49-F238E27FC236}">
              <a16:creationId xmlns:a16="http://schemas.microsoft.com/office/drawing/2014/main" id="{00000000-0008-0000-0200-0000E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02" name="Picture 7">
          <a:extLst>
            <a:ext uri="{FF2B5EF4-FFF2-40B4-BE49-F238E27FC236}">
              <a16:creationId xmlns:a16="http://schemas.microsoft.com/office/drawing/2014/main" id="{00000000-0008-0000-0200-0000E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03" name="Picture 7">
          <a:extLst>
            <a:ext uri="{FF2B5EF4-FFF2-40B4-BE49-F238E27FC236}">
              <a16:creationId xmlns:a16="http://schemas.microsoft.com/office/drawing/2014/main" id="{00000000-0008-0000-0200-0000E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04" name="Picture 7">
          <a:extLst>
            <a:ext uri="{FF2B5EF4-FFF2-40B4-BE49-F238E27FC236}">
              <a16:creationId xmlns:a16="http://schemas.microsoft.com/office/drawing/2014/main" id="{00000000-0008-0000-0200-0000E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05" name="Picture 7">
          <a:extLst>
            <a:ext uri="{FF2B5EF4-FFF2-40B4-BE49-F238E27FC236}">
              <a16:creationId xmlns:a16="http://schemas.microsoft.com/office/drawing/2014/main" id="{00000000-0008-0000-0200-0000E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06" name="Picture 7">
          <a:extLst>
            <a:ext uri="{FF2B5EF4-FFF2-40B4-BE49-F238E27FC236}">
              <a16:creationId xmlns:a16="http://schemas.microsoft.com/office/drawing/2014/main" id="{00000000-0008-0000-0200-0000E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07" name="Picture 7">
          <a:extLst>
            <a:ext uri="{FF2B5EF4-FFF2-40B4-BE49-F238E27FC236}">
              <a16:creationId xmlns:a16="http://schemas.microsoft.com/office/drawing/2014/main" id="{00000000-0008-0000-0200-0000E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08" name="Picture 7">
          <a:extLst>
            <a:ext uri="{FF2B5EF4-FFF2-40B4-BE49-F238E27FC236}">
              <a16:creationId xmlns:a16="http://schemas.microsoft.com/office/drawing/2014/main" id="{00000000-0008-0000-0200-0000E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09" name="Picture 7">
          <a:extLst>
            <a:ext uri="{FF2B5EF4-FFF2-40B4-BE49-F238E27FC236}">
              <a16:creationId xmlns:a16="http://schemas.microsoft.com/office/drawing/2014/main" id="{00000000-0008-0000-0200-0000E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10" name="Picture 7">
          <a:extLst>
            <a:ext uri="{FF2B5EF4-FFF2-40B4-BE49-F238E27FC236}">
              <a16:creationId xmlns:a16="http://schemas.microsoft.com/office/drawing/2014/main" id="{00000000-0008-0000-0200-0000E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11" name="Picture 7">
          <a:extLst>
            <a:ext uri="{FF2B5EF4-FFF2-40B4-BE49-F238E27FC236}">
              <a16:creationId xmlns:a16="http://schemas.microsoft.com/office/drawing/2014/main" id="{00000000-0008-0000-0200-0000E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12" name="Picture 7">
          <a:extLst>
            <a:ext uri="{FF2B5EF4-FFF2-40B4-BE49-F238E27FC236}">
              <a16:creationId xmlns:a16="http://schemas.microsoft.com/office/drawing/2014/main" id="{00000000-0008-0000-0200-0000E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13" name="Picture 7">
          <a:extLst>
            <a:ext uri="{FF2B5EF4-FFF2-40B4-BE49-F238E27FC236}">
              <a16:creationId xmlns:a16="http://schemas.microsoft.com/office/drawing/2014/main" id="{00000000-0008-0000-0200-0000E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14" name="Picture 7">
          <a:extLst>
            <a:ext uri="{FF2B5EF4-FFF2-40B4-BE49-F238E27FC236}">
              <a16:creationId xmlns:a16="http://schemas.microsoft.com/office/drawing/2014/main" id="{00000000-0008-0000-0200-0000E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15" name="Picture 7">
          <a:extLst>
            <a:ext uri="{FF2B5EF4-FFF2-40B4-BE49-F238E27FC236}">
              <a16:creationId xmlns:a16="http://schemas.microsoft.com/office/drawing/2014/main" id="{00000000-0008-0000-0200-0000E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16" name="Picture 7">
          <a:extLst>
            <a:ext uri="{FF2B5EF4-FFF2-40B4-BE49-F238E27FC236}">
              <a16:creationId xmlns:a16="http://schemas.microsoft.com/office/drawing/2014/main" id="{00000000-0008-0000-0200-0000F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17" name="Picture 7">
          <a:extLst>
            <a:ext uri="{FF2B5EF4-FFF2-40B4-BE49-F238E27FC236}">
              <a16:creationId xmlns:a16="http://schemas.microsoft.com/office/drawing/2014/main" id="{00000000-0008-0000-0200-0000F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18" name="Picture 7">
          <a:extLst>
            <a:ext uri="{FF2B5EF4-FFF2-40B4-BE49-F238E27FC236}">
              <a16:creationId xmlns:a16="http://schemas.microsoft.com/office/drawing/2014/main" id="{00000000-0008-0000-0200-0000F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19" name="Picture 7">
          <a:extLst>
            <a:ext uri="{FF2B5EF4-FFF2-40B4-BE49-F238E27FC236}">
              <a16:creationId xmlns:a16="http://schemas.microsoft.com/office/drawing/2014/main" id="{00000000-0008-0000-0200-0000F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20" name="Picture 7">
          <a:extLst>
            <a:ext uri="{FF2B5EF4-FFF2-40B4-BE49-F238E27FC236}">
              <a16:creationId xmlns:a16="http://schemas.microsoft.com/office/drawing/2014/main" id="{00000000-0008-0000-0200-0000F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21" name="Picture 7">
          <a:extLst>
            <a:ext uri="{FF2B5EF4-FFF2-40B4-BE49-F238E27FC236}">
              <a16:creationId xmlns:a16="http://schemas.microsoft.com/office/drawing/2014/main" id="{00000000-0008-0000-0200-0000F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22" name="Picture 7">
          <a:extLst>
            <a:ext uri="{FF2B5EF4-FFF2-40B4-BE49-F238E27FC236}">
              <a16:creationId xmlns:a16="http://schemas.microsoft.com/office/drawing/2014/main" id="{00000000-0008-0000-0200-0000F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23" name="Picture 7">
          <a:extLst>
            <a:ext uri="{FF2B5EF4-FFF2-40B4-BE49-F238E27FC236}">
              <a16:creationId xmlns:a16="http://schemas.microsoft.com/office/drawing/2014/main" id="{00000000-0008-0000-0200-0000F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24" name="Picture 7">
          <a:extLst>
            <a:ext uri="{FF2B5EF4-FFF2-40B4-BE49-F238E27FC236}">
              <a16:creationId xmlns:a16="http://schemas.microsoft.com/office/drawing/2014/main" id="{00000000-0008-0000-0200-0000F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25" name="Picture 7">
          <a:extLst>
            <a:ext uri="{FF2B5EF4-FFF2-40B4-BE49-F238E27FC236}">
              <a16:creationId xmlns:a16="http://schemas.microsoft.com/office/drawing/2014/main" id="{00000000-0008-0000-0200-0000F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26" name="Picture 7">
          <a:extLst>
            <a:ext uri="{FF2B5EF4-FFF2-40B4-BE49-F238E27FC236}">
              <a16:creationId xmlns:a16="http://schemas.microsoft.com/office/drawing/2014/main" id="{00000000-0008-0000-0200-0000F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27" name="Picture 7">
          <a:extLst>
            <a:ext uri="{FF2B5EF4-FFF2-40B4-BE49-F238E27FC236}">
              <a16:creationId xmlns:a16="http://schemas.microsoft.com/office/drawing/2014/main" id="{00000000-0008-0000-0200-0000F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28" name="Picture 7">
          <a:extLst>
            <a:ext uri="{FF2B5EF4-FFF2-40B4-BE49-F238E27FC236}">
              <a16:creationId xmlns:a16="http://schemas.microsoft.com/office/drawing/2014/main" id="{00000000-0008-0000-0200-0000F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29" name="Picture 7">
          <a:extLst>
            <a:ext uri="{FF2B5EF4-FFF2-40B4-BE49-F238E27FC236}">
              <a16:creationId xmlns:a16="http://schemas.microsoft.com/office/drawing/2014/main" id="{00000000-0008-0000-0200-0000F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30" name="Picture 7">
          <a:extLst>
            <a:ext uri="{FF2B5EF4-FFF2-40B4-BE49-F238E27FC236}">
              <a16:creationId xmlns:a16="http://schemas.microsoft.com/office/drawing/2014/main" id="{00000000-0008-0000-0200-0000F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31" name="Picture 7">
          <a:extLst>
            <a:ext uri="{FF2B5EF4-FFF2-40B4-BE49-F238E27FC236}">
              <a16:creationId xmlns:a16="http://schemas.microsoft.com/office/drawing/2014/main" id="{00000000-0008-0000-0200-0000F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32" name="Picture 7">
          <a:extLst>
            <a:ext uri="{FF2B5EF4-FFF2-40B4-BE49-F238E27FC236}">
              <a16:creationId xmlns:a16="http://schemas.microsoft.com/office/drawing/2014/main" id="{00000000-0008-0000-0200-00000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33" name="Picture 7">
          <a:extLst>
            <a:ext uri="{FF2B5EF4-FFF2-40B4-BE49-F238E27FC236}">
              <a16:creationId xmlns:a16="http://schemas.microsoft.com/office/drawing/2014/main" id="{00000000-0008-0000-0200-00000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34" name="Picture 7">
          <a:extLst>
            <a:ext uri="{FF2B5EF4-FFF2-40B4-BE49-F238E27FC236}">
              <a16:creationId xmlns:a16="http://schemas.microsoft.com/office/drawing/2014/main" id="{00000000-0008-0000-0200-00000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35" name="Picture 7">
          <a:extLst>
            <a:ext uri="{FF2B5EF4-FFF2-40B4-BE49-F238E27FC236}">
              <a16:creationId xmlns:a16="http://schemas.microsoft.com/office/drawing/2014/main" id="{00000000-0008-0000-0200-00000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36" name="Picture 7">
          <a:extLst>
            <a:ext uri="{FF2B5EF4-FFF2-40B4-BE49-F238E27FC236}">
              <a16:creationId xmlns:a16="http://schemas.microsoft.com/office/drawing/2014/main" id="{00000000-0008-0000-0200-00000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37" name="Picture 7">
          <a:extLst>
            <a:ext uri="{FF2B5EF4-FFF2-40B4-BE49-F238E27FC236}">
              <a16:creationId xmlns:a16="http://schemas.microsoft.com/office/drawing/2014/main" id="{00000000-0008-0000-0200-00000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38" name="Picture 7">
          <a:extLst>
            <a:ext uri="{FF2B5EF4-FFF2-40B4-BE49-F238E27FC236}">
              <a16:creationId xmlns:a16="http://schemas.microsoft.com/office/drawing/2014/main" id="{00000000-0008-0000-0200-00000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39" name="Picture 7">
          <a:extLst>
            <a:ext uri="{FF2B5EF4-FFF2-40B4-BE49-F238E27FC236}">
              <a16:creationId xmlns:a16="http://schemas.microsoft.com/office/drawing/2014/main" id="{00000000-0008-0000-0200-00000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40" name="Picture 7">
          <a:extLst>
            <a:ext uri="{FF2B5EF4-FFF2-40B4-BE49-F238E27FC236}">
              <a16:creationId xmlns:a16="http://schemas.microsoft.com/office/drawing/2014/main" id="{00000000-0008-0000-0200-00000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41" name="Picture 7">
          <a:extLst>
            <a:ext uri="{FF2B5EF4-FFF2-40B4-BE49-F238E27FC236}">
              <a16:creationId xmlns:a16="http://schemas.microsoft.com/office/drawing/2014/main" id="{00000000-0008-0000-0200-00000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42" name="Picture 7">
          <a:extLst>
            <a:ext uri="{FF2B5EF4-FFF2-40B4-BE49-F238E27FC236}">
              <a16:creationId xmlns:a16="http://schemas.microsoft.com/office/drawing/2014/main" id="{00000000-0008-0000-0200-00000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43" name="Picture 7">
          <a:extLst>
            <a:ext uri="{FF2B5EF4-FFF2-40B4-BE49-F238E27FC236}">
              <a16:creationId xmlns:a16="http://schemas.microsoft.com/office/drawing/2014/main" id="{00000000-0008-0000-0200-00000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44" name="Picture 7">
          <a:extLst>
            <a:ext uri="{FF2B5EF4-FFF2-40B4-BE49-F238E27FC236}">
              <a16:creationId xmlns:a16="http://schemas.microsoft.com/office/drawing/2014/main" id="{00000000-0008-0000-0200-00000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45" name="Picture 7">
          <a:extLst>
            <a:ext uri="{FF2B5EF4-FFF2-40B4-BE49-F238E27FC236}">
              <a16:creationId xmlns:a16="http://schemas.microsoft.com/office/drawing/2014/main" id="{00000000-0008-0000-0200-00000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46" name="Picture 7">
          <a:extLst>
            <a:ext uri="{FF2B5EF4-FFF2-40B4-BE49-F238E27FC236}">
              <a16:creationId xmlns:a16="http://schemas.microsoft.com/office/drawing/2014/main" id="{00000000-0008-0000-0200-00000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47" name="Picture 7">
          <a:extLst>
            <a:ext uri="{FF2B5EF4-FFF2-40B4-BE49-F238E27FC236}">
              <a16:creationId xmlns:a16="http://schemas.microsoft.com/office/drawing/2014/main" id="{00000000-0008-0000-0200-00000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48" name="Picture 7">
          <a:extLst>
            <a:ext uri="{FF2B5EF4-FFF2-40B4-BE49-F238E27FC236}">
              <a16:creationId xmlns:a16="http://schemas.microsoft.com/office/drawing/2014/main" id="{00000000-0008-0000-0200-00001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49" name="Picture 7">
          <a:extLst>
            <a:ext uri="{FF2B5EF4-FFF2-40B4-BE49-F238E27FC236}">
              <a16:creationId xmlns:a16="http://schemas.microsoft.com/office/drawing/2014/main" id="{00000000-0008-0000-0200-00001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50" name="Picture 7">
          <a:extLst>
            <a:ext uri="{FF2B5EF4-FFF2-40B4-BE49-F238E27FC236}">
              <a16:creationId xmlns:a16="http://schemas.microsoft.com/office/drawing/2014/main" id="{00000000-0008-0000-0200-00001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51" name="Picture 7">
          <a:extLst>
            <a:ext uri="{FF2B5EF4-FFF2-40B4-BE49-F238E27FC236}">
              <a16:creationId xmlns:a16="http://schemas.microsoft.com/office/drawing/2014/main" id="{00000000-0008-0000-0200-00001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52" name="Picture 7">
          <a:extLst>
            <a:ext uri="{FF2B5EF4-FFF2-40B4-BE49-F238E27FC236}">
              <a16:creationId xmlns:a16="http://schemas.microsoft.com/office/drawing/2014/main" id="{00000000-0008-0000-0200-00001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53" name="Picture 7">
          <a:extLst>
            <a:ext uri="{FF2B5EF4-FFF2-40B4-BE49-F238E27FC236}">
              <a16:creationId xmlns:a16="http://schemas.microsoft.com/office/drawing/2014/main" id="{00000000-0008-0000-0200-00001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54" name="Picture 7">
          <a:extLst>
            <a:ext uri="{FF2B5EF4-FFF2-40B4-BE49-F238E27FC236}">
              <a16:creationId xmlns:a16="http://schemas.microsoft.com/office/drawing/2014/main" id="{00000000-0008-0000-0200-00001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55" name="Picture 7">
          <a:extLst>
            <a:ext uri="{FF2B5EF4-FFF2-40B4-BE49-F238E27FC236}">
              <a16:creationId xmlns:a16="http://schemas.microsoft.com/office/drawing/2014/main" id="{00000000-0008-0000-0200-00001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56" name="Picture 7">
          <a:extLst>
            <a:ext uri="{FF2B5EF4-FFF2-40B4-BE49-F238E27FC236}">
              <a16:creationId xmlns:a16="http://schemas.microsoft.com/office/drawing/2014/main" id="{00000000-0008-0000-0200-00001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57" name="Picture 7">
          <a:extLst>
            <a:ext uri="{FF2B5EF4-FFF2-40B4-BE49-F238E27FC236}">
              <a16:creationId xmlns:a16="http://schemas.microsoft.com/office/drawing/2014/main" id="{00000000-0008-0000-0200-00001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58" name="Picture 7">
          <a:extLst>
            <a:ext uri="{FF2B5EF4-FFF2-40B4-BE49-F238E27FC236}">
              <a16:creationId xmlns:a16="http://schemas.microsoft.com/office/drawing/2014/main" id="{00000000-0008-0000-0200-00001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59" name="Picture 7">
          <a:extLst>
            <a:ext uri="{FF2B5EF4-FFF2-40B4-BE49-F238E27FC236}">
              <a16:creationId xmlns:a16="http://schemas.microsoft.com/office/drawing/2014/main" id="{00000000-0008-0000-0200-00001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60" name="Picture 7">
          <a:extLst>
            <a:ext uri="{FF2B5EF4-FFF2-40B4-BE49-F238E27FC236}">
              <a16:creationId xmlns:a16="http://schemas.microsoft.com/office/drawing/2014/main" id="{00000000-0008-0000-0200-00001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61" name="Picture 7">
          <a:extLst>
            <a:ext uri="{FF2B5EF4-FFF2-40B4-BE49-F238E27FC236}">
              <a16:creationId xmlns:a16="http://schemas.microsoft.com/office/drawing/2014/main" id="{00000000-0008-0000-0200-00001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62" name="Picture 7">
          <a:extLst>
            <a:ext uri="{FF2B5EF4-FFF2-40B4-BE49-F238E27FC236}">
              <a16:creationId xmlns:a16="http://schemas.microsoft.com/office/drawing/2014/main" id="{00000000-0008-0000-0200-00001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63" name="Picture 7">
          <a:extLst>
            <a:ext uri="{FF2B5EF4-FFF2-40B4-BE49-F238E27FC236}">
              <a16:creationId xmlns:a16="http://schemas.microsoft.com/office/drawing/2014/main" id="{00000000-0008-0000-0200-00001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64" name="Picture 7">
          <a:extLst>
            <a:ext uri="{FF2B5EF4-FFF2-40B4-BE49-F238E27FC236}">
              <a16:creationId xmlns:a16="http://schemas.microsoft.com/office/drawing/2014/main" id="{00000000-0008-0000-0200-00002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65" name="Picture 7">
          <a:extLst>
            <a:ext uri="{FF2B5EF4-FFF2-40B4-BE49-F238E27FC236}">
              <a16:creationId xmlns:a16="http://schemas.microsoft.com/office/drawing/2014/main" id="{00000000-0008-0000-0200-00002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66" name="Picture 7">
          <a:extLst>
            <a:ext uri="{FF2B5EF4-FFF2-40B4-BE49-F238E27FC236}">
              <a16:creationId xmlns:a16="http://schemas.microsoft.com/office/drawing/2014/main" id="{00000000-0008-0000-0200-00002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67" name="Picture 7">
          <a:extLst>
            <a:ext uri="{FF2B5EF4-FFF2-40B4-BE49-F238E27FC236}">
              <a16:creationId xmlns:a16="http://schemas.microsoft.com/office/drawing/2014/main" id="{00000000-0008-0000-0200-00002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68" name="Picture 7">
          <a:extLst>
            <a:ext uri="{FF2B5EF4-FFF2-40B4-BE49-F238E27FC236}">
              <a16:creationId xmlns:a16="http://schemas.microsoft.com/office/drawing/2014/main" id="{00000000-0008-0000-0200-00002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69" name="Picture 7">
          <a:extLst>
            <a:ext uri="{FF2B5EF4-FFF2-40B4-BE49-F238E27FC236}">
              <a16:creationId xmlns:a16="http://schemas.microsoft.com/office/drawing/2014/main" id="{00000000-0008-0000-0200-00002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70" name="Picture 7">
          <a:extLst>
            <a:ext uri="{FF2B5EF4-FFF2-40B4-BE49-F238E27FC236}">
              <a16:creationId xmlns:a16="http://schemas.microsoft.com/office/drawing/2014/main" id="{00000000-0008-0000-0200-00002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71" name="Picture 7">
          <a:extLst>
            <a:ext uri="{FF2B5EF4-FFF2-40B4-BE49-F238E27FC236}">
              <a16:creationId xmlns:a16="http://schemas.microsoft.com/office/drawing/2014/main" id="{00000000-0008-0000-0200-00002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72" name="Picture 7">
          <a:extLst>
            <a:ext uri="{FF2B5EF4-FFF2-40B4-BE49-F238E27FC236}">
              <a16:creationId xmlns:a16="http://schemas.microsoft.com/office/drawing/2014/main" id="{00000000-0008-0000-0200-00002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73" name="Picture 7">
          <a:extLst>
            <a:ext uri="{FF2B5EF4-FFF2-40B4-BE49-F238E27FC236}">
              <a16:creationId xmlns:a16="http://schemas.microsoft.com/office/drawing/2014/main" id="{00000000-0008-0000-0200-00002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74" name="Picture 7">
          <a:extLst>
            <a:ext uri="{FF2B5EF4-FFF2-40B4-BE49-F238E27FC236}">
              <a16:creationId xmlns:a16="http://schemas.microsoft.com/office/drawing/2014/main" id="{00000000-0008-0000-0200-00002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75" name="Picture 7">
          <a:extLst>
            <a:ext uri="{FF2B5EF4-FFF2-40B4-BE49-F238E27FC236}">
              <a16:creationId xmlns:a16="http://schemas.microsoft.com/office/drawing/2014/main" id="{00000000-0008-0000-0200-00002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76" name="Picture 7">
          <a:extLst>
            <a:ext uri="{FF2B5EF4-FFF2-40B4-BE49-F238E27FC236}">
              <a16:creationId xmlns:a16="http://schemas.microsoft.com/office/drawing/2014/main" id="{00000000-0008-0000-0200-00002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77" name="Picture 7">
          <a:extLst>
            <a:ext uri="{FF2B5EF4-FFF2-40B4-BE49-F238E27FC236}">
              <a16:creationId xmlns:a16="http://schemas.microsoft.com/office/drawing/2014/main" id="{00000000-0008-0000-0200-00002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78" name="Picture 7">
          <a:extLst>
            <a:ext uri="{FF2B5EF4-FFF2-40B4-BE49-F238E27FC236}">
              <a16:creationId xmlns:a16="http://schemas.microsoft.com/office/drawing/2014/main" id="{00000000-0008-0000-0200-00002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79" name="Picture 7">
          <a:extLst>
            <a:ext uri="{FF2B5EF4-FFF2-40B4-BE49-F238E27FC236}">
              <a16:creationId xmlns:a16="http://schemas.microsoft.com/office/drawing/2014/main" id="{00000000-0008-0000-0200-00002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80" name="Picture 7">
          <a:extLst>
            <a:ext uri="{FF2B5EF4-FFF2-40B4-BE49-F238E27FC236}">
              <a16:creationId xmlns:a16="http://schemas.microsoft.com/office/drawing/2014/main" id="{00000000-0008-0000-0200-00003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81" name="Picture 7">
          <a:extLst>
            <a:ext uri="{FF2B5EF4-FFF2-40B4-BE49-F238E27FC236}">
              <a16:creationId xmlns:a16="http://schemas.microsoft.com/office/drawing/2014/main" id="{00000000-0008-0000-0200-00003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82" name="Picture 7">
          <a:extLst>
            <a:ext uri="{FF2B5EF4-FFF2-40B4-BE49-F238E27FC236}">
              <a16:creationId xmlns:a16="http://schemas.microsoft.com/office/drawing/2014/main" id="{00000000-0008-0000-0200-00003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83" name="Picture 7">
          <a:extLst>
            <a:ext uri="{FF2B5EF4-FFF2-40B4-BE49-F238E27FC236}">
              <a16:creationId xmlns:a16="http://schemas.microsoft.com/office/drawing/2014/main" id="{00000000-0008-0000-0200-00003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84" name="Picture 7">
          <a:extLst>
            <a:ext uri="{FF2B5EF4-FFF2-40B4-BE49-F238E27FC236}">
              <a16:creationId xmlns:a16="http://schemas.microsoft.com/office/drawing/2014/main" id="{00000000-0008-0000-0200-00003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85" name="Picture 7">
          <a:extLst>
            <a:ext uri="{FF2B5EF4-FFF2-40B4-BE49-F238E27FC236}">
              <a16:creationId xmlns:a16="http://schemas.microsoft.com/office/drawing/2014/main" id="{00000000-0008-0000-0200-00003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86" name="Picture 7">
          <a:extLst>
            <a:ext uri="{FF2B5EF4-FFF2-40B4-BE49-F238E27FC236}">
              <a16:creationId xmlns:a16="http://schemas.microsoft.com/office/drawing/2014/main" id="{00000000-0008-0000-0200-00003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87" name="Picture 7">
          <a:extLst>
            <a:ext uri="{FF2B5EF4-FFF2-40B4-BE49-F238E27FC236}">
              <a16:creationId xmlns:a16="http://schemas.microsoft.com/office/drawing/2014/main" id="{00000000-0008-0000-0200-00003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88" name="Picture 7">
          <a:extLst>
            <a:ext uri="{FF2B5EF4-FFF2-40B4-BE49-F238E27FC236}">
              <a16:creationId xmlns:a16="http://schemas.microsoft.com/office/drawing/2014/main" id="{00000000-0008-0000-0200-00003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89" name="Picture 7">
          <a:extLst>
            <a:ext uri="{FF2B5EF4-FFF2-40B4-BE49-F238E27FC236}">
              <a16:creationId xmlns:a16="http://schemas.microsoft.com/office/drawing/2014/main" id="{00000000-0008-0000-0200-00003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90" name="Picture 7">
          <a:extLst>
            <a:ext uri="{FF2B5EF4-FFF2-40B4-BE49-F238E27FC236}">
              <a16:creationId xmlns:a16="http://schemas.microsoft.com/office/drawing/2014/main" id="{00000000-0008-0000-0200-00003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91" name="Picture 7">
          <a:extLst>
            <a:ext uri="{FF2B5EF4-FFF2-40B4-BE49-F238E27FC236}">
              <a16:creationId xmlns:a16="http://schemas.microsoft.com/office/drawing/2014/main" id="{00000000-0008-0000-0200-00003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92" name="Picture 7">
          <a:extLst>
            <a:ext uri="{FF2B5EF4-FFF2-40B4-BE49-F238E27FC236}">
              <a16:creationId xmlns:a16="http://schemas.microsoft.com/office/drawing/2014/main" id="{00000000-0008-0000-0200-00003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93" name="Picture 7">
          <a:extLst>
            <a:ext uri="{FF2B5EF4-FFF2-40B4-BE49-F238E27FC236}">
              <a16:creationId xmlns:a16="http://schemas.microsoft.com/office/drawing/2014/main" id="{00000000-0008-0000-0200-00003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94" name="Picture 7">
          <a:extLst>
            <a:ext uri="{FF2B5EF4-FFF2-40B4-BE49-F238E27FC236}">
              <a16:creationId xmlns:a16="http://schemas.microsoft.com/office/drawing/2014/main" id="{00000000-0008-0000-0200-00003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95" name="Picture 7">
          <a:extLst>
            <a:ext uri="{FF2B5EF4-FFF2-40B4-BE49-F238E27FC236}">
              <a16:creationId xmlns:a16="http://schemas.microsoft.com/office/drawing/2014/main" id="{00000000-0008-0000-0200-00003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96" name="Picture 7">
          <a:extLst>
            <a:ext uri="{FF2B5EF4-FFF2-40B4-BE49-F238E27FC236}">
              <a16:creationId xmlns:a16="http://schemas.microsoft.com/office/drawing/2014/main" id="{00000000-0008-0000-0200-00004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97" name="Picture 7">
          <a:extLst>
            <a:ext uri="{FF2B5EF4-FFF2-40B4-BE49-F238E27FC236}">
              <a16:creationId xmlns:a16="http://schemas.microsoft.com/office/drawing/2014/main" id="{00000000-0008-0000-0200-00004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98" name="Picture 7">
          <a:extLst>
            <a:ext uri="{FF2B5EF4-FFF2-40B4-BE49-F238E27FC236}">
              <a16:creationId xmlns:a16="http://schemas.microsoft.com/office/drawing/2014/main" id="{00000000-0008-0000-0200-00004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699" name="Picture 7">
          <a:extLst>
            <a:ext uri="{FF2B5EF4-FFF2-40B4-BE49-F238E27FC236}">
              <a16:creationId xmlns:a16="http://schemas.microsoft.com/office/drawing/2014/main" id="{00000000-0008-0000-0200-00004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00" name="Picture 7">
          <a:extLst>
            <a:ext uri="{FF2B5EF4-FFF2-40B4-BE49-F238E27FC236}">
              <a16:creationId xmlns:a16="http://schemas.microsoft.com/office/drawing/2014/main" id="{00000000-0008-0000-0200-00004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01" name="Picture 7">
          <a:extLst>
            <a:ext uri="{FF2B5EF4-FFF2-40B4-BE49-F238E27FC236}">
              <a16:creationId xmlns:a16="http://schemas.microsoft.com/office/drawing/2014/main" id="{00000000-0008-0000-0200-00004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02" name="Picture 7">
          <a:extLst>
            <a:ext uri="{FF2B5EF4-FFF2-40B4-BE49-F238E27FC236}">
              <a16:creationId xmlns:a16="http://schemas.microsoft.com/office/drawing/2014/main" id="{00000000-0008-0000-0200-00004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03" name="Picture 7">
          <a:extLst>
            <a:ext uri="{FF2B5EF4-FFF2-40B4-BE49-F238E27FC236}">
              <a16:creationId xmlns:a16="http://schemas.microsoft.com/office/drawing/2014/main" id="{00000000-0008-0000-0200-00004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04" name="Picture 7">
          <a:extLst>
            <a:ext uri="{FF2B5EF4-FFF2-40B4-BE49-F238E27FC236}">
              <a16:creationId xmlns:a16="http://schemas.microsoft.com/office/drawing/2014/main" id="{00000000-0008-0000-0200-00004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05" name="Picture 7">
          <a:extLst>
            <a:ext uri="{FF2B5EF4-FFF2-40B4-BE49-F238E27FC236}">
              <a16:creationId xmlns:a16="http://schemas.microsoft.com/office/drawing/2014/main" id="{00000000-0008-0000-0200-00004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06" name="Picture 7">
          <a:extLst>
            <a:ext uri="{FF2B5EF4-FFF2-40B4-BE49-F238E27FC236}">
              <a16:creationId xmlns:a16="http://schemas.microsoft.com/office/drawing/2014/main" id="{00000000-0008-0000-0200-00004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07" name="Picture 7">
          <a:extLst>
            <a:ext uri="{FF2B5EF4-FFF2-40B4-BE49-F238E27FC236}">
              <a16:creationId xmlns:a16="http://schemas.microsoft.com/office/drawing/2014/main" id="{00000000-0008-0000-0200-00004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08" name="Picture 7">
          <a:extLst>
            <a:ext uri="{FF2B5EF4-FFF2-40B4-BE49-F238E27FC236}">
              <a16:creationId xmlns:a16="http://schemas.microsoft.com/office/drawing/2014/main" id="{00000000-0008-0000-0200-00004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09" name="Picture 7">
          <a:extLst>
            <a:ext uri="{FF2B5EF4-FFF2-40B4-BE49-F238E27FC236}">
              <a16:creationId xmlns:a16="http://schemas.microsoft.com/office/drawing/2014/main" id="{00000000-0008-0000-0200-00004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10" name="Picture 7">
          <a:extLst>
            <a:ext uri="{FF2B5EF4-FFF2-40B4-BE49-F238E27FC236}">
              <a16:creationId xmlns:a16="http://schemas.microsoft.com/office/drawing/2014/main" id="{00000000-0008-0000-0200-00004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11" name="Picture 7">
          <a:extLst>
            <a:ext uri="{FF2B5EF4-FFF2-40B4-BE49-F238E27FC236}">
              <a16:creationId xmlns:a16="http://schemas.microsoft.com/office/drawing/2014/main" id="{00000000-0008-0000-0200-00004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12" name="Picture 7">
          <a:extLst>
            <a:ext uri="{FF2B5EF4-FFF2-40B4-BE49-F238E27FC236}">
              <a16:creationId xmlns:a16="http://schemas.microsoft.com/office/drawing/2014/main" id="{00000000-0008-0000-0200-00005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13" name="Picture 7">
          <a:extLst>
            <a:ext uri="{FF2B5EF4-FFF2-40B4-BE49-F238E27FC236}">
              <a16:creationId xmlns:a16="http://schemas.microsoft.com/office/drawing/2014/main" id="{00000000-0008-0000-0200-00005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14" name="Picture 7">
          <a:extLst>
            <a:ext uri="{FF2B5EF4-FFF2-40B4-BE49-F238E27FC236}">
              <a16:creationId xmlns:a16="http://schemas.microsoft.com/office/drawing/2014/main" id="{00000000-0008-0000-0200-00005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15" name="Picture 7">
          <a:extLst>
            <a:ext uri="{FF2B5EF4-FFF2-40B4-BE49-F238E27FC236}">
              <a16:creationId xmlns:a16="http://schemas.microsoft.com/office/drawing/2014/main" id="{00000000-0008-0000-0200-00005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16" name="Picture 7">
          <a:extLst>
            <a:ext uri="{FF2B5EF4-FFF2-40B4-BE49-F238E27FC236}">
              <a16:creationId xmlns:a16="http://schemas.microsoft.com/office/drawing/2014/main" id="{00000000-0008-0000-0200-00005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17" name="Picture 7">
          <a:extLst>
            <a:ext uri="{FF2B5EF4-FFF2-40B4-BE49-F238E27FC236}">
              <a16:creationId xmlns:a16="http://schemas.microsoft.com/office/drawing/2014/main" id="{00000000-0008-0000-0200-00005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18" name="Picture 7">
          <a:extLst>
            <a:ext uri="{FF2B5EF4-FFF2-40B4-BE49-F238E27FC236}">
              <a16:creationId xmlns:a16="http://schemas.microsoft.com/office/drawing/2014/main" id="{00000000-0008-0000-0200-00005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19" name="Picture 7">
          <a:extLst>
            <a:ext uri="{FF2B5EF4-FFF2-40B4-BE49-F238E27FC236}">
              <a16:creationId xmlns:a16="http://schemas.microsoft.com/office/drawing/2014/main" id="{00000000-0008-0000-0200-00005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20" name="Picture 7">
          <a:extLst>
            <a:ext uri="{FF2B5EF4-FFF2-40B4-BE49-F238E27FC236}">
              <a16:creationId xmlns:a16="http://schemas.microsoft.com/office/drawing/2014/main" id="{00000000-0008-0000-0200-00005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21" name="Picture 7">
          <a:extLst>
            <a:ext uri="{FF2B5EF4-FFF2-40B4-BE49-F238E27FC236}">
              <a16:creationId xmlns:a16="http://schemas.microsoft.com/office/drawing/2014/main" id="{00000000-0008-0000-0200-00005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22" name="Picture 7">
          <a:extLst>
            <a:ext uri="{FF2B5EF4-FFF2-40B4-BE49-F238E27FC236}">
              <a16:creationId xmlns:a16="http://schemas.microsoft.com/office/drawing/2014/main" id="{00000000-0008-0000-0200-00005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23" name="Picture 7">
          <a:extLst>
            <a:ext uri="{FF2B5EF4-FFF2-40B4-BE49-F238E27FC236}">
              <a16:creationId xmlns:a16="http://schemas.microsoft.com/office/drawing/2014/main" id="{00000000-0008-0000-0200-00005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24" name="Picture 7">
          <a:extLst>
            <a:ext uri="{FF2B5EF4-FFF2-40B4-BE49-F238E27FC236}">
              <a16:creationId xmlns:a16="http://schemas.microsoft.com/office/drawing/2014/main" id="{00000000-0008-0000-0200-00005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25" name="Picture 7">
          <a:extLst>
            <a:ext uri="{FF2B5EF4-FFF2-40B4-BE49-F238E27FC236}">
              <a16:creationId xmlns:a16="http://schemas.microsoft.com/office/drawing/2014/main" id="{00000000-0008-0000-0200-00005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26" name="Picture 7">
          <a:extLst>
            <a:ext uri="{FF2B5EF4-FFF2-40B4-BE49-F238E27FC236}">
              <a16:creationId xmlns:a16="http://schemas.microsoft.com/office/drawing/2014/main" id="{00000000-0008-0000-0200-00005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27" name="Picture 7">
          <a:extLst>
            <a:ext uri="{FF2B5EF4-FFF2-40B4-BE49-F238E27FC236}">
              <a16:creationId xmlns:a16="http://schemas.microsoft.com/office/drawing/2014/main" id="{00000000-0008-0000-0200-00005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28" name="Picture 7">
          <a:extLst>
            <a:ext uri="{FF2B5EF4-FFF2-40B4-BE49-F238E27FC236}">
              <a16:creationId xmlns:a16="http://schemas.microsoft.com/office/drawing/2014/main" id="{00000000-0008-0000-0200-00006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29" name="Picture 7">
          <a:extLst>
            <a:ext uri="{FF2B5EF4-FFF2-40B4-BE49-F238E27FC236}">
              <a16:creationId xmlns:a16="http://schemas.microsoft.com/office/drawing/2014/main" id="{00000000-0008-0000-0200-00006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30" name="Picture 7">
          <a:extLst>
            <a:ext uri="{FF2B5EF4-FFF2-40B4-BE49-F238E27FC236}">
              <a16:creationId xmlns:a16="http://schemas.microsoft.com/office/drawing/2014/main" id="{00000000-0008-0000-0200-00006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31" name="Picture 7">
          <a:extLst>
            <a:ext uri="{FF2B5EF4-FFF2-40B4-BE49-F238E27FC236}">
              <a16:creationId xmlns:a16="http://schemas.microsoft.com/office/drawing/2014/main" id="{00000000-0008-0000-0200-00006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32" name="Picture 7">
          <a:extLst>
            <a:ext uri="{FF2B5EF4-FFF2-40B4-BE49-F238E27FC236}">
              <a16:creationId xmlns:a16="http://schemas.microsoft.com/office/drawing/2014/main" id="{00000000-0008-0000-0200-00006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33" name="Picture 7">
          <a:extLst>
            <a:ext uri="{FF2B5EF4-FFF2-40B4-BE49-F238E27FC236}">
              <a16:creationId xmlns:a16="http://schemas.microsoft.com/office/drawing/2014/main" id="{00000000-0008-0000-0200-00006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34" name="Picture 7">
          <a:extLst>
            <a:ext uri="{FF2B5EF4-FFF2-40B4-BE49-F238E27FC236}">
              <a16:creationId xmlns:a16="http://schemas.microsoft.com/office/drawing/2014/main" id="{00000000-0008-0000-0200-00006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35" name="Picture 7">
          <a:extLst>
            <a:ext uri="{FF2B5EF4-FFF2-40B4-BE49-F238E27FC236}">
              <a16:creationId xmlns:a16="http://schemas.microsoft.com/office/drawing/2014/main" id="{00000000-0008-0000-0200-00006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36" name="Picture 7">
          <a:extLst>
            <a:ext uri="{FF2B5EF4-FFF2-40B4-BE49-F238E27FC236}">
              <a16:creationId xmlns:a16="http://schemas.microsoft.com/office/drawing/2014/main" id="{00000000-0008-0000-0200-00006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37" name="Picture 7">
          <a:extLst>
            <a:ext uri="{FF2B5EF4-FFF2-40B4-BE49-F238E27FC236}">
              <a16:creationId xmlns:a16="http://schemas.microsoft.com/office/drawing/2014/main" id="{00000000-0008-0000-0200-00006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38" name="Picture 7">
          <a:extLst>
            <a:ext uri="{FF2B5EF4-FFF2-40B4-BE49-F238E27FC236}">
              <a16:creationId xmlns:a16="http://schemas.microsoft.com/office/drawing/2014/main" id="{00000000-0008-0000-0200-00006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39" name="Picture 7">
          <a:extLst>
            <a:ext uri="{FF2B5EF4-FFF2-40B4-BE49-F238E27FC236}">
              <a16:creationId xmlns:a16="http://schemas.microsoft.com/office/drawing/2014/main" id="{00000000-0008-0000-0200-00006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40" name="Picture 7">
          <a:extLst>
            <a:ext uri="{FF2B5EF4-FFF2-40B4-BE49-F238E27FC236}">
              <a16:creationId xmlns:a16="http://schemas.microsoft.com/office/drawing/2014/main" id="{00000000-0008-0000-0200-00006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41" name="Picture 7">
          <a:extLst>
            <a:ext uri="{FF2B5EF4-FFF2-40B4-BE49-F238E27FC236}">
              <a16:creationId xmlns:a16="http://schemas.microsoft.com/office/drawing/2014/main" id="{00000000-0008-0000-0200-00006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42" name="Picture 7">
          <a:extLst>
            <a:ext uri="{FF2B5EF4-FFF2-40B4-BE49-F238E27FC236}">
              <a16:creationId xmlns:a16="http://schemas.microsoft.com/office/drawing/2014/main" id="{00000000-0008-0000-0200-00006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43" name="Picture 7">
          <a:extLst>
            <a:ext uri="{FF2B5EF4-FFF2-40B4-BE49-F238E27FC236}">
              <a16:creationId xmlns:a16="http://schemas.microsoft.com/office/drawing/2014/main" id="{00000000-0008-0000-0200-00006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44" name="Picture 7">
          <a:extLst>
            <a:ext uri="{FF2B5EF4-FFF2-40B4-BE49-F238E27FC236}">
              <a16:creationId xmlns:a16="http://schemas.microsoft.com/office/drawing/2014/main" id="{00000000-0008-0000-0200-00007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45" name="Picture 7">
          <a:extLst>
            <a:ext uri="{FF2B5EF4-FFF2-40B4-BE49-F238E27FC236}">
              <a16:creationId xmlns:a16="http://schemas.microsoft.com/office/drawing/2014/main" id="{00000000-0008-0000-0200-00007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46" name="Picture 7">
          <a:extLst>
            <a:ext uri="{FF2B5EF4-FFF2-40B4-BE49-F238E27FC236}">
              <a16:creationId xmlns:a16="http://schemas.microsoft.com/office/drawing/2014/main" id="{00000000-0008-0000-0200-00007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47" name="Picture 7">
          <a:extLst>
            <a:ext uri="{FF2B5EF4-FFF2-40B4-BE49-F238E27FC236}">
              <a16:creationId xmlns:a16="http://schemas.microsoft.com/office/drawing/2014/main" id="{00000000-0008-0000-0200-00007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48" name="Picture 7">
          <a:extLst>
            <a:ext uri="{FF2B5EF4-FFF2-40B4-BE49-F238E27FC236}">
              <a16:creationId xmlns:a16="http://schemas.microsoft.com/office/drawing/2014/main" id="{00000000-0008-0000-0200-00007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49" name="Picture 7">
          <a:extLst>
            <a:ext uri="{FF2B5EF4-FFF2-40B4-BE49-F238E27FC236}">
              <a16:creationId xmlns:a16="http://schemas.microsoft.com/office/drawing/2014/main" id="{00000000-0008-0000-0200-00007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50" name="Picture 7">
          <a:extLst>
            <a:ext uri="{FF2B5EF4-FFF2-40B4-BE49-F238E27FC236}">
              <a16:creationId xmlns:a16="http://schemas.microsoft.com/office/drawing/2014/main" id="{00000000-0008-0000-0200-00007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51" name="Picture 7">
          <a:extLst>
            <a:ext uri="{FF2B5EF4-FFF2-40B4-BE49-F238E27FC236}">
              <a16:creationId xmlns:a16="http://schemas.microsoft.com/office/drawing/2014/main" id="{00000000-0008-0000-0200-00007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52" name="Picture 7">
          <a:extLst>
            <a:ext uri="{FF2B5EF4-FFF2-40B4-BE49-F238E27FC236}">
              <a16:creationId xmlns:a16="http://schemas.microsoft.com/office/drawing/2014/main" id="{00000000-0008-0000-0200-00007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53" name="Picture 7">
          <a:extLst>
            <a:ext uri="{FF2B5EF4-FFF2-40B4-BE49-F238E27FC236}">
              <a16:creationId xmlns:a16="http://schemas.microsoft.com/office/drawing/2014/main" id="{00000000-0008-0000-0200-00007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54" name="Picture 7">
          <a:extLst>
            <a:ext uri="{FF2B5EF4-FFF2-40B4-BE49-F238E27FC236}">
              <a16:creationId xmlns:a16="http://schemas.microsoft.com/office/drawing/2014/main" id="{00000000-0008-0000-0200-00007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55" name="Picture 7">
          <a:extLst>
            <a:ext uri="{FF2B5EF4-FFF2-40B4-BE49-F238E27FC236}">
              <a16:creationId xmlns:a16="http://schemas.microsoft.com/office/drawing/2014/main" id="{00000000-0008-0000-0200-00007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56" name="Picture 7">
          <a:extLst>
            <a:ext uri="{FF2B5EF4-FFF2-40B4-BE49-F238E27FC236}">
              <a16:creationId xmlns:a16="http://schemas.microsoft.com/office/drawing/2014/main" id="{00000000-0008-0000-0200-00007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57" name="Picture 7">
          <a:extLst>
            <a:ext uri="{FF2B5EF4-FFF2-40B4-BE49-F238E27FC236}">
              <a16:creationId xmlns:a16="http://schemas.microsoft.com/office/drawing/2014/main" id="{00000000-0008-0000-0200-00007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58" name="Picture 7">
          <a:extLst>
            <a:ext uri="{FF2B5EF4-FFF2-40B4-BE49-F238E27FC236}">
              <a16:creationId xmlns:a16="http://schemas.microsoft.com/office/drawing/2014/main" id="{00000000-0008-0000-0200-00007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59" name="Picture 7">
          <a:extLst>
            <a:ext uri="{FF2B5EF4-FFF2-40B4-BE49-F238E27FC236}">
              <a16:creationId xmlns:a16="http://schemas.microsoft.com/office/drawing/2014/main" id="{00000000-0008-0000-0200-00007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60" name="Picture 7">
          <a:extLst>
            <a:ext uri="{FF2B5EF4-FFF2-40B4-BE49-F238E27FC236}">
              <a16:creationId xmlns:a16="http://schemas.microsoft.com/office/drawing/2014/main" id="{00000000-0008-0000-0200-00008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61" name="Picture 7">
          <a:extLst>
            <a:ext uri="{FF2B5EF4-FFF2-40B4-BE49-F238E27FC236}">
              <a16:creationId xmlns:a16="http://schemas.microsoft.com/office/drawing/2014/main" id="{00000000-0008-0000-0200-00008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62" name="Picture 7">
          <a:extLst>
            <a:ext uri="{FF2B5EF4-FFF2-40B4-BE49-F238E27FC236}">
              <a16:creationId xmlns:a16="http://schemas.microsoft.com/office/drawing/2014/main" id="{00000000-0008-0000-0200-00008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63" name="Picture 7">
          <a:extLst>
            <a:ext uri="{FF2B5EF4-FFF2-40B4-BE49-F238E27FC236}">
              <a16:creationId xmlns:a16="http://schemas.microsoft.com/office/drawing/2014/main" id="{00000000-0008-0000-0200-00008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64" name="Picture 7">
          <a:extLst>
            <a:ext uri="{FF2B5EF4-FFF2-40B4-BE49-F238E27FC236}">
              <a16:creationId xmlns:a16="http://schemas.microsoft.com/office/drawing/2014/main" id="{00000000-0008-0000-0200-00008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65" name="Picture 7">
          <a:extLst>
            <a:ext uri="{FF2B5EF4-FFF2-40B4-BE49-F238E27FC236}">
              <a16:creationId xmlns:a16="http://schemas.microsoft.com/office/drawing/2014/main" id="{00000000-0008-0000-0200-00008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66" name="Picture 7">
          <a:extLst>
            <a:ext uri="{FF2B5EF4-FFF2-40B4-BE49-F238E27FC236}">
              <a16:creationId xmlns:a16="http://schemas.microsoft.com/office/drawing/2014/main" id="{00000000-0008-0000-0200-00008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67" name="Picture 7">
          <a:extLst>
            <a:ext uri="{FF2B5EF4-FFF2-40B4-BE49-F238E27FC236}">
              <a16:creationId xmlns:a16="http://schemas.microsoft.com/office/drawing/2014/main" id="{00000000-0008-0000-0200-00008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68" name="Picture 7">
          <a:extLst>
            <a:ext uri="{FF2B5EF4-FFF2-40B4-BE49-F238E27FC236}">
              <a16:creationId xmlns:a16="http://schemas.microsoft.com/office/drawing/2014/main" id="{00000000-0008-0000-0200-00008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69" name="Picture 7">
          <a:extLst>
            <a:ext uri="{FF2B5EF4-FFF2-40B4-BE49-F238E27FC236}">
              <a16:creationId xmlns:a16="http://schemas.microsoft.com/office/drawing/2014/main" id="{00000000-0008-0000-0200-00008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70" name="Picture 7">
          <a:extLst>
            <a:ext uri="{FF2B5EF4-FFF2-40B4-BE49-F238E27FC236}">
              <a16:creationId xmlns:a16="http://schemas.microsoft.com/office/drawing/2014/main" id="{00000000-0008-0000-0200-00008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71" name="Picture 7">
          <a:extLst>
            <a:ext uri="{FF2B5EF4-FFF2-40B4-BE49-F238E27FC236}">
              <a16:creationId xmlns:a16="http://schemas.microsoft.com/office/drawing/2014/main" id="{00000000-0008-0000-0200-00008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72" name="Picture 7">
          <a:extLst>
            <a:ext uri="{FF2B5EF4-FFF2-40B4-BE49-F238E27FC236}">
              <a16:creationId xmlns:a16="http://schemas.microsoft.com/office/drawing/2014/main" id="{00000000-0008-0000-0200-00008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73" name="Picture 7">
          <a:extLst>
            <a:ext uri="{FF2B5EF4-FFF2-40B4-BE49-F238E27FC236}">
              <a16:creationId xmlns:a16="http://schemas.microsoft.com/office/drawing/2014/main" id="{00000000-0008-0000-0200-00008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74" name="Picture 7">
          <a:extLst>
            <a:ext uri="{FF2B5EF4-FFF2-40B4-BE49-F238E27FC236}">
              <a16:creationId xmlns:a16="http://schemas.microsoft.com/office/drawing/2014/main" id="{00000000-0008-0000-0200-00008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75" name="Picture 7">
          <a:extLst>
            <a:ext uri="{FF2B5EF4-FFF2-40B4-BE49-F238E27FC236}">
              <a16:creationId xmlns:a16="http://schemas.microsoft.com/office/drawing/2014/main" id="{00000000-0008-0000-0200-00008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76" name="Picture 7">
          <a:extLst>
            <a:ext uri="{FF2B5EF4-FFF2-40B4-BE49-F238E27FC236}">
              <a16:creationId xmlns:a16="http://schemas.microsoft.com/office/drawing/2014/main" id="{00000000-0008-0000-0200-00009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77" name="Picture 7">
          <a:extLst>
            <a:ext uri="{FF2B5EF4-FFF2-40B4-BE49-F238E27FC236}">
              <a16:creationId xmlns:a16="http://schemas.microsoft.com/office/drawing/2014/main" id="{00000000-0008-0000-0200-00009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78" name="Picture 7">
          <a:extLst>
            <a:ext uri="{FF2B5EF4-FFF2-40B4-BE49-F238E27FC236}">
              <a16:creationId xmlns:a16="http://schemas.microsoft.com/office/drawing/2014/main" id="{00000000-0008-0000-0200-00009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79" name="Picture 7">
          <a:extLst>
            <a:ext uri="{FF2B5EF4-FFF2-40B4-BE49-F238E27FC236}">
              <a16:creationId xmlns:a16="http://schemas.microsoft.com/office/drawing/2014/main" id="{00000000-0008-0000-0200-00009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80" name="Picture 7">
          <a:extLst>
            <a:ext uri="{FF2B5EF4-FFF2-40B4-BE49-F238E27FC236}">
              <a16:creationId xmlns:a16="http://schemas.microsoft.com/office/drawing/2014/main" id="{00000000-0008-0000-0200-00009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81" name="Picture 7">
          <a:extLst>
            <a:ext uri="{FF2B5EF4-FFF2-40B4-BE49-F238E27FC236}">
              <a16:creationId xmlns:a16="http://schemas.microsoft.com/office/drawing/2014/main" id="{00000000-0008-0000-0200-00009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82" name="Picture 7">
          <a:extLst>
            <a:ext uri="{FF2B5EF4-FFF2-40B4-BE49-F238E27FC236}">
              <a16:creationId xmlns:a16="http://schemas.microsoft.com/office/drawing/2014/main" id="{00000000-0008-0000-0200-00009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83" name="Picture 7">
          <a:extLst>
            <a:ext uri="{FF2B5EF4-FFF2-40B4-BE49-F238E27FC236}">
              <a16:creationId xmlns:a16="http://schemas.microsoft.com/office/drawing/2014/main" id="{00000000-0008-0000-0200-00009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84" name="Picture 7">
          <a:extLst>
            <a:ext uri="{FF2B5EF4-FFF2-40B4-BE49-F238E27FC236}">
              <a16:creationId xmlns:a16="http://schemas.microsoft.com/office/drawing/2014/main" id="{00000000-0008-0000-0200-00009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85" name="Picture 7">
          <a:extLst>
            <a:ext uri="{FF2B5EF4-FFF2-40B4-BE49-F238E27FC236}">
              <a16:creationId xmlns:a16="http://schemas.microsoft.com/office/drawing/2014/main" id="{00000000-0008-0000-0200-00009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86" name="Picture 7">
          <a:extLst>
            <a:ext uri="{FF2B5EF4-FFF2-40B4-BE49-F238E27FC236}">
              <a16:creationId xmlns:a16="http://schemas.microsoft.com/office/drawing/2014/main" id="{00000000-0008-0000-0200-00009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87" name="Picture 7">
          <a:extLst>
            <a:ext uri="{FF2B5EF4-FFF2-40B4-BE49-F238E27FC236}">
              <a16:creationId xmlns:a16="http://schemas.microsoft.com/office/drawing/2014/main" id="{00000000-0008-0000-0200-00009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88" name="Picture 7">
          <a:extLst>
            <a:ext uri="{FF2B5EF4-FFF2-40B4-BE49-F238E27FC236}">
              <a16:creationId xmlns:a16="http://schemas.microsoft.com/office/drawing/2014/main" id="{00000000-0008-0000-0200-00009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89" name="Picture 7">
          <a:extLst>
            <a:ext uri="{FF2B5EF4-FFF2-40B4-BE49-F238E27FC236}">
              <a16:creationId xmlns:a16="http://schemas.microsoft.com/office/drawing/2014/main" id="{00000000-0008-0000-0200-00009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90" name="Picture 7">
          <a:extLst>
            <a:ext uri="{FF2B5EF4-FFF2-40B4-BE49-F238E27FC236}">
              <a16:creationId xmlns:a16="http://schemas.microsoft.com/office/drawing/2014/main" id="{00000000-0008-0000-0200-00009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91" name="Picture 7">
          <a:extLst>
            <a:ext uri="{FF2B5EF4-FFF2-40B4-BE49-F238E27FC236}">
              <a16:creationId xmlns:a16="http://schemas.microsoft.com/office/drawing/2014/main" id="{00000000-0008-0000-0200-00009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92" name="Picture 7">
          <a:extLst>
            <a:ext uri="{FF2B5EF4-FFF2-40B4-BE49-F238E27FC236}">
              <a16:creationId xmlns:a16="http://schemas.microsoft.com/office/drawing/2014/main" id="{00000000-0008-0000-0200-0000A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93" name="Picture 7">
          <a:extLst>
            <a:ext uri="{FF2B5EF4-FFF2-40B4-BE49-F238E27FC236}">
              <a16:creationId xmlns:a16="http://schemas.microsoft.com/office/drawing/2014/main" id="{00000000-0008-0000-0200-0000A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94" name="Picture 7">
          <a:extLst>
            <a:ext uri="{FF2B5EF4-FFF2-40B4-BE49-F238E27FC236}">
              <a16:creationId xmlns:a16="http://schemas.microsoft.com/office/drawing/2014/main" id="{00000000-0008-0000-0200-0000A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95" name="Picture 7">
          <a:extLst>
            <a:ext uri="{FF2B5EF4-FFF2-40B4-BE49-F238E27FC236}">
              <a16:creationId xmlns:a16="http://schemas.microsoft.com/office/drawing/2014/main" id="{00000000-0008-0000-0200-0000A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96" name="Picture 7">
          <a:extLst>
            <a:ext uri="{FF2B5EF4-FFF2-40B4-BE49-F238E27FC236}">
              <a16:creationId xmlns:a16="http://schemas.microsoft.com/office/drawing/2014/main" id="{00000000-0008-0000-0200-0000A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97" name="Picture 7">
          <a:extLst>
            <a:ext uri="{FF2B5EF4-FFF2-40B4-BE49-F238E27FC236}">
              <a16:creationId xmlns:a16="http://schemas.microsoft.com/office/drawing/2014/main" id="{00000000-0008-0000-0200-0000A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98" name="Picture 7">
          <a:extLst>
            <a:ext uri="{FF2B5EF4-FFF2-40B4-BE49-F238E27FC236}">
              <a16:creationId xmlns:a16="http://schemas.microsoft.com/office/drawing/2014/main" id="{00000000-0008-0000-0200-0000A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799" name="Picture 7">
          <a:extLst>
            <a:ext uri="{FF2B5EF4-FFF2-40B4-BE49-F238E27FC236}">
              <a16:creationId xmlns:a16="http://schemas.microsoft.com/office/drawing/2014/main" id="{00000000-0008-0000-0200-0000A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00" name="Picture 7">
          <a:extLst>
            <a:ext uri="{FF2B5EF4-FFF2-40B4-BE49-F238E27FC236}">
              <a16:creationId xmlns:a16="http://schemas.microsoft.com/office/drawing/2014/main" id="{00000000-0008-0000-0200-0000A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01" name="Picture 7">
          <a:extLst>
            <a:ext uri="{FF2B5EF4-FFF2-40B4-BE49-F238E27FC236}">
              <a16:creationId xmlns:a16="http://schemas.microsoft.com/office/drawing/2014/main" id="{00000000-0008-0000-0200-0000A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02" name="Picture 7">
          <a:extLst>
            <a:ext uri="{FF2B5EF4-FFF2-40B4-BE49-F238E27FC236}">
              <a16:creationId xmlns:a16="http://schemas.microsoft.com/office/drawing/2014/main" id="{00000000-0008-0000-0200-0000A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03" name="Picture 7">
          <a:extLst>
            <a:ext uri="{FF2B5EF4-FFF2-40B4-BE49-F238E27FC236}">
              <a16:creationId xmlns:a16="http://schemas.microsoft.com/office/drawing/2014/main" id="{00000000-0008-0000-0200-0000A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04" name="Picture 7">
          <a:extLst>
            <a:ext uri="{FF2B5EF4-FFF2-40B4-BE49-F238E27FC236}">
              <a16:creationId xmlns:a16="http://schemas.microsoft.com/office/drawing/2014/main" id="{00000000-0008-0000-0200-0000A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05" name="Picture 7">
          <a:extLst>
            <a:ext uri="{FF2B5EF4-FFF2-40B4-BE49-F238E27FC236}">
              <a16:creationId xmlns:a16="http://schemas.microsoft.com/office/drawing/2014/main" id="{00000000-0008-0000-0200-0000A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06" name="Picture 7">
          <a:extLst>
            <a:ext uri="{FF2B5EF4-FFF2-40B4-BE49-F238E27FC236}">
              <a16:creationId xmlns:a16="http://schemas.microsoft.com/office/drawing/2014/main" id="{00000000-0008-0000-0200-0000A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07" name="Picture 7">
          <a:extLst>
            <a:ext uri="{FF2B5EF4-FFF2-40B4-BE49-F238E27FC236}">
              <a16:creationId xmlns:a16="http://schemas.microsoft.com/office/drawing/2014/main" id="{00000000-0008-0000-0200-0000A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08" name="Picture 7">
          <a:extLst>
            <a:ext uri="{FF2B5EF4-FFF2-40B4-BE49-F238E27FC236}">
              <a16:creationId xmlns:a16="http://schemas.microsoft.com/office/drawing/2014/main" id="{00000000-0008-0000-0200-0000B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09" name="Picture 7">
          <a:extLst>
            <a:ext uri="{FF2B5EF4-FFF2-40B4-BE49-F238E27FC236}">
              <a16:creationId xmlns:a16="http://schemas.microsoft.com/office/drawing/2014/main" id="{00000000-0008-0000-0200-0000B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10" name="Picture 7">
          <a:extLst>
            <a:ext uri="{FF2B5EF4-FFF2-40B4-BE49-F238E27FC236}">
              <a16:creationId xmlns:a16="http://schemas.microsoft.com/office/drawing/2014/main" id="{00000000-0008-0000-0200-0000B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11" name="Picture 7">
          <a:extLst>
            <a:ext uri="{FF2B5EF4-FFF2-40B4-BE49-F238E27FC236}">
              <a16:creationId xmlns:a16="http://schemas.microsoft.com/office/drawing/2014/main" id="{00000000-0008-0000-0200-0000B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12" name="Picture 7">
          <a:extLst>
            <a:ext uri="{FF2B5EF4-FFF2-40B4-BE49-F238E27FC236}">
              <a16:creationId xmlns:a16="http://schemas.microsoft.com/office/drawing/2014/main" id="{00000000-0008-0000-0200-0000B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13" name="Picture 7">
          <a:extLst>
            <a:ext uri="{FF2B5EF4-FFF2-40B4-BE49-F238E27FC236}">
              <a16:creationId xmlns:a16="http://schemas.microsoft.com/office/drawing/2014/main" id="{00000000-0008-0000-0200-0000B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14" name="Picture 7">
          <a:extLst>
            <a:ext uri="{FF2B5EF4-FFF2-40B4-BE49-F238E27FC236}">
              <a16:creationId xmlns:a16="http://schemas.microsoft.com/office/drawing/2014/main" id="{00000000-0008-0000-0200-0000B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15" name="Picture 7">
          <a:extLst>
            <a:ext uri="{FF2B5EF4-FFF2-40B4-BE49-F238E27FC236}">
              <a16:creationId xmlns:a16="http://schemas.microsoft.com/office/drawing/2014/main" id="{00000000-0008-0000-0200-0000B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16" name="Picture 7">
          <a:extLst>
            <a:ext uri="{FF2B5EF4-FFF2-40B4-BE49-F238E27FC236}">
              <a16:creationId xmlns:a16="http://schemas.microsoft.com/office/drawing/2014/main" id="{00000000-0008-0000-0200-0000B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17" name="Picture 7">
          <a:extLst>
            <a:ext uri="{FF2B5EF4-FFF2-40B4-BE49-F238E27FC236}">
              <a16:creationId xmlns:a16="http://schemas.microsoft.com/office/drawing/2014/main" id="{00000000-0008-0000-0200-0000B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18" name="Picture 7">
          <a:extLst>
            <a:ext uri="{FF2B5EF4-FFF2-40B4-BE49-F238E27FC236}">
              <a16:creationId xmlns:a16="http://schemas.microsoft.com/office/drawing/2014/main" id="{00000000-0008-0000-0200-0000B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19" name="Picture 7">
          <a:extLst>
            <a:ext uri="{FF2B5EF4-FFF2-40B4-BE49-F238E27FC236}">
              <a16:creationId xmlns:a16="http://schemas.microsoft.com/office/drawing/2014/main" id="{00000000-0008-0000-0200-0000B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20" name="Picture 7">
          <a:extLst>
            <a:ext uri="{FF2B5EF4-FFF2-40B4-BE49-F238E27FC236}">
              <a16:creationId xmlns:a16="http://schemas.microsoft.com/office/drawing/2014/main" id="{00000000-0008-0000-0200-0000B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21" name="Picture 7">
          <a:extLst>
            <a:ext uri="{FF2B5EF4-FFF2-40B4-BE49-F238E27FC236}">
              <a16:creationId xmlns:a16="http://schemas.microsoft.com/office/drawing/2014/main" id="{00000000-0008-0000-0200-0000B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22" name="Picture 7">
          <a:extLst>
            <a:ext uri="{FF2B5EF4-FFF2-40B4-BE49-F238E27FC236}">
              <a16:creationId xmlns:a16="http://schemas.microsoft.com/office/drawing/2014/main" id="{00000000-0008-0000-0200-0000B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23" name="Picture 7">
          <a:extLst>
            <a:ext uri="{FF2B5EF4-FFF2-40B4-BE49-F238E27FC236}">
              <a16:creationId xmlns:a16="http://schemas.microsoft.com/office/drawing/2014/main" id="{00000000-0008-0000-0200-0000B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24" name="Picture 7">
          <a:extLst>
            <a:ext uri="{FF2B5EF4-FFF2-40B4-BE49-F238E27FC236}">
              <a16:creationId xmlns:a16="http://schemas.microsoft.com/office/drawing/2014/main" id="{00000000-0008-0000-0200-0000C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25" name="Picture 7">
          <a:extLst>
            <a:ext uri="{FF2B5EF4-FFF2-40B4-BE49-F238E27FC236}">
              <a16:creationId xmlns:a16="http://schemas.microsoft.com/office/drawing/2014/main" id="{00000000-0008-0000-0200-0000C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26" name="Picture 7">
          <a:extLst>
            <a:ext uri="{FF2B5EF4-FFF2-40B4-BE49-F238E27FC236}">
              <a16:creationId xmlns:a16="http://schemas.microsoft.com/office/drawing/2014/main" id="{00000000-0008-0000-0200-0000C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27" name="Picture 7">
          <a:extLst>
            <a:ext uri="{FF2B5EF4-FFF2-40B4-BE49-F238E27FC236}">
              <a16:creationId xmlns:a16="http://schemas.microsoft.com/office/drawing/2014/main" id="{00000000-0008-0000-0200-0000C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28" name="Picture 7">
          <a:extLst>
            <a:ext uri="{FF2B5EF4-FFF2-40B4-BE49-F238E27FC236}">
              <a16:creationId xmlns:a16="http://schemas.microsoft.com/office/drawing/2014/main" id="{00000000-0008-0000-0200-0000C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29" name="Picture 7">
          <a:extLst>
            <a:ext uri="{FF2B5EF4-FFF2-40B4-BE49-F238E27FC236}">
              <a16:creationId xmlns:a16="http://schemas.microsoft.com/office/drawing/2014/main" id="{00000000-0008-0000-0200-0000C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30" name="Picture 7">
          <a:extLst>
            <a:ext uri="{FF2B5EF4-FFF2-40B4-BE49-F238E27FC236}">
              <a16:creationId xmlns:a16="http://schemas.microsoft.com/office/drawing/2014/main" id="{00000000-0008-0000-0200-0000C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31" name="Picture 7">
          <a:extLst>
            <a:ext uri="{FF2B5EF4-FFF2-40B4-BE49-F238E27FC236}">
              <a16:creationId xmlns:a16="http://schemas.microsoft.com/office/drawing/2014/main" id="{00000000-0008-0000-0200-0000C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32" name="Picture 7">
          <a:extLst>
            <a:ext uri="{FF2B5EF4-FFF2-40B4-BE49-F238E27FC236}">
              <a16:creationId xmlns:a16="http://schemas.microsoft.com/office/drawing/2014/main" id="{00000000-0008-0000-0200-0000C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33" name="Picture 7">
          <a:extLst>
            <a:ext uri="{FF2B5EF4-FFF2-40B4-BE49-F238E27FC236}">
              <a16:creationId xmlns:a16="http://schemas.microsoft.com/office/drawing/2014/main" id="{00000000-0008-0000-0200-0000C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34" name="Picture 7">
          <a:extLst>
            <a:ext uri="{FF2B5EF4-FFF2-40B4-BE49-F238E27FC236}">
              <a16:creationId xmlns:a16="http://schemas.microsoft.com/office/drawing/2014/main" id="{00000000-0008-0000-0200-0000C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35" name="Picture 7">
          <a:extLst>
            <a:ext uri="{FF2B5EF4-FFF2-40B4-BE49-F238E27FC236}">
              <a16:creationId xmlns:a16="http://schemas.microsoft.com/office/drawing/2014/main" id="{00000000-0008-0000-0200-0000C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36" name="Picture 7">
          <a:extLst>
            <a:ext uri="{FF2B5EF4-FFF2-40B4-BE49-F238E27FC236}">
              <a16:creationId xmlns:a16="http://schemas.microsoft.com/office/drawing/2014/main" id="{00000000-0008-0000-0200-0000C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37" name="Picture 7">
          <a:extLst>
            <a:ext uri="{FF2B5EF4-FFF2-40B4-BE49-F238E27FC236}">
              <a16:creationId xmlns:a16="http://schemas.microsoft.com/office/drawing/2014/main" id="{00000000-0008-0000-0200-0000C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38" name="Picture 7">
          <a:extLst>
            <a:ext uri="{FF2B5EF4-FFF2-40B4-BE49-F238E27FC236}">
              <a16:creationId xmlns:a16="http://schemas.microsoft.com/office/drawing/2014/main" id="{00000000-0008-0000-0200-0000C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39" name="Picture 7">
          <a:extLst>
            <a:ext uri="{FF2B5EF4-FFF2-40B4-BE49-F238E27FC236}">
              <a16:creationId xmlns:a16="http://schemas.microsoft.com/office/drawing/2014/main" id="{00000000-0008-0000-0200-0000C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40" name="Picture 7">
          <a:extLst>
            <a:ext uri="{FF2B5EF4-FFF2-40B4-BE49-F238E27FC236}">
              <a16:creationId xmlns:a16="http://schemas.microsoft.com/office/drawing/2014/main" id="{00000000-0008-0000-0200-0000D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41" name="Picture 7">
          <a:extLst>
            <a:ext uri="{FF2B5EF4-FFF2-40B4-BE49-F238E27FC236}">
              <a16:creationId xmlns:a16="http://schemas.microsoft.com/office/drawing/2014/main" id="{00000000-0008-0000-0200-0000D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42" name="Picture 7">
          <a:extLst>
            <a:ext uri="{FF2B5EF4-FFF2-40B4-BE49-F238E27FC236}">
              <a16:creationId xmlns:a16="http://schemas.microsoft.com/office/drawing/2014/main" id="{00000000-0008-0000-0200-0000D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43" name="Picture 7">
          <a:extLst>
            <a:ext uri="{FF2B5EF4-FFF2-40B4-BE49-F238E27FC236}">
              <a16:creationId xmlns:a16="http://schemas.microsoft.com/office/drawing/2014/main" id="{00000000-0008-0000-0200-0000D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44" name="Picture 7">
          <a:extLst>
            <a:ext uri="{FF2B5EF4-FFF2-40B4-BE49-F238E27FC236}">
              <a16:creationId xmlns:a16="http://schemas.microsoft.com/office/drawing/2014/main" id="{00000000-0008-0000-0200-0000D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45" name="Picture 7">
          <a:extLst>
            <a:ext uri="{FF2B5EF4-FFF2-40B4-BE49-F238E27FC236}">
              <a16:creationId xmlns:a16="http://schemas.microsoft.com/office/drawing/2014/main" id="{00000000-0008-0000-0200-0000D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46" name="Picture 7">
          <a:extLst>
            <a:ext uri="{FF2B5EF4-FFF2-40B4-BE49-F238E27FC236}">
              <a16:creationId xmlns:a16="http://schemas.microsoft.com/office/drawing/2014/main" id="{00000000-0008-0000-0200-0000D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47" name="Picture 7">
          <a:extLst>
            <a:ext uri="{FF2B5EF4-FFF2-40B4-BE49-F238E27FC236}">
              <a16:creationId xmlns:a16="http://schemas.microsoft.com/office/drawing/2014/main" id="{00000000-0008-0000-0200-0000D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48" name="Picture 7">
          <a:extLst>
            <a:ext uri="{FF2B5EF4-FFF2-40B4-BE49-F238E27FC236}">
              <a16:creationId xmlns:a16="http://schemas.microsoft.com/office/drawing/2014/main" id="{00000000-0008-0000-0200-0000D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49" name="Picture 7">
          <a:extLst>
            <a:ext uri="{FF2B5EF4-FFF2-40B4-BE49-F238E27FC236}">
              <a16:creationId xmlns:a16="http://schemas.microsoft.com/office/drawing/2014/main" id="{00000000-0008-0000-0200-0000D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50" name="Picture 7">
          <a:extLst>
            <a:ext uri="{FF2B5EF4-FFF2-40B4-BE49-F238E27FC236}">
              <a16:creationId xmlns:a16="http://schemas.microsoft.com/office/drawing/2014/main" id="{00000000-0008-0000-0200-0000D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51" name="Picture 7">
          <a:extLst>
            <a:ext uri="{FF2B5EF4-FFF2-40B4-BE49-F238E27FC236}">
              <a16:creationId xmlns:a16="http://schemas.microsoft.com/office/drawing/2014/main" id="{00000000-0008-0000-0200-0000D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52" name="Picture 7">
          <a:extLst>
            <a:ext uri="{FF2B5EF4-FFF2-40B4-BE49-F238E27FC236}">
              <a16:creationId xmlns:a16="http://schemas.microsoft.com/office/drawing/2014/main" id="{00000000-0008-0000-0200-0000D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53" name="Picture 7">
          <a:extLst>
            <a:ext uri="{FF2B5EF4-FFF2-40B4-BE49-F238E27FC236}">
              <a16:creationId xmlns:a16="http://schemas.microsoft.com/office/drawing/2014/main" id="{00000000-0008-0000-0200-0000D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54" name="Picture 7">
          <a:extLst>
            <a:ext uri="{FF2B5EF4-FFF2-40B4-BE49-F238E27FC236}">
              <a16:creationId xmlns:a16="http://schemas.microsoft.com/office/drawing/2014/main" id="{00000000-0008-0000-0200-0000D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55" name="Picture 7">
          <a:extLst>
            <a:ext uri="{FF2B5EF4-FFF2-40B4-BE49-F238E27FC236}">
              <a16:creationId xmlns:a16="http://schemas.microsoft.com/office/drawing/2014/main" id="{00000000-0008-0000-0200-0000D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56" name="Picture 7">
          <a:extLst>
            <a:ext uri="{FF2B5EF4-FFF2-40B4-BE49-F238E27FC236}">
              <a16:creationId xmlns:a16="http://schemas.microsoft.com/office/drawing/2014/main" id="{00000000-0008-0000-0200-0000E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57" name="Picture 7">
          <a:extLst>
            <a:ext uri="{FF2B5EF4-FFF2-40B4-BE49-F238E27FC236}">
              <a16:creationId xmlns:a16="http://schemas.microsoft.com/office/drawing/2014/main" id="{00000000-0008-0000-0200-0000E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58" name="Picture 7">
          <a:extLst>
            <a:ext uri="{FF2B5EF4-FFF2-40B4-BE49-F238E27FC236}">
              <a16:creationId xmlns:a16="http://schemas.microsoft.com/office/drawing/2014/main" id="{00000000-0008-0000-0200-0000E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59" name="Picture 7">
          <a:extLst>
            <a:ext uri="{FF2B5EF4-FFF2-40B4-BE49-F238E27FC236}">
              <a16:creationId xmlns:a16="http://schemas.microsoft.com/office/drawing/2014/main" id="{00000000-0008-0000-0200-0000E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60" name="Picture 7">
          <a:extLst>
            <a:ext uri="{FF2B5EF4-FFF2-40B4-BE49-F238E27FC236}">
              <a16:creationId xmlns:a16="http://schemas.microsoft.com/office/drawing/2014/main" id="{00000000-0008-0000-0200-0000E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61" name="Picture 7">
          <a:extLst>
            <a:ext uri="{FF2B5EF4-FFF2-40B4-BE49-F238E27FC236}">
              <a16:creationId xmlns:a16="http://schemas.microsoft.com/office/drawing/2014/main" id="{00000000-0008-0000-0200-0000E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62" name="Picture 7">
          <a:extLst>
            <a:ext uri="{FF2B5EF4-FFF2-40B4-BE49-F238E27FC236}">
              <a16:creationId xmlns:a16="http://schemas.microsoft.com/office/drawing/2014/main" id="{00000000-0008-0000-0200-0000E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63" name="Picture 7">
          <a:extLst>
            <a:ext uri="{FF2B5EF4-FFF2-40B4-BE49-F238E27FC236}">
              <a16:creationId xmlns:a16="http://schemas.microsoft.com/office/drawing/2014/main" id="{00000000-0008-0000-0200-0000E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64" name="Picture 7">
          <a:extLst>
            <a:ext uri="{FF2B5EF4-FFF2-40B4-BE49-F238E27FC236}">
              <a16:creationId xmlns:a16="http://schemas.microsoft.com/office/drawing/2014/main" id="{00000000-0008-0000-0200-0000E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65" name="Picture 7">
          <a:extLst>
            <a:ext uri="{FF2B5EF4-FFF2-40B4-BE49-F238E27FC236}">
              <a16:creationId xmlns:a16="http://schemas.microsoft.com/office/drawing/2014/main" id="{00000000-0008-0000-0200-0000E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66" name="Picture 7">
          <a:extLst>
            <a:ext uri="{FF2B5EF4-FFF2-40B4-BE49-F238E27FC236}">
              <a16:creationId xmlns:a16="http://schemas.microsoft.com/office/drawing/2014/main" id="{00000000-0008-0000-0200-0000E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67" name="Picture 7">
          <a:extLst>
            <a:ext uri="{FF2B5EF4-FFF2-40B4-BE49-F238E27FC236}">
              <a16:creationId xmlns:a16="http://schemas.microsoft.com/office/drawing/2014/main" id="{00000000-0008-0000-0200-0000E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68" name="Picture 7">
          <a:extLst>
            <a:ext uri="{FF2B5EF4-FFF2-40B4-BE49-F238E27FC236}">
              <a16:creationId xmlns:a16="http://schemas.microsoft.com/office/drawing/2014/main" id="{00000000-0008-0000-0200-0000E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69" name="Picture 7">
          <a:extLst>
            <a:ext uri="{FF2B5EF4-FFF2-40B4-BE49-F238E27FC236}">
              <a16:creationId xmlns:a16="http://schemas.microsoft.com/office/drawing/2014/main" id="{00000000-0008-0000-0200-0000E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70" name="Picture 7">
          <a:extLst>
            <a:ext uri="{FF2B5EF4-FFF2-40B4-BE49-F238E27FC236}">
              <a16:creationId xmlns:a16="http://schemas.microsoft.com/office/drawing/2014/main" id="{00000000-0008-0000-0200-0000E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71" name="Picture 7">
          <a:extLst>
            <a:ext uri="{FF2B5EF4-FFF2-40B4-BE49-F238E27FC236}">
              <a16:creationId xmlns:a16="http://schemas.microsoft.com/office/drawing/2014/main" id="{00000000-0008-0000-0200-0000E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72" name="Picture 7">
          <a:extLst>
            <a:ext uri="{FF2B5EF4-FFF2-40B4-BE49-F238E27FC236}">
              <a16:creationId xmlns:a16="http://schemas.microsoft.com/office/drawing/2014/main" id="{00000000-0008-0000-0200-0000F0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73" name="Picture 7">
          <a:extLst>
            <a:ext uri="{FF2B5EF4-FFF2-40B4-BE49-F238E27FC236}">
              <a16:creationId xmlns:a16="http://schemas.microsoft.com/office/drawing/2014/main" id="{00000000-0008-0000-0200-0000F1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74" name="Picture 7">
          <a:extLst>
            <a:ext uri="{FF2B5EF4-FFF2-40B4-BE49-F238E27FC236}">
              <a16:creationId xmlns:a16="http://schemas.microsoft.com/office/drawing/2014/main" id="{00000000-0008-0000-0200-0000F2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75" name="Picture 7">
          <a:extLst>
            <a:ext uri="{FF2B5EF4-FFF2-40B4-BE49-F238E27FC236}">
              <a16:creationId xmlns:a16="http://schemas.microsoft.com/office/drawing/2014/main" id="{00000000-0008-0000-0200-0000F3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76" name="Picture 7">
          <a:extLst>
            <a:ext uri="{FF2B5EF4-FFF2-40B4-BE49-F238E27FC236}">
              <a16:creationId xmlns:a16="http://schemas.microsoft.com/office/drawing/2014/main" id="{00000000-0008-0000-0200-0000F4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77" name="Picture 7">
          <a:extLst>
            <a:ext uri="{FF2B5EF4-FFF2-40B4-BE49-F238E27FC236}">
              <a16:creationId xmlns:a16="http://schemas.microsoft.com/office/drawing/2014/main" id="{00000000-0008-0000-0200-0000F5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78" name="Picture 7">
          <a:extLst>
            <a:ext uri="{FF2B5EF4-FFF2-40B4-BE49-F238E27FC236}">
              <a16:creationId xmlns:a16="http://schemas.microsoft.com/office/drawing/2014/main" id="{00000000-0008-0000-0200-0000F6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79" name="Picture 7">
          <a:extLst>
            <a:ext uri="{FF2B5EF4-FFF2-40B4-BE49-F238E27FC236}">
              <a16:creationId xmlns:a16="http://schemas.microsoft.com/office/drawing/2014/main" id="{00000000-0008-0000-0200-0000F7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80" name="Picture 7">
          <a:extLst>
            <a:ext uri="{FF2B5EF4-FFF2-40B4-BE49-F238E27FC236}">
              <a16:creationId xmlns:a16="http://schemas.microsoft.com/office/drawing/2014/main" id="{00000000-0008-0000-0200-0000F8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81" name="Picture 7">
          <a:extLst>
            <a:ext uri="{FF2B5EF4-FFF2-40B4-BE49-F238E27FC236}">
              <a16:creationId xmlns:a16="http://schemas.microsoft.com/office/drawing/2014/main" id="{00000000-0008-0000-0200-0000F9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82" name="Picture 7">
          <a:extLst>
            <a:ext uri="{FF2B5EF4-FFF2-40B4-BE49-F238E27FC236}">
              <a16:creationId xmlns:a16="http://schemas.microsoft.com/office/drawing/2014/main" id="{00000000-0008-0000-0200-0000FA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83" name="Picture 7">
          <a:extLst>
            <a:ext uri="{FF2B5EF4-FFF2-40B4-BE49-F238E27FC236}">
              <a16:creationId xmlns:a16="http://schemas.microsoft.com/office/drawing/2014/main" id="{00000000-0008-0000-0200-0000FB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84" name="Picture 7">
          <a:extLst>
            <a:ext uri="{FF2B5EF4-FFF2-40B4-BE49-F238E27FC236}">
              <a16:creationId xmlns:a16="http://schemas.microsoft.com/office/drawing/2014/main" id="{00000000-0008-0000-0200-0000FC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85" name="Picture 7">
          <a:extLst>
            <a:ext uri="{FF2B5EF4-FFF2-40B4-BE49-F238E27FC236}">
              <a16:creationId xmlns:a16="http://schemas.microsoft.com/office/drawing/2014/main" id="{00000000-0008-0000-0200-0000FD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86" name="Picture 7">
          <a:extLst>
            <a:ext uri="{FF2B5EF4-FFF2-40B4-BE49-F238E27FC236}">
              <a16:creationId xmlns:a16="http://schemas.microsoft.com/office/drawing/2014/main" id="{00000000-0008-0000-0200-0000FE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87" name="Picture 7">
          <a:extLst>
            <a:ext uri="{FF2B5EF4-FFF2-40B4-BE49-F238E27FC236}">
              <a16:creationId xmlns:a16="http://schemas.microsoft.com/office/drawing/2014/main" id="{00000000-0008-0000-0200-0000FF01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88" name="Picture 7">
          <a:extLst>
            <a:ext uri="{FF2B5EF4-FFF2-40B4-BE49-F238E27FC236}">
              <a16:creationId xmlns:a16="http://schemas.microsoft.com/office/drawing/2014/main" id="{00000000-0008-0000-0200-00000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89" name="Picture 7">
          <a:extLst>
            <a:ext uri="{FF2B5EF4-FFF2-40B4-BE49-F238E27FC236}">
              <a16:creationId xmlns:a16="http://schemas.microsoft.com/office/drawing/2014/main" id="{00000000-0008-0000-0200-00000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90" name="Picture 7">
          <a:extLst>
            <a:ext uri="{FF2B5EF4-FFF2-40B4-BE49-F238E27FC236}">
              <a16:creationId xmlns:a16="http://schemas.microsoft.com/office/drawing/2014/main" id="{00000000-0008-0000-0200-00000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91" name="Picture 7">
          <a:extLst>
            <a:ext uri="{FF2B5EF4-FFF2-40B4-BE49-F238E27FC236}">
              <a16:creationId xmlns:a16="http://schemas.microsoft.com/office/drawing/2014/main" id="{00000000-0008-0000-0200-00000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92" name="Picture 7">
          <a:extLst>
            <a:ext uri="{FF2B5EF4-FFF2-40B4-BE49-F238E27FC236}">
              <a16:creationId xmlns:a16="http://schemas.microsoft.com/office/drawing/2014/main" id="{00000000-0008-0000-0200-00000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93" name="Picture 7">
          <a:extLst>
            <a:ext uri="{FF2B5EF4-FFF2-40B4-BE49-F238E27FC236}">
              <a16:creationId xmlns:a16="http://schemas.microsoft.com/office/drawing/2014/main" id="{00000000-0008-0000-0200-00000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94" name="Picture 7">
          <a:extLst>
            <a:ext uri="{FF2B5EF4-FFF2-40B4-BE49-F238E27FC236}">
              <a16:creationId xmlns:a16="http://schemas.microsoft.com/office/drawing/2014/main" id="{00000000-0008-0000-0200-00000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95" name="Picture 7">
          <a:extLst>
            <a:ext uri="{FF2B5EF4-FFF2-40B4-BE49-F238E27FC236}">
              <a16:creationId xmlns:a16="http://schemas.microsoft.com/office/drawing/2014/main" id="{00000000-0008-0000-0200-00000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96" name="Picture 7">
          <a:extLst>
            <a:ext uri="{FF2B5EF4-FFF2-40B4-BE49-F238E27FC236}">
              <a16:creationId xmlns:a16="http://schemas.microsoft.com/office/drawing/2014/main" id="{00000000-0008-0000-0200-00000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97" name="Picture 7">
          <a:extLst>
            <a:ext uri="{FF2B5EF4-FFF2-40B4-BE49-F238E27FC236}">
              <a16:creationId xmlns:a16="http://schemas.microsoft.com/office/drawing/2014/main" id="{00000000-0008-0000-0200-00000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98" name="Picture 7">
          <a:extLst>
            <a:ext uri="{FF2B5EF4-FFF2-40B4-BE49-F238E27FC236}">
              <a16:creationId xmlns:a16="http://schemas.microsoft.com/office/drawing/2014/main" id="{00000000-0008-0000-0200-00000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899" name="Picture 7">
          <a:extLst>
            <a:ext uri="{FF2B5EF4-FFF2-40B4-BE49-F238E27FC236}">
              <a16:creationId xmlns:a16="http://schemas.microsoft.com/office/drawing/2014/main" id="{00000000-0008-0000-0200-00000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00" name="Picture 7">
          <a:extLst>
            <a:ext uri="{FF2B5EF4-FFF2-40B4-BE49-F238E27FC236}">
              <a16:creationId xmlns:a16="http://schemas.microsoft.com/office/drawing/2014/main" id="{00000000-0008-0000-0200-00000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01" name="Picture 7">
          <a:extLst>
            <a:ext uri="{FF2B5EF4-FFF2-40B4-BE49-F238E27FC236}">
              <a16:creationId xmlns:a16="http://schemas.microsoft.com/office/drawing/2014/main" id="{00000000-0008-0000-0200-00000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02" name="Picture 7">
          <a:extLst>
            <a:ext uri="{FF2B5EF4-FFF2-40B4-BE49-F238E27FC236}">
              <a16:creationId xmlns:a16="http://schemas.microsoft.com/office/drawing/2014/main" id="{00000000-0008-0000-0200-00000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03" name="Picture 7">
          <a:extLst>
            <a:ext uri="{FF2B5EF4-FFF2-40B4-BE49-F238E27FC236}">
              <a16:creationId xmlns:a16="http://schemas.microsoft.com/office/drawing/2014/main" id="{00000000-0008-0000-0200-00000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04" name="Picture 7">
          <a:extLst>
            <a:ext uri="{FF2B5EF4-FFF2-40B4-BE49-F238E27FC236}">
              <a16:creationId xmlns:a16="http://schemas.microsoft.com/office/drawing/2014/main" id="{00000000-0008-0000-0200-00001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05" name="Picture 7">
          <a:extLst>
            <a:ext uri="{FF2B5EF4-FFF2-40B4-BE49-F238E27FC236}">
              <a16:creationId xmlns:a16="http://schemas.microsoft.com/office/drawing/2014/main" id="{00000000-0008-0000-0200-00001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06" name="Picture 7">
          <a:extLst>
            <a:ext uri="{FF2B5EF4-FFF2-40B4-BE49-F238E27FC236}">
              <a16:creationId xmlns:a16="http://schemas.microsoft.com/office/drawing/2014/main" id="{00000000-0008-0000-0200-00001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07" name="Picture 7">
          <a:extLst>
            <a:ext uri="{FF2B5EF4-FFF2-40B4-BE49-F238E27FC236}">
              <a16:creationId xmlns:a16="http://schemas.microsoft.com/office/drawing/2014/main" id="{00000000-0008-0000-0200-00001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08" name="Picture 7">
          <a:extLst>
            <a:ext uri="{FF2B5EF4-FFF2-40B4-BE49-F238E27FC236}">
              <a16:creationId xmlns:a16="http://schemas.microsoft.com/office/drawing/2014/main" id="{00000000-0008-0000-0200-00001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09" name="Picture 7">
          <a:extLst>
            <a:ext uri="{FF2B5EF4-FFF2-40B4-BE49-F238E27FC236}">
              <a16:creationId xmlns:a16="http://schemas.microsoft.com/office/drawing/2014/main" id="{00000000-0008-0000-0200-00001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10" name="Picture 7">
          <a:extLst>
            <a:ext uri="{FF2B5EF4-FFF2-40B4-BE49-F238E27FC236}">
              <a16:creationId xmlns:a16="http://schemas.microsoft.com/office/drawing/2014/main" id="{00000000-0008-0000-0200-00001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11" name="Picture 7">
          <a:extLst>
            <a:ext uri="{FF2B5EF4-FFF2-40B4-BE49-F238E27FC236}">
              <a16:creationId xmlns:a16="http://schemas.microsoft.com/office/drawing/2014/main" id="{00000000-0008-0000-0200-00001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12" name="Picture 7">
          <a:extLst>
            <a:ext uri="{FF2B5EF4-FFF2-40B4-BE49-F238E27FC236}">
              <a16:creationId xmlns:a16="http://schemas.microsoft.com/office/drawing/2014/main" id="{00000000-0008-0000-0200-00001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13" name="Picture 7">
          <a:extLst>
            <a:ext uri="{FF2B5EF4-FFF2-40B4-BE49-F238E27FC236}">
              <a16:creationId xmlns:a16="http://schemas.microsoft.com/office/drawing/2014/main" id="{00000000-0008-0000-0200-00001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14" name="Picture 7">
          <a:extLst>
            <a:ext uri="{FF2B5EF4-FFF2-40B4-BE49-F238E27FC236}">
              <a16:creationId xmlns:a16="http://schemas.microsoft.com/office/drawing/2014/main" id="{00000000-0008-0000-0200-00001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15" name="Picture 7">
          <a:extLst>
            <a:ext uri="{FF2B5EF4-FFF2-40B4-BE49-F238E27FC236}">
              <a16:creationId xmlns:a16="http://schemas.microsoft.com/office/drawing/2014/main" id="{00000000-0008-0000-0200-00001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16" name="Picture 7">
          <a:extLst>
            <a:ext uri="{FF2B5EF4-FFF2-40B4-BE49-F238E27FC236}">
              <a16:creationId xmlns:a16="http://schemas.microsoft.com/office/drawing/2014/main" id="{00000000-0008-0000-0200-00001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17" name="Picture 7">
          <a:extLst>
            <a:ext uri="{FF2B5EF4-FFF2-40B4-BE49-F238E27FC236}">
              <a16:creationId xmlns:a16="http://schemas.microsoft.com/office/drawing/2014/main" id="{00000000-0008-0000-0200-00003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18" name="Picture 7">
          <a:extLst>
            <a:ext uri="{FF2B5EF4-FFF2-40B4-BE49-F238E27FC236}">
              <a16:creationId xmlns:a16="http://schemas.microsoft.com/office/drawing/2014/main" id="{00000000-0008-0000-0200-00003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19" name="Picture 7">
          <a:extLst>
            <a:ext uri="{FF2B5EF4-FFF2-40B4-BE49-F238E27FC236}">
              <a16:creationId xmlns:a16="http://schemas.microsoft.com/office/drawing/2014/main" id="{00000000-0008-0000-0200-00003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20" name="Picture 7">
          <a:extLst>
            <a:ext uri="{FF2B5EF4-FFF2-40B4-BE49-F238E27FC236}">
              <a16:creationId xmlns:a16="http://schemas.microsoft.com/office/drawing/2014/main" id="{00000000-0008-0000-0200-00004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21" name="Picture 7">
          <a:extLst>
            <a:ext uri="{FF2B5EF4-FFF2-40B4-BE49-F238E27FC236}">
              <a16:creationId xmlns:a16="http://schemas.microsoft.com/office/drawing/2014/main" id="{00000000-0008-0000-0200-00004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22" name="Picture 7">
          <a:extLst>
            <a:ext uri="{FF2B5EF4-FFF2-40B4-BE49-F238E27FC236}">
              <a16:creationId xmlns:a16="http://schemas.microsoft.com/office/drawing/2014/main" id="{00000000-0008-0000-0200-00004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23" name="Picture 7">
          <a:extLst>
            <a:ext uri="{FF2B5EF4-FFF2-40B4-BE49-F238E27FC236}">
              <a16:creationId xmlns:a16="http://schemas.microsoft.com/office/drawing/2014/main" id="{00000000-0008-0000-0200-00004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24" name="Picture 7">
          <a:extLst>
            <a:ext uri="{FF2B5EF4-FFF2-40B4-BE49-F238E27FC236}">
              <a16:creationId xmlns:a16="http://schemas.microsoft.com/office/drawing/2014/main" id="{00000000-0008-0000-0200-00004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25" name="Picture 7">
          <a:extLst>
            <a:ext uri="{FF2B5EF4-FFF2-40B4-BE49-F238E27FC236}">
              <a16:creationId xmlns:a16="http://schemas.microsoft.com/office/drawing/2014/main" id="{00000000-0008-0000-0200-00004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26" name="Picture 7">
          <a:extLst>
            <a:ext uri="{FF2B5EF4-FFF2-40B4-BE49-F238E27FC236}">
              <a16:creationId xmlns:a16="http://schemas.microsoft.com/office/drawing/2014/main" id="{00000000-0008-0000-0200-00004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27" name="Picture 7">
          <a:extLst>
            <a:ext uri="{FF2B5EF4-FFF2-40B4-BE49-F238E27FC236}">
              <a16:creationId xmlns:a16="http://schemas.microsoft.com/office/drawing/2014/main" id="{00000000-0008-0000-0200-00004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28" name="Picture 7">
          <a:extLst>
            <a:ext uri="{FF2B5EF4-FFF2-40B4-BE49-F238E27FC236}">
              <a16:creationId xmlns:a16="http://schemas.microsoft.com/office/drawing/2014/main" id="{00000000-0008-0000-0200-00004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29" name="Picture 7">
          <a:extLst>
            <a:ext uri="{FF2B5EF4-FFF2-40B4-BE49-F238E27FC236}">
              <a16:creationId xmlns:a16="http://schemas.microsoft.com/office/drawing/2014/main" id="{00000000-0008-0000-0200-000049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30" name="Picture 7">
          <a:extLst>
            <a:ext uri="{FF2B5EF4-FFF2-40B4-BE49-F238E27FC236}">
              <a16:creationId xmlns:a16="http://schemas.microsoft.com/office/drawing/2014/main" id="{00000000-0008-0000-0200-00004A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31" name="Picture 7">
          <a:extLst>
            <a:ext uri="{FF2B5EF4-FFF2-40B4-BE49-F238E27FC236}">
              <a16:creationId xmlns:a16="http://schemas.microsoft.com/office/drawing/2014/main" id="{00000000-0008-0000-0200-00004B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32" name="Picture 7">
          <a:extLst>
            <a:ext uri="{FF2B5EF4-FFF2-40B4-BE49-F238E27FC236}">
              <a16:creationId xmlns:a16="http://schemas.microsoft.com/office/drawing/2014/main" id="{00000000-0008-0000-0200-00004C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33" name="Picture 7">
          <a:extLst>
            <a:ext uri="{FF2B5EF4-FFF2-40B4-BE49-F238E27FC236}">
              <a16:creationId xmlns:a16="http://schemas.microsoft.com/office/drawing/2014/main" id="{00000000-0008-0000-0200-00004D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34" name="Picture 7">
          <a:extLst>
            <a:ext uri="{FF2B5EF4-FFF2-40B4-BE49-F238E27FC236}">
              <a16:creationId xmlns:a16="http://schemas.microsoft.com/office/drawing/2014/main" id="{00000000-0008-0000-0200-00004E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35" name="Picture 7">
          <a:extLst>
            <a:ext uri="{FF2B5EF4-FFF2-40B4-BE49-F238E27FC236}">
              <a16:creationId xmlns:a16="http://schemas.microsoft.com/office/drawing/2014/main" id="{00000000-0008-0000-0200-00004F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36" name="Picture 7">
          <a:extLst>
            <a:ext uri="{FF2B5EF4-FFF2-40B4-BE49-F238E27FC236}">
              <a16:creationId xmlns:a16="http://schemas.microsoft.com/office/drawing/2014/main" id="{00000000-0008-0000-0200-000050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37" name="Picture 7">
          <a:extLst>
            <a:ext uri="{FF2B5EF4-FFF2-40B4-BE49-F238E27FC236}">
              <a16:creationId xmlns:a16="http://schemas.microsoft.com/office/drawing/2014/main" id="{00000000-0008-0000-0200-000051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38" name="Picture 7">
          <a:extLst>
            <a:ext uri="{FF2B5EF4-FFF2-40B4-BE49-F238E27FC236}">
              <a16:creationId xmlns:a16="http://schemas.microsoft.com/office/drawing/2014/main" id="{00000000-0008-0000-0200-000052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39" name="Picture 7">
          <a:extLst>
            <a:ext uri="{FF2B5EF4-FFF2-40B4-BE49-F238E27FC236}">
              <a16:creationId xmlns:a16="http://schemas.microsoft.com/office/drawing/2014/main" id="{00000000-0008-0000-0200-000053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40" name="Picture 7">
          <a:extLst>
            <a:ext uri="{FF2B5EF4-FFF2-40B4-BE49-F238E27FC236}">
              <a16:creationId xmlns:a16="http://schemas.microsoft.com/office/drawing/2014/main" id="{00000000-0008-0000-0200-000054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41" name="Picture 7">
          <a:extLst>
            <a:ext uri="{FF2B5EF4-FFF2-40B4-BE49-F238E27FC236}">
              <a16:creationId xmlns:a16="http://schemas.microsoft.com/office/drawing/2014/main" id="{00000000-0008-0000-0200-000055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42" name="Picture 7">
          <a:extLst>
            <a:ext uri="{FF2B5EF4-FFF2-40B4-BE49-F238E27FC236}">
              <a16:creationId xmlns:a16="http://schemas.microsoft.com/office/drawing/2014/main" id="{00000000-0008-0000-0200-000056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43" name="Picture 7">
          <a:extLst>
            <a:ext uri="{FF2B5EF4-FFF2-40B4-BE49-F238E27FC236}">
              <a16:creationId xmlns:a16="http://schemas.microsoft.com/office/drawing/2014/main" id="{00000000-0008-0000-0200-000057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102</xdr:row>
      <xdr:rowOff>0</xdr:rowOff>
    </xdr:from>
    <xdr:ext cx="0" cy="156882"/>
    <xdr:pic>
      <xdr:nvPicPr>
        <xdr:cNvPr id="5944" name="Picture 7">
          <a:extLst>
            <a:ext uri="{FF2B5EF4-FFF2-40B4-BE49-F238E27FC236}">
              <a16:creationId xmlns:a16="http://schemas.microsoft.com/office/drawing/2014/main" id="{00000000-0008-0000-0200-0000580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294"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45" name="Picture 7">
          <a:extLst>
            <a:ext uri="{FF2B5EF4-FFF2-40B4-BE49-F238E27FC236}">
              <a16:creationId xmlns:a16="http://schemas.microsoft.com/office/drawing/2014/main" id="{00000000-0008-0000-0200-00000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46" name="Picture 7">
          <a:extLst>
            <a:ext uri="{FF2B5EF4-FFF2-40B4-BE49-F238E27FC236}">
              <a16:creationId xmlns:a16="http://schemas.microsoft.com/office/drawing/2014/main" id="{00000000-0008-0000-0200-00000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47" name="Picture 7">
          <a:extLst>
            <a:ext uri="{FF2B5EF4-FFF2-40B4-BE49-F238E27FC236}">
              <a16:creationId xmlns:a16="http://schemas.microsoft.com/office/drawing/2014/main" id="{00000000-0008-0000-0200-00000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48" name="Picture 7">
          <a:extLst>
            <a:ext uri="{FF2B5EF4-FFF2-40B4-BE49-F238E27FC236}">
              <a16:creationId xmlns:a16="http://schemas.microsoft.com/office/drawing/2014/main" id="{00000000-0008-0000-0200-00000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49" name="Picture 7">
          <a:extLst>
            <a:ext uri="{FF2B5EF4-FFF2-40B4-BE49-F238E27FC236}">
              <a16:creationId xmlns:a16="http://schemas.microsoft.com/office/drawing/2014/main" id="{00000000-0008-0000-0200-00000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50" name="Picture 7">
          <a:extLst>
            <a:ext uri="{FF2B5EF4-FFF2-40B4-BE49-F238E27FC236}">
              <a16:creationId xmlns:a16="http://schemas.microsoft.com/office/drawing/2014/main" id="{00000000-0008-0000-0200-00001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51" name="Picture 7">
          <a:extLst>
            <a:ext uri="{FF2B5EF4-FFF2-40B4-BE49-F238E27FC236}">
              <a16:creationId xmlns:a16="http://schemas.microsoft.com/office/drawing/2014/main" id="{00000000-0008-0000-0200-00001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52" name="Picture 7">
          <a:extLst>
            <a:ext uri="{FF2B5EF4-FFF2-40B4-BE49-F238E27FC236}">
              <a16:creationId xmlns:a16="http://schemas.microsoft.com/office/drawing/2014/main" id="{00000000-0008-0000-0200-00001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53" name="Picture 7">
          <a:extLst>
            <a:ext uri="{FF2B5EF4-FFF2-40B4-BE49-F238E27FC236}">
              <a16:creationId xmlns:a16="http://schemas.microsoft.com/office/drawing/2014/main" id="{00000000-0008-0000-0200-00001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54" name="Picture 7">
          <a:extLst>
            <a:ext uri="{FF2B5EF4-FFF2-40B4-BE49-F238E27FC236}">
              <a16:creationId xmlns:a16="http://schemas.microsoft.com/office/drawing/2014/main" id="{00000000-0008-0000-0200-00001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55" name="Picture 7">
          <a:extLst>
            <a:ext uri="{FF2B5EF4-FFF2-40B4-BE49-F238E27FC236}">
              <a16:creationId xmlns:a16="http://schemas.microsoft.com/office/drawing/2014/main" id="{00000000-0008-0000-0200-00001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56" name="Picture 7">
          <a:extLst>
            <a:ext uri="{FF2B5EF4-FFF2-40B4-BE49-F238E27FC236}">
              <a16:creationId xmlns:a16="http://schemas.microsoft.com/office/drawing/2014/main" id="{00000000-0008-0000-0200-00001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57" name="Picture 7">
          <a:extLst>
            <a:ext uri="{FF2B5EF4-FFF2-40B4-BE49-F238E27FC236}">
              <a16:creationId xmlns:a16="http://schemas.microsoft.com/office/drawing/2014/main" id="{00000000-0008-0000-0200-00001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58" name="Picture 7">
          <a:extLst>
            <a:ext uri="{FF2B5EF4-FFF2-40B4-BE49-F238E27FC236}">
              <a16:creationId xmlns:a16="http://schemas.microsoft.com/office/drawing/2014/main" id="{00000000-0008-0000-0200-00001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59" name="Picture 7">
          <a:extLst>
            <a:ext uri="{FF2B5EF4-FFF2-40B4-BE49-F238E27FC236}">
              <a16:creationId xmlns:a16="http://schemas.microsoft.com/office/drawing/2014/main" id="{00000000-0008-0000-0200-00001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60" name="Picture 7">
          <a:extLst>
            <a:ext uri="{FF2B5EF4-FFF2-40B4-BE49-F238E27FC236}">
              <a16:creationId xmlns:a16="http://schemas.microsoft.com/office/drawing/2014/main" id="{00000000-0008-0000-0200-00001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61" name="Picture 7">
          <a:extLst>
            <a:ext uri="{FF2B5EF4-FFF2-40B4-BE49-F238E27FC236}">
              <a16:creationId xmlns:a16="http://schemas.microsoft.com/office/drawing/2014/main" id="{00000000-0008-0000-0200-00001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62" name="Picture 7">
          <a:extLst>
            <a:ext uri="{FF2B5EF4-FFF2-40B4-BE49-F238E27FC236}">
              <a16:creationId xmlns:a16="http://schemas.microsoft.com/office/drawing/2014/main" id="{00000000-0008-0000-0200-00001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63" name="Picture 7">
          <a:extLst>
            <a:ext uri="{FF2B5EF4-FFF2-40B4-BE49-F238E27FC236}">
              <a16:creationId xmlns:a16="http://schemas.microsoft.com/office/drawing/2014/main" id="{00000000-0008-0000-0200-00001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64" name="Picture 7">
          <a:extLst>
            <a:ext uri="{FF2B5EF4-FFF2-40B4-BE49-F238E27FC236}">
              <a16:creationId xmlns:a16="http://schemas.microsoft.com/office/drawing/2014/main" id="{00000000-0008-0000-0200-00001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65" name="Picture 7">
          <a:extLst>
            <a:ext uri="{FF2B5EF4-FFF2-40B4-BE49-F238E27FC236}">
              <a16:creationId xmlns:a16="http://schemas.microsoft.com/office/drawing/2014/main" id="{00000000-0008-0000-0200-00001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66" name="Picture 7">
          <a:extLst>
            <a:ext uri="{FF2B5EF4-FFF2-40B4-BE49-F238E27FC236}">
              <a16:creationId xmlns:a16="http://schemas.microsoft.com/office/drawing/2014/main" id="{00000000-0008-0000-0200-00002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67" name="Picture 7">
          <a:extLst>
            <a:ext uri="{FF2B5EF4-FFF2-40B4-BE49-F238E27FC236}">
              <a16:creationId xmlns:a16="http://schemas.microsoft.com/office/drawing/2014/main" id="{00000000-0008-0000-0200-00002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68" name="Picture 7">
          <a:extLst>
            <a:ext uri="{FF2B5EF4-FFF2-40B4-BE49-F238E27FC236}">
              <a16:creationId xmlns:a16="http://schemas.microsoft.com/office/drawing/2014/main" id="{00000000-0008-0000-0200-00002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69" name="Picture 7">
          <a:extLst>
            <a:ext uri="{FF2B5EF4-FFF2-40B4-BE49-F238E27FC236}">
              <a16:creationId xmlns:a16="http://schemas.microsoft.com/office/drawing/2014/main" id="{00000000-0008-0000-0200-00002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70" name="Picture 7">
          <a:extLst>
            <a:ext uri="{FF2B5EF4-FFF2-40B4-BE49-F238E27FC236}">
              <a16:creationId xmlns:a16="http://schemas.microsoft.com/office/drawing/2014/main" id="{00000000-0008-0000-0200-00002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71" name="Picture 7">
          <a:extLst>
            <a:ext uri="{FF2B5EF4-FFF2-40B4-BE49-F238E27FC236}">
              <a16:creationId xmlns:a16="http://schemas.microsoft.com/office/drawing/2014/main" id="{00000000-0008-0000-0200-00002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72" name="Picture 7">
          <a:extLst>
            <a:ext uri="{FF2B5EF4-FFF2-40B4-BE49-F238E27FC236}">
              <a16:creationId xmlns:a16="http://schemas.microsoft.com/office/drawing/2014/main" id="{00000000-0008-0000-0200-00002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73" name="Picture 7">
          <a:extLst>
            <a:ext uri="{FF2B5EF4-FFF2-40B4-BE49-F238E27FC236}">
              <a16:creationId xmlns:a16="http://schemas.microsoft.com/office/drawing/2014/main" id="{00000000-0008-0000-0200-00002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74" name="Picture 7">
          <a:extLst>
            <a:ext uri="{FF2B5EF4-FFF2-40B4-BE49-F238E27FC236}">
              <a16:creationId xmlns:a16="http://schemas.microsoft.com/office/drawing/2014/main" id="{00000000-0008-0000-0200-00002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75" name="Picture 7">
          <a:extLst>
            <a:ext uri="{FF2B5EF4-FFF2-40B4-BE49-F238E27FC236}">
              <a16:creationId xmlns:a16="http://schemas.microsoft.com/office/drawing/2014/main" id="{00000000-0008-0000-0200-00002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76" name="Picture 7">
          <a:extLst>
            <a:ext uri="{FF2B5EF4-FFF2-40B4-BE49-F238E27FC236}">
              <a16:creationId xmlns:a16="http://schemas.microsoft.com/office/drawing/2014/main" id="{00000000-0008-0000-0200-00002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77" name="Picture 7">
          <a:extLst>
            <a:ext uri="{FF2B5EF4-FFF2-40B4-BE49-F238E27FC236}">
              <a16:creationId xmlns:a16="http://schemas.microsoft.com/office/drawing/2014/main" id="{00000000-0008-0000-0200-00002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78" name="Picture 7">
          <a:extLst>
            <a:ext uri="{FF2B5EF4-FFF2-40B4-BE49-F238E27FC236}">
              <a16:creationId xmlns:a16="http://schemas.microsoft.com/office/drawing/2014/main" id="{00000000-0008-0000-0200-00002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79" name="Picture 7">
          <a:extLst>
            <a:ext uri="{FF2B5EF4-FFF2-40B4-BE49-F238E27FC236}">
              <a16:creationId xmlns:a16="http://schemas.microsoft.com/office/drawing/2014/main" id="{00000000-0008-0000-0200-00002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80" name="Picture 7">
          <a:extLst>
            <a:ext uri="{FF2B5EF4-FFF2-40B4-BE49-F238E27FC236}">
              <a16:creationId xmlns:a16="http://schemas.microsoft.com/office/drawing/2014/main" id="{00000000-0008-0000-0200-00002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81" name="Picture 7">
          <a:extLst>
            <a:ext uri="{FF2B5EF4-FFF2-40B4-BE49-F238E27FC236}">
              <a16:creationId xmlns:a16="http://schemas.microsoft.com/office/drawing/2014/main" id="{00000000-0008-0000-0200-00002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82" name="Picture 7">
          <a:extLst>
            <a:ext uri="{FF2B5EF4-FFF2-40B4-BE49-F238E27FC236}">
              <a16:creationId xmlns:a16="http://schemas.microsoft.com/office/drawing/2014/main" id="{00000000-0008-0000-0200-00003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83" name="Picture 7">
          <a:extLst>
            <a:ext uri="{FF2B5EF4-FFF2-40B4-BE49-F238E27FC236}">
              <a16:creationId xmlns:a16="http://schemas.microsoft.com/office/drawing/2014/main" id="{00000000-0008-0000-0200-00003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84" name="Picture 7">
          <a:extLst>
            <a:ext uri="{FF2B5EF4-FFF2-40B4-BE49-F238E27FC236}">
              <a16:creationId xmlns:a16="http://schemas.microsoft.com/office/drawing/2014/main" id="{00000000-0008-0000-0200-00003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85" name="Picture 7">
          <a:extLst>
            <a:ext uri="{FF2B5EF4-FFF2-40B4-BE49-F238E27FC236}">
              <a16:creationId xmlns:a16="http://schemas.microsoft.com/office/drawing/2014/main" id="{00000000-0008-0000-0200-00003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86" name="Picture 7">
          <a:extLst>
            <a:ext uri="{FF2B5EF4-FFF2-40B4-BE49-F238E27FC236}">
              <a16:creationId xmlns:a16="http://schemas.microsoft.com/office/drawing/2014/main" id="{00000000-0008-0000-0200-00003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87" name="Picture 7">
          <a:extLst>
            <a:ext uri="{FF2B5EF4-FFF2-40B4-BE49-F238E27FC236}">
              <a16:creationId xmlns:a16="http://schemas.microsoft.com/office/drawing/2014/main" id="{00000000-0008-0000-0200-00003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88" name="Picture 7">
          <a:extLst>
            <a:ext uri="{FF2B5EF4-FFF2-40B4-BE49-F238E27FC236}">
              <a16:creationId xmlns:a16="http://schemas.microsoft.com/office/drawing/2014/main" id="{00000000-0008-0000-0200-00003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89" name="Picture 7">
          <a:extLst>
            <a:ext uri="{FF2B5EF4-FFF2-40B4-BE49-F238E27FC236}">
              <a16:creationId xmlns:a16="http://schemas.microsoft.com/office/drawing/2014/main" id="{00000000-0008-0000-0200-00003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90" name="Picture 7">
          <a:extLst>
            <a:ext uri="{FF2B5EF4-FFF2-40B4-BE49-F238E27FC236}">
              <a16:creationId xmlns:a16="http://schemas.microsoft.com/office/drawing/2014/main" id="{00000000-0008-0000-0200-00003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91" name="Picture 7">
          <a:extLst>
            <a:ext uri="{FF2B5EF4-FFF2-40B4-BE49-F238E27FC236}">
              <a16:creationId xmlns:a16="http://schemas.microsoft.com/office/drawing/2014/main" id="{00000000-0008-0000-0200-00003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92" name="Picture 7">
          <a:extLst>
            <a:ext uri="{FF2B5EF4-FFF2-40B4-BE49-F238E27FC236}">
              <a16:creationId xmlns:a16="http://schemas.microsoft.com/office/drawing/2014/main" id="{00000000-0008-0000-0200-00003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93" name="Picture 7">
          <a:extLst>
            <a:ext uri="{FF2B5EF4-FFF2-40B4-BE49-F238E27FC236}">
              <a16:creationId xmlns:a16="http://schemas.microsoft.com/office/drawing/2014/main" id="{00000000-0008-0000-0200-00003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94" name="Picture 7">
          <a:extLst>
            <a:ext uri="{FF2B5EF4-FFF2-40B4-BE49-F238E27FC236}">
              <a16:creationId xmlns:a16="http://schemas.microsoft.com/office/drawing/2014/main" id="{00000000-0008-0000-0200-00003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95" name="Picture 7">
          <a:extLst>
            <a:ext uri="{FF2B5EF4-FFF2-40B4-BE49-F238E27FC236}">
              <a16:creationId xmlns:a16="http://schemas.microsoft.com/office/drawing/2014/main" id="{00000000-0008-0000-0200-00003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96" name="Picture 7">
          <a:extLst>
            <a:ext uri="{FF2B5EF4-FFF2-40B4-BE49-F238E27FC236}">
              <a16:creationId xmlns:a16="http://schemas.microsoft.com/office/drawing/2014/main" id="{00000000-0008-0000-0200-00003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97" name="Picture 7">
          <a:extLst>
            <a:ext uri="{FF2B5EF4-FFF2-40B4-BE49-F238E27FC236}">
              <a16:creationId xmlns:a16="http://schemas.microsoft.com/office/drawing/2014/main" id="{00000000-0008-0000-0200-00003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98" name="Picture 7">
          <a:extLst>
            <a:ext uri="{FF2B5EF4-FFF2-40B4-BE49-F238E27FC236}">
              <a16:creationId xmlns:a16="http://schemas.microsoft.com/office/drawing/2014/main" id="{00000000-0008-0000-0200-00004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5999" name="Picture 7">
          <a:extLst>
            <a:ext uri="{FF2B5EF4-FFF2-40B4-BE49-F238E27FC236}">
              <a16:creationId xmlns:a16="http://schemas.microsoft.com/office/drawing/2014/main" id="{00000000-0008-0000-0200-00004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00" name="Picture 7">
          <a:extLst>
            <a:ext uri="{FF2B5EF4-FFF2-40B4-BE49-F238E27FC236}">
              <a16:creationId xmlns:a16="http://schemas.microsoft.com/office/drawing/2014/main" id="{00000000-0008-0000-0200-00004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01" name="Picture 7">
          <a:extLst>
            <a:ext uri="{FF2B5EF4-FFF2-40B4-BE49-F238E27FC236}">
              <a16:creationId xmlns:a16="http://schemas.microsoft.com/office/drawing/2014/main" id="{00000000-0008-0000-0200-00004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02" name="Picture 7">
          <a:extLst>
            <a:ext uri="{FF2B5EF4-FFF2-40B4-BE49-F238E27FC236}">
              <a16:creationId xmlns:a16="http://schemas.microsoft.com/office/drawing/2014/main" id="{00000000-0008-0000-0200-00004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03" name="Picture 7">
          <a:extLst>
            <a:ext uri="{FF2B5EF4-FFF2-40B4-BE49-F238E27FC236}">
              <a16:creationId xmlns:a16="http://schemas.microsoft.com/office/drawing/2014/main" id="{00000000-0008-0000-0200-00004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04" name="Picture 7">
          <a:extLst>
            <a:ext uri="{FF2B5EF4-FFF2-40B4-BE49-F238E27FC236}">
              <a16:creationId xmlns:a16="http://schemas.microsoft.com/office/drawing/2014/main" id="{00000000-0008-0000-0200-00004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05" name="Picture 7">
          <a:extLst>
            <a:ext uri="{FF2B5EF4-FFF2-40B4-BE49-F238E27FC236}">
              <a16:creationId xmlns:a16="http://schemas.microsoft.com/office/drawing/2014/main" id="{00000000-0008-0000-0200-00004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06" name="Picture 7">
          <a:extLst>
            <a:ext uri="{FF2B5EF4-FFF2-40B4-BE49-F238E27FC236}">
              <a16:creationId xmlns:a16="http://schemas.microsoft.com/office/drawing/2014/main" id="{00000000-0008-0000-0200-00004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07" name="Picture 7">
          <a:extLst>
            <a:ext uri="{FF2B5EF4-FFF2-40B4-BE49-F238E27FC236}">
              <a16:creationId xmlns:a16="http://schemas.microsoft.com/office/drawing/2014/main" id="{00000000-0008-0000-0200-00004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08" name="Picture 7">
          <a:extLst>
            <a:ext uri="{FF2B5EF4-FFF2-40B4-BE49-F238E27FC236}">
              <a16:creationId xmlns:a16="http://schemas.microsoft.com/office/drawing/2014/main" id="{00000000-0008-0000-0200-00004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09" name="Picture 7">
          <a:extLst>
            <a:ext uri="{FF2B5EF4-FFF2-40B4-BE49-F238E27FC236}">
              <a16:creationId xmlns:a16="http://schemas.microsoft.com/office/drawing/2014/main" id="{00000000-0008-0000-0200-00004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10" name="Picture 7">
          <a:extLst>
            <a:ext uri="{FF2B5EF4-FFF2-40B4-BE49-F238E27FC236}">
              <a16:creationId xmlns:a16="http://schemas.microsoft.com/office/drawing/2014/main" id="{00000000-0008-0000-0200-00004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11" name="Picture 7">
          <a:extLst>
            <a:ext uri="{FF2B5EF4-FFF2-40B4-BE49-F238E27FC236}">
              <a16:creationId xmlns:a16="http://schemas.microsoft.com/office/drawing/2014/main" id="{00000000-0008-0000-0200-00004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12" name="Picture 7">
          <a:extLst>
            <a:ext uri="{FF2B5EF4-FFF2-40B4-BE49-F238E27FC236}">
              <a16:creationId xmlns:a16="http://schemas.microsoft.com/office/drawing/2014/main" id="{00000000-0008-0000-0200-00004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13" name="Picture 7">
          <a:extLst>
            <a:ext uri="{FF2B5EF4-FFF2-40B4-BE49-F238E27FC236}">
              <a16:creationId xmlns:a16="http://schemas.microsoft.com/office/drawing/2014/main" id="{00000000-0008-0000-0200-00004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14" name="Picture 7">
          <a:extLst>
            <a:ext uri="{FF2B5EF4-FFF2-40B4-BE49-F238E27FC236}">
              <a16:creationId xmlns:a16="http://schemas.microsoft.com/office/drawing/2014/main" id="{00000000-0008-0000-0200-00005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15" name="Picture 7">
          <a:extLst>
            <a:ext uri="{FF2B5EF4-FFF2-40B4-BE49-F238E27FC236}">
              <a16:creationId xmlns:a16="http://schemas.microsoft.com/office/drawing/2014/main" id="{00000000-0008-0000-0200-00005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16" name="Picture 7">
          <a:extLst>
            <a:ext uri="{FF2B5EF4-FFF2-40B4-BE49-F238E27FC236}">
              <a16:creationId xmlns:a16="http://schemas.microsoft.com/office/drawing/2014/main" id="{00000000-0008-0000-0200-00005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17" name="Picture 7">
          <a:extLst>
            <a:ext uri="{FF2B5EF4-FFF2-40B4-BE49-F238E27FC236}">
              <a16:creationId xmlns:a16="http://schemas.microsoft.com/office/drawing/2014/main" id="{00000000-0008-0000-0200-00005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18" name="Picture 7">
          <a:extLst>
            <a:ext uri="{FF2B5EF4-FFF2-40B4-BE49-F238E27FC236}">
              <a16:creationId xmlns:a16="http://schemas.microsoft.com/office/drawing/2014/main" id="{00000000-0008-0000-0200-00005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19" name="Picture 7">
          <a:extLst>
            <a:ext uri="{FF2B5EF4-FFF2-40B4-BE49-F238E27FC236}">
              <a16:creationId xmlns:a16="http://schemas.microsoft.com/office/drawing/2014/main" id="{00000000-0008-0000-0200-00005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20" name="Picture 7">
          <a:extLst>
            <a:ext uri="{FF2B5EF4-FFF2-40B4-BE49-F238E27FC236}">
              <a16:creationId xmlns:a16="http://schemas.microsoft.com/office/drawing/2014/main" id="{00000000-0008-0000-0200-00005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21" name="Picture 7">
          <a:extLst>
            <a:ext uri="{FF2B5EF4-FFF2-40B4-BE49-F238E27FC236}">
              <a16:creationId xmlns:a16="http://schemas.microsoft.com/office/drawing/2014/main" id="{00000000-0008-0000-0200-00005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22" name="Picture 7">
          <a:extLst>
            <a:ext uri="{FF2B5EF4-FFF2-40B4-BE49-F238E27FC236}">
              <a16:creationId xmlns:a16="http://schemas.microsoft.com/office/drawing/2014/main" id="{00000000-0008-0000-0200-00005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23" name="Picture 7">
          <a:extLst>
            <a:ext uri="{FF2B5EF4-FFF2-40B4-BE49-F238E27FC236}">
              <a16:creationId xmlns:a16="http://schemas.microsoft.com/office/drawing/2014/main" id="{00000000-0008-0000-0200-00005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24" name="Picture 7">
          <a:extLst>
            <a:ext uri="{FF2B5EF4-FFF2-40B4-BE49-F238E27FC236}">
              <a16:creationId xmlns:a16="http://schemas.microsoft.com/office/drawing/2014/main" id="{00000000-0008-0000-0200-00005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25" name="Picture 7">
          <a:extLst>
            <a:ext uri="{FF2B5EF4-FFF2-40B4-BE49-F238E27FC236}">
              <a16:creationId xmlns:a16="http://schemas.microsoft.com/office/drawing/2014/main" id="{00000000-0008-0000-0200-00005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26" name="Picture 7">
          <a:extLst>
            <a:ext uri="{FF2B5EF4-FFF2-40B4-BE49-F238E27FC236}">
              <a16:creationId xmlns:a16="http://schemas.microsoft.com/office/drawing/2014/main" id="{00000000-0008-0000-0200-00005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27" name="Picture 7">
          <a:extLst>
            <a:ext uri="{FF2B5EF4-FFF2-40B4-BE49-F238E27FC236}">
              <a16:creationId xmlns:a16="http://schemas.microsoft.com/office/drawing/2014/main" id="{00000000-0008-0000-0200-00005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28" name="Picture 7">
          <a:extLst>
            <a:ext uri="{FF2B5EF4-FFF2-40B4-BE49-F238E27FC236}">
              <a16:creationId xmlns:a16="http://schemas.microsoft.com/office/drawing/2014/main" id="{00000000-0008-0000-0200-00005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29" name="Picture 7">
          <a:extLst>
            <a:ext uri="{FF2B5EF4-FFF2-40B4-BE49-F238E27FC236}">
              <a16:creationId xmlns:a16="http://schemas.microsoft.com/office/drawing/2014/main" id="{00000000-0008-0000-0200-00005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30" name="Picture 7">
          <a:extLst>
            <a:ext uri="{FF2B5EF4-FFF2-40B4-BE49-F238E27FC236}">
              <a16:creationId xmlns:a16="http://schemas.microsoft.com/office/drawing/2014/main" id="{00000000-0008-0000-0200-00006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31" name="Picture 7">
          <a:extLst>
            <a:ext uri="{FF2B5EF4-FFF2-40B4-BE49-F238E27FC236}">
              <a16:creationId xmlns:a16="http://schemas.microsoft.com/office/drawing/2014/main" id="{00000000-0008-0000-0200-00006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32" name="Picture 7">
          <a:extLst>
            <a:ext uri="{FF2B5EF4-FFF2-40B4-BE49-F238E27FC236}">
              <a16:creationId xmlns:a16="http://schemas.microsoft.com/office/drawing/2014/main" id="{00000000-0008-0000-0200-00006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33" name="Picture 7">
          <a:extLst>
            <a:ext uri="{FF2B5EF4-FFF2-40B4-BE49-F238E27FC236}">
              <a16:creationId xmlns:a16="http://schemas.microsoft.com/office/drawing/2014/main" id="{00000000-0008-0000-0200-00006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34" name="Picture 7">
          <a:extLst>
            <a:ext uri="{FF2B5EF4-FFF2-40B4-BE49-F238E27FC236}">
              <a16:creationId xmlns:a16="http://schemas.microsoft.com/office/drawing/2014/main" id="{00000000-0008-0000-0200-00006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35" name="Picture 7">
          <a:extLst>
            <a:ext uri="{FF2B5EF4-FFF2-40B4-BE49-F238E27FC236}">
              <a16:creationId xmlns:a16="http://schemas.microsoft.com/office/drawing/2014/main" id="{00000000-0008-0000-0200-00006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36" name="Picture 7">
          <a:extLst>
            <a:ext uri="{FF2B5EF4-FFF2-40B4-BE49-F238E27FC236}">
              <a16:creationId xmlns:a16="http://schemas.microsoft.com/office/drawing/2014/main" id="{00000000-0008-0000-0200-00006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37" name="Picture 7">
          <a:extLst>
            <a:ext uri="{FF2B5EF4-FFF2-40B4-BE49-F238E27FC236}">
              <a16:creationId xmlns:a16="http://schemas.microsoft.com/office/drawing/2014/main" id="{00000000-0008-0000-0200-00006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38" name="Picture 7">
          <a:extLst>
            <a:ext uri="{FF2B5EF4-FFF2-40B4-BE49-F238E27FC236}">
              <a16:creationId xmlns:a16="http://schemas.microsoft.com/office/drawing/2014/main" id="{00000000-0008-0000-0200-00006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39" name="Picture 7">
          <a:extLst>
            <a:ext uri="{FF2B5EF4-FFF2-40B4-BE49-F238E27FC236}">
              <a16:creationId xmlns:a16="http://schemas.microsoft.com/office/drawing/2014/main" id="{00000000-0008-0000-0200-00006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40" name="Picture 7">
          <a:extLst>
            <a:ext uri="{FF2B5EF4-FFF2-40B4-BE49-F238E27FC236}">
              <a16:creationId xmlns:a16="http://schemas.microsoft.com/office/drawing/2014/main" id="{00000000-0008-0000-0200-00006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41" name="Picture 7">
          <a:extLst>
            <a:ext uri="{FF2B5EF4-FFF2-40B4-BE49-F238E27FC236}">
              <a16:creationId xmlns:a16="http://schemas.microsoft.com/office/drawing/2014/main" id="{00000000-0008-0000-0200-00006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42" name="Picture 7">
          <a:extLst>
            <a:ext uri="{FF2B5EF4-FFF2-40B4-BE49-F238E27FC236}">
              <a16:creationId xmlns:a16="http://schemas.microsoft.com/office/drawing/2014/main" id="{00000000-0008-0000-0200-00006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43" name="Picture 7">
          <a:extLst>
            <a:ext uri="{FF2B5EF4-FFF2-40B4-BE49-F238E27FC236}">
              <a16:creationId xmlns:a16="http://schemas.microsoft.com/office/drawing/2014/main" id="{00000000-0008-0000-0200-00006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44" name="Picture 7">
          <a:extLst>
            <a:ext uri="{FF2B5EF4-FFF2-40B4-BE49-F238E27FC236}">
              <a16:creationId xmlns:a16="http://schemas.microsoft.com/office/drawing/2014/main" id="{00000000-0008-0000-0200-00006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45" name="Picture 7">
          <a:extLst>
            <a:ext uri="{FF2B5EF4-FFF2-40B4-BE49-F238E27FC236}">
              <a16:creationId xmlns:a16="http://schemas.microsoft.com/office/drawing/2014/main" id="{00000000-0008-0000-0200-00006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46" name="Picture 7">
          <a:extLst>
            <a:ext uri="{FF2B5EF4-FFF2-40B4-BE49-F238E27FC236}">
              <a16:creationId xmlns:a16="http://schemas.microsoft.com/office/drawing/2014/main" id="{00000000-0008-0000-0200-00007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47" name="Picture 7">
          <a:extLst>
            <a:ext uri="{FF2B5EF4-FFF2-40B4-BE49-F238E27FC236}">
              <a16:creationId xmlns:a16="http://schemas.microsoft.com/office/drawing/2014/main" id="{00000000-0008-0000-0200-00007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48" name="Picture 7">
          <a:extLst>
            <a:ext uri="{FF2B5EF4-FFF2-40B4-BE49-F238E27FC236}">
              <a16:creationId xmlns:a16="http://schemas.microsoft.com/office/drawing/2014/main" id="{00000000-0008-0000-0200-00007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49" name="Picture 7">
          <a:extLst>
            <a:ext uri="{FF2B5EF4-FFF2-40B4-BE49-F238E27FC236}">
              <a16:creationId xmlns:a16="http://schemas.microsoft.com/office/drawing/2014/main" id="{00000000-0008-0000-0200-00007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50" name="Picture 7">
          <a:extLst>
            <a:ext uri="{FF2B5EF4-FFF2-40B4-BE49-F238E27FC236}">
              <a16:creationId xmlns:a16="http://schemas.microsoft.com/office/drawing/2014/main" id="{00000000-0008-0000-0200-00007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51" name="Picture 7">
          <a:extLst>
            <a:ext uri="{FF2B5EF4-FFF2-40B4-BE49-F238E27FC236}">
              <a16:creationId xmlns:a16="http://schemas.microsoft.com/office/drawing/2014/main" id="{00000000-0008-0000-0200-00007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52" name="Picture 7">
          <a:extLst>
            <a:ext uri="{FF2B5EF4-FFF2-40B4-BE49-F238E27FC236}">
              <a16:creationId xmlns:a16="http://schemas.microsoft.com/office/drawing/2014/main" id="{00000000-0008-0000-0200-00007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53" name="Picture 7">
          <a:extLst>
            <a:ext uri="{FF2B5EF4-FFF2-40B4-BE49-F238E27FC236}">
              <a16:creationId xmlns:a16="http://schemas.microsoft.com/office/drawing/2014/main" id="{00000000-0008-0000-0200-00007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54" name="Picture 7">
          <a:extLst>
            <a:ext uri="{FF2B5EF4-FFF2-40B4-BE49-F238E27FC236}">
              <a16:creationId xmlns:a16="http://schemas.microsoft.com/office/drawing/2014/main" id="{00000000-0008-0000-0200-00007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55" name="Picture 7">
          <a:extLst>
            <a:ext uri="{FF2B5EF4-FFF2-40B4-BE49-F238E27FC236}">
              <a16:creationId xmlns:a16="http://schemas.microsoft.com/office/drawing/2014/main" id="{00000000-0008-0000-0200-00007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56" name="Picture 7">
          <a:extLst>
            <a:ext uri="{FF2B5EF4-FFF2-40B4-BE49-F238E27FC236}">
              <a16:creationId xmlns:a16="http://schemas.microsoft.com/office/drawing/2014/main" id="{00000000-0008-0000-0200-00007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57" name="Picture 7">
          <a:extLst>
            <a:ext uri="{FF2B5EF4-FFF2-40B4-BE49-F238E27FC236}">
              <a16:creationId xmlns:a16="http://schemas.microsoft.com/office/drawing/2014/main" id="{00000000-0008-0000-0200-00007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58" name="Picture 7">
          <a:extLst>
            <a:ext uri="{FF2B5EF4-FFF2-40B4-BE49-F238E27FC236}">
              <a16:creationId xmlns:a16="http://schemas.microsoft.com/office/drawing/2014/main" id="{00000000-0008-0000-0200-00007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59" name="Picture 7">
          <a:extLst>
            <a:ext uri="{FF2B5EF4-FFF2-40B4-BE49-F238E27FC236}">
              <a16:creationId xmlns:a16="http://schemas.microsoft.com/office/drawing/2014/main" id="{00000000-0008-0000-0200-00007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60" name="Picture 7">
          <a:extLst>
            <a:ext uri="{FF2B5EF4-FFF2-40B4-BE49-F238E27FC236}">
              <a16:creationId xmlns:a16="http://schemas.microsoft.com/office/drawing/2014/main" id="{00000000-0008-0000-0200-00007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61" name="Picture 7">
          <a:extLst>
            <a:ext uri="{FF2B5EF4-FFF2-40B4-BE49-F238E27FC236}">
              <a16:creationId xmlns:a16="http://schemas.microsoft.com/office/drawing/2014/main" id="{00000000-0008-0000-0200-00007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62" name="Picture 7">
          <a:extLst>
            <a:ext uri="{FF2B5EF4-FFF2-40B4-BE49-F238E27FC236}">
              <a16:creationId xmlns:a16="http://schemas.microsoft.com/office/drawing/2014/main" id="{00000000-0008-0000-0200-00008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63" name="Picture 7">
          <a:extLst>
            <a:ext uri="{FF2B5EF4-FFF2-40B4-BE49-F238E27FC236}">
              <a16:creationId xmlns:a16="http://schemas.microsoft.com/office/drawing/2014/main" id="{00000000-0008-0000-0200-00008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64" name="Picture 7">
          <a:extLst>
            <a:ext uri="{FF2B5EF4-FFF2-40B4-BE49-F238E27FC236}">
              <a16:creationId xmlns:a16="http://schemas.microsoft.com/office/drawing/2014/main" id="{00000000-0008-0000-0200-00008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65" name="Picture 7">
          <a:extLst>
            <a:ext uri="{FF2B5EF4-FFF2-40B4-BE49-F238E27FC236}">
              <a16:creationId xmlns:a16="http://schemas.microsoft.com/office/drawing/2014/main" id="{00000000-0008-0000-0200-00008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66" name="Picture 7">
          <a:extLst>
            <a:ext uri="{FF2B5EF4-FFF2-40B4-BE49-F238E27FC236}">
              <a16:creationId xmlns:a16="http://schemas.microsoft.com/office/drawing/2014/main" id="{00000000-0008-0000-0200-00008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67" name="Picture 7">
          <a:extLst>
            <a:ext uri="{FF2B5EF4-FFF2-40B4-BE49-F238E27FC236}">
              <a16:creationId xmlns:a16="http://schemas.microsoft.com/office/drawing/2014/main" id="{00000000-0008-0000-0200-00008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68" name="Picture 7">
          <a:extLst>
            <a:ext uri="{FF2B5EF4-FFF2-40B4-BE49-F238E27FC236}">
              <a16:creationId xmlns:a16="http://schemas.microsoft.com/office/drawing/2014/main" id="{00000000-0008-0000-0200-00008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69" name="Picture 7">
          <a:extLst>
            <a:ext uri="{FF2B5EF4-FFF2-40B4-BE49-F238E27FC236}">
              <a16:creationId xmlns:a16="http://schemas.microsoft.com/office/drawing/2014/main" id="{00000000-0008-0000-0200-00008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70" name="Picture 7">
          <a:extLst>
            <a:ext uri="{FF2B5EF4-FFF2-40B4-BE49-F238E27FC236}">
              <a16:creationId xmlns:a16="http://schemas.microsoft.com/office/drawing/2014/main" id="{00000000-0008-0000-0200-00008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71" name="Picture 7">
          <a:extLst>
            <a:ext uri="{FF2B5EF4-FFF2-40B4-BE49-F238E27FC236}">
              <a16:creationId xmlns:a16="http://schemas.microsoft.com/office/drawing/2014/main" id="{00000000-0008-0000-0200-00008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72" name="Picture 7">
          <a:extLst>
            <a:ext uri="{FF2B5EF4-FFF2-40B4-BE49-F238E27FC236}">
              <a16:creationId xmlns:a16="http://schemas.microsoft.com/office/drawing/2014/main" id="{00000000-0008-0000-0200-00008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73" name="Picture 7">
          <a:extLst>
            <a:ext uri="{FF2B5EF4-FFF2-40B4-BE49-F238E27FC236}">
              <a16:creationId xmlns:a16="http://schemas.microsoft.com/office/drawing/2014/main" id="{00000000-0008-0000-0200-00008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74" name="Picture 7">
          <a:extLst>
            <a:ext uri="{FF2B5EF4-FFF2-40B4-BE49-F238E27FC236}">
              <a16:creationId xmlns:a16="http://schemas.microsoft.com/office/drawing/2014/main" id="{00000000-0008-0000-0200-00008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75" name="Picture 7">
          <a:extLst>
            <a:ext uri="{FF2B5EF4-FFF2-40B4-BE49-F238E27FC236}">
              <a16:creationId xmlns:a16="http://schemas.microsoft.com/office/drawing/2014/main" id="{00000000-0008-0000-0200-00008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76" name="Picture 7">
          <a:extLst>
            <a:ext uri="{FF2B5EF4-FFF2-40B4-BE49-F238E27FC236}">
              <a16:creationId xmlns:a16="http://schemas.microsoft.com/office/drawing/2014/main" id="{00000000-0008-0000-0200-00008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77" name="Picture 7">
          <a:extLst>
            <a:ext uri="{FF2B5EF4-FFF2-40B4-BE49-F238E27FC236}">
              <a16:creationId xmlns:a16="http://schemas.microsoft.com/office/drawing/2014/main" id="{00000000-0008-0000-0200-00008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78" name="Picture 7">
          <a:extLst>
            <a:ext uri="{FF2B5EF4-FFF2-40B4-BE49-F238E27FC236}">
              <a16:creationId xmlns:a16="http://schemas.microsoft.com/office/drawing/2014/main" id="{00000000-0008-0000-0200-00009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79" name="Picture 7">
          <a:extLst>
            <a:ext uri="{FF2B5EF4-FFF2-40B4-BE49-F238E27FC236}">
              <a16:creationId xmlns:a16="http://schemas.microsoft.com/office/drawing/2014/main" id="{00000000-0008-0000-0200-00009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80" name="Picture 7">
          <a:extLst>
            <a:ext uri="{FF2B5EF4-FFF2-40B4-BE49-F238E27FC236}">
              <a16:creationId xmlns:a16="http://schemas.microsoft.com/office/drawing/2014/main" id="{00000000-0008-0000-0200-00009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81" name="Picture 7">
          <a:extLst>
            <a:ext uri="{FF2B5EF4-FFF2-40B4-BE49-F238E27FC236}">
              <a16:creationId xmlns:a16="http://schemas.microsoft.com/office/drawing/2014/main" id="{00000000-0008-0000-0200-00009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82" name="Picture 7">
          <a:extLst>
            <a:ext uri="{FF2B5EF4-FFF2-40B4-BE49-F238E27FC236}">
              <a16:creationId xmlns:a16="http://schemas.microsoft.com/office/drawing/2014/main" id="{00000000-0008-0000-0200-00009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83" name="Picture 7">
          <a:extLst>
            <a:ext uri="{FF2B5EF4-FFF2-40B4-BE49-F238E27FC236}">
              <a16:creationId xmlns:a16="http://schemas.microsoft.com/office/drawing/2014/main" id="{00000000-0008-0000-0200-00009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84" name="Picture 7">
          <a:extLst>
            <a:ext uri="{FF2B5EF4-FFF2-40B4-BE49-F238E27FC236}">
              <a16:creationId xmlns:a16="http://schemas.microsoft.com/office/drawing/2014/main" id="{00000000-0008-0000-0200-00009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85" name="Picture 7">
          <a:extLst>
            <a:ext uri="{FF2B5EF4-FFF2-40B4-BE49-F238E27FC236}">
              <a16:creationId xmlns:a16="http://schemas.microsoft.com/office/drawing/2014/main" id="{00000000-0008-0000-0200-00009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86" name="Picture 7">
          <a:extLst>
            <a:ext uri="{FF2B5EF4-FFF2-40B4-BE49-F238E27FC236}">
              <a16:creationId xmlns:a16="http://schemas.microsoft.com/office/drawing/2014/main" id="{00000000-0008-0000-0200-00009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87" name="Picture 7">
          <a:extLst>
            <a:ext uri="{FF2B5EF4-FFF2-40B4-BE49-F238E27FC236}">
              <a16:creationId xmlns:a16="http://schemas.microsoft.com/office/drawing/2014/main" id="{00000000-0008-0000-0200-00009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88" name="Picture 7">
          <a:extLst>
            <a:ext uri="{FF2B5EF4-FFF2-40B4-BE49-F238E27FC236}">
              <a16:creationId xmlns:a16="http://schemas.microsoft.com/office/drawing/2014/main" id="{00000000-0008-0000-0200-00009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89" name="Picture 7">
          <a:extLst>
            <a:ext uri="{FF2B5EF4-FFF2-40B4-BE49-F238E27FC236}">
              <a16:creationId xmlns:a16="http://schemas.microsoft.com/office/drawing/2014/main" id="{00000000-0008-0000-0200-00009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90" name="Picture 7">
          <a:extLst>
            <a:ext uri="{FF2B5EF4-FFF2-40B4-BE49-F238E27FC236}">
              <a16:creationId xmlns:a16="http://schemas.microsoft.com/office/drawing/2014/main" id="{00000000-0008-0000-0200-00009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91" name="Picture 7">
          <a:extLst>
            <a:ext uri="{FF2B5EF4-FFF2-40B4-BE49-F238E27FC236}">
              <a16:creationId xmlns:a16="http://schemas.microsoft.com/office/drawing/2014/main" id="{00000000-0008-0000-0200-00009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92" name="Picture 7">
          <a:extLst>
            <a:ext uri="{FF2B5EF4-FFF2-40B4-BE49-F238E27FC236}">
              <a16:creationId xmlns:a16="http://schemas.microsoft.com/office/drawing/2014/main" id="{00000000-0008-0000-0200-00009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93" name="Picture 7">
          <a:extLst>
            <a:ext uri="{FF2B5EF4-FFF2-40B4-BE49-F238E27FC236}">
              <a16:creationId xmlns:a16="http://schemas.microsoft.com/office/drawing/2014/main" id="{00000000-0008-0000-0200-00009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94" name="Picture 7">
          <a:extLst>
            <a:ext uri="{FF2B5EF4-FFF2-40B4-BE49-F238E27FC236}">
              <a16:creationId xmlns:a16="http://schemas.microsoft.com/office/drawing/2014/main" id="{00000000-0008-0000-0200-0000A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95" name="Picture 7">
          <a:extLst>
            <a:ext uri="{FF2B5EF4-FFF2-40B4-BE49-F238E27FC236}">
              <a16:creationId xmlns:a16="http://schemas.microsoft.com/office/drawing/2014/main" id="{00000000-0008-0000-0200-0000A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96" name="Picture 7">
          <a:extLst>
            <a:ext uri="{FF2B5EF4-FFF2-40B4-BE49-F238E27FC236}">
              <a16:creationId xmlns:a16="http://schemas.microsoft.com/office/drawing/2014/main" id="{00000000-0008-0000-0200-0000A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97" name="Picture 7">
          <a:extLst>
            <a:ext uri="{FF2B5EF4-FFF2-40B4-BE49-F238E27FC236}">
              <a16:creationId xmlns:a16="http://schemas.microsoft.com/office/drawing/2014/main" id="{00000000-0008-0000-0200-0000A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98" name="Picture 7">
          <a:extLst>
            <a:ext uri="{FF2B5EF4-FFF2-40B4-BE49-F238E27FC236}">
              <a16:creationId xmlns:a16="http://schemas.microsoft.com/office/drawing/2014/main" id="{00000000-0008-0000-0200-0000A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099" name="Picture 7">
          <a:extLst>
            <a:ext uri="{FF2B5EF4-FFF2-40B4-BE49-F238E27FC236}">
              <a16:creationId xmlns:a16="http://schemas.microsoft.com/office/drawing/2014/main" id="{00000000-0008-0000-0200-0000A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00" name="Picture 7">
          <a:extLst>
            <a:ext uri="{FF2B5EF4-FFF2-40B4-BE49-F238E27FC236}">
              <a16:creationId xmlns:a16="http://schemas.microsoft.com/office/drawing/2014/main" id="{00000000-0008-0000-0200-0000A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01" name="Picture 7">
          <a:extLst>
            <a:ext uri="{FF2B5EF4-FFF2-40B4-BE49-F238E27FC236}">
              <a16:creationId xmlns:a16="http://schemas.microsoft.com/office/drawing/2014/main" id="{00000000-0008-0000-0200-0000A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02" name="Picture 7">
          <a:extLst>
            <a:ext uri="{FF2B5EF4-FFF2-40B4-BE49-F238E27FC236}">
              <a16:creationId xmlns:a16="http://schemas.microsoft.com/office/drawing/2014/main" id="{00000000-0008-0000-0200-0000A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03" name="Picture 7">
          <a:extLst>
            <a:ext uri="{FF2B5EF4-FFF2-40B4-BE49-F238E27FC236}">
              <a16:creationId xmlns:a16="http://schemas.microsoft.com/office/drawing/2014/main" id="{00000000-0008-0000-0200-0000A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04" name="Picture 7">
          <a:extLst>
            <a:ext uri="{FF2B5EF4-FFF2-40B4-BE49-F238E27FC236}">
              <a16:creationId xmlns:a16="http://schemas.microsoft.com/office/drawing/2014/main" id="{00000000-0008-0000-0200-0000A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05" name="Picture 7">
          <a:extLst>
            <a:ext uri="{FF2B5EF4-FFF2-40B4-BE49-F238E27FC236}">
              <a16:creationId xmlns:a16="http://schemas.microsoft.com/office/drawing/2014/main" id="{00000000-0008-0000-0200-0000A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06" name="Picture 7">
          <a:extLst>
            <a:ext uri="{FF2B5EF4-FFF2-40B4-BE49-F238E27FC236}">
              <a16:creationId xmlns:a16="http://schemas.microsoft.com/office/drawing/2014/main" id="{00000000-0008-0000-0200-0000A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07" name="Picture 7">
          <a:extLst>
            <a:ext uri="{FF2B5EF4-FFF2-40B4-BE49-F238E27FC236}">
              <a16:creationId xmlns:a16="http://schemas.microsoft.com/office/drawing/2014/main" id="{00000000-0008-0000-0200-0000A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08" name="Picture 7">
          <a:extLst>
            <a:ext uri="{FF2B5EF4-FFF2-40B4-BE49-F238E27FC236}">
              <a16:creationId xmlns:a16="http://schemas.microsoft.com/office/drawing/2014/main" id="{00000000-0008-0000-0200-0000A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09" name="Picture 7">
          <a:extLst>
            <a:ext uri="{FF2B5EF4-FFF2-40B4-BE49-F238E27FC236}">
              <a16:creationId xmlns:a16="http://schemas.microsoft.com/office/drawing/2014/main" id="{00000000-0008-0000-0200-0000A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10" name="Picture 7">
          <a:extLst>
            <a:ext uri="{FF2B5EF4-FFF2-40B4-BE49-F238E27FC236}">
              <a16:creationId xmlns:a16="http://schemas.microsoft.com/office/drawing/2014/main" id="{00000000-0008-0000-0200-0000B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11" name="Picture 7">
          <a:extLst>
            <a:ext uri="{FF2B5EF4-FFF2-40B4-BE49-F238E27FC236}">
              <a16:creationId xmlns:a16="http://schemas.microsoft.com/office/drawing/2014/main" id="{00000000-0008-0000-0200-0000B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12" name="Picture 7">
          <a:extLst>
            <a:ext uri="{FF2B5EF4-FFF2-40B4-BE49-F238E27FC236}">
              <a16:creationId xmlns:a16="http://schemas.microsoft.com/office/drawing/2014/main" id="{00000000-0008-0000-0200-0000B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13" name="Picture 7">
          <a:extLst>
            <a:ext uri="{FF2B5EF4-FFF2-40B4-BE49-F238E27FC236}">
              <a16:creationId xmlns:a16="http://schemas.microsoft.com/office/drawing/2014/main" id="{00000000-0008-0000-0200-0000B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14" name="Picture 7">
          <a:extLst>
            <a:ext uri="{FF2B5EF4-FFF2-40B4-BE49-F238E27FC236}">
              <a16:creationId xmlns:a16="http://schemas.microsoft.com/office/drawing/2014/main" id="{00000000-0008-0000-0200-0000B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15" name="Picture 7">
          <a:extLst>
            <a:ext uri="{FF2B5EF4-FFF2-40B4-BE49-F238E27FC236}">
              <a16:creationId xmlns:a16="http://schemas.microsoft.com/office/drawing/2014/main" id="{00000000-0008-0000-0200-0000B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16" name="Picture 7">
          <a:extLst>
            <a:ext uri="{FF2B5EF4-FFF2-40B4-BE49-F238E27FC236}">
              <a16:creationId xmlns:a16="http://schemas.microsoft.com/office/drawing/2014/main" id="{00000000-0008-0000-0200-0000B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17" name="Picture 7">
          <a:extLst>
            <a:ext uri="{FF2B5EF4-FFF2-40B4-BE49-F238E27FC236}">
              <a16:creationId xmlns:a16="http://schemas.microsoft.com/office/drawing/2014/main" id="{00000000-0008-0000-0200-0000B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18" name="Picture 7">
          <a:extLst>
            <a:ext uri="{FF2B5EF4-FFF2-40B4-BE49-F238E27FC236}">
              <a16:creationId xmlns:a16="http://schemas.microsoft.com/office/drawing/2014/main" id="{00000000-0008-0000-0200-0000B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19" name="Picture 7">
          <a:extLst>
            <a:ext uri="{FF2B5EF4-FFF2-40B4-BE49-F238E27FC236}">
              <a16:creationId xmlns:a16="http://schemas.microsoft.com/office/drawing/2014/main" id="{00000000-0008-0000-0200-0000B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20" name="Picture 7">
          <a:extLst>
            <a:ext uri="{FF2B5EF4-FFF2-40B4-BE49-F238E27FC236}">
              <a16:creationId xmlns:a16="http://schemas.microsoft.com/office/drawing/2014/main" id="{00000000-0008-0000-0200-0000B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21" name="Picture 7">
          <a:extLst>
            <a:ext uri="{FF2B5EF4-FFF2-40B4-BE49-F238E27FC236}">
              <a16:creationId xmlns:a16="http://schemas.microsoft.com/office/drawing/2014/main" id="{00000000-0008-0000-0200-0000B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22" name="Picture 7">
          <a:extLst>
            <a:ext uri="{FF2B5EF4-FFF2-40B4-BE49-F238E27FC236}">
              <a16:creationId xmlns:a16="http://schemas.microsoft.com/office/drawing/2014/main" id="{00000000-0008-0000-0200-0000B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23" name="Picture 7">
          <a:extLst>
            <a:ext uri="{FF2B5EF4-FFF2-40B4-BE49-F238E27FC236}">
              <a16:creationId xmlns:a16="http://schemas.microsoft.com/office/drawing/2014/main" id="{00000000-0008-0000-0200-0000B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24" name="Picture 7">
          <a:extLst>
            <a:ext uri="{FF2B5EF4-FFF2-40B4-BE49-F238E27FC236}">
              <a16:creationId xmlns:a16="http://schemas.microsoft.com/office/drawing/2014/main" id="{00000000-0008-0000-0200-0000B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25" name="Picture 7">
          <a:extLst>
            <a:ext uri="{FF2B5EF4-FFF2-40B4-BE49-F238E27FC236}">
              <a16:creationId xmlns:a16="http://schemas.microsoft.com/office/drawing/2014/main" id="{00000000-0008-0000-0200-0000B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26" name="Picture 7">
          <a:extLst>
            <a:ext uri="{FF2B5EF4-FFF2-40B4-BE49-F238E27FC236}">
              <a16:creationId xmlns:a16="http://schemas.microsoft.com/office/drawing/2014/main" id="{00000000-0008-0000-0200-0000C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27" name="Picture 7">
          <a:extLst>
            <a:ext uri="{FF2B5EF4-FFF2-40B4-BE49-F238E27FC236}">
              <a16:creationId xmlns:a16="http://schemas.microsoft.com/office/drawing/2014/main" id="{00000000-0008-0000-0200-0000C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28" name="Picture 7">
          <a:extLst>
            <a:ext uri="{FF2B5EF4-FFF2-40B4-BE49-F238E27FC236}">
              <a16:creationId xmlns:a16="http://schemas.microsoft.com/office/drawing/2014/main" id="{00000000-0008-0000-0200-0000C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29" name="Picture 7">
          <a:extLst>
            <a:ext uri="{FF2B5EF4-FFF2-40B4-BE49-F238E27FC236}">
              <a16:creationId xmlns:a16="http://schemas.microsoft.com/office/drawing/2014/main" id="{00000000-0008-0000-0200-0000C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30" name="Picture 7">
          <a:extLst>
            <a:ext uri="{FF2B5EF4-FFF2-40B4-BE49-F238E27FC236}">
              <a16:creationId xmlns:a16="http://schemas.microsoft.com/office/drawing/2014/main" id="{00000000-0008-0000-0200-0000C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31" name="Picture 7">
          <a:extLst>
            <a:ext uri="{FF2B5EF4-FFF2-40B4-BE49-F238E27FC236}">
              <a16:creationId xmlns:a16="http://schemas.microsoft.com/office/drawing/2014/main" id="{00000000-0008-0000-0200-0000C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32" name="Picture 7">
          <a:extLst>
            <a:ext uri="{FF2B5EF4-FFF2-40B4-BE49-F238E27FC236}">
              <a16:creationId xmlns:a16="http://schemas.microsoft.com/office/drawing/2014/main" id="{00000000-0008-0000-0200-0000C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33" name="Picture 7">
          <a:extLst>
            <a:ext uri="{FF2B5EF4-FFF2-40B4-BE49-F238E27FC236}">
              <a16:creationId xmlns:a16="http://schemas.microsoft.com/office/drawing/2014/main" id="{00000000-0008-0000-0200-0000C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34" name="Picture 7">
          <a:extLst>
            <a:ext uri="{FF2B5EF4-FFF2-40B4-BE49-F238E27FC236}">
              <a16:creationId xmlns:a16="http://schemas.microsoft.com/office/drawing/2014/main" id="{00000000-0008-0000-0200-0000C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35" name="Picture 7">
          <a:extLst>
            <a:ext uri="{FF2B5EF4-FFF2-40B4-BE49-F238E27FC236}">
              <a16:creationId xmlns:a16="http://schemas.microsoft.com/office/drawing/2014/main" id="{00000000-0008-0000-0200-0000C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36" name="Picture 7">
          <a:extLst>
            <a:ext uri="{FF2B5EF4-FFF2-40B4-BE49-F238E27FC236}">
              <a16:creationId xmlns:a16="http://schemas.microsoft.com/office/drawing/2014/main" id="{00000000-0008-0000-0200-0000C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37" name="Picture 7">
          <a:extLst>
            <a:ext uri="{FF2B5EF4-FFF2-40B4-BE49-F238E27FC236}">
              <a16:creationId xmlns:a16="http://schemas.microsoft.com/office/drawing/2014/main" id="{00000000-0008-0000-0200-0000C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38" name="Picture 7">
          <a:extLst>
            <a:ext uri="{FF2B5EF4-FFF2-40B4-BE49-F238E27FC236}">
              <a16:creationId xmlns:a16="http://schemas.microsoft.com/office/drawing/2014/main" id="{00000000-0008-0000-0200-0000C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39" name="Picture 7">
          <a:extLst>
            <a:ext uri="{FF2B5EF4-FFF2-40B4-BE49-F238E27FC236}">
              <a16:creationId xmlns:a16="http://schemas.microsoft.com/office/drawing/2014/main" id="{00000000-0008-0000-0200-0000C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40" name="Picture 7">
          <a:extLst>
            <a:ext uri="{FF2B5EF4-FFF2-40B4-BE49-F238E27FC236}">
              <a16:creationId xmlns:a16="http://schemas.microsoft.com/office/drawing/2014/main" id="{00000000-0008-0000-0200-0000C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41" name="Picture 7">
          <a:extLst>
            <a:ext uri="{FF2B5EF4-FFF2-40B4-BE49-F238E27FC236}">
              <a16:creationId xmlns:a16="http://schemas.microsoft.com/office/drawing/2014/main" id="{00000000-0008-0000-0200-0000C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42" name="Picture 7">
          <a:extLst>
            <a:ext uri="{FF2B5EF4-FFF2-40B4-BE49-F238E27FC236}">
              <a16:creationId xmlns:a16="http://schemas.microsoft.com/office/drawing/2014/main" id="{00000000-0008-0000-0200-0000D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43" name="Picture 7">
          <a:extLst>
            <a:ext uri="{FF2B5EF4-FFF2-40B4-BE49-F238E27FC236}">
              <a16:creationId xmlns:a16="http://schemas.microsoft.com/office/drawing/2014/main" id="{00000000-0008-0000-0200-0000D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1676400</xdr:colOff>
      <xdr:row>102</xdr:row>
      <xdr:rowOff>0</xdr:rowOff>
    </xdr:from>
    <xdr:ext cx="0" cy="156882"/>
    <xdr:pic>
      <xdr:nvPicPr>
        <xdr:cNvPr id="6144" name="Picture 7">
          <a:extLst>
            <a:ext uri="{FF2B5EF4-FFF2-40B4-BE49-F238E27FC236}">
              <a16:creationId xmlns:a16="http://schemas.microsoft.com/office/drawing/2014/main" id="{00000000-0008-0000-0200-0000D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1986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45" name="Picture 7">
          <a:extLst>
            <a:ext uri="{FF2B5EF4-FFF2-40B4-BE49-F238E27FC236}">
              <a16:creationId xmlns:a16="http://schemas.microsoft.com/office/drawing/2014/main" id="{00000000-0008-0000-0200-0000D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46" name="Picture 7">
          <a:extLst>
            <a:ext uri="{FF2B5EF4-FFF2-40B4-BE49-F238E27FC236}">
              <a16:creationId xmlns:a16="http://schemas.microsoft.com/office/drawing/2014/main" id="{00000000-0008-0000-0200-0000D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47" name="Picture 7">
          <a:extLst>
            <a:ext uri="{FF2B5EF4-FFF2-40B4-BE49-F238E27FC236}">
              <a16:creationId xmlns:a16="http://schemas.microsoft.com/office/drawing/2014/main" id="{00000000-0008-0000-0200-0000D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48" name="Picture 7">
          <a:extLst>
            <a:ext uri="{FF2B5EF4-FFF2-40B4-BE49-F238E27FC236}">
              <a16:creationId xmlns:a16="http://schemas.microsoft.com/office/drawing/2014/main" id="{00000000-0008-0000-0200-0000D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49" name="Picture 7">
          <a:extLst>
            <a:ext uri="{FF2B5EF4-FFF2-40B4-BE49-F238E27FC236}">
              <a16:creationId xmlns:a16="http://schemas.microsoft.com/office/drawing/2014/main" id="{00000000-0008-0000-0200-0000D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50" name="Picture 7">
          <a:extLst>
            <a:ext uri="{FF2B5EF4-FFF2-40B4-BE49-F238E27FC236}">
              <a16:creationId xmlns:a16="http://schemas.microsoft.com/office/drawing/2014/main" id="{00000000-0008-0000-0200-0000D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51" name="Picture 7">
          <a:extLst>
            <a:ext uri="{FF2B5EF4-FFF2-40B4-BE49-F238E27FC236}">
              <a16:creationId xmlns:a16="http://schemas.microsoft.com/office/drawing/2014/main" id="{00000000-0008-0000-0200-0000D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52" name="Picture 7">
          <a:extLst>
            <a:ext uri="{FF2B5EF4-FFF2-40B4-BE49-F238E27FC236}">
              <a16:creationId xmlns:a16="http://schemas.microsoft.com/office/drawing/2014/main" id="{00000000-0008-0000-0200-0000D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53" name="Picture 7">
          <a:extLst>
            <a:ext uri="{FF2B5EF4-FFF2-40B4-BE49-F238E27FC236}">
              <a16:creationId xmlns:a16="http://schemas.microsoft.com/office/drawing/2014/main" id="{00000000-0008-0000-0200-0000D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54" name="Picture 7">
          <a:extLst>
            <a:ext uri="{FF2B5EF4-FFF2-40B4-BE49-F238E27FC236}">
              <a16:creationId xmlns:a16="http://schemas.microsoft.com/office/drawing/2014/main" id="{00000000-0008-0000-0200-0000D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55" name="Picture 7">
          <a:extLst>
            <a:ext uri="{FF2B5EF4-FFF2-40B4-BE49-F238E27FC236}">
              <a16:creationId xmlns:a16="http://schemas.microsoft.com/office/drawing/2014/main" id="{00000000-0008-0000-0200-0000D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56" name="Picture 7">
          <a:extLst>
            <a:ext uri="{FF2B5EF4-FFF2-40B4-BE49-F238E27FC236}">
              <a16:creationId xmlns:a16="http://schemas.microsoft.com/office/drawing/2014/main" id="{00000000-0008-0000-0200-0000D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57" name="Picture 7">
          <a:extLst>
            <a:ext uri="{FF2B5EF4-FFF2-40B4-BE49-F238E27FC236}">
              <a16:creationId xmlns:a16="http://schemas.microsoft.com/office/drawing/2014/main" id="{00000000-0008-0000-0200-0000D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58" name="Picture 7">
          <a:extLst>
            <a:ext uri="{FF2B5EF4-FFF2-40B4-BE49-F238E27FC236}">
              <a16:creationId xmlns:a16="http://schemas.microsoft.com/office/drawing/2014/main" id="{00000000-0008-0000-0200-0000E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59" name="Picture 7">
          <a:extLst>
            <a:ext uri="{FF2B5EF4-FFF2-40B4-BE49-F238E27FC236}">
              <a16:creationId xmlns:a16="http://schemas.microsoft.com/office/drawing/2014/main" id="{00000000-0008-0000-0200-0000E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60" name="Picture 7">
          <a:extLst>
            <a:ext uri="{FF2B5EF4-FFF2-40B4-BE49-F238E27FC236}">
              <a16:creationId xmlns:a16="http://schemas.microsoft.com/office/drawing/2014/main" id="{00000000-0008-0000-0200-0000E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61" name="Picture 7">
          <a:extLst>
            <a:ext uri="{FF2B5EF4-FFF2-40B4-BE49-F238E27FC236}">
              <a16:creationId xmlns:a16="http://schemas.microsoft.com/office/drawing/2014/main" id="{00000000-0008-0000-0200-0000E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62" name="Picture 7">
          <a:extLst>
            <a:ext uri="{FF2B5EF4-FFF2-40B4-BE49-F238E27FC236}">
              <a16:creationId xmlns:a16="http://schemas.microsoft.com/office/drawing/2014/main" id="{00000000-0008-0000-0200-0000E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63" name="Picture 7">
          <a:extLst>
            <a:ext uri="{FF2B5EF4-FFF2-40B4-BE49-F238E27FC236}">
              <a16:creationId xmlns:a16="http://schemas.microsoft.com/office/drawing/2014/main" id="{00000000-0008-0000-0200-0000E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64" name="Picture 7">
          <a:extLst>
            <a:ext uri="{FF2B5EF4-FFF2-40B4-BE49-F238E27FC236}">
              <a16:creationId xmlns:a16="http://schemas.microsoft.com/office/drawing/2014/main" id="{00000000-0008-0000-0200-0000E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65" name="Picture 7">
          <a:extLst>
            <a:ext uri="{FF2B5EF4-FFF2-40B4-BE49-F238E27FC236}">
              <a16:creationId xmlns:a16="http://schemas.microsoft.com/office/drawing/2014/main" id="{00000000-0008-0000-0200-0000E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66" name="Picture 7">
          <a:extLst>
            <a:ext uri="{FF2B5EF4-FFF2-40B4-BE49-F238E27FC236}">
              <a16:creationId xmlns:a16="http://schemas.microsoft.com/office/drawing/2014/main" id="{00000000-0008-0000-0200-0000E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67" name="Picture 7">
          <a:extLst>
            <a:ext uri="{FF2B5EF4-FFF2-40B4-BE49-F238E27FC236}">
              <a16:creationId xmlns:a16="http://schemas.microsoft.com/office/drawing/2014/main" id="{00000000-0008-0000-0200-0000E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102</xdr:row>
      <xdr:rowOff>0</xdr:rowOff>
    </xdr:from>
    <xdr:ext cx="0" cy="156882"/>
    <xdr:pic>
      <xdr:nvPicPr>
        <xdr:cNvPr id="6168" name="Picture 7">
          <a:extLst>
            <a:ext uri="{FF2B5EF4-FFF2-40B4-BE49-F238E27FC236}">
              <a16:creationId xmlns:a16="http://schemas.microsoft.com/office/drawing/2014/main" id="{00000000-0008-0000-0200-0000E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6864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69" name="Picture 7">
          <a:extLst>
            <a:ext uri="{FF2B5EF4-FFF2-40B4-BE49-F238E27FC236}">
              <a16:creationId xmlns:a16="http://schemas.microsoft.com/office/drawing/2014/main" id="{00000000-0008-0000-0200-00003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70" name="Picture 7">
          <a:extLst>
            <a:ext uri="{FF2B5EF4-FFF2-40B4-BE49-F238E27FC236}">
              <a16:creationId xmlns:a16="http://schemas.microsoft.com/office/drawing/2014/main" id="{00000000-0008-0000-0200-00003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71" name="Picture 7">
          <a:extLst>
            <a:ext uri="{FF2B5EF4-FFF2-40B4-BE49-F238E27FC236}">
              <a16:creationId xmlns:a16="http://schemas.microsoft.com/office/drawing/2014/main" id="{00000000-0008-0000-0200-00003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72" name="Picture 7">
          <a:extLst>
            <a:ext uri="{FF2B5EF4-FFF2-40B4-BE49-F238E27FC236}">
              <a16:creationId xmlns:a16="http://schemas.microsoft.com/office/drawing/2014/main" id="{00000000-0008-0000-0200-00004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73" name="Picture 7">
          <a:extLst>
            <a:ext uri="{FF2B5EF4-FFF2-40B4-BE49-F238E27FC236}">
              <a16:creationId xmlns:a16="http://schemas.microsoft.com/office/drawing/2014/main" id="{00000000-0008-0000-0200-00004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74" name="Picture 7">
          <a:extLst>
            <a:ext uri="{FF2B5EF4-FFF2-40B4-BE49-F238E27FC236}">
              <a16:creationId xmlns:a16="http://schemas.microsoft.com/office/drawing/2014/main" id="{00000000-0008-0000-0200-00004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75" name="Picture 7">
          <a:extLst>
            <a:ext uri="{FF2B5EF4-FFF2-40B4-BE49-F238E27FC236}">
              <a16:creationId xmlns:a16="http://schemas.microsoft.com/office/drawing/2014/main" id="{00000000-0008-0000-0200-00004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76" name="Picture 7">
          <a:extLst>
            <a:ext uri="{FF2B5EF4-FFF2-40B4-BE49-F238E27FC236}">
              <a16:creationId xmlns:a16="http://schemas.microsoft.com/office/drawing/2014/main" id="{00000000-0008-0000-0200-00004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77" name="Picture 7">
          <a:extLst>
            <a:ext uri="{FF2B5EF4-FFF2-40B4-BE49-F238E27FC236}">
              <a16:creationId xmlns:a16="http://schemas.microsoft.com/office/drawing/2014/main" id="{00000000-0008-0000-0200-00004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78" name="Picture 7">
          <a:extLst>
            <a:ext uri="{FF2B5EF4-FFF2-40B4-BE49-F238E27FC236}">
              <a16:creationId xmlns:a16="http://schemas.microsoft.com/office/drawing/2014/main" id="{00000000-0008-0000-0200-00004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79" name="Picture 7">
          <a:extLst>
            <a:ext uri="{FF2B5EF4-FFF2-40B4-BE49-F238E27FC236}">
              <a16:creationId xmlns:a16="http://schemas.microsoft.com/office/drawing/2014/main" id="{00000000-0008-0000-0200-00004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80" name="Picture 7">
          <a:extLst>
            <a:ext uri="{FF2B5EF4-FFF2-40B4-BE49-F238E27FC236}">
              <a16:creationId xmlns:a16="http://schemas.microsoft.com/office/drawing/2014/main" id="{00000000-0008-0000-0200-00004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81" name="Picture 7">
          <a:extLst>
            <a:ext uri="{FF2B5EF4-FFF2-40B4-BE49-F238E27FC236}">
              <a16:creationId xmlns:a16="http://schemas.microsoft.com/office/drawing/2014/main" id="{00000000-0008-0000-0200-00004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82" name="Picture 7">
          <a:extLst>
            <a:ext uri="{FF2B5EF4-FFF2-40B4-BE49-F238E27FC236}">
              <a16:creationId xmlns:a16="http://schemas.microsoft.com/office/drawing/2014/main" id="{00000000-0008-0000-0200-00004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83" name="Picture 7">
          <a:extLst>
            <a:ext uri="{FF2B5EF4-FFF2-40B4-BE49-F238E27FC236}">
              <a16:creationId xmlns:a16="http://schemas.microsoft.com/office/drawing/2014/main" id="{00000000-0008-0000-0200-00004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84" name="Picture 7">
          <a:extLst>
            <a:ext uri="{FF2B5EF4-FFF2-40B4-BE49-F238E27FC236}">
              <a16:creationId xmlns:a16="http://schemas.microsoft.com/office/drawing/2014/main" id="{00000000-0008-0000-0200-00004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85" name="Picture 7">
          <a:extLst>
            <a:ext uri="{FF2B5EF4-FFF2-40B4-BE49-F238E27FC236}">
              <a16:creationId xmlns:a16="http://schemas.microsoft.com/office/drawing/2014/main" id="{00000000-0008-0000-0200-00004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86" name="Picture 7">
          <a:extLst>
            <a:ext uri="{FF2B5EF4-FFF2-40B4-BE49-F238E27FC236}">
              <a16:creationId xmlns:a16="http://schemas.microsoft.com/office/drawing/2014/main" id="{00000000-0008-0000-0200-00004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87" name="Picture 7">
          <a:extLst>
            <a:ext uri="{FF2B5EF4-FFF2-40B4-BE49-F238E27FC236}">
              <a16:creationId xmlns:a16="http://schemas.microsoft.com/office/drawing/2014/main" id="{00000000-0008-0000-0200-00005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88" name="Picture 7">
          <a:extLst>
            <a:ext uri="{FF2B5EF4-FFF2-40B4-BE49-F238E27FC236}">
              <a16:creationId xmlns:a16="http://schemas.microsoft.com/office/drawing/2014/main" id="{00000000-0008-0000-0200-00006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89" name="Picture 7">
          <a:extLst>
            <a:ext uri="{FF2B5EF4-FFF2-40B4-BE49-F238E27FC236}">
              <a16:creationId xmlns:a16="http://schemas.microsoft.com/office/drawing/2014/main" id="{00000000-0008-0000-0200-00006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90" name="Picture 7">
          <a:extLst>
            <a:ext uri="{FF2B5EF4-FFF2-40B4-BE49-F238E27FC236}">
              <a16:creationId xmlns:a16="http://schemas.microsoft.com/office/drawing/2014/main" id="{00000000-0008-0000-0200-00006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91" name="Picture 7">
          <a:extLst>
            <a:ext uri="{FF2B5EF4-FFF2-40B4-BE49-F238E27FC236}">
              <a16:creationId xmlns:a16="http://schemas.microsoft.com/office/drawing/2014/main" id="{00000000-0008-0000-0200-00006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92" name="Picture 7">
          <a:extLst>
            <a:ext uri="{FF2B5EF4-FFF2-40B4-BE49-F238E27FC236}">
              <a16:creationId xmlns:a16="http://schemas.microsoft.com/office/drawing/2014/main" id="{00000000-0008-0000-0200-0000A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93" name="Picture 7">
          <a:extLst>
            <a:ext uri="{FF2B5EF4-FFF2-40B4-BE49-F238E27FC236}">
              <a16:creationId xmlns:a16="http://schemas.microsoft.com/office/drawing/2014/main" id="{00000000-0008-0000-0200-0000A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94" name="Picture 7">
          <a:extLst>
            <a:ext uri="{FF2B5EF4-FFF2-40B4-BE49-F238E27FC236}">
              <a16:creationId xmlns:a16="http://schemas.microsoft.com/office/drawing/2014/main" id="{00000000-0008-0000-0200-0000A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95" name="Picture 7">
          <a:extLst>
            <a:ext uri="{FF2B5EF4-FFF2-40B4-BE49-F238E27FC236}">
              <a16:creationId xmlns:a16="http://schemas.microsoft.com/office/drawing/2014/main" id="{00000000-0008-0000-0200-0000E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96" name="Picture 7">
          <a:extLst>
            <a:ext uri="{FF2B5EF4-FFF2-40B4-BE49-F238E27FC236}">
              <a16:creationId xmlns:a16="http://schemas.microsoft.com/office/drawing/2014/main" id="{00000000-0008-0000-0200-0000E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97" name="Picture 7">
          <a:extLst>
            <a:ext uri="{FF2B5EF4-FFF2-40B4-BE49-F238E27FC236}">
              <a16:creationId xmlns:a16="http://schemas.microsoft.com/office/drawing/2014/main" id="{00000000-0008-0000-0200-0000E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98" name="Picture 7">
          <a:extLst>
            <a:ext uri="{FF2B5EF4-FFF2-40B4-BE49-F238E27FC236}">
              <a16:creationId xmlns:a16="http://schemas.microsoft.com/office/drawing/2014/main" id="{00000000-0008-0000-0200-0000E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199" name="Picture 7">
          <a:extLst>
            <a:ext uri="{FF2B5EF4-FFF2-40B4-BE49-F238E27FC236}">
              <a16:creationId xmlns:a16="http://schemas.microsoft.com/office/drawing/2014/main" id="{00000000-0008-0000-0200-0000E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00" name="Picture 7">
          <a:extLst>
            <a:ext uri="{FF2B5EF4-FFF2-40B4-BE49-F238E27FC236}">
              <a16:creationId xmlns:a16="http://schemas.microsoft.com/office/drawing/2014/main" id="{00000000-0008-0000-0200-0000F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01" name="Picture 7">
          <a:extLst>
            <a:ext uri="{FF2B5EF4-FFF2-40B4-BE49-F238E27FC236}">
              <a16:creationId xmlns:a16="http://schemas.microsoft.com/office/drawing/2014/main" id="{00000000-0008-0000-0200-0000F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02" name="Picture 7">
          <a:extLst>
            <a:ext uri="{FF2B5EF4-FFF2-40B4-BE49-F238E27FC236}">
              <a16:creationId xmlns:a16="http://schemas.microsoft.com/office/drawing/2014/main" id="{00000000-0008-0000-0200-0000F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03" name="Picture 7">
          <a:extLst>
            <a:ext uri="{FF2B5EF4-FFF2-40B4-BE49-F238E27FC236}">
              <a16:creationId xmlns:a16="http://schemas.microsoft.com/office/drawing/2014/main" id="{00000000-0008-0000-0200-0000F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04" name="Picture 7">
          <a:extLst>
            <a:ext uri="{FF2B5EF4-FFF2-40B4-BE49-F238E27FC236}">
              <a16:creationId xmlns:a16="http://schemas.microsoft.com/office/drawing/2014/main" id="{00000000-0008-0000-0200-0000F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05" name="Picture 7">
          <a:extLst>
            <a:ext uri="{FF2B5EF4-FFF2-40B4-BE49-F238E27FC236}">
              <a16:creationId xmlns:a16="http://schemas.microsoft.com/office/drawing/2014/main" id="{00000000-0008-0000-0200-0000F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06" name="Picture 7">
          <a:extLst>
            <a:ext uri="{FF2B5EF4-FFF2-40B4-BE49-F238E27FC236}">
              <a16:creationId xmlns:a16="http://schemas.microsoft.com/office/drawing/2014/main" id="{00000000-0008-0000-0200-0000F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07" name="Picture 7">
          <a:extLst>
            <a:ext uri="{FF2B5EF4-FFF2-40B4-BE49-F238E27FC236}">
              <a16:creationId xmlns:a16="http://schemas.microsoft.com/office/drawing/2014/main" id="{00000000-0008-0000-0200-0000F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08" name="Picture 7">
          <a:extLst>
            <a:ext uri="{FF2B5EF4-FFF2-40B4-BE49-F238E27FC236}">
              <a16:creationId xmlns:a16="http://schemas.microsoft.com/office/drawing/2014/main" id="{00000000-0008-0000-0200-0000F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09" name="Picture 7">
          <a:extLst>
            <a:ext uri="{FF2B5EF4-FFF2-40B4-BE49-F238E27FC236}">
              <a16:creationId xmlns:a16="http://schemas.microsoft.com/office/drawing/2014/main" id="{00000000-0008-0000-0200-0000F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10" name="Picture 7">
          <a:extLst>
            <a:ext uri="{FF2B5EF4-FFF2-40B4-BE49-F238E27FC236}">
              <a16:creationId xmlns:a16="http://schemas.microsoft.com/office/drawing/2014/main" id="{00000000-0008-0000-0200-0000F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11" name="Picture 7">
          <a:extLst>
            <a:ext uri="{FF2B5EF4-FFF2-40B4-BE49-F238E27FC236}">
              <a16:creationId xmlns:a16="http://schemas.microsoft.com/office/drawing/2014/main" id="{00000000-0008-0000-0200-0000F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12" name="Picture 7">
          <a:extLst>
            <a:ext uri="{FF2B5EF4-FFF2-40B4-BE49-F238E27FC236}">
              <a16:creationId xmlns:a16="http://schemas.microsoft.com/office/drawing/2014/main" id="{00000000-0008-0000-0200-0000F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13" name="Picture 7">
          <a:extLst>
            <a:ext uri="{FF2B5EF4-FFF2-40B4-BE49-F238E27FC236}">
              <a16:creationId xmlns:a16="http://schemas.microsoft.com/office/drawing/2014/main" id="{00000000-0008-0000-0200-0000F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14" name="Picture 7">
          <a:extLst>
            <a:ext uri="{FF2B5EF4-FFF2-40B4-BE49-F238E27FC236}">
              <a16:creationId xmlns:a16="http://schemas.microsoft.com/office/drawing/2014/main" id="{00000000-0008-0000-0200-0000F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15" name="Picture 7">
          <a:extLst>
            <a:ext uri="{FF2B5EF4-FFF2-40B4-BE49-F238E27FC236}">
              <a16:creationId xmlns:a16="http://schemas.microsoft.com/office/drawing/2014/main" id="{00000000-0008-0000-0200-0000F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16" name="Picture 7">
          <a:extLst>
            <a:ext uri="{FF2B5EF4-FFF2-40B4-BE49-F238E27FC236}">
              <a16:creationId xmlns:a16="http://schemas.microsoft.com/office/drawing/2014/main" id="{00000000-0008-0000-0200-00000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17" name="Picture 7">
          <a:extLst>
            <a:ext uri="{FF2B5EF4-FFF2-40B4-BE49-F238E27FC236}">
              <a16:creationId xmlns:a16="http://schemas.microsoft.com/office/drawing/2014/main" id="{00000000-0008-0000-0200-00000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18" name="Picture 7">
          <a:extLst>
            <a:ext uri="{FF2B5EF4-FFF2-40B4-BE49-F238E27FC236}">
              <a16:creationId xmlns:a16="http://schemas.microsoft.com/office/drawing/2014/main" id="{00000000-0008-0000-0200-00000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19" name="Picture 7">
          <a:extLst>
            <a:ext uri="{FF2B5EF4-FFF2-40B4-BE49-F238E27FC236}">
              <a16:creationId xmlns:a16="http://schemas.microsoft.com/office/drawing/2014/main" id="{00000000-0008-0000-0200-00000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82</xdr:row>
      <xdr:rowOff>0</xdr:rowOff>
    </xdr:from>
    <xdr:ext cx="0" cy="156882"/>
    <xdr:pic>
      <xdr:nvPicPr>
        <xdr:cNvPr id="6220" name="Picture 7">
          <a:extLst>
            <a:ext uri="{FF2B5EF4-FFF2-40B4-BE49-F238E27FC236}">
              <a16:creationId xmlns:a16="http://schemas.microsoft.com/office/drawing/2014/main" id="{00000000-0008-0000-0200-00000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43883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21" name="Picture 7">
          <a:extLst>
            <a:ext uri="{FF2B5EF4-FFF2-40B4-BE49-F238E27FC236}">
              <a16:creationId xmlns:a16="http://schemas.microsoft.com/office/drawing/2014/main" id="{00000000-0008-0000-0200-00003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22" name="Picture 7">
          <a:extLst>
            <a:ext uri="{FF2B5EF4-FFF2-40B4-BE49-F238E27FC236}">
              <a16:creationId xmlns:a16="http://schemas.microsoft.com/office/drawing/2014/main" id="{00000000-0008-0000-0200-00003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23" name="Picture 7">
          <a:extLst>
            <a:ext uri="{FF2B5EF4-FFF2-40B4-BE49-F238E27FC236}">
              <a16:creationId xmlns:a16="http://schemas.microsoft.com/office/drawing/2014/main" id="{00000000-0008-0000-0200-00003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24" name="Picture 7">
          <a:extLst>
            <a:ext uri="{FF2B5EF4-FFF2-40B4-BE49-F238E27FC236}">
              <a16:creationId xmlns:a16="http://schemas.microsoft.com/office/drawing/2014/main" id="{00000000-0008-0000-0200-00004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25" name="Picture 7">
          <a:extLst>
            <a:ext uri="{FF2B5EF4-FFF2-40B4-BE49-F238E27FC236}">
              <a16:creationId xmlns:a16="http://schemas.microsoft.com/office/drawing/2014/main" id="{00000000-0008-0000-0200-00004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26" name="Picture 7">
          <a:extLst>
            <a:ext uri="{FF2B5EF4-FFF2-40B4-BE49-F238E27FC236}">
              <a16:creationId xmlns:a16="http://schemas.microsoft.com/office/drawing/2014/main" id="{00000000-0008-0000-0200-00004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27" name="Picture 7">
          <a:extLst>
            <a:ext uri="{FF2B5EF4-FFF2-40B4-BE49-F238E27FC236}">
              <a16:creationId xmlns:a16="http://schemas.microsoft.com/office/drawing/2014/main" id="{00000000-0008-0000-0200-00004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28" name="Picture 7">
          <a:extLst>
            <a:ext uri="{FF2B5EF4-FFF2-40B4-BE49-F238E27FC236}">
              <a16:creationId xmlns:a16="http://schemas.microsoft.com/office/drawing/2014/main" id="{00000000-0008-0000-0200-00004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29" name="Picture 7">
          <a:extLst>
            <a:ext uri="{FF2B5EF4-FFF2-40B4-BE49-F238E27FC236}">
              <a16:creationId xmlns:a16="http://schemas.microsoft.com/office/drawing/2014/main" id="{00000000-0008-0000-0200-00004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30" name="Picture 7">
          <a:extLst>
            <a:ext uri="{FF2B5EF4-FFF2-40B4-BE49-F238E27FC236}">
              <a16:creationId xmlns:a16="http://schemas.microsoft.com/office/drawing/2014/main" id="{00000000-0008-0000-0200-00004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31" name="Picture 7">
          <a:extLst>
            <a:ext uri="{FF2B5EF4-FFF2-40B4-BE49-F238E27FC236}">
              <a16:creationId xmlns:a16="http://schemas.microsoft.com/office/drawing/2014/main" id="{00000000-0008-0000-0200-00004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32" name="Picture 7">
          <a:extLst>
            <a:ext uri="{FF2B5EF4-FFF2-40B4-BE49-F238E27FC236}">
              <a16:creationId xmlns:a16="http://schemas.microsoft.com/office/drawing/2014/main" id="{00000000-0008-0000-0200-00004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33" name="Picture 7">
          <a:extLst>
            <a:ext uri="{FF2B5EF4-FFF2-40B4-BE49-F238E27FC236}">
              <a16:creationId xmlns:a16="http://schemas.microsoft.com/office/drawing/2014/main" id="{00000000-0008-0000-0200-00004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34" name="Picture 7">
          <a:extLst>
            <a:ext uri="{FF2B5EF4-FFF2-40B4-BE49-F238E27FC236}">
              <a16:creationId xmlns:a16="http://schemas.microsoft.com/office/drawing/2014/main" id="{00000000-0008-0000-0200-00004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35" name="Picture 7">
          <a:extLst>
            <a:ext uri="{FF2B5EF4-FFF2-40B4-BE49-F238E27FC236}">
              <a16:creationId xmlns:a16="http://schemas.microsoft.com/office/drawing/2014/main" id="{00000000-0008-0000-0200-00004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36" name="Picture 7">
          <a:extLst>
            <a:ext uri="{FF2B5EF4-FFF2-40B4-BE49-F238E27FC236}">
              <a16:creationId xmlns:a16="http://schemas.microsoft.com/office/drawing/2014/main" id="{00000000-0008-0000-0200-00004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37" name="Picture 7">
          <a:extLst>
            <a:ext uri="{FF2B5EF4-FFF2-40B4-BE49-F238E27FC236}">
              <a16:creationId xmlns:a16="http://schemas.microsoft.com/office/drawing/2014/main" id="{00000000-0008-0000-0200-00004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38" name="Picture 7">
          <a:extLst>
            <a:ext uri="{FF2B5EF4-FFF2-40B4-BE49-F238E27FC236}">
              <a16:creationId xmlns:a16="http://schemas.microsoft.com/office/drawing/2014/main" id="{00000000-0008-0000-0200-00004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39" name="Picture 7">
          <a:extLst>
            <a:ext uri="{FF2B5EF4-FFF2-40B4-BE49-F238E27FC236}">
              <a16:creationId xmlns:a16="http://schemas.microsoft.com/office/drawing/2014/main" id="{00000000-0008-0000-0200-000050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40" name="Picture 7">
          <a:extLst>
            <a:ext uri="{FF2B5EF4-FFF2-40B4-BE49-F238E27FC236}">
              <a16:creationId xmlns:a16="http://schemas.microsoft.com/office/drawing/2014/main" id="{00000000-0008-0000-0200-00006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41" name="Picture 7">
          <a:extLst>
            <a:ext uri="{FF2B5EF4-FFF2-40B4-BE49-F238E27FC236}">
              <a16:creationId xmlns:a16="http://schemas.microsoft.com/office/drawing/2014/main" id="{00000000-0008-0000-0200-00006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42" name="Picture 7">
          <a:extLst>
            <a:ext uri="{FF2B5EF4-FFF2-40B4-BE49-F238E27FC236}">
              <a16:creationId xmlns:a16="http://schemas.microsoft.com/office/drawing/2014/main" id="{00000000-0008-0000-0200-00006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43" name="Picture 7">
          <a:extLst>
            <a:ext uri="{FF2B5EF4-FFF2-40B4-BE49-F238E27FC236}">
              <a16:creationId xmlns:a16="http://schemas.microsoft.com/office/drawing/2014/main" id="{00000000-0008-0000-0200-00006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44" name="Picture 7">
          <a:extLst>
            <a:ext uri="{FF2B5EF4-FFF2-40B4-BE49-F238E27FC236}">
              <a16:creationId xmlns:a16="http://schemas.microsoft.com/office/drawing/2014/main" id="{00000000-0008-0000-0200-0000A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45" name="Picture 7">
          <a:extLst>
            <a:ext uri="{FF2B5EF4-FFF2-40B4-BE49-F238E27FC236}">
              <a16:creationId xmlns:a16="http://schemas.microsoft.com/office/drawing/2014/main" id="{00000000-0008-0000-0200-0000A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46" name="Picture 7">
          <a:extLst>
            <a:ext uri="{FF2B5EF4-FFF2-40B4-BE49-F238E27FC236}">
              <a16:creationId xmlns:a16="http://schemas.microsoft.com/office/drawing/2014/main" id="{00000000-0008-0000-0200-0000A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47" name="Picture 7">
          <a:extLst>
            <a:ext uri="{FF2B5EF4-FFF2-40B4-BE49-F238E27FC236}">
              <a16:creationId xmlns:a16="http://schemas.microsoft.com/office/drawing/2014/main" id="{00000000-0008-0000-0200-0000E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48" name="Picture 7">
          <a:extLst>
            <a:ext uri="{FF2B5EF4-FFF2-40B4-BE49-F238E27FC236}">
              <a16:creationId xmlns:a16="http://schemas.microsoft.com/office/drawing/2014/main" id="{00000000-0008-0000-0200-0000E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49" name="Picture 7">
          <a:extLst>
            <a:ext uri="{FF2B5EF4-FFF2-40B4-BE49-F238E27FC236}">
              <a16:creationId xmlns:a16="http://schemas.microsoft.com/office/drawing/2014/main" id="{00000000-0008-0000-0200-0000E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50" name="Picture 7">
          <a:extLst>
            <a:ext uri="{FF2B5EF4-FFF2-40B4-BE49-F238E27FC236}">
              <a16:creationId xmlns:a16="http://schemas.microsoft.com/office/drawing/2014/main" id="{00000000-0008-0000-0200-0000E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51" name="Picture 7">
          <a:extLst>
            <a:ext uri="{FF2B5EF4-FFF2-40B4-BE49-F238E27FC236}">
              <a16:creationId xmlns:a16="http://schemas.microsoft.com/office/drawing/2014/main" id="{00000000-0008-0000-0200-0000E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52" name="Picture 7">
          <a:extLst>
            <a:ext uri="{FF2B5EF4-FFF2-40B4-BE49-F238E27FC236}">
              <a16:creationId xmlns:a16="http://schemas.microsoft.com/office/drawing/2014/main" id="{00000000-0008-0000-0200-0000F0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53" name="Picture 7">
          <a:extLst>
            <a:ext uri="{FF2B5EF4-FFF2-40B4-BE49-F238E27FC236}">
              <a16:creationId xmlns:a16="http://schemas.microsoft.com/office/drawing/2014/main" id="{00000000-0008-0000-0200-0000F1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54" name="Picture 7">
          <a:extLst>
            <a:ext uri="{FF2B5EF4-FFF2-40B4-BE49-F238E27FC236}">
              <a16:creationId xmlns:a16="http://schemas.microsoft.com/office/drawing/2014/main" id="{00000000-0008-0000-0200-0000F2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55" name="Picture 7">
          <a:extLst>
            <a:ext uri="{FF2B5EF4-FFF2-40B4-BE49-F238E27FC236}">
              <a16:creationId xmlns:a16="http://schemas.microsoft.com/office/drawing/2014/main" id="{00000000-0008-0000-0200-0000F3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56" name="Picture 7">
          <a:extLst>
            <a:ext uri="{FF2B5EF4-FFF2-40B4-BE49-F238E27FC236}">
              <a16:creationId xmlns:a16="http://schemas.microsoft.com/office/drawing/2014/main" id="{00000000-0008-0000-0200-0000F4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57" name="Picture 7">
          <a:extLst>
            <a:ext uri="{FF2B5EF4-FFF2-40B4-BE49-F238E27FC236}">
              <a16:creationId xmlns:a16="http://schemas.microsoft.com/office/drawing/2014/main" id="{00000000-0008-0000-0200-0000F5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58" name="Picture 7">
          <a:extLst>
            <a:ext uri="{FF2B5EF4-FFF2-40B4-BE49-F238E27FC236}">
              <a16:creationId xmlns:a16="http://schemas.microsoft.com/office/drawing/2014/main" id="{00000000-0008-0000-0200-0000F6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59" name="Picture 7">
          <a:extLst>
            <a:ext uri="{FF2B5EF4-FFF2-40B4-BE49-F238E27FC236}">
              <a16:creationId xmlns:a16="http://schemas.microsoft.com/office/drawing/2014/main" id="{00000000-0008-0000-0200-0000F7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60" name="Picture 7">
          <a:extLst>
            <a:ext uri="{FF2B5EF4-FFF2-40B4-BE49-F238E27FC236}">
              <a16:creationId xmlns:a16="http://schemas.microsoft.com/office/drawing/2014/main" id="{00000000-0008-0000-0200-0000F8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61" name="Picture 7">
          <a:extLst>
            <a:ext uri="{FF2B5EF4-FFF2-40B4-BE49-F238E27FC236}">
              <a16:creationId xmlns:a16="http://schemas.microsoft.com/office/drawing/2014/main" id="{00000000-0008-0000-0200-0000F9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62" name="Picture 7">
          <a:extLst>
            <a:ext uri="{FF2B5EF4-FFF2-40B4-BE49-F238E27FC236}">
              <a16:creationId xmlns:a16="http://schemas.microsoft.com/office/drawing/2014/main" id="{00000000-0008-0000-0200-0000FA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63" name="Picture 7">
          <a:extLst>
            <a:ext uri="{FF2B5EF4-FFF2-40B4-BE49-F238E27FC236}">
              <a16:creationId xmlns:a16="http://schemas.microsoft.com/office/drawing/2014/main" id="{00000000-0008-0000-0200-0000FB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64" name="Picture 7">
          <a:extLst>
            <a:ext uri="{FF2B5EF4-FFF2-40B4-BE49-F238E27FC236}">
              <a16:creationId xmlns:a16="http://schemas.microsoft.com/office/drawing/2014/main" id="{00000000-0008-0000-0200-0000FC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65" name="Picture 7">
          <a:extLst>
            <a:ext uri="{FF2B5EF4-FFF2-40B4-BE49-F238E27FC236}">
              <a16:creationId xmlns:a16="http://schemas.microsoft.com/office/drawing/2014/main" id="{00000000-0008-0000-0200-0000FD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66" name="Picture 7">
          <a:extLst>
            <a:ext uri="{FF2B5EF4-FFF2-40B4-BE49-F238E27FC236}">
              <a16:creationId xmlns:a16="http://schemas.microsoft.com/office/drawing/2014/main" id="{00000000-0008-0000-0200-0000FE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67" name="Picture 7">
          <a:extLst>
            <a:ext uri="{FF2B5EF4-FFF2-40B4-BE49-F238E27FC236}">
              <a16:creationId xmlns:a16="http://schemas.microsoft.com/office/drawing/2014/main" id="{00000000-0008-0000-0200-0000FF0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68" name="Picture 7">
          <a:extLst>
            <a:ext uri="{FF2B5EF4-FFF2-40B4-BE49-F238E27FC236}">
              <a16:creationId xmlns:a16="http://schemas.microsoft.com/office/drawing/2014/main" id="{00000000-0008-0000-0200-000000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69" name="Picture 7">
          <a:extLst>
            <a:ext uri="{FF2B5EF4-FFF2-40B4-BE49-F238E27FC236}">
              <a16:creationId xmlns:a16="http://schemas.microsoft.com/office/drawing/2014/main" id="{00000000-0008-0000-0200-000001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70" name="Picture 7">
          <a:extLst>
            <a:ext uri="{FF2B5EF4-FFF2-40B4-BE49-F238E27FC236}">
              <a16:creationId xmlns:a16="http://schemas.microsoft.com/office/drawing/2014/main" id="{00000000-0008-0000-0200-00000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71" name="Picture 7">
          <a:extLst>
            <a:ext uri="{FF2B5EF4-FFF2-40B4-BE49-F238E27FC236}">
              <a16:creationId xmlns:a16="http://schemas.microsoft.com/office/drawing/2014/main" id="{00000000-0008-0000-0200-000003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1676400</xdr:colOff>
      <xdr:row>88</xdr:row>
      <xdr:rowOff>0</xdr:rowOff>
    </xdr:from>
    <xdr:ext cx="0" cy="156882"/>
    <xdr:pic>
      <xdr:nvPicPr>
        <xdr:cNvPr id="6272" name="Picture 7">
          <a:extLst>
            <a:ext uri="{FF2B5EF4-FFF2-40B4-BE49-F238E27FC236}">
              <a16:creationId xmlns:a16="http://schemas.microsoft.com/office/drawing/2014/main" id="{00000000-0008-0000-0200-000004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5535" y="13435853"/>
          <a:ext cx="0" cy="156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twoCellAnchor>
    <xdr:from>
      <xdr:col>2</xdr:col>
      <xdr:colOff>114300</xdr:colOff>
      <xdr:row>26</xdr:row>
      <xdr:rowOff>133350</xdr:rowOff>
    </xdr:from>
    <xdr:to>
      <xdr:col>3</xdr:col>
      <xdr:colOff>2638425</xdr:colOff>
      <xdr:row>28</xdr:row>
      <xdr:rowOff>85725</xdr:rowOff>
    </xdr:to>
    <xdr:pic>
      <xdr:nvPicPr>
        <xdr:cNvPr id="3" name="Picture 38">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371600" y="4552950"/>
          <a:ext cx="295275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3</xdr:col>
          <xdr:colOff>28575</xdr:colOff>
          <xdr:row>10</xdr:row>
          <xdr:rowOff>9525</xdr:rowOff>
        </xdr:from>
        <xdr:to>
          <xdr:col>5</xdr:col>
          <xdr:colOff>485775</xdr:colOff>
          <xdr:row>11</xdr:row>
          <xdr:rowOff>47625</xdr:rowOff>
        </xdr:to>
        <xdr:sp macro="" textlink="">
          <xdr:nvSpPr>
            <xdr:cNvPr id="11265" name="Drop Down 1" descr="teste" hidden="1">
              <a:extLst>
                <a:ext uri="{63B3BB69-23CF-44E3-9099-C40C66FF867C}">
                  <a14:compatExt spid="_x0000_s11265"/>
                </a:ext>
                <a:ext uri="{FF2B5EF4-FFF2-40B4-BE49-F238E27FC236}">
                  <a16:creationId xmlns:a16="http://schemas.microsoft.com/office/drawing/2014/main" id="{00000000-0008-0000-0600-00000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21</xdr:row>
          <xdr:rowOff>142875</xdr:rowOff>
        </xdr:from>
        <xdr:to>
          <xdr:col>11</xdr:col>
          <xdr:colOff>819150</xdr:colOff>
          <xdr:row>23</xdr:row>
          <xdr:rowOff>28575</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600-0000022C0000}"/>
                </a:ext>
              </a:extLst>
            </xdr:cNvPr>
            <xdr:cNvSpPr/>
          </xdr:nvSpPr>
          <xdr:spPr bwMode="auto">
            <a:xfrm>
              <a:off x="0" y="0"/>
              <a:ext cx="0" cy="0"/>
            </a:xfrm>
            <a:prstGeom prst="rect">
              <a:avLst/>
            </a:prstGeom>
            <a:noFill/>
            <a:ln>
              <a:noFill/>
            </a:ln>
            <a:extLst>
              <a:ext uri="{909E8E84-426E-40DD-AFC4-6F175D3DCCD1}">
                <a14:hiddenFill>
                  <a:solidFill>
                    <a:srgbClr val="CCFFFF" mc:Ignorable="a14" a14:legacySpreadsheetColorIndex="41"/>
                  </a:solidFill>
                </a14:hiddenFill>
              </a:ext>
              <a:ext uri="{91240B29-F687-4F45-9708-019B960494DF}">
                <a14:hiddenLine w="9525">
                  <a:solidFill>
                    <a:srgbClr val="BCBCBC"/>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Tahoma"/>
                  <a:ea typeface="Tahoma"/>
                  <a:cs typeface="Tahoma"/>
                </a:rPr>
                <a:t>Mão-de-obra desonerada</a:t>
              </a:r>
            </a:p>
          </xdr:txBody>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0.199\e\Users\usuario\Desktop\02%20-%20ALTERA&#199;&#213;ES%20CAIXA_180219\PROJETO%20II%20-%20VILA%20CONCEI&#199;&#195;O\PLANILHA%20PROJETO%20II_0102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Documentos\01%20PROJETOS%20LITORAL%20SUL\2021\PAVIMENTA&#199;&#195;O\2%20-%20S&#195;O%20JOAO%20DO%20SUL\2021SJS17%20-%20RUA%20SD1%20-%20SERT&#195;O%20DO%20PIRITU\1-%20VOLUME%2001\3%20-%20OR&#199;AMENTO\1.2%20-%20OR&#199;AMENTO%20RUA%20SD1%20SERT&#195;O%20DO%20PIRITU.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e\DOCUMENTOS\01%20PROJETOS%20LITORAL%20SUL\2020\PAVIMENTA&#199;&#195;O\04%20-%20S&#195;O%20JO&#195;O%20DO%20SUL\05%20-%20EMENDA%20390.000,00%20-%20OK\1%20-%20VERS&#195;O%201.0\1-%20VOLUME%2001\1%20-%20OR&#199;AMENTO\OR&#199;AMENTO_SEIXO_390.00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01%20-%20DOCUMENTOS/01%20-%20PROJETOS%20LITORAL%20SUL/11%20-%202024/PAVIMENTA&#199;&#195;O/06%20-%20S&#195;O%20JO&#195;O%20DO%20SUL/2024SJS03%20-%20ROD%20SJS%20374%20ROD%20INTEGRA&#199;&#195;O%20-%20ok/VERS&#195;O%20LAJOTA/1-%20VOLUME%2001/3%20-%20OR&#199;AMENTO/1.0%20-%20OR&#199;AMENTO%203%20-%20SJS%2037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ORÇAMENTARIA"/>
      <sheetName val="Cronograma"/>
      <sheetName val="MEMORIAL DE CAL - PRAÇA SRA"/>
      <sheetName val="MEMORIAL DE CAL - PR TRECHO A"/>
      <sheetName val="MEMORIAL DE CAL - PR TRECHO B"/>
      <sheetName val="BDI"/>
      <sheetName val="PESQUISA"/>
      <sheetName val="COMPOSIÇÕES"/>
      <sheetName val="PLANILHA "/>
    </sheetNames>
    <sheetDataSet>
      <sheetData sheetId="0"/>
      <sheetData sheetId="1"/>
      <sheetData sheetId="2"/>
      <sheetData sheetId="3"/>
      <sheetData sheetId="4"/>
      <sheetData sheetId="5">
        <row r="17">
          <cell r="Q17">
            <v>0.03</v>
          </cell>
          <cell r="R17">
            <v>3.7999999999999999E-2</v>
          </cell>
          <cell r="S17">
            <v>3.4299999999999997E-2</v>
          </cell>
          <cell r="T17">
            <v>5.2900000000000003E-2</v>
          </cell>
          <cell r="U17">
            <v>0.04</v>
          </cell>
          <cell r="V17">
            <v>1.4999999999999999E-2</v>
          </cell>
        </row>
        <row r="18">
          <cell r="Q18">
            <v>8.0000000000000002E-3</v>
          </cell>
          <cell r="R18">
            <v>3.2000000000000002E-3</v>
          </cell>
          <cell r="S18">
            <v>2.8E-3</v>
          </cell>
          <cell r="T18">
            <v>2.5000000000000001E-3</v>
          </cell>
          <cell r="U18">
            <v>8.0999999999999996E-3</v>
          </cell>
          <cell r="V18">
            <v>3.0000000000000001E-3</v>
          </cell>
        </row>
        <row r="19">
          <cell r="Q19">
            <v>9.7000000000000003E-3</v>
          </cell>
          <cell r="R19">
            <v>5.0000000000000001E-3</v>
          </cell>
          <cell r="S19">
            <v>0.01</v>
          </cell>
          <cell r="T19">
            <v>0.01</v>
          </cell>
          <cell r="U19">
            <v>1.46E-2</v>
          </cell>
          <cell r="V19">
            <v>5.5999999999999999E-3</v>
          </cell>
        </row>
        <row r="20">
          <cell r="Q20">
            <v>5.8999999999999999E-3</v>
          </cell>
          <cell r="R20">
            <v>1.0200000000000001E-2</v>
          </cell>
          <cell r="S20">
            <v>9.4000000000000004E-3</v>
          </cell>
          <cell r="T20">
            <v>1.01E-2</v>
          </cell>
          <cell r="U20">
            <v>9.4000000000000004E-3</v>
          </cell>
          <cell r="V20">
            <v>8.5000000000000006E-3</v>
          </cell>
        </row>
        <row r="21">
          <cell r="Q21">
            <v>6.1600000000000002E-2</v>
          </cell>
          <cell r="R21">
            <v>6.6400000000000001E-2</v>
          </cell>
          <cell r="S21">
            <v>6.7400000000000002E-2</v>
          </cell>
          <cell r="T21">
            <v>0.08</v>
          </cell>
          <cell r="U21">
            <v>7.1400000000000005E-2</v>
          </cell>
          <cell r="V21">
            <v>3.5000000000000003E-2</v>
          </cell>
        </row>
        <row r="23">
          <cell r="Q23">
            <v>5.5E-2</v>
          </cell>
          <cell r="R23">
            <v>4.6699999999999998E-2</v>
          </cell>
          <cell r="S23">
            <v>6.7100000000000007E-2</v>
          </cell>
          <cell r="T23">
            <v>7.9299999999999995E-2</v>
          </cell>
          <cell r="U23">
            <v>7.85E-2</v>
          </cell>
          <cell r="V23">
            <v>4.4900000000000002E-2</v>
          </cell>
        </row>
        <row r="24">
          <cell r="Q24">
            <v>0.01</v>
          </cell>
          <cell r="R24">
            <v>7.4000000000000003E-3</v>
          </cell>
          <cell r="S24">
            <v>7.4999999999999997E-3</v>
          </cell>
          <cell r="T24">
            <v>5.5999999999999999E-3</v>
          </cell>
          <cell r="U24">
            <v>1.9900000000000001E-2</v>
          </cell>
          <cell r="V24">
            <v>8.2000000000000007E-3</v>
          </cell>
        </row>
        <row r="25">
          <cell r="Q25">
            <v>1.2699999999999999E-2</v>
          </cell>
          <cell r="R25">
            <v>9.7000000000000003E-3</v>
          </cell>
          <cell r="S25">
            <v>1.7399999999999999E-2</v>
          </cell>
          <cell r="T25">
            <v>1.9699999999999999E-2</v>
          </cell>
          <cell r="U25">
            <v>3.1600000000000003E-2</v>
          </cell>
          <cell r="V25">
            <v>8.8999999999999999E-3</v>
          </cell>
        </row>
        <row r="26">
          <cell r="Q26">
            <v>1.3899999999999999E-2</v>
          </cell>
          <cell r="R26">
            <v>1.21E-2</v>
          </cell>
          <cell r="S26">
            <v>1.17E-2</v>
          </cell>
          <cell r="T26">
            <v>1.11E-2</v>
          </cell>
          <cell r="U26">
            <v>1.3299999999999999E-2</v>
          </cell>
          <cell r="V26">
            <v>1.11E-2</v>
          </cell>
        </row>
        <row r="27">
          <cell r="Q27">
            <v>8.9599999999999999E-2</v>
          </cell>
          <cell r="R27">
            <v>8.6900000000000005E-2</v>
          </cell>
          <cell r="S27">
            <v>9.4E-2</v>
          </cell>
          <cell r="T27">
            <v>9.5100000000000004E-2</v>
          </cell>
          <cell r="U27">
            <v>0.1043</v>
          </cell>
          <cell r="V27">
            <v>6.2199999999999998E-2</v>
          </cell>
        </row>
      </sheetData>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ORÇ."/>
      <sheetName val="MEMORIAL CÁLCULO"/>
      <sheetName val="Cronograma"/>
      <sheetName val="INDICE DE REAJUSTE "/>
      <sheetName val="PESQUISA"/>
      <sheetName val="COMPOSIÇÕES"/>
      <sheetName val="BDI"/>
    </sheetNames>
    <sheetDataSet>
      <sheetData sheetId="0"/>
      <sheetData sheetId="1"/>
      <sheetData sheetId="2"/>
      <sheetData sheetId="3"/>
      <sheetData sheetId="4">
        <row r="2">
          <cell r="H2">
            <v>36</v>
          </cell>
        </row>
      </sheetData>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ORÇ."/>
      <sheetName val="MEMORIAL"/>
      <sheetName val="CRONOGRAMA"/>
      <sheetName val="REAJUSTE"/>
      <sheetName val="PESQUISA"/>
      <sheetName val="COMPOSIÇÕES"/>
      <sheetName val="BDI"/>
    </sheetNames>
    <sheetDataSet>
      <sheetData sheetId="0" refreshError="1">
        <row r="1">
          <cell r="A1" t="str">
            <v>ESTADO DE SANTA CATARINA</v>
          </cell>
          <cell r="B1">
            <v>0</v>
          </cell>
          <cell r="C1">
            <v>0</v>
          </cell>
          <cell r="D1">
            <v>0</v>
          </cell>
        </row>
        <row r="2">
          <cell r="A2" t="str">
            <v>PREFEITURA MUNICIAL DE SÃO JOÃO DO SUL</v>
          </cell>
          <cell r="B2">
            <v>0</v>
          </cell>
          <cell r="C2">
            <v>0</v>
          </cell>
          <cell r="D2">
            <v>0</v>
          </cell>
        </row>
        <row r="3">
          <cell r="A3" t="str">
            <v>SECRETARIA DE OBRAS</v>
          </cell>
          <cell r="B3">
            <v>0</v>
          </cell>
          <cell r="C3">
            <v>0</v>
          </cell>
          <cell r="D3">
            <v>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MEMORIAL CÁLCULO"/>
      <sheetName val="Cronograma"/>
      <sheetName val="COMPOSIÇÕES"/>
      <sheetName val="PESQUISA"/>
      <sheetName val="BDI"/>
    </sheetNames>
    <sheetDataSet>
      <sheetData sheetId="0"/>
      <sheetData sheetId="1"/>
      <sheetData sheetId="2" refreshError="1"/>
      <sheetData sheetId="3">
        <row r="30">
          <cell r="C30" t="str">
            <v>CREA/SC: 014.558-2</v>
          </cell>
        </row>
      </sheetData>
      <sheetData sheetId="4"/>
      <sheetData sheetId="5">
        <row r="27">
          <cell r="F27">
            <v>0.2331</v>
          </cell>
        </row>
      </sheetData>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58"/>
  <sheetViews>
    <sheetView showGridLines="0" tabSelected="1" zoomScale="40" zoomScaleNormal="40" zoomScaleSheetLayoutView="40" workbookViewId="0">
      <selection activeCell="Q16" sqref="Q16"/>
    </sheetView>
  </sheetViews>
  <sheetFormatPr defaultColWidth="9.140625" defaultRowHeight="25.5"/>
  <cols>
    <col min="1" max="1" width="13.140625" style="188" customWidth="1"/>
    <col min="2" max="2" width="27.5703125" style="188" customWidth="1"/>
    <col min="3" max="3" width="23.85546875" style="186" customWidth="1"/>
    <col min="4" max="4" width="131.42578125" style="258" customWidth="1"/>
    <col min="5" max="5" width="16.5703125" style="186" customWidth="1"/>
    <col min="6" max="6" width="23" style="189" bestFit="1" customWidth="1"/>
    <col min="7" max="7" width="25.85546875" style="342" bestFit="1" customWidth="1"/>
    <col min="8" max="8" width="20.42578125" style="212" customWidth="1"/>
    <col min="9" max="9" width="25.85546875" style="337" customWidth="1"/>
    <col min="10" max="10" width="32.7109375" style="186" customWidth="1"/>
    <col min="11" max="11" width="14.42578125" style="187" customWidth="1"/>
    <col min="12" max="12" width="12.42578125" style="186" bestFit="1" customWidth="1"/>
    <col min="13" max="13" width="9.28515625" style="186" bestFit="1" customWidth="1"/>
    <col min="14" max="14" width="29.7109375" style="186" customWidth="1"/>
    <col min="15" max="15" width="55.5703125" style="345" bestFit="1" customWidth="1"/>
    <col min="16" max="19" width="42" style="188" customWidth="1"/>
    <col min="20" max="29" width="42" style="186" customWidth="1"/>
    <col min="30" max="16384" width="9.140625" style="186"/>
  </cols>
  <sheetData>
    <row r="1" spans="1:38" s="205" customFormat="1" ht="32.25" customHeight="1">
      <c r="A1" s="167" t="s">
        <v>0</v>
      </c>
      <c r="B1" s="168"/>
      <c r="C1" s="169"/>
      <c r="D1" s="255"/>
      <c r="E1" s="169"/>
      <c r="F1" s="170"/>
      <c r="G1" s="338"/>
      <c r="H1" s="207"/>
      <c r="I1" s="330"/>
      <c r="J1" s="447"/>
      <c r="K1" s="447"/>
      <c r="L1" s="447"/>
      <c r="M1" s="448"/>
      <c r="N1" s="449"/>
      <c r="O1" s="345"/>
      <c r="P1" s="644"/>
      <c r="Q1" s="644"/>
      <c r="R1" s="644"/>
      <c r="S1" s="644"/>
    </row>
    <row r="2" spans="1:38" s="205" customFormat="1" ht="32.25" customHeight="1">
      <c r="A2" s="450" t="s">
        <v>391</v>
      </c>
      <c r="B2" s="451"/>
      <c r="C2" s="446"/>
      <c r="D2" s="452"/>
      <c r="E2" s="453"/>
      <c r="F2" s="454"/>
      <c r="G2" s="455"/>
      <c r="H2" s="456"/>
      <c r="I2" s="332"/>
      <c r="J2" s="457"/>
      <c r="K2" s="457"/>
      <c r="L2" s="457"/>
      <c r="M2" s="446"/>
      <c r="N2" s="458"/>
      <c r="O2" s="345"/>
      <c r="P2" s="644"/>
      <c r="Q2" s="644"/>
      <c r="R2" s="644"/>
      <c r="S2" s="644"/>
    </row>
    <row r="3" spans="1:38" s="205" customFormat="1" ht="32.25" customHeight="1">
      <c r="A3" s="173" t="s">
        <v>1</v>
      </c>
      <c r="B3" s="171"/>
      <c r="C3" s="215"/>
      <c r="D3" s="459"/>
      <c r="E3" s="215"/>
      <c r="F3" s="460"/>
      <c r="G3" s="461"/>
      <c r="H3" s="462"/>
      <c r="I3" s="463"/>
      <c r="J3" s="457"/>
      <c r="K3" s="457"/>
      <c r="L3" s="457"/>
      <c r="M3" s="446"/>
      <c r="N3" s="458"/>
      <c r="O3" s="345"/>
      <c r="P3" s="644"/>
      <c r="Q3" s="644"/>
      <c r="R3" s="644"/>
      <c r="S3" s="644"/>
    </row>
    <row r="4" spans="1:38" s="205" customFormat="1" ht="69.75" customHeight="1">
      <c r="A4" s="693" t="s">
        <v>432</v>
      </c>
      <c r="B4" s="694"/>
      <c r="C4" s="694"/>
      <c r="D4" s="694"/>
      <c r="E4" s="694"/>
      <c r="F4" s="694"/>
      <c r="G4" s="694"/>
      <c r="H4" s="694"/>
      <c r="I4" s="694"/>
      <c r="J4" s="694"/>
      <c r="K4" s="694"/>
      <c r="L4" s="694"/>
      <c r="M4" s="694"/>
      <c r="N4" s="695"/>
      <c r="O4" s="345"/>
      <c r="P4" s="644"/>
      <c r="Q4" s="644"/>
      <c r="R4" s="644"/>
      <c r="S4" s="644"/>
    </row>
    <row r="5" spans="1:38" s="205" customFormat="1" ht="32.25" customHeight="1">
      <c r="A5" s="173" t="s">
        <v>394</v>
      </c>
      <c r="B5" s="171"/>
      <c r="C5" s="215"/>
      <c r="D5" s="464"/>
      <c r="E5" s="171"/>
      <c r="F5" s="172"/>
      <c r="G5" s="339"/>
      <c r="H5" s="208"/>
      <c r="I5" s="465"/>
      <c r="J5" s="457"/>
      <c r="K5" s="457"/>
      <c r="L5" s="457"/>
      <c r="M5" s="446"/>
      <c r="N5" s="458"/>
      <c r="O5" s="345"/>
      <c r="P5" s="644"/>
      <c r="Q5" s="644"/>
      <c r="R5" s="644"/>
      <c r="S5" s="644"/>
    </row>
    <row r="6" spans="1:38" s="385" customFormat="1" ht="26.25">
      <c r="A6" s="173" t="s">
        <v>395</v>
      </c>
      <c r="B6" s="215"/>
      <c r="C6" s="215"/>
      <c r="D6" s="464"/>
      <c r="E6" s="171"/>
      <c r="F6" s="206"/>
      <c r="G6" s="331"/>
      <c r="H6" s="208"/>
      <c r="I6" s="331"/>
      <c r="J6" s="466"/>
      <c r="K6" s="467"/>
      <c r="L6" s="468"/>
      <c r="M6" s="469"/>
      <c r="N6" s="470"/>
      <c r="O6" s="346"/>
      <c r="P6" s="645"/>
      <c r="Q6" s="645"/>
      <c r="R6" s="645"/>
      <c r="S6" s="645"/>
    </row>
    <row r="7" spans="1:38" s="205" customFormat="1" ht="32.25" customHeight="1">
      <c r="A7" s="173" t="s">
        <v>396</v>
      </c>
      <c r="B7" s="171"/>
      <c r="C7" s="215"/>
      <c r="D7" s="471"/>
      <c r="E7" s="453"/>
      <c r="F7" s="454"/>
      <c r="G7" s="455"/>
      <c r="H7" s="456"/>
      <c r="I7" s="332"/>
      <c r="J7" s="457"/>
      <c r="K7" s="457"/>
      <c r="L7" s="457"/>
      <c r="M7" s="446"/>
      <c r="N7" s="458"/>
      <c r="O7" s="345"/>
      <c r="P7" s="644"/>
      <c r="Q7" s="644"/>
      <c r="R7" s="644"/>
      <c r="S7" s="644"/>
    </row>
    <row r="8" spans="1:38" s="205" customFormat="1" ht="32.25" customHeight="1">
      <c r="A8" s="173" t="s">
        <v>417</v>
      </c>
      <c r="B8" s="171"/>
      <c r="C8" s="174"/>
      <c r="D8" s="256"/>
      <c r="E8" s="174"/>
      <c r="F8" s="175"/>
      <c r="G8" s="340"/>
      <c r="H8" s="209"/>
      <c r="I8" s="333"/>
      <c r="J8" s="457"/>
      <c r="K8" s="457"/>
      <c r="L8" s="457"/>
      <c r="M8" s="446"/>
      <c r="N8" s="458"/>
      <c r="O8" s="345"/>
      <c r="P8" s="644"/>
      <c r="Q8" s="644"/>
      <c r="R8" s="644"/>
      <c r="S8" s="644"/>
    </row>
    <row r="9" spans="1:38" s="204" customFormat="1" ht="76.5" customHeight="1" thickBot="1">
      <c r="A9" s="696" t="s">
        <v>2</v>
      </c>
      <c r="B9" s="697"/>
      <c r="C9" s="697"/>
      <c r="D9" s="697"/>
      <c r="E9" s="697"/>
      <c r="F9" s="697"/>
      <c r="G9" s="697"/>
      <c r="H9" s="697"/>
      <c r="I9" s="697"/>
      <c r="J9" s="697"/>
      <c r="K9" s="697"/>
      <c r="L9" s="697"/>
      <c r="M9" s="697"/>
      <c r="N9" s="698"/>
      <c r="O9" s="653"/>
      <c r="P9" s="653"/>
      <c r="Q9" s="653"/>
      <c r="R9" s="653"/>
      <c r="S9" s="643"/>
      <c r="T9" s="634"/>
      <c r="U9" s="634"/>
      <c r="V9" s="634"/>
      <c r="W9" s="634"/>
      <c r="X9" s="634"/>
      <c r="Y9" s="634"/>
      <c r="Z9" s="634"/>
      <c r="AA9" s="634"/>
      <c r="AB9" s="634"/>
      <c r="AC9" s="634"/>
      <c r="AD9" s="634"/>
      <c r="AE9" s="634"/>
      <c r="AF9" s="634"/>
      <c r="AG9" s="634"/>
      <c r="AH9" s="634"/>
      <c r="AI9" s="634"/>
      <c r="AJ9" s="634"/>
      <c r="AK9" s="634"/>
      <c r="AL9" s="634"/>
    </row>
    <row r="10" spans="1:38" s="205" customFormat="1" ht="32.25" customHeight="1">
      <c r="A10" s="705" t="s">
        <v>3</v>
      </c>
      <c r="B10" s="677" t="s">
        <v>4</v>
      </c>
      <c r="C10" s="709" t="s">
        <v>5</v>
      </c>
      <c r="D10" s="707" t="s">
        <v>24</v>
      </c>
      <c r="E10" s="677" t="s">
        <v>6</v>
      </c>
      <c r="F10" s="677" t="s">
        <v>7</v>
      </c>
      <c r="G10" s="472" t="s">
        <v>8</v>
      </c>
      <c r="H10" s="473"/>
      <c r="I10" s="472"/>
      <c r="J10" s="677" t="s">
        <v>25</v>
      </c>
      <c r="K10" s="682" t="s">
        <v>163</v>
      </c>
      <c r="L10" s="683"/>
      <c r="M10" s="683"/>
      <c r="N10" s="684"/>
      <c r="O10" s="345"/>
      <c r="P10" s="644" t="s">
        <v>407</v>
      </c>
      <c r="Q10" s="657">
        <v>350000</v>
      </c>
      <c r="R10" s="644"/>
      <c r="S10" s="644"/>
    </row>
    <row r="11" spans="1:38" s="205" customFormat="1" ht="52.5" customHeight="1" thickBot="1">
      <c r="A11" s="706"/>
      <c r="B11" s="678"/>
      <c r="C11" s="710"/>
      <c r="D11" s="708"/>
      <c r="E11" s="678"/>
      <c r="F11" s="678"/>
      <c r="G11" s="474" t="s">
        <v>9</v>
      </c>
      <c r="H11" s="475" t="s">
        <v>75</v>
      </c>
      <c r="I11" s="476" t="s">
        <v>10</v>
      </c>
      <c r="J11" s="678"/>
      <c r="K11" s="685"/>
      <c r="L11" s="686"/>
      <c r="M11" s="686"/>
      <c r="N11" s="687"/>
      <c r="O11" s="345"/>
      <c r="P11" s="652"/>
      <c r="Q11" s="654"/>
      <c r="R11" s="644"/>
      <c r="S11" s="644"/>
    </row>
    <row r="12" spans="1:38" s="205" customFormat="1" ht="63" customHeight="1">
      <c r="A12" s="176" t="s">
        <v>271</v>
      </c>
      <c r="B12" s="177"/>
      <c r="C12" s="178"/>
      <c r="D12" s="635" t="str">
        <f>A4</f>
        <v>PAVIMENTAÇÃO DA RODOVIA MUNICIPAL SJS 158 - TRECHO 02 - SENTIDO VILA GABRIEL - NORTE/SUL</v>
      </c>
      <c r="E12" s="178"/>
      <c r="F12" s="179"/>
      <c r="G12" s="341"/>
      <c r="H12" s="210"/>
      <c r="I12" s="334"/>
      <c r="J12" s="180">
        <f>SUM(J13,J15,J20,J30,J36,J38)</f>
        <v>357482.70999999996</v>
      </c>
      <c r="K12" s="477"/>
      <c r="L12" s="478"/>
      <c r="M12" s="478"/>
      <c r="N12" s="479"/>
      <c r="O12" s="372"/>
      <c r="P12" s="644"/>
      <c r="Q12" s="644"/>
      <c r="R12" s="644"/>
      <c r="S12" s="644"/>
    </row>
    <row r="13" spans="1:38" s="205" customFormat="1" ht="45.75" customHeight="1">
      <c r="A13" s="181" t="s">
        <v>208</v>
      </c>
      <c r="B13" s="182"/>
      <c r="C13" s="183"/>
      <c r="D13" s="257" t="s">
        <v>209</v>
      </c>
      <c r="E13" s="183"/>
      <c r="F13" s="184"/>
      <c r="G13" s="336"/>
      <c r="H13" s="211"/>
      <c r="I13" s="335"/>
      <c r="J13" s="185">
        <f>SUM(J14:J14)</f>
        <v>1744.47</v>
      </c>
      <c r="K13" s="349"/>
      <c r="L13" s="350"/>
      <c r="M13" s="350"/>
      <c r="N13" s="374"/>
      <c r="O13" s="373"/>
      <c r="P13" s="644"/>
      <c r="Q13" s="644"/>
      <c r="R13" s="644"/>
      <c r="S13" s="644"/>
    </row>
    <row r="14" spans="1:38" s="291" customFormat="1" ht="51">
      <c r="A14" s="481" t="s">
        <v>212</v>
      </c>
      <c r="B14" s="482" t="s">
        <v>11</v>
      </c>
      <c r="C14" s="483">
        <v>103689</v>
      </c>
      <c r="D14" s="484" t="s">
        <v>301</v>
      </c>
      <c r="E14" s="485" t="s">
        <v>12</v>
      </c>
      <c r="F14" s="669">
        <f>ROUND(3*1.5,2)</f>
        <v>4.5</v>
      </c>
      <c r="G14" s="486">
        <v>314.37</v>
      </c>
      <c r="H14" s="487">
        <f>BDI!$F$27</f>
        <v>0.23312052424080965</v>
      </c>
      <c r="I14" s="488">
        <f>ROUND(G14*(1+H14),2)</f>
        <v>387.66</v>
      </c>
      <c r="J14" s="489">
        <f>ROUND((I14*F14),2)</f>
        <v>1744.47</v>
      </c>
      <c r="K14" s="702" t="s">
        <v>302</v>
      </c>
      <c r="L14" s="703"/>
      <c r="M14" s="703"/>
      <c r="N14" s="704"/>
      <c r="O14" s="492"/>
      <c r="P14" s="646"/>
      <c r="Q14" s="646"/>
      <c r="R14" s="646"/>
      <c r="S14" s="646"/>
    </row>
    <row r="15" spans="1:38" s="385" customFormat="1" ht="26.25">
      <c r="A15" s="181" t="s">
        <v>19</v>
      </c>
      <c r="B15" s="182"/>
      <c r="C15" s="183"/>
      <c r="D15" s="257" t="s">
        <v>14</v>
      </c>
      <c r="E15" s="183"/>
      <c r="F15" s="336"/>
      <c r="G15" s="336"/>
      <c r="H15" s="211"/>
      <c r="I15" s="335"/>
      <c r="J15" s="185">
        <f>SUM(J16:J19)</f>
        <v>13016.51</v>
      </c>
      <c r="K15" s="349"/>
      <c r="L15" s="350"/>
      <c r="M15" s="350"/>
      <c r="N15" s="374"/>
      <c r="O15" s="373"/>
      <c r="P15" s="645"/>
      <c r="Q15" s="645"/>
      <c r="R15" s="645"/>
      <c r="S15" s="645"/>
    </row>
    <row r="16" spans="1:38" s="291" customFormat="1" ht="102">
      <c r="A16" s="481" t="s">
        <v>186</v>
      </c>
      <c r="B16" s="482" t="s">
        <v>166</v>
      </c>
      <c r="C16" s="485">
        <v>5502166</v>
      </c>
      <c r="D16" s="484" t="s">
        <v>211</v>
      </c>
      <c r="E16" s="485" t="s">
        <v>13</v>
      </c>
      <c r="F16" s="669">
        <f>'MEMORIAL CÁLCULO'!B10</f>
        <v>543.73</v>
      </c>
      <c r="G16" s="486">
        <v>6.31</v>
      </c>
      <c r="H16" s="487">
        <f>BDI!$F$27</f>
        <v>0.23312052424080965</v>
      </c>
      <c r="I16" s="488">
        <f>ROUND(G16*(1+H16),2)</f>
        <v>7.78</v>
      </c>
      <c r="J16" s="489">
        <f>ROUND((I16*F16),2)</f>
        <v>4230.22</v>
      </c>
      <c r="K16" s="493" t="s">
        <v>175</v>
      </c>
      <c r="L16" s="490"/>
      <c r="M16" s="490"/>
      <c r="N16" s="491"/>
      <c r="O16" s="492"/>
      <c r="P16" s="646"/>
      <c r="Q16" s="646"/>
      <c r="R16" s="646"/>
      <c r="S16" s="646"/>
    </row>
    <row r="17" spans="1:21" s="442" customFormat="1" ht="53.25" customHeight="1">
      <c r="A17" s="481" t="s">
        <v>187</v>
      </c>
      <c r="B17" s="482" t="s">
        <v>166</v>
      </c>
      <c r="C17" s="485">
        <v>5502978</v>
      </c>
      <c r="D17" s="484" t="s">
        <v>185</v>
      </c>
      <c r="E17" s="483" t="s">
        <v>13</v>
      </c>
      <c r="F17" s="669">
        <f>'MEMORIAL CÁLCULO'!C13</f>
        <v>19.28</v>
      </c>
      <c r="G17" s="486">
        <v>4.96</v>
      </c>
      <c r="H17" s="487">
        <f>BDI!$F$27</f>
        <v>0.23312052424080965</v>
      </c>
      <c r="I17" s="488">
        <f>ROUND(G17*(1+H17),2)</f>
        <v>6.12</v>
      </c>
      <c r="J17" s="489">
        <f>ROUND((I17*F17),2)</f>
        <v>117.99</v>
      </c>
      <c r="K17" s="493" t="s">
        <v>175</v>
      </c>
      <c r="L17" s="494"/>
      <c r="M17" s="494"/>
      <c r="N17" s="495"/>
      <c r="O17" s="492"/>
      <c r="P17" s="653"/>
      <c r="Q17" s="647"/>
      <c r="R17" s="647"/>
      <c r="S17" s="647"/>
    </row>
    <row r="18" spans="1:21" s="442" customFormat="1" ht="52.5" customHeight="1">
      <c r="A18" s="481" t="s">
        <v>193</v>
      </c>
      <c r="B18" s="496" t="s">
        <v>166</v>
      </c>
      <c r="C18" s="496">
        <v>4413942</v>
      </c>
      <c r="D18" s="497" t="s">
        <v>284</v>
      </c>
      <c r="E18" s="496" t="s">
        <v>13</v>
      </c>
      <c r="F18" s="669">
        <f>'MEMORIAL CÁLCULO'!B21</f>
        <v>574.44000000000005</v>
      </c>
      <c r="G18" s="486">
        <v>1.86</v>
      </c>
      <c r="H18" s="498">
        <v>0.2331</v>
      </c>
      <c r="I18" s="499">
        <f t="shared" ref="I18" si="0">ROUND(G18*(1+H18),2)</f>
        <v>2.29</v>
      </c>
      <c r="J18" s="500">
        <f t="shared" ref="J18" si="1">ROUND(I18*F18,2)</f>
        <v>1315.47</v>
      </c>
      <c r="K18" s="674" t="s">
        <v>175</v>
      </c>
      <c r="L18" s="675"/>
      <c r="M18" s="675"/>
      <c r="N18" s="676"/>
      <c r="O18" s="492"/>
      <c r="P18" s="655"/>
      <c r="Q18" s="648"/>
      <c r="R18" s="648"/>
      <c r="S18" s="648"/>
      <c r="T18" s="443"/>
      <c r="U18" s="443"/>
    </row>
    <row r="19" spans="1:21" s="442" customFormat="1" ht="52.5" customHeight="1">
      <c r="A19" s="481" t="s">
        <v>311</v>
      </c>
      <c r="B19" s="496" t="s">
        <v>11</v>
      </c>
      <c r="C19" s="483">
        <v>95876</v>
      </c>
      <c r="D19" s="497" t="s">
        <v>304</v>
      </c>
      <c r="E19" s="496" t="s">
        <v>13</v>
      </c>
      <c r="F19" s="669">
        <f>'MEMORIAL CÁLCULO'!C26</f>
        <v>2872.2</v>
      </c>
      <c r="G19" s="486">
        <v>2.08</v>
      </c>
      <c r="H19" s="498">
        <v>0.2331</v>
      </c>
      <c r="I19" s="499">
        <f t="shared" ref="I19" si="2">ROUND(G19*(1+H19),2)</f>
        <v>2.56</v>
      </c>
      <c r="J19" s="500">
        <f t="shared" ref="J19" si="3">ROUND(I19*F19,2)</f>
        <v>7352.83</v>
      </c>
      <c r="K19" s="674" t="s">
        <v>175</v>
      </c>
      <c r="L19" s="675"/>
      <c r="M19" s="675"/>
      <c r="N19" s="676"/>
      <c r="O19" s="492"/>
      <c r="P19" s="655"/>
      <c r="Q19" s="656"/>
      <c r="R19" s="648"/>
      <c r="S19" s="648"/>
      <c r="T19" s="443"/>
      <c r="U19" s="443"/>
    </row>
    <row r="20" spans="1:21" s="385" customFormat="1" ht="37.5">
      <c r="A20" s="181" t="s">
        <v>20</v>
      </c>
      <c r="B20" s="182"/>
      <c r="C20" s="183"/>
      <c r="D20" s="257" t="s">
        <v>233</v>
      </c>
      <c r="E20" s="183"/>
      <c r="F20" s="184"/>
      <c r="G20" s="336"/>
      <c r="H20" s="183"/>
      <c r="I20" s="335"/>
      <c r="J20" s="185">
        <f>SUM(J21:J29)</f>
        <v>6204.93</v>
      </c>
      <c r="K20" s="284"/>
      <c r="L20" s="285"/>
      <c r="M20" s="285"/>
      <c r="N20" s="375"/>
      <c r="O20" s="346"/>
      <c r="P20" s="655"/>
      <c r="Q20" s="645"/>
      <c r="R20" s="645"/>
      <c r="S20" s="645"/>
    </row>
    <row r="21" spans="1:21" s="291" customFormat="1" ht="102">
      <c r="A21" s="481" t="s">
        <v>188</v>
      </c>
      <c r="B21" s="482" t="s">
        <v>11</v>
      </c>
      <c r="C21" s="485">
        <v>90091</v>
      </c>
      <c r="D21" s="484" t="s">
        <v>181</v>
      </c>
      <c r="E21" s="485" t="s">
        <v>13</v>
      </c>
      <c r="F21" s="669">
        <f>'MEMORIAL CÁLCULO'!B43</f>
        <v>14.3</v>
      </c>
      <c r="G21" s="486">
        <v>6.5</v>
      </c>
      <c r="H21" s="487">
        <f>BDI!$F$27</f>
        <v>0.23312052424080965</v>
      </c>
      <c r="I21" s="501">
        <f t="shared" ref="I21:I24" si="4">ROUND(G21*(1+H21),2)</f>
        <v>8.02</v>
      </c>
      <c r="J21" s="502">
        <f>ROUND(I21*F21,2)</f>
        <v>114.69</v>
      </c>
      <c r="K21" s="688" t="s">
        <v>176</v>
      </c>
      <c r="L21" s="689"/>
      <c r="M21" s="689"/>
      <c r="N21" s="690"/>
      <c r="O21" s="503"/>
      <c r="P21" s="655"/>
      <c r="Q21" s="656"/>
      <c r="R21" s="646"/>
      <c r="S21" s="646"/>
    </row>
    <row r="22" spans="1:21" s="444" customFormat="1">
      <c r="A22" s="481" t="s">
        <v>189</v>
      </c>
      <c r="B22" s="496" t="s">
        <v>166</v>
      </c>
      <c r="C22" s="504">
        <v>2003850</v>
      </c>
      <c r="D22" s="505" t="s">
        <v>270</v>
      </c>
      <c r="E22" s="496" t="s">
        <v>13</v>
      </c>
      <c r="F22" s="669">
        <f>'MEMORIAL CÁLCULO'!B51</f>
        <v>0.55000000000000004</v>
      </c>
      <c r="G22" s="486">
        <v>147.69999999999999</v>
      </c>
      <c r="H22" s="487">
        <f>BDI!$F$27</f>
        <v>0.23312052424080965</v>
      </c>
      <c r="I22" s="500">
        <f t="shared" si="4"/>
        <v>182.13</v>
      </c>
      <c r="J22" s="506">
        <f t="shared" ref="J22:J24" si="5">ROUND(I22*F22,2)</f>
        <v>100.17</v>
      </c>
      <c r="K22" s="674" t="s">
        <v>176</v>
      </c>
      <c r="L22" s="675"/>
      <c r="M22" s="675"/>
      <c r="N22" s="676"/>
      <c r="O22" s="507"/>
      <c r="P22" s="649"/>
      <c r="Q22" s="649"/>
      <c r="R22" s="649"/>
      <c r="S22" s="649"/>
    </row>
    <row r="23" spans="1:21" s="442" customFormat="1" ht="76.5">
      <c r="A23" s="481" t="s">
        <v>190</v>
      </c>
      <c r="B23" s="483" t="s">
        <v>210</v>
      </c>
      <c r="C23" s="508">
        <v>37451</v>
      </c>
      <c r="D23" s="509" t="s">
        <v>216</v>
      </c>
      <c r="E23" s="485" t="s">
        <v>15</v>
      </c>
      <c r="F23" s="669">
        <f>'MEMORIAL CÁLCULO'!C40</f>
        <v>10</v>
      </c>
      <c r="G23" s="486">
        <v>48.81</v>
      </c>
      <c r="H23" s="487">
        <f>BDI!$F$27</f>
        <v>0.23312052424080965</v>
      </c>
      <c r="I23" s="501">
        <f t="shared" si="4"/>
        <v>60.19</v>
      </c>
      <c r="J23" s="502">
        <f t="shared" si="5"/>
        <v>601.9</v>
      </c>
      <c r="K23" s="688" t="s">
        <v>176</v>
      </c>
      <c r="L23" s="689"/>
      <c r="M23" s="689"/>
      <c r="N23" s="690"/>
      <c r="O23" s="503"/>
      <c r="P23" s="647"/>
      <c r="Q23" s="647"/>
      <c r="R23" s="647"/>
      <c r="S23" s="647"/>
    </row>
    <row r="24" spans="1:21" s="442" customFormat="1" ht="102">
      <c r="A24" s="481" t="s">
        <v>191</v>
      </c>
      <c r="B24" s="483" t="s">
        <v>11</v>
      </c>
      <c r="C24" s="508">
        <v>92809</v>
      </c>
      <c r="D24" s="509" t="s">
        <v>215</v>
      </c>
      <c r="E24" s="485" t="s">
        <v>15</v>
      </c>
      <c r="F24" s="669">
        <f>F23</f>
        <v>10</v>
      </c>
      <c r="G24" s="486">
        <v>34.24</v>
      </c>
      <c r="H24" s="487">
        <f>BDI!$F$27</f>
        <v>0.23312052424080965</v>
      </c>
      <c r="I24" s="501">
        <f t="shared" si="4"/>
        <v>42.22</v>
      </c>
      <c r="J24" s="502">
        <f t="shared" si="5"/>
        <v>422.2</v>
      </c>
      <c r="K24" s="688" t="s">
        <v>176</v>
      </c>
      <c r="L24" s="689"/>
      <c r="M24" s="689"/>
      <c r="N24" s="690"/>
      <c r="O24" s="503"/>
      <c r="P24" s="647"/>
      <c r="Q24" s="647"/>
      <c r="R24" s="647"/>
      <c r="S24" s="647"/>
    </row>
    <row r="25" spans="1:21" s="442" customFormat="1" ht="102">
      <c r="A25" s="481" t="s">
        <v>263</v>
      </c>
      <c r="B25" s="483" t="s">
        <v>11</v>
      </c>
      <c r="C25" s="508">
        <v>93368</v>
      </c>
      <c r="D25" s="509" t="s">
        <v>182</v>
      </c>
      <c r="E25" s="485" t="s">
        <v>13</v>
      </c>
      <c r="F25" s="669">
        <f>'MEMORIAL CÁLCULO'!B61</f>
        <v>11.79</v>
      </c>
      <c r="G25" s="486">
        <v>21.33</v>
      </c>
      <c r="H25" s="487">
        <f>BDI!$F$27</f>
        <v>0.23312052424080965</v>
      </c>
      <c r="I25" s="501">
        <f t="shared" ref="I25" si="6">ROUND(G25*(1+H25),2)</f>
        <v>26.3</v>
      </c>
      <c r="J25" s="502">
        <f>ROUND(I25*F25,2)</f>
        <v>310.08</v>
      </c>
      <c r="K25" s="688" t="s">
        <v>176</v>
      </c>
      <c r="L25" s="689"/>
      <c r="M25" s="689"/>
      <c r="N25" s="690"/>
      <c r="O25" s="503"/>
      <c r="P25" s="647"/>
      <c r="Q25" s="647"/>
      <c r="R25" s="647"/>
      <c r="S25" s="647"/>
    </row>
    <row r="26" spans="1:21" s="442" customFormat="1" ht="51" customHeight="1">
      <c r="A26" s="481" t="s">
        <v>298</v>
      </c>
      <c r="B26" s="674" t="str">
        <f>COMPOSIÇÕES!A5</f>
        <v>COMPOSIÇÃO 01</v>
      </c>
      <c r="C26" s="692"/>
      <c r="D26" s="511" t="str">
        <f>COMPOSIÇÕES!C5</f>
        <v>CAIXA COLETORA COM GRELHA DE CONCRETO</v>
      </c>
      <c r="E26" s="485" t="s">
        <v>6</v>
      </c>
      <c r="F26" s="669">
        <f>'MEMORIAL CÁLCULO'!D33</f>
        <v>1</v>
      </c>
      <c r="G26" s="486">
        <f>COMPOSIÇÕES!K13</f>
        <v>1620.09</v>
      </c>
      <c r="H26" s="487">
        <f>BDI!$F$27</f>
        <v>0.23312052424080965</v>
      </c>
      <c r="I26" s="512">
        <f t="shared" ref="I26:I29" si="7">ROUND(G26*(1+H26),2)</f>
        <v>1997.77</v>
      </c>
      <c r="J26" s="502">
        <f t="shared" ref="J26:J29" si="8">ROUND(I26*F26,2)</f>
        <v>1997.77</v>
      </c>
      <c r="K26" s="671" t="s">
        <v>178</v>
      </c>
      <c r="L26" s="672"/>
      <c r="M26" s="672"/>
      <c r="N26" s="673"/>
      <c r="O26" s="514"/>
      <c r="P26" s="647"/>
      <c r="Q26" s="647"/>
      <c r="R26" s="647"/>
      <c r="S26" s="647"/>
    </row>
    <row r="27" spans="1:21" s="442" customFormat="1" ht="127.5">
      <c r="A27" s="481" t="s">
        <v>400</v>
      </c>
      <c r="B27" s="482" t="s">
        <v>11</v>
      </c>
      <c r="C27" s="508">
        <v>102279</v>
      </c>
      <c r="D27" s="509" t="s">
        <v>399</v>
      </c>
      <c r="E27" s="485" t="s">
        <v>13</v>
      </c>
      <c r="F27" s="669">
        <f>'MEMORIAL CÁLCULO'!B67</f>
        <v>5</v>
      </c>
      <c r="G27" s="486">
        <v>7.42</v>
      </c>
      <c r="H27" s="487">
        <f>BDI!$F$27</f>
        <v>0.23312052424080965</v>
      </c>
      <c r="I27" s="501">
        <f t="shared" si="7"/>
        <v>9.15</v>
      </c>
      <c r="J27" s="502">
        <f t="shared" si="8"/>
        <v>45.75</v>
      </c>
      <c r="K27" s="688" t="s">
        <v>176</v>
      </c>
      <c r="L27" s="689"/>
      <c r="M27" s="689"/>
      <c r="N27" s="690"/>
      <c r="O27" s="503"/>
      <c r="P27" s="647"/>
      <c r="Q27" s="647"/>
      <c r="R27" s="647"/>
      <c r="S27" s="647"/>
    </row>
    <row r="28" spans="1:21" s="442" customFormat="1" ht="51">
      <c r="A28" s="481" t="s">
        <v>401</v>
      </c>
      <c r="B28" s="483" t="s">
        <v>166</v>
      </c>
      <c r="C28" s="508">
        <v>2003343</v>
      </c>
      <c r="D28" s="509" t="s">
        <v>398</v>
      </c>
      <c r="E28" s="485" t="s">
        <v>15</v>
      </c>
      <c r="F28" s="669">
        <f>'MEMORIAL CÁLCULO'!D32</f>
        <v>6</v>
      </c>
      <c r="G28" s="486">
        <v>86.82</v>
      </c>
      <c r="H28" s="487">
        <f>BDI!$F$27</f>
        <v>0.23312052424080965</v>
      </c>
      <c r="I28" s="501">
        <f t="shared" ref="I28" si="9">ROUND(G28*(1+H28),2)</f>
        <v>107.06</v>
      </c>
      <c r="J28" s="502">
        <f t="shared" ref="J28" si="10">ROUND(I28*F28,2)</f>
        <v>642.36</v>
      </c>
      <c r="K28" s="688" t="s">
        <v>176</v>
      </c>
      <c r="L28" s="689"/>
      <c r="M28" s="689"/>
      <c r="N28" s="690"/>
      <c r="O28" s="503"/>
      <c r="P28" s="647"/>
      <c r="Q28" s="647"/>
      <c r="R28" s="647"/>
      <c r="S28" s="647"/>
    </row>
    <row r="29" spans="1:21" s="442" customFormat="1" ht="51">
      <c r="A29" s="481" t="s">
        <v>402</v>
      </c>
      <c r="B29" s="483" t="s">
        <v>166</v>
      </c>
      <c r="C29" s="508">
        <v>2003579</v>
      </c>
      <c r="D29" s="509" t="s">
        <v>428</v>
      </c>
      <c r="E29" s="485" t="s">
        <v>15</v>
      </c>
      <c r="F29" s="669">
        <f>'MEMORIAL CÁLCULO'!D31</f>
        <v>9</v>
      </c>
      <c r="G29" s="486">
        <v>177.51</v>
      </c>
      <c r="H29" s="487">
        <f>BDI!$F$27</f>
        <v>0.23312052424080965</v>
      </c>
      <c r="I29" s="501">
        <f t="shared" si="7"/>
        <v>218.89</v>
      </c>
      <c r="J29" s="502">
        <f t="shared" si="8"/>
        <v>1970.01</v>
      </c>
      <c r="K29" s="688" t="s">
        <v>176</v>
      </c>
      <c r="L29" s="689"/>
      <c r="M29" s="689"/>
      <c r="N29" s="690"/>
      <c r="O29" s="503"/>
      <c r="P29" s="647"/>
      <c r="Q29" s="647"/>
      <c r="R29" s="647"/>
      <c r="S29" s="647"/>
    </row>
    <row r="30" spans="1:21" s="291" customFormat="1" ht="26.25">
      <c r="A30" s="181" t="s">
        <v>21</v>
      </c>
      <c r="B30" s="182"/>
      <c r="C30" s="183"/>
      <c r="D30" s="257" t="s">
        <v>16</v>
      </c>
      <c r="E30" s="183"/>
      <c r="F30" s="336"/>
      <c r="G30" s="336"/>
      <c r="H30" s="211"/>
      <c r="I30" s="515"/>
      <c r="J30" s="185">
        <f>SUM(J31:J35)</f>
        <v>335287.07</v>
      </c>
      <c r="K30" s="284"/>
      <c r="L30" s="285"/>
      <c r="M30" s="285"/>
      <c r="N30" s="375"/>
      <c r="O30" s="514"/>
      <c r="P30" s="646"/>
      <c r="Q30" s="646"/>
      <c r="R30" s="646"/>
      <c r="S30" s="646"/>
    </row>
    <row r="31" spans="1:21" s="291" customFormat="1" ht="42.75" customHeight="1">
      <c r="A31" s="516" t="s">
        <v>22</v>
      </c>
      <c r="B31" s="482" t="s">
        <v>166</v>
      </c>
      <c r="C31" s="510" t="s">
        <v>294</v>
      </c>
      <c r="D31" s="484" t="s">
        <v>192</v>
      </c>
      <c r="E31" s="485" t="s">
        <v>12</v>
      </c>
      <c r="F31" s="669">
        <f>'MEMORIAL CÁLCULO'!B75</f>
        <v>3037.8</v>
      </c>
      <c r="G31" s="486">
        <v>1.1499999999999999</v>
      </c>
      <c r="H31" s="487">
        <f>BDI!$F$27</f>
        <v>0.23312052424080965</v>
      </c>
      <c r="I31" s="488">
        <f>ROUND(G31*(1+H31),2)</f>
        <v>1.42</v>
      </c>
      <c r="J31" s="513">
        <f>ROUND((I31*F31),2)</f>
        <v>4313.68</v>
      </c>
      <c r="K31" s="679" t="s">
        <v>176</v>
      </c>
      <c r="L31" s="680"/>
      <c r="M31" s="680"/>
      <c r="N31" s="681"/>
      <c r="O31" s="492"/>
      <c r="P31" s="646"/>
      <c r="Q31" s="646"/>
      <c r="R31" s="646"/>
      <c r="S31" s="646"/>
    </row>
    <row r="32" spans="1:21" s="568" customFormat="1" ht="51" customHeight="1">
      <c r="A32" s="481" t="s">
        <v>273</v>
      </c>
      <c r="B32" s="688" t="str">
        <f>COMPOSIÇÕES!A23</f>
        <v>COMPOSIÇÃO 02</v>
      </c>
      <c r="C32" s="691"/>
      <c r="D32" s="565" t="str">
        <f>COMPOSIÇÕES!C23</f>
        <v>EXECUÇÃO E COMPACTAÇÃO DE BASE EM SEIXO CLASSIFICADO</v>
      </c>
      <c r="E32" s="485" t="s">
        <v>13</v>
      </c>
      <c r="F32" s="669">
        <f>'MEMORIAL CÁLCULO'!B82</f>
        <v>512.4</v>
      </c>
      <c r="G32" s="486">
        <f>COMPOSIÇÕES!N42</f>
        <v>73.260000000000005</v>
      </c>
      <c r="H32" s="487">
        <f>BDI!$F$27</f>
        <v>0.23312052424080965</v>
      </c>
      <c r="I32" s="566">
        <f t="shared" ref="I32:I33" si="11">ROUND(G32*(1+H32),2)</f>
        <v>90.34</v>
      </c>
      <c r="J32" s="502">
        <f t="shared" ref="J32:J33" si="12">ROUND(I32*F32,2)</f>
        <v>46290.22</v>
      </c>
      <c r="K32" s="679" t="s">
        <v>176</v>
      </c>
      <c r="L32" s="680"/>
      <c r="M32" s="680"/>
      <c r="N32" s="681"/>
      <c r="O32" s="567"/>
      <c r="P32" s="650"/>
      <c r="Q32" s="650"/>
      <c r="R32" s="650"/>
      <c r="S32" s="650"/>
    </row>
    <row r="33" spans="1:19" s="568" customFormat="1" ht="78">
      <c r="A33" s="481" t="s">
        <v>274</v>
      </c>
      <c r="B33" s="496" t="s">
        <v>166</v>
      </c>
      <c r="C33" s="504">
        <v>5914389</v>
      </c>
      <c r="D33" s="569" t="s">
        <v>429</v>
      </c>
      <c r="E33" s="485" t="s">
        <v>313</v>
      </c>
      <c r="F33" s="669">
        <f>'MEMORIAL CÁLCULO'!B88</f>
        <v>11759.58</v>
      </c>
      <c r="G33" s="486">
        <v>0.77</v>
      </c>
      <c r="H33" s="487">
        <f>BDI!$F$27</f>
        <v>0.23312052424080965</v>
      </c>
      <c r="I33" s="566">
        <f t="shared" si="11"/>
        <v>0.95</v>
      </c>
      <c r="J33" s="502">
        <f t="shared" si="12"/>
        <v>11171.6</v>
      </c>
      <c r="K33" s="679" t="s">
        <v>176</v>
      </c>
      <c r="L33" s="680"/>
      <c r="M33" s="680"/>
      <c r="N33" s="681"/>
      <c r="O33" s="567"/>
      <c r="P33" s="650"/>
      <c r="Q33" s="650"/>
      <c r="R33" s="650"/>
      <c r="S33" s="650"/>
    </row>
    <row r="34" spans="1:19" s="291" customFormat="1" ht="102">
      <c r="A34" s="516" t="s">
        <v>314</v>
      </c>
      <c r="B34" s="482" t="s">
        <v>11</v>
      </c>
      <c r="C34" s="510" t="s">
        <v>295</v>
      </c>
      <c r="D34" s="517" t="s">
        <v>237</v>
      </c>
      <c r="E34" s="485" t="s">
        <v>12</v>
      </c>
      <c r="F34" s="669">
        <f>'MEMORIAL CÁLCULO'!B94</f>
        <v>2562</v>
      </c>
      <c r="G34" s="486">
        <v>73.62</v>
      </c>
      <c r="H34" s="487">
        <f>BDI!$F$27</f>
        <v>0.23312052424080965</v>
      </c>
      <c r="I34" s="488">
        <f>ROUND(G34*(1+H34),2)</f>
        <v>90.78</v>
      </c>
      <c r="J34" s="513">
        <f>ROUND((I34*F34),2)</f>
        <v>232578.36</v>
      </c>
      <c r="K34" s="679" t="s">
        <v>176</v>
      </c>
      <c r="L34" s="680"/>
      <c r="M34" s="680"/>
      <c r="N34" s="681"/>
      <c r="O34" s="514"/>
      <c r="P34" s="646"/>
      <c r="Q34" s="646"/>
      <c r="R34" s="646"/>
      <c r="S34" s="646"/>
    </row>
    <row r="35" spans="1:19" s="291" customFormat="1" ht="102">
      <c r="A35" s="481" t="s">
        <v>315</v>
      </c>
      <c r="B35" s="482" t="s">
        <v>11</v>
      </c>
      <c r="C35" s="510" t="s">
        <v>296</v>
      </c>
      <c r="D35" s="484" t="s">
        <v>174</v>
      </c>
      <c r="E35" s="485" t="s">
        <v>15</v>
      </c>
      <c r="F35" s="669">
        <f>'MEMORIAL CÁLCULO'!B102</f>
        <v>739</v>
      </c>
      <c r="G35" s="486">
        <v>44.92</v>
      </c>
      <c r="H35" s="487">
        <f>BDI!$F$27</f>
        <v>0.23312052424080965</v>
      </c>
      <c r="I35" s="488">
        <f>ROUND(G35*(1+H35),2)</f>
        <v>55.39</v>
      </c>
      <c r="J35" s="513">
        <f>ROUND((I35*F35),2)</f>
        <v>40933.21</v>
      </c>
      <c r="K35" s="679" t="s">
        <v>176</v>
      </c>
      <c r="L35" s="680"/>
      <c r="M35" s="680"/>
      <c r="N35" s="681"/>
      <c r="O35" s="514"/>
      <c r="P35" s="646"/>
      <c r="Q35" s="646"/>
      <c r="R35" s="646"/>
      <c r="S35" s="646"/>
    </row>
    <row r="36" spans="1:19" s="291" customFormat="1" ht="26.25">
      <c r="A36" s="181" t="s">
        <v>196</v>
      </c>
      <c r="B36" s="182"/>
      <c r="C36" s="183"/>
      <c r="D36" s="257" t="s">
        <v>288</v>
      </c>
      <c r="E36" s="183"/>
      <c r="F36" s="336"/>
      <c r="G36" s="336"/>
      <c r="H36" s="336"/>
      <c r="I36" s="336"/>
      <c r="J36" s="336">
        <f>J37</f>
        <v>392.99</v>
      </c>
      <c r="K36" s="699"/>
      <c r="L36" s="700"/>
      <c r="M36" s="700"/>
      <c r="N36" s="701"/>
      <c r="O36" s="373"/>
      <c r="P36" s="646"/>
      <c r="Q36" s="646"/>
      <c r="R36" s="646"/>
      <c r="S36" s="646"/>
    </row>
    <row r="37" spans="1:19" s="291" customFormat="1" ht="25.5" customHeight="1">
      <c r="A37" s="516" t="s">
        <v>285</v>
      </c>
      <c r="B37" s="482" t="s">
        <v>166</v>
      </c>
      <c r="C37" s="510" t="s">
        <v>286</v>
      </c>
      <c r="D37" s="509" t="s">
        <v>287</v>
      </c>
      <c r="E37" s="485" t="s">
        <v>13</v>
      </c>
      <c r="F37" s="669">
        <f>'MEMORIAL CÁLCULO'!B110</f>
        <v>45.75</v>
      </c>
      <c r="G37" s="486">
        <v>6.97</v>
      </c>
      <c r="H37" s="487">
        <f>BDI!$F$27</f>
        <v>0.23312052424080965</v>
      </c>
      <c r="I37" s="488">
        <f t="shared" ref="I37" si="13">ROUND(G37*(1+H37),2)</f>
        <v>8.59</v>
      </c>
      <c r="J37" s="513">
        <f t="shared" ref="J37" si="14">ROUND((I37*F37),2)</f>
        <v>392.99</v>
      </c>
      <c r="K37" s="679" t="s">
        <v>176</v>
      </c>
      <c r="L37" s="680"/>
      <c r="M37" s="680"/>
      <c r="N37" s="681"/>
      <c r="O37" s="492"/>
      <c r="P37" s="646"/>
      <c r="Q37" s="646"/>
      <c r="R37" s="646"/>
      <c r="S37" s="646"/>
    </row>
    <row r="38" spans="1:19" s="291" customFormat="1" ht="26.25">
      <c r="A38" s="181" t="s">
        <v>179</v>
      </c>
      <c r="B38" s="182"/>
      <c r="C38" s="183"/>
      <c r="D38" s="257" t="s">
        <v>169</v>
      </c>
      <c r="E38" s="183"/>
      <c r="F38" s="336"/>
      <c r="G38" s="336"/>
      <c r="H38" s="184"/>
      <c r="I38" s="336"/>
      <c r="J38" s="185">
        <f>SUM(J39:J40)</f>
        <v>836.74</v>
      </c>
      <c r="K38" s="284"/>
      <c r="L38" s="285"/>
      <c r="M38" s="285"/>
      <c r="N38" s="375"/>
      <c r="O38" s="373"/>
      <c r="P38" s="646"/>
      <c r="Q38" s="646"/>
      <c r="R38" s="646"/>
      <c r="S38" s="646"/>
    </row>
    <row r="39" spans="1:19" s="291" customFormat="1" ht="51">
      <c r="A39" s="481" t="s">
        <v>299</v>
      </c>
      <c r="B39" s="521" t="s">
        <v>166</v>
      </c>
      <c r="C39" s="508">
        <v>5213440</v>
      </c>
      <c r="D39" s="517" t="s">
        <v>293</v>
      </c>
      <c r="E39" s="485" t="s">
        <v>6</v>
      </c>
      <c r="F39" s="669">
        <v>1</v>
      </c>
      <c r="G39" s="486">
        <v>245.48</v>
      </c>
      <c r="H39" s="487">
        <f>BDI!$F$27</f>
        <v>0.23312052424080965</v>
      </c>
      <c r="I39" s="512">
        <f t="shared" ref="I39:I40" si="15">ROUND((1+H39)*G39,2)</f>
        <v>302.70999999999998</v>
      </c>
      <c r="J39" s="513">
        <f t="shared" ref="J39:J40" si="16">ROUND(I39*F39,2)</f>
        <v>302.70999999999998</v>
      </c>
      <c r="K39" s="518" t="s">
        <v>164</v>
      </c>
      <c r="L39" s="519"/>
      <c r="M39" s="519"/>
      <c r="N39" s="520"/>
      <c r="O39" s="373"/>
      <c r="P39" s="646"/>
      <c r="Q39" s="646"/>
      <c r="R39" s="646"/>
      <c r="S39" s="646"/>
    </row>
    <row r="40" spans="1:19" s="291" customFormat="1" ht="127.5">
      <c r="A40" s="481" t="s">
        <v>300</v>
      </c>
      <c r="B40" s="521" t="s">
        <v>166</v>
      </c>
      <c r="C40" s="521">
        <v>5213863</v>
      </c>
      <c r="D40" s="517" t="s">
        <v>292</v>
      </c>
      <c r="E40" s="485" t="s">
        <v>6</v>
      </c>
      <c r="F40" s="669">
        <f>F39</f>
        <v>1</v>
      </c>
      <c r="G40" s="486">
        <v>433.07</v>
      </c>
      <c r="H40" s="487">
        <f>BDI!$F$27</f>
        <v>0.23312052424080965</v>
      </c>
      <c r="I40" s="512">
        <f t="shared" si="15"/>
        <v>534.03</v>
      </c>
      <c r="J40" s="513">
        <f t="shared" si="16"/>
        <v>534.03</v>
      </c>
      <c r="K40" s="518" t="s">
        <v>164</v>
      </c>
      <c r="L40" s="519"/>
      <c r="M40" s="519"/>
      <c r="N40" s="520"/>
      <c r="O40" s="373"/>
      <c r="P40" s="646"/>
      <c r="Q40" s="646"/>
      <c r="R40" s="646"/>
      <c r="S40" s="646"/>
    </row>
    <row r="41" spans="1:19" s="291" customFormat="1" ht="265.5" customHeight="1">
      <c r="A41" s="522"/>
      <c r="B41" s="546" t="s">
        <v>427</v>
      </c>
      <c r="C41" s="446"/>
      <c r="D41" s="636" t="s">
        <v>173</v>
      </c>
      <c r="E41" s="446"/>
      <c r="F41" s="523"/>
      <c r="G41" s="524"/>
      <c r="H41" s="525"/>
      <c r="I41" s="526"/>
      <c r="J41" s="457"/>
      <c r="K41" s="457"/>
      <c r="L41" s="457"/>
      <c r="M41" s="457"/>
      <c r="N41" s="527"/>
      <c r="O41" s="373"/>
      <c r="P41" s="646"/>
      <c r="Q41" s="646"/>
      <c r="R41" s="646"/>
      <c r="S41" s="646"/>
    </row>
    <row r="42" spans="1:19" s="445" customFormat="1" ht="26.25">
      <c r="A42" s="528"/>
      <c r="B42" s="529" t="s">
        <v>392</v>
      </c>
      <c r="C42" s="530"/>
      <c r="D42" s="944" t="s">
        <v>431</v>
      </c>
      <c r="E42" s="446"/>
      <c r="F42" s="446"/>
      <c r="G42" s="531"/>
      <c r="H42" s="532"/>
      <c r="I42" s="526"/>
      <c r="J42" s="637" t="s">
        <v>30</v>
      </c>
      <c r="K42" s="457"/>
      <c r="L42" s="457"/>
      <c r="M42" s="457"/>
      <c r="N42" s="527"/>
      <c r="O42" s="345"/>
      <c r="P42" s="651"/>
      <c r="Q42" s="651"/>
      <c r="R42" s="651"/>
      <c r="S42" s="651"/>
    </row>
    <row r="43" spans="1:19" s="291" customFormat="1" ht="27" thickBot="1">
      <c r="A43" s="533"/>
      <c r="B43" s="534"/>
      <c r="C43" s="535"/>
      <c r="D43" s="536" t="s">
        <v>430</v>
      </c>
      <c r="E43" s="536"/>
      <c r="F43" s="537"/>
      <c r="G43" s="538"/>
      <c r="H43" s="539"/>
      <c r="I43" s="540"/>
      <c r="J43" s="541" t="s">
        <v>391</v>
      </c>
      <c r="K43" s="541"/>
      <c r="L43" s="541"/>
      <c r="M43" s="541"/>
      <c r="N43" s="542"/>
      <c r="O43" s="345"/>
      <c r="P43" s="646"/>
      <c r="Q43" s="646"/>
      <c r="R43" s="646"/>
      <c r="S43" s="646"/>
    </row>
    <row r="44" spans="1:19" ht="26.25">
      <c r="K44" s="190"/>
      <c r="L44" s="190"/>
      <c r="M44" s="190"/>
      <c r="N44" s="190"/>
    </row>
    <row r="45" spans="1:19" ht="26.25">
      <c r="K45" s="190"/>
      <c r="L45" s="190"/>
      <c r="M45" s="190"/>
      <c r="N45" s="190"/>
    </row>
    <row r="46" spans="1:19" ht="26.25">
      <c r="K46" s="190"/>
      <c r="L46" s="190"/>
      <c r="M46" s="190"/>
      <c r="N46" s="190"/>
    </row>
    <row r="58" spans="3:3">
      <c r="C58" s="191"/>
    </row>
  </sheetData>
  <mergeCells count="31">
    <mergeCell ref="A4:N4"/>
    <mergeCell ref="A9:N9"/>
    <mergeCell ref="K35:N35"/>
    <mergeCell ref="K37:N37"/>
    <mergeCell ref="K36:N36"/>
    <mergeCell ref="K14:N14"/>
    <mergeCell ref="K18:N18"/>
    <mergeCell ref="K32:N32"/>
    <mergeCell ref="K33:N33"/>
    <mergeCell ref="A10:A11"/>
    <mergeCell ref="J10:J11"/>
    <mergeCell ref="F10:F11"/>
    <mergeCell ref="E10:E11"/>
    <mergeCell ref="D10:D11"/>
    <mergeCell ref="C10:C11"/>
    <mergeCell ref="K22:N22"/>
    <mergeCell ref="K26:N26"/>
    <mergeCell ref="K19:N19"/>
    <mergeCell ref="B10:B11"/>
    <mergeCell ref="K34:N34"/>
    <mergeCell ref="K10:N11"/>
    <mergeCell ref="K25:N25"/>
    <mergeCell ref="K21:N21"/>
    <mergeCell ref="K31:N31"/>
    <mergeCell ref="K23:N23"/>
    <mergeCell ref="K24:N24"/>
    <mergeCell ref="B32:C32"/>
    <mergeCell ref="B26:C26"/>
    <mergeCell ref="K29:N29"/>
    <mergeCell ref="K28:N28"/>
    <mergeCell ref="K27:N27"/>
  </mergeCells>
  <phoneticPr fontId="54" type="noConversion"/>
  <printOptions horizontalCentered="1"/>
  <pageMargins left="0.23622047244094491" right="0.23622047244094491" top="0.74803149606299213" bottom="0.74803149606299213" header="0.31496062992125984" footer="0.31496062992125984"/>
  <pageSetup paperSize="9" scale="35" fitToHeight="0" orientation="landscape" r:id="rId1"/>
  <headerFooter>
    <oddHeader>&amp;RPLANILHA ORÇAMENTÁRIA</oddHeader>
    <oddFooter>&amp;C&amp;20Página &amp;P de &amp;N&amp;RPROJETO DE PAVIMENTAÇÃO DA RODOVIA MUNICIPAL SJS 158 - SENTIDO NORTE-SUL -TRECHO 02</oddFooter>
  </headerFooter>
  <rowBreaks count="1" manualBreakCount="1">
    <brk id="26" max="1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26"/>
  <sheetViews>
    <sheetView zoomScale="85" zoomScaleNormal="85" zoomScaleSheetLayoutView="85" workbookViewId="0">
      <pane xSplit="8" ySplit="5" topLeftCell="I9" activePane="bottomRight" state="frozen"/>
      <selection pane="topRight" activeCell="I1" sqref="I1"/>
      <selection pane="bottomLeft" activeCell="A6" sqref="A6"/>
      <selection pane="bottomRight" activeCell="M40" sqref="M40"/>
    </sheetView>
  </sheetViews>
  <sheetFormatPr defaultColWidth="9.140625" defaultRowHeight="14.25"/>
  <cols>
    <col min="1" max="1" width="58.5703125" style="269" customWidth="1"/>
    <col min="2" max="4" width="13.42578125" style="269" customWidth="1"/>
    <col min="5" max="5" width="11.140625" style="269" customWidth="1"/>
    <col min="6" max="6" width="9.140625" style="269"/>
    <col min="7" max="7" width="10" style="269" bestFit="1" customWidth="1"/>
    <col min="8" max="8" width="15.7109375" style="269" customWidth="1"/>
    <col min="9" max="9" width="16.42578125" style="269" customWidth="1"/>
    <col min="10" max="10" width="9.85546875" style="269" bestFit="1" customWidth="1"/>
    <col min="11" max="11" width="9.140625" style="269"/>
    <col min="12" max="12" width="11.5703125" style="269" bestFit="1" customWidth="1"/>
    <col min="13" max="13" width="12.28515625" style="269" bestFit="1" customWidth="1"/>
    <col min="14" max="16384" width="9.140625" style="269"/>
  </cols>
  <sheetData>
    <row r="1" spans="1:13" ht="29.25" customHeight="1">
      <c r="A1" s="713" t="s">
        <v>167</v>
      </c>
      <c r="B1" s="714"/>
      <c r="C1" s="714"/>
      <c r="D1" s="714"/>
      <c r="E1" s="714"/>
      <c r="F1" s="714"/>
      <c r="G1" s="714"/>
      <c r="H1" s="715"/>
      <c r="I1" s="269">
        <f>'PLANILHA ORÇ.'!J12</f>
        <v>357482.70999999996</v>
      </c>
      <c r="L1" s="269">
        <f>I1*0.01</f>
        <v>3574.8270999999995</v>
      </c>
      <c r="M1" s="269">
        <f>L1-I1</f>
        <v>-353907.88289999997</v>
      </c>
    </row>
    <row r="2" spans="1:13" ht="15">
      <c r="A2" s="295"/>
      <c r="B2" s="261"/>
      <c r="C2" s="261"/>
      <c r="D2" s="261"/>
      <c r="E2" s="261"/>
      <c r="F2" s="261"/>
      <c r="G2" s="392"/>
      <c r="H2" s="296"/>
    </row>
    <row r="3" spans="1:13" s="300" customFormat="1" ht="14.25" customHeight="1">
      <c r="A3" s="297" t="s">
        <v>264</v>
      </c>
      <c r="B3" s="262"/>
      <c r="C3" s="262"/>
      <c r="D3" s="262"/>
      <c r="E3" s="262"/>
      <c r="F3" s="262"/>
      <c r="G3" s="298"/>
      <c r="H3" s="299"/>
      <c r="I3" s="658" t="s">
        <v>412</v>
      </c>
      <c r="J3" s="658" t="s">
        <v>413</v>
      </c>
      <c r="K3" s="300">
        <v>136</v>
      </c>
    </row>
    <row r="4" spans="1:13" s="300" customFormat="1" ht="14.25" customHeight="1">
      <c r="A4" s="297" t="str">
        <f>'PLANILHA ORÇ.'!D12</f>
        <v>PAVIMENTAÇÃO DA RODOVIA MUNICIPAL SJS 158 - TRECHO 02 - SENTIDO VILA GABRIEL - NORTE/SUL</v>
      </c>
      <c r="B4" s="262"/>
      <c r="C4" s="262"/>
      <c r="D4" s="262"/>
      <c r="E4" s="262"/>
      <c r="F4" s="262"/>
      <c r="G4" s="298"/>
      <c r="H4" s="299"/>
      <c r="J4" s="658" t="s">
        <v>414</v>
      </c>
      <c r="K4" s="300">
        <v>230</v>
      </c>
    </row>
    <row r="5" spans="1:13" ht="15.75" thickBot="1">
      <c r="A5" s="301"/>
      <c r="B5" s="262"/>
      <c r="C5" s="262"/>
      <c r="D5" s="262"/>
      <c r="E5" s="262"/>
      <c r="F5" s="262"/>
      <c r="G5" s="298"/>
      <c r="H5" s="299"/>
      <c r="K5" s="659">
        <f>SUM(K3:K4)</f>
        <v>366</v>
      </c>
    </row>
    <row r="6" spans="1:13" s="351" customFormat="1" ht="15" customHeight="1" thickBot="1">
      <c r="A6" s="716" t="s">
        <v>221</v>
      </c>
      <c r="B6" s="717"/>
      <c r="C6" s="717"/>
      <c r="D6" s="717"/>
      <c r="E6" s="717"/>
      <c r="F6" s="717"/>
      <c r="G6" s="717"/>
      <c r="H6" s="718"/>
    </row>
    <row r="7" spans="1:13" s="315" customFormat="1" ht="15" customHeight="1">
      <c r="A7" s="302"/>
      <c r="B7" s="266"/>
      <c r="C7" s="266"/>
      <c r="D7" s="266"/>
      <c r="E7" s="266"/>
      <c r="F7" s="266"/>
      <c r="G7" s="266"/>
      <c r="H7" s="368"/>
      <c r="I7" s="352"/>
    </row>
    <row r="8" spans="1:13" s="355" customFormat="1" ht="15" customHeight="1">
      <c r="A8" s="353" t="s">
        <v>222</v>
      </c>
      <c r="B8" s="354"/>
      <c r="C8" s="354"/>
      <c r="D8" s="354"/>
      <c r="E8" s="354"/>
      <c r="F8" s="354"/>
      <c r="G8" s="354"/>
      <c r="H8" s="369"/>
    </row>
    <row r="9" spans="1:13" s="328" customFormat="1" ht="15" customHeight="1">
      <c r="A9" s="396" t="s">
        <v>266</v>
      </c>
      <c r="B9" s="668">
        <v>543.73</v>
      </c>
      <c r="C9" s="397" t="s">
        <v>171</v>
      </c>
      <c r="D9" s="357" t="s">
        <v>224</v>
      </c>
      <c r="E9" s="357"/>
      <c r="F9" s="357"/>
      <c r="G9" s="348"/>
      <c r="H9" s="370"/>
      <c r="I9" s="358" t="s">
        <v>408</v>
      </c>
      <c r="K9" s="328" t="s">
        <v>409</v>
      </c>
      <c r="L9" s="667">
        <f>584.79-352.62</f>
        <v>232.16999999999996</v>
      </c>
    </row>
    <row r="10" spans="1:13" s="328" customFormat="1" ht="15" customHeight="1">
      <c r="A10" s="356" t="s">
        <v>265</v>
      </c>
      <c r="B10" s="347">
        <f>B9</f>
        <v>543.73</v>
      </c>
      <c r="C10" s="344" t="s">
        <v>171</v>
      </c>
      <c r="D10" s="357"/>
      <c r="E10" s="357"/>
      <c r="F10" s="357"/>
      <c r="G10" s="348"/>
      <c r="H10" s="370"/>
      <c r="I10" s="358"/>
      <c r="K10" s="328" t="s">
        <v>410</v>
      </c>
      <c r="L10" s="667">
        <f>47.59-26.08</f>
        <v>21.510000000000005</v>
      </c>
    </row>
    <row r="11" spans="1:13" s="328" customFormat="1" ht="15" customHeight="1">
      <c r="A11" s="310"/>
      <c r="B11" s="392"/>
      <c r="C11" s="394"/>
      <c r="D11" s="393"/>
      <c r="E11" s="393"/>
      <c r="F11" s="393"/>
      <c r="G11" s="348"/>
      <c r="H11" s="370"/>
      <c r="I11" s="359" t="s">
        <v>411</v>
      </c>
      <c r="K11" s="328" t="s">
        <v>409</v>
      </c>
      <c r="L11" s="667">
        <v>184.72</v>
      </c>
    </row>
    <row r="12" spans="1:13" s="355" customFormat="1" ht="15" customHeight="1">
      <c r="A12" s="353" t="s">
        <v>225</v>
      </c>
      <c r="B12" s="354"/>
      <c r="C12" s="354"/>
      <c r="D12" s="354"/>
      <c r="E12" s="354"/>
      <c r="F12" s="354"/>
      <c r="G12" s="354"/>
      <c r="H12" s="369"/>
      <c r="I12" s="359" t="s">
        <v>415</v>
      </c>
      <c r="K12" s="328" t="s">
        <v>410</v>
      </c>
      <c r="L12" s="667">
        <v>109.44</v>
      </c>
    </row>
    <row r="13" spans="1:13" s="360" customFormat="1" ht="15" customHeight="1">
      <c r="A13" s="356" t="s">
        <v>226</v>
      </c>
      <c r="B13" s="347"/>
      <c r="C13" s="344">
        <v>19.28</v>
      </c>
      <c r="D13" s="357" t="s">
        <v>227</v>
      </c>
      <c r="E13" s="357"/>
      <c r="F13" s="357"/>
      <c r="G13" s="348"/>
      <c r="H13" s="370"/>
    </row>
    <row r="14" spans="1:13" s="315" customFormat="1" ht="15" customHeight="1">
      <c r="A14" s="310"/>
      <c r="B14" s="392"/>
      <c r="C14" s="394"/>
      <c r="D14" s="292"/>
      <c r="E14" s="292"/>
      <c r="F14" s="293"/>
      <c r="G14" s="361"/>
      <c r="H14" s="368"/>
      <c r="I14" s="352"/>
    </row>
    <row r="15" spans="1:13" s="411" customFormat="1" ht="15" customHeight="1">
      <c r="A15" s="353" t="s">
        <v>275</v>
      </c>
      <c r="B15" s="354"/>
      <c r="C15" s="354"/>
      <c r="D15" s="354"/>
      <c r="E15" s="354"/>
      <c r="F15" s="354"/>
      <c r="G15" s="354"/>
      <c r="H15" s="369"/>
    </row>
    <row r="16" spans="1:13" s="415" customFormat="1" ht="15" customHeight="1">
      <c r="A16" s="308" t="s">
        <v>228</v>
      </c>
      <c r="B16" s="412"/>
      <c r="C16" s="362">
        <f>B10</f>
        <v>543.73</v>
      </c>
      <c r="D16" s="412" t="s">
        <v>229</v>
      </c>
      <c r="E16" s="412"/>
      <c r="F16" s="412"/>
      <c r="G16" s="413"/>
      <c r="H16" s="414"/>
    </row>
    <row r="17" spans="1:23" s="415" customFormat="1" ht="15" customHeight="1">
      <c r="A17" s="416" t="s">
        <v>226</v>
      </c>
      <c r="B17" s="393"/>
      <c r="C17" s="363">
        <f>C13</f>
        <v>19.28</v>
      </c>
      <c r="D17" s="412" t="s">
        <v>171</v>
      </c>
      <c r="E17" s="412"/>
      <c r="F17" s="412"/>
      <c r="G17" s="413"/>
      <c r="H17" s="414"/>
    </row>
    <row r="18" spans="1:23" s="415" customFormat="1" ht="15" customHeight="1">
      <c r="A18" s="416" t="s">
        <v>276</v>
      </c>
      <c r="B18" s="393"/>
      <c r="C18" s="363">
        <f>B110</f>
        <v>45.75</v>
      </c>
      <c r="D18" s="412" t="s">
        <v>277</v>
      </c>
      <c r="E18" s="412"/>
      <c r="F18" s="412"/>
      <c r="G18" s="413"/>
      <c r="H18" s="414"/>
    </row>
    <row r="19" spans="1:23" s="415" customFormat="1" ht="15" customHeight="1">
      <c r="A19" s="416" t="s">
        <v>230</v>
      </c>
      <c r="B19" s="393"/>
      <c r="C19" s="480">
        <v>1.2</v>
      </c>
      <c r="D19" s="393" t="s">
        <v>231</v>
      </c>
      <c r="E19" s="412"/>
      <c r="F19" s="412"/>
      <c r="G19" s="413"/>
      <c r="H19" s="414"/>
    </row>
    <row r="20" spans="1:23" s="415" customFormat="1" ht="15" customHeight="1">
      <c r="A20" s="416" t="s">
        <v>267</v>
      </c>
      <c r="B20" s="325"/>
      <c r="C20" s="325"/>
      <c r="D20" s="325"/>
      <c r="E20" s="412"/>
      <c r="F20" s="412"/>
      <c r="G20" s="413"/>
      <c r="H20" s="414"/>
    </row>
    <row r="21" spans="1:23" s="418" customFormat="1" ht="15" customHeight="1">
      <c r="A21" s="356" t="s">
        <v>223</v>
      </c>
      <c r="B21" s="344">
        <f>ROUND((C16-(C17+C18))*C19,2)</f>
        <v>574.44000000000005</v>
      </c>
      <c r="C21" s="344" t="s">
        <v>171</v>
      </c>
      <c r="D21" s="412"/>
      <c r="E21" s="412"/>
      <c r="F21" s="412"/>
      <c r="G21" s="413"/>
      <c r="H21" s="414"/>
      <c r="I21" s="417"/>
    </row>
    <row r="22" spans="1:23" s="312" customFormat="1" ht="15" customHeight="1">
      <c r="A22" s="310"/>
      <c r="B22" s="392"/>
      <c r="C22" s="394"/>
      <c r="D22" s="293"/>
      <c r="E22" s="393"/>
      <c r="F22" s="392"/>
      <c r="G22" s="392"/>
      <c r="H22" s="371"/>
      <c r="I22" s="323"/>
      <c r="J22" s="323"/>
      <c r="K22" s="323"/>
      <c r="L22" s="323"/>
    </row>
    <row r="23" spans="1:23" s="551" customFormat="1" ht="15" customHeight="1">
      <c r="A23" s="547" t="s">
        <v>312</v>
      </c>
      <c r="B23" s="548"/>
      <c r="C23" s="548"/>
      <c r="D23" s="548"/>
      <c r="E23" s="548"/>
      <c r="F23" s="548"/>
      <c r="G23" s="548"/>
      <c r="H23" s="549"/>
      <c r="I23" s="550"/>
      <c r="R23" s="552"/>
      <c r="S23" s="552"/>
      <c r="T23" s="552"/>
      <c r="U23" s="552"/>
      <c r="V23" s="552"/>
      <c r="W23" s="552"/>
    </row>
    <row r="24" spans="1:23" s="559" customFormat="1" ht="15" customHeight="1">
      <c r="A24" s="553" t="s">
        <v>305</v>
      </c>
      <c r="B24" s="392"/>
      <c r="C24" s="554">
        <f>B21</f>
        <v>574.44000000000005</v>
      </c>
      <c r="D24" s="555" t="s">
        <v>306</v>
      </c>
      <c r="E24" s="555"/>
      <c r="F24" s="555"/>
      <c r="G24" s="555"/>
      <c r="H24" s="556"/>
      <c r="I24" s="557"/>
      <c r="J24" s="557"/>
      <c r="K24" s="557"/>
      <c r="L24" s="558"/>
      <c r="M24" s="558"/>
      <c r="R24" s="560"/>
      <c r="S24" s="560"/>
      <c r="T24" s="560"/>
      <c r="U24" s="560"/>
      <c r="V24" s="560"/>
      <c r="W24" s="560"/>
    </row>
    <row r="25" spans="1:23" s="559" customFormat="1" ht="15" customHeight="1">
      <c r="A25" s="553" t="s">
        <v>307</v>
      </c>
      <c r="B25" s="392"/>
      <c r="C25" s="561">
        <v>5</v>
      </c>
      <c r="D25" s="555" t="s">
        <v>308</v>
      </c>
      <c r="E25" s="555"/>
      <c r="F25" s="555"/>
      <c r="G25" s="555"/>
      <c r="H25" s="556"/>
      <c r="I25" s="557"/>
      <c r="J25" s="557"/>
      <c r="K25" s="557"/>
      <c r="L25" s="558"/>
      <c r="M25" s="558"/>
      <c r="R25" s="560"/>
      <c r="S25" s="560"/>
      <c r="T25" s="560"/>
      <c r="U25" s="560"/>
      <c r="V25" s="560"/>
      <c r="W25" s="560"/>
    </row>
    <row r="26" spans="1:23" s="328" customFormat="1" ht="15" customHeight="1">
      <c r="A26" s="356" t="s">
        <v>309</v>
      </c>
      <c r="B26" s="347"/>
      <c r="C26" s="344">
        <f>ROUND(C24*C25,2)</f>
        <v>2872.2</v>
      </c>
      <c r="D26" s="357" t="s">
        <v>310</v>
      </c>
      <c r="E26" s="357"/>
      <c r="F26" s="357"/>
      <c r="G26" s="357"/>
      <c r="H26" s="370"/>
      <c r="I26" s="358"/>
      <c r="R26" s="562"/>
      <c r="S26" s="562"/>
      <c r="T26" s="562"/>
      <c r="U26" s="562"/>
      <c r="V26" s="562"/>
      <c r="W26" s="562"/>
    </row>
    <row r="27" spans="1:23" s="551" customFormat="1" ht="15" customHeight="1" thickBot="1">
      <c r="A27" s="310"/>
      <c r="B27" s="392"/>
      <c r="C27" s="394"/>
      <c r="D27" s="550"/>
      <c r="E27" s="393"/>
      <c r="F27" s="392"/>
      <c r="G27" s="392"/>
      <c r="H27" s="296"/>
      <c r="I27" s="563"/>
      <c r="J27" s="564"/>
      <c r="K27" s="564"/>
      <c r="L27" s="564"/>
      <c r="M27" s="564"/>
      <c r="R27" s="552"/>
      <c r="S27" s="552"/>
      <c r="T27" s="552"/>
      <c r="U27" s="552"/>
      <c r="V27" s="552"/>
      <c r="W27" s="552"/>
    </row>
    <row r="28" spans="1:23" s="328" customFormat="1" ht="15.75" thickBot="1">
      <c r="A28" s="719" t="s">
        <v>194</v>
      </c>
      <c r="B28" s="720"/>
      <c r="C28" s="720"/>
      <c r="D28" s="720"/>
      <c r="E28" s="720"/>
      <c r="F28" s="720"/>
      <c r="G28" s="720"/>
      <c r="H28" s="721"/>
    </row>
    <row r="29" spans="1:23" s="328" customFormat="1" ht="15">
      <c r="A29" s="313"/>
      <c r="B29" s="392"/>
      <c r="C29" s="392"/>
      <c r="D29" s="392"/>
      <c r="E29" s="392"/>
      <c r="F29" s="392"/>
      <c r="G29" s="394"/>
      <c r="H29" s="432"/>
    </row>
    <row r="30" spans="1:23" s="328" customFormat="1" ht="15">
      <c r="A30" s="313"/>
      <c r="B30" s="392" t="s">
        <v>418</v>
      </c>
      <c r="C30" s="392" t="s">
        <v>419</v>
      </c>
      <c r="D30" s="392" t="s">
        <v>420</v>
      </c>
      <c r="E30" s="392" t="s">
        <v>357</v>
      </c>
      <c r="F30" s="392"/>
      <c r="G30" s="394"/>
      <c r="H30" s="432"/>
    </row>
    <row r="31" spans="1:23" s="415" customFormat="1" ht="15" customHeight="1">
      <c r="A31" s="662" t="s">
        <v>426</v>
      </c>
      <c r="B31" s="663">
        <v>201</v>
      </c>
      <c r="C31" s="663">
        <v>210</v>
      </c>
      <c r="D31" s="392">
        <v>9</v>
      </c>
      <c r="E31" s="661" t="s">
        <v>170</v>
      </c>
      <c r="F31" s="660"/>
      <c r="G31" s="413"/>
      <c r="H31" s="414"/>
    </row>
    <row r="32" spans="1:23" s="415" customFormat="1" ht="15" customHeight="1">
      <c r="A32" s="662" t="s">
        <v>425</v>
      </c>
      <c r="B32" s="664">
        <v>204</v>
      </c>
      <c r="C32" s="664">
        <v>210</v>
      </c>
      <c r="D32" s="665">
        <v>6</v>
      </c>
      <c r="E32" s="661" t="s">
        <v>170</v>
      </c>
      <c r="F32" s="660"/>
      <c r="G32" s="413"/>
      <c r="H32" s="414"/>
    </row>
    <row r="33" spans="1:9" s="415" customFormat="1" ht="15" customHeight="1">
      <c r="A33" s="662" t="s">
        <v>424</v>
      </c>
      <c r="B33" s="727">
        <v>210</v>
      </c>
      <c r="C33" s="727"/>
      <c r="D33" s="665">
        <v>1</v>
      </c>
      <c r="E33" s="661" t="s">
        <v>421</v>
      </c>
      <c r="F33" s="660"/>
      <c r="G33" s="413"/>
      <c r="H33" s="414"/>
    </row>
    <row r="34" spans="1:9" s="415" customFormat="1" ht="15" customHeight="1">
      <c r="A34" s="308" t="s">
        <v>422</v>
      </c>
      <c r="B34" s="727">
        <v>211</v>
      </c>
      <c r="C34" s="727"/>
      <c r="D34" s="665">
        <v>10</v>
      </c>
      <c r="E34" s="661" t="s">
        <v>170</v>
      </c>
      <c r="F34" s="660"/>
      <c r="G34" s="413"/>
      <c r="H34" s="414"/>
    </row>
    <row r="35" spans="1:9" s="415" customFormat="1" ht="15" customHeight="1">
      <c r="A35" s="308" t="s">
        <v>423</v>
      </c>
      <c r="B35" s="727">
        <v>211</v>
      </c>
      <c r="C35" s="727"/>
      <c r="D35" s="665">
        <v>5</v>
      </c>
      <c r="E35" s="661" t="s">
        <v>170</v>
      </c>
      <c r="F35" s="660"/>
      <c r="G35" s="413"/>
      <c r="H35" s="414"/>
    </row>
    <row r="36" spans="1:9" s="328" customFormat="1" ht="15">
      <c r="A36" s="313"/>
      <c r="B36" s="392"/>
      <c r="C36" s="392"/>
      <c r="D36" s="392"/>
      <c r="E36" s="392"/>
      <c r="F36" s="392"/>
      <c r="G36" s="394"/>
      <c r="H36" s="432"/>
    </row>
    <row r="37" spans="1:9" s="328" customFormat="1" ht="15">
      <c r="A37" s="305" t="s">
        <v>404</v>
      </c>
      <c r="B37" s="392"/>
      <c r="C37" s="392"/>
      <c r="D37" s="393"/>
      <c r="E37" s="393"/>
      <c r="F37" s="393"/>
      <c r="G37" s="394"/>
      <c r="H37" s="432"/>
      <c r="I37" s="364"/>
    </row>
    <row r="38" spans="1:9" s="328" customFormat="1" ht="15">
      <c r="A38" s="365" t="s">
        <v>220</v>
      </c>
      <c r="B38" s="263"/>
      <c r="C38" s="263"/>
      <c r="D38" s="393"/>
      <c r="E38" s="393"/>
      <c r="F38" s="393"/>
      <c r="G38" s="394"/>
      <c r="H38" s="432"/>
      <c r="I38" s="364"/>
    </row>
    <row r="39" spans="1:9" s="328" customFormat="1" ht="14.25" customHeight="1">
      <c r="A39" s="308" t="s">
        <v>203</v>
      </c>
      <c r="B39" s="393"/>
      <c r="C39" s="264">
        <v>1.1000000000000001</v>
      </c>
      <c r="D39" s="393" t="s">
        <v>170</v>
      </c>
      <c r="E39" s="393"/>
      <c r="F39" s="393"/>
      <c r="G39" s="394"/>
      <c r="H39" s="432"/>
      <c r="I39" s="364"/>
    </row>
    <row r="40" spans="1:9" s="328" customFormat="1" ht="14.25" customHeight="1">
      <c r="A40" s="308" t="s">
        <v>204</v>
      </c>
      <c r="B40" s="393"/>
      <c r="C40" s="264">
        <f>D34</f>
        <v>10</v>
      </c>
      <c r="D40" s="393" t="s">
        <v>170</v>
      </c>
      <c r="E40" s="393"/>
      <c r="F40" s="393"/>
      <c r="G40" s="394"/>
      <c r="H40" s="432"/>
      <c r="I40" s="364"/>
    </row>
    <row r="41" spans="1:9" s="328" customFormat="1" ht="14.25" customHeight="1">
      <c r="A41" s="308" t="s">
        <v>205</v>
      </c>
      <c r="B41" s="393"/>
      <c r="C41" s="264">
        <v>1.3</v>
      </c>
      <c r="D41" s="393" t="s">
        <v>170</v>
      </c>
      <c r="E41" s="393"/>
      <c r="F41" s="393"/>
      <c r="G41" s="394"/>
      <c r="H41" s="432"/>
      <c r="I41" s="364"/>
    </row>
    <row r="42" spans="1:9" s="328" customFormat="1" ht="14.25" customHeight="1">
      <c r="A42" s="308" t="s">
        <v>206</v>
      </c>
      <c r="B42" s="393"/>
      <c r="C42" s="393"/>
      <c r="D42" s="393"/>
      <c r="E42" s="393"/>
      <c r="F42" s="393"/>
      <c r="G42" s="394"/>
      <c r="H42" s="432"/>
      <c r="I42" s="364"/>
    </row>
    <row r="43" spans="1:9" s="328" customFormat="1" ht="15.75" customHeight="1">
      <c r="A43" s="309" t="s">
        <v>200</v>
      </c>
      <c r="B43" s="294">
        <f>ROUND((C39*C41*C40),2)</f>
        <v>14.3</v>
      </c>
      <c r="C43" s="265" t="s">
        <v>168</v>
      </c>
      <c r="D43" s="393"/>
      <c r="E43" s="393"/>
      <c r="F43" s="393"/>
      <c r="G43" s="394"/>
      <c r="H43" s="432"/>
      <c r="I43" s="364"/>
    </row>
    <row r="44" spans="1:9" s="360" customFormat="1" ht="15.75" customHeight="1">
      <c r="A44" s="310"/>
      <c r="B44" s="392"/>
      <c r="C44" s="394"/>
      <c r="D44" s="393"/>
      <c r="E44" s="393"/>
      <c r="F44" s="393"/>
      <c r="G44" s="394"/>
      <c r="H44" s="432"/>
      <c r="I44" s="366"/>
    </row>
    <row r="45" spans="1:9" s="328" customFormat="1" ht="15">
      <c r="A45" s="305" t="s">
        <v>177</v>
      </c>
      <c r="B45" s="392"/>
      <c r="C45" s="392"/>
      <c r="D45" s="393"/>
      <c r="E45" s="393"/>
      <c r="F45" s="393"/>
      <c r="G45" s="394"/>
      <c r="H45" s="432"/>
      <c r="I45" s="364"/>
    </row>
    <row r="46" spans="1:9" s="328" customFormat="1" ht="15">
      <c r="A46" s="365" t="s">
        <v>220</v>
      </c>
      <c r="B46" s="263"/>
      <c r="C46" s="263"/>
      <c r="D46" s="393"/>
      <c r="E46" s="393"/>
      <c r="F46" s="393"/>
      <c r="G46" s="394"/>
      <c r="H46" s="432"/>
      <c r="I46" s="364"/>
    </row>
    <row r="47" spans="1:9" s="328" customFormat="1" ht="14.25" customHeight="1">
      <c r="A47" s="308" t="s">
        <v>202</v>
      </c>
      <c r="B47" s="393"/>
      <c r="C47" s="264">
        <f>C39</f>
        <v>1.1000000000000001</v>
      </c>
      <c r="D47" s="393" t="s">
        <v>170</v>
      </c>
      <c r="E47" s="393"/>
      <c r="F47" s="393"/>
      <c r="G47" s="394"/>
      <c r="H47" s="432"/>
      <c r="I47" s="364"/>
    </row>
    <row r="48" spans="1:9" s="328" customFormat="1" ht="14.25" customHeight="1">
      <c r="A48" s="308" t="str">
        <f>A40</f>
        <v>Comprimento da tubulação =</v>
      </c>
      <c r="B48" s="393"/>
      <c r="C48" s="264">
        <f>C40</f>
        <v>10</v>
      </c>
      <c r="D48" s="393" t="s">
        <v>170</v>
      </c>
      <c r="E48" s="393"/>
      <c r="F48" s="393"/>
      <c r="G48" s="394"/>
      <c r="H48" s="432"/>
      <c r="I48" s="364"/>
    </row>
    <row r="49" spans="1:10" s="328" customFormat="1" ht="14.25" customHeight="1">
      <c r="A49" s="308" t="s">
        <v>184</v>
      </c>
      <c r="B49" s="393"/>
      <c r="C49" s="264">
        <v>0.05</v>
      </c>
      <c r="D49" s="393" t="s">
        <v>170</v>
      </c>
      <c r="E49" s="393"/>
      <c r="F49" s="393"/>
      <c r="G49" s="394"/>
      <c r="H49" s="432"/>
      <c r="I49" s="364"/>
    </row>
    <row r="50" spans="1:10" s="328" customFormat="1" ht="14.25" customHeight="1">
      <c r="A50" s="308" t="s">
        <v>207</v>
      </c>
      <c r="B50" s="393"/>
      <c r="C50" s="393"/>
      <c r="D50" s="393"/>
      <c r="E50" s="393"/>
      <c r="F50" s="393"/>
      <c r="G50" s="394"/>
      <c r="H50" s="432"/>
      <c r="I50" s="364"/>
    </row>
    <row r="51" spans="1:10" s="328" customFormat="1" ht="15">
      <c r="A51" s="309" t="s">
        <v>200</v>
      </c>
      <c r="B51" s="294">
        <f>ROUND((C47*C48*C49),2)</f>
        <v>0.55000000000000004</v>
      </c>
      <c r="C51" s="265" t="s">
        <v>168</v>
      </c>
      <c r="D51" s="393"/>
      <c r="E51" s="393"/>
      <c r="F51" s="393"/>
      <c r="G51" s="394"/>
      <c r="H51" s="432"/>
      <c r="I51" s="364"/>
    </row>
    <row r="52" spans="1:10" s="360" customFormat="1" ht="15">
      <c r="A52" s="310"/>
      <c r="B52" s="392"/>
      <c r="C52" s="394"/>
      <c r="D52" s="393"/>
      <c r="E52" s="393"/>
      <c r="F52" s="393"/>
      <c r="G52" s="394"/>
      <c r="H52" s="432"/>
      <c r="I52" s="366"/>
    </row>
    <row r="53" spans="1:10" s="360" customFormat="1" ht="15">
      <c r="A53" s="305" t="s">
        <v>416</v>
      </c>
      <c r="B53" s="392"/>
      <c r="C53" s="392"/>
      <c r="D53" s="393"/>
      <c r="E53" s="329"/>
      <c r="F53" s="393"/>
      <c r="G53" s="394"/>
      <c r="H53" s="432"/>
      <c r="I53" s="364"/>
    </row>
    <row r="54" spans="1:10" s="360" customFormat="1" ht="15">
      <c r="A54" s="365" t="s">
        <v>220</v>
      </c>
      <c r="B54" s="263"/>
      <c r="C54" s="263"/>
      <c r="D54" s="393"/>
      <c r="E54" s="329"/>
      <c r="F54" s="392"/>
      <c r="G54" s="394"/>
      <c r="H54" s="432"/>
      <c r="I54" s="364"/>
    </row>
    <row r="55" spans="1:10" s="360" customFormat="1" ht="15">
      <c r="A55" s="308" t="s">
        <v>199</v>
      </c>
      <c r="B55" s="393"/>
      <c r="C55" s="267">
        <f>B43</f>
        <v>14.3</v>
      </c>
      <c r="D55" s="393" t="s">
        <v>171</v>
      </c>
      <c r="E55" s="329"/>
      <c r="F55" s="392"/>
      <c r="G55" s="394"/>
      <c r="H55" s="432"/>
      <c r="I55" s="364"/>
    </row>
    <row r="56" spans="1:10" s="360" customFormat="1" ht="15">
      <c r="A56" s="308" t="s">
        <v>268</v>
      </c>
      <c r="B56" s="393"/>
      <c r="C56" s="267">
        <v>0.4</v>
      </c>
      <c r="D56" s="393" t="s">
        <v>170</v>
      </c>
      <c r="E56" s="329"/>
      <c r="F56" s="392"/>
      <c r="G56" s="394"/>
      <c r="H56" s="432"/>
      <c r="I56" s="364"/>
    </row>
    <row r="57" spans="1:10" s="360" customFormat="1" ht="15">
      <c r="A57" s="308" t="s">
        <v>269</v>
      </c>
      <c r="B57" s="393"/>
      <c r="C57" s="402">
        <f>ROUND(PI()*(((C56/2)+0.05)^2),3)</f>
        <v>0.19600000000000001</v>
      </c>
      <c r="D57" s="393" t="s">
        <v>172</v>
      </c>
      <c r="E57" s="329"/>
      <c r="F57" s="392"/>
      <c r="G57" s="394"/>
      <c r="H57" s="432"/>
      <c r="I57" s="364"/>
    </row>
    <row r="58" spans="1:10" s="360" customFormat="1" ht="15">
      <c r="A58" s="308" t="s">
        <v>232</v>
      </c>
      <c r="B58" s="393"/>
      <c r="C58" s="267">
        <f>C40</f>
        <v>10</v>
      </c>
      <c r="D58" s="393" t="s">
        <v>170</v>
      </c>
      <c r="E58" s="329"/>
      <c r="F58" s="392"/>
      <c r="G58" s="394"/>
      <c r="H58" s="432"/>
      <c r="I58" s="364"/>
    </row>
    <row r="59" spans="1:10" s="360" customFormat="1" ht="15">
      <c r="A59" s="308" t="s">
        <v>197</v>
      </c>
      <c r="B59" s="393"/>
      <c r="C59" s="267">
        <f>B51</f>
        <v>0.55000000000000004</v>
      </c>
      <c r="D59" s="393" t="s">
        <v>171</v>
      </c>
      <c r="E59" s="329"/>
      <c r="F59" s="392"/>
      <c r="G59" s="394"/>
      <c r="H59" s="432"/>
      <c r="I59" s="364"/>
    </row>
    <row r="60" spans="1:10" s="360" customFormat="1" ht="15">
      <c r="A60" s="308" t="s">
        <v>198</v>
      </c>
      <c r="B60" s="393"/>
      <c r="C60" s="393"/>
      <c r="D60" s="393"/>
      <c r="E60" s="329"/>
      <c r="F60" s="392"/>
      <c r="G60" s="394"/>
      <c r="H60" s="432"/>
      <c r="I60" s="364"/>
      <c r="J60" s="360">
        <f>'PLANILHA ORÇ.'!O17</f>
        <v>0</v>
      </c>
    </row>
    <row r="61" spans="1:10" s="360" customFormat="1" ht="15">
      <c r="A61" s="309" t="s">
        <v>183</v>
      </c>
      <c r="B61" s="294">
        <f>ROUND((C55-(C57*C58)-C59),2)</f>
        <v>11.79</v>
      </c>
      <c r="C61" s="265" t="s">
        <v>168</v>
      </c>
      <c r="D61" s="393"/>
      <c r="E61" s="329"/>
      <c r="F61" s="392"/>
      <c r="G61" s="394"/>
      <c r="H61" s="432"/>
      <c r="I61" s="364"/>
    </row>
    <row r="62" spans="1:10" s="360" customFormat="1" ht="15">
      <c r="A62" s="310"/>
      <c r="B62" s="392"/>
      <c r="C62" s="394"/>
      <c r="D62" s="393"/>
      <c r="E62" s="329"/>
      <c r="F62" s="392"/>
      <c r="G62" s="394"/>
      <c r="H62" s="432"/>
      <c r="I62" s="366"/>
    </row>
    <row r="63" spans="1:10" s="328" customFormat="1" ht="15">
      <c r="A63" s="305" t="s">
        <v>403</v>
      </c>
      <c r="B63" s="392"/>
      <c r="C63" s="392"/>
      <c r="D63" s="393"/>
      <c r="E63" s="393"/>
      <c r="F63" s="393"/>
      <c r="G63" s="394"/>
      <c r="H63" s="432"/>
      <c r="I63" s="364"/>
    </row>
    <row r="64" spans="1:10" s="328" customFormat="1" ht="14.25" customHeight="1">
      <c r="A64" s="308" t="s">
        <v>218</v>
      </c>
      <c r="B64" s="393"/>
      <c r="C64" s="264">
        <f>D35</f>
        <v>5</v>
      </c>
      <c r="D64" s="393" t="s">
        <v>170</v>
      </c>
      <c r="E64" s="393"/>
      <c r="F64" s="393"/>
      <c r="G64" s="394"/>
      <c r="H64" s="432"/>
      <c r="I64" s="364"/>
    </row>
    <row r="65" spans="1:9" s="328" customFormat="1" ht="14.25" customHeight="1">
      <c r="A65" s="308" t="s">
        <v>405</v>
      </c>
      <c r="B65" s="393"/>
      <c r="C65" s="264">
        <v>1</v>
      </c>
      <c r="D65" s="393" t="s">
        <v>170</v>
      </c>
      <c r="E65" s="393"/>
      <c r="F65" s="393"/>
      <c r="G65" s="394"/>
      <c r="H65" s="432"/>
      <c r="I65" s="364"/>
    </row>
    <row r="66" spans="1:9" s="328" customFormat="1" ht="14.25" customHeight="1">
      <c r="A66" s="308" t="s">
        <v>406</v>
      </c>
      <c r="B66" s="393"/>
      <c r="C66" s="264">
        <v>1</v>
      </c>
      <c r="D66" s="393" t="s">
        <v>170</v>
      </c>
      <c r="E66" s="393"/>
      <c r="F66" s="393"/>
      <c r="G66" s="394"/>
      <c r="H66" s="432"/>
      <c r="I66" s="364"/>
    </row>
    <row r="67" spans="1:9" s="328" customFormat="1" ht="15.75" customHeight="1">
      <c r="A67" s="309" t="s">
        <v>200</v>
      </c>
      <c r="B67" s="294">
        <f>ROUND(C64*C65*C66,2)</f>
        <v>5</v>
      </c>
      <c r="C67" s="265" t="s">
        <v>168</v>
      </c>
      <c r="D67" s="393"/>
      <c r="E67" s="393"/>
      <c r="F67" s="393"/>
      <c r="G67" s="394"/>
      <c r="H67" s="432"/>
      <c r="I67" s="364"/>
    </row>
    <row r="68" spans="1:9" s="360" customFormat="1" ht="15.75" customHeight="1" thickBot="1">
      <c r="A68" s="310"/>
      <c r="B68" s="392"/>
      <c r="C68" s="394"/>
      <c r="D68" s="393"/>
      <c r="E68" s="393"/>
      <c r="F68" s="393"/>
      <c r="G68" s="394"/>
      <c r="H68" s="432"/>
      <c r="I68" s="366"/>
    </row>
    <row r="69" spans="1:9" ht="15.75" thickBot="1">
      <c r="A69" s="716" t="s">
        <v>195</v>
      </c>
      <c r="B69" s="717"/>
      <c r="C69" s="717"/>
      <c r="D69" s="717"/>
      <c r="E69" s="717"/>
      <c r="F69" s="717"/>
      <c r="G69" s="717"/>
      <c r="H69" s="718"/>
    </row>
    <row r="70" spans="1:9" s="304" customFormat="1" ht="15">
      <c r="A70" s="302"/>
      <c r="B70" s="266"/>
      <c r="C70" s="266"/>
      <c r="D70" s="266"/>
      <c r="E70" s="266"/>
      <c r="F70" s="266"/>
      <c r="G70" s="266"/>
      <c r="H70" s="303"/>
    </row>
    <row r="71" spans="1:9" s="418" customFormat="1" ht="15">
      <c r="A71" s="305" t="s">
        <v>382</v>
      </c>
      <c r="B71" s="261"/>
      <c r="C71" s="261"/>
      <c r="D71" s="393"/>
      <c r="E71" s="419"/>
      <c r="F71" s="419"/>
      <c r="G71" s="419"/>
      <c r="H71" s="414"/>
    </row>
    <row r="72" spans="1:9" s="418" customFormat="1">
      <c r="A72" s="308" t="s">
        <v>289</v>
      </c>
      <c r="B72" s="393"/>
      <c r="C72" s="428">
        <f>K5</f>
        <v>366</v>
      </c>
      <c r="D72" s="393" t="s">
        <v>170</v>
      </c>
      <c r="E72" s="419"/>
      <c r="F72" s="419"/>
      <c r="G72" s="419"/>
      <c r="H72" s="414"/>
    </row>
    <row r="73" spans="1:9" s="418" customFormat="1">
      <c r="A73" s="308" t="s">
        <v>290</v>
      </c>
      <c r="B73" s="393"/>
      <c r="C73" s="428">
        <v>7</v>
      </c>
      <c r="D73" s="393" t="s">
        <v>170</v>
      </c>
      <c r="E73" s="419"/>
      <c r="F73" s="419"/>
      <c r="G73" s="419"/>
      <c r="H73" s="414"/>
    </row>
    <row r="74" spans="1:9" s="418" customFormat="1">
      <c r="A74" s="308" t="s">
        <v>291</v>
      </c>
      <c r="B74" s="393"/>
      <c r="C74" s="428">
        <f>0.65*2</f>
        <v>1.3</v>
      </c>
      <c r="D74" s="393" t="s">
        <v>170</v>
      </c>
      <c r="E74" s="419"/>
      <c r="F74" s="419"/>
      <c r="G74" s="419"/>
      <c r="H74" s="414"/>
    </row>
    <row r="75" spans="1:9" s="418" customFormat="1" ht="15">
      <c r="A75" s="309" t="s">
        <v>201</v>
      </c>
      <c r="B75" s="265">
        <f>ROUND(C72*(C73+C74),2)</f>
        <v>3037.8</v>
      </c>
      <c r="C75" s="265" t="s">
        <v>180</v>
      </c>
      <c r="D75" s="393"/>
      <c r="E75" s="419"/>
      <c r="F75" s="419"/>
      <c r="G75" s="419"/>
      <c r="H75" s="414"/>
    </row>
    <row r="76" spans="1:9" ht="15">
      <c r="A76" s="310"/>
      <c r="B76" s="392"/>
      <c r="C76" s="394"/>
      <c r="D76" s="306"/>
      <c r="E76" s="392"/>
      <c r="F76" s="392"/>
      <c r="G76" s="392"/>
      <c r="H76" s="296"/>
    </row>
    <row r="77" spans="1:9" ht="15">
      <c r="A77" s="305" t="s">
        <v>381</v>
      </c>
      <c r="B77" s="261"/>
      <c r="C77" s="261"/>
      <c r="D77" s="393"/>
      <c r="E77" s="306"/>
      <c r="F77" s="306"/>
      <c r="G77" s="306"/>
      <c r="H77" s="307"/>
    </row>
    <row r="78" spans="1:9" ht="15">
      <c r="A78" s="308" t="s">
        <v>218</v>
      </c>
      <c r="B78" s="261"/>
      <c r="C78" s="267">
        <f>C72</f>
        <v>366</v>
      </c>
      <c r="D78" s="393" t="s">
        <v>170</v>
      </c>
      <c r="E78" s="306"/>
      <c r="F78" s="306"/>
      <c r="G78" s="306"/>
      <c r="H78" s="307"/>
    </row>
    <row r="79" spans="1:9" ht="15">
      <c r="A79" s="308" t="s">
        <v>219</v>
      </c>
      <c r="B79" s="261"/>
      <c r="C79" s="267">
        <f>C73</f>
        <v>7</v>
      </c>
      <c r="D79" s="393" t="s">
        <v>170</v>
      </c>
      <c r="E79" s="306"/>
      <c r="F79" s="306"/>
      <c r="G79" s="306"/>
      <c r="H79" s="307"/>
    </row>
    <row r="80" spans="1:9" ht="15">
      <c r="A80" s="308" t="s">
        <v>379</v>
      </c>
      <c r="B80" s="261"/>
      <c r="C80" s="267">
        <v>0.2</v>
      </c>
      <c r="D80" s="393" t="s">
        <v>170</v>
      </c>
      <c r="E80" s="306"/>
      <c r="F80" s="306"/>
      <c r="G80" s="306"/>
      <c r="H80" s="307"/>
    </row>
    <row r="81" spans="1:11">
      <c r="A81" s="308" t="s">
        <v>297</v>
      </c>
      <c r="B81" s="343"/>
      <c r="C81" s="343"/>
      <c r="D81" s="319"/>
      <c r="E81" s="306"/>
      <c r="F81" s="306"/>
      <c r="G81" s="306"/>
      <c r="H81" s="307"/>
    </row>
    <row r="82" spans="1:11" ht="15">
      <c r="A82" s="309" t="s">
        <v>201</v>
      </c>
      <c r="B82" s="265">
        <f>ROUND(C78*C79*C80,2)</f>
        <v>512.4</v>
      </c>
      <c r="C82" s="265" t="s">
        <v>306</v>
      </c>
      <c r="D82" s="393"/>
      <c r="E82" s="306"/>
      <c r="F82" s="306"/>
      <c r="G82" s="306"/>
      <c r="H82" s="307"/>
    </row>
    <row r="83" spans="1:11" s="304" customFormat="1" ht="15">
      <c r="A83" s="310"/>
      <c r="B83" s="392"/>
      <c r="C83" s="394"/>
      <c r="D83" s="393"/>
      <c r="E83" s="392"/>
      <c r="F83" s="392"/>
      <c r="G83" s="392"/>
      <c r="H83" s="296"/>
    </row>
    <row r="84" spans="1:11" ht="15">
      <c r="A84" s="305" t="s">
        <v>380</v>
      </c>
      <c r="B84" s="261"/>
      <c r="C84" s="261"/>
      <c r="D84" s="393"/>
      <c r="E84" s="306"/>
      <c r="F84" s="306"/>
      <c r="G84" s="306"/>
      <c r="H84" s="307"/>
    </row>
    <row r="85" spans="1:11" ht="15">
      <c r="A85" s="308" t="s">
        <v>383</v>
      </c>
      <c r="B85" s="261"/>
      <c r="C85" s="267">
        <f>B82</f>
        <v>512.4</v>
      </c>
      <c r="D85" s="393" t="s">
        <v>306</v>
      </c>
      <c r="E85" s="306"/>
      <c r="F85" s="306"/>
      <c r="G85" s="306"/>
      <c r="H85" s="307"/>
      <c r="J85" s="633"/>
    </row>
    <row r="86" spans="1:11" ht="15">
      <c r="A86" s="308" t="s">
        <v>384</v>
      </c>
      <c r="B86" s="261"/>
      <c r="C86" s="632">
        <v>13.5</v>
      </c>
      <c r="D86" s="393" t="s">
        <v>308</v>
      </c>
      <c r="E86" s="306"/>
      <c r="F86" s="306"/>
      <c r="G86" s="306"/>
      <c r="H86" s="307"/>
    </row>
    <row r="87" spans="1:11" ht="15">
      <c r="A87" s="553" t="s">
        <v>385</v>
      </c>
      <c r="B87" s="392"/>
      <c r="C87" s="554">
        <v>1.7</v>
      </c>
      <c r="D87" s="555" t="s">
        <v>386</v>
      </c>
      <c r="E87" s="306"/>
      <c r="F87" s="306"/>
      <c r="G87" s="306"/>
      <c r="H87" s="307"/>
    </row>
    <row r="88" spans="1:11" ht="15">
      <c r="A88" s="309" t="s">
        <v>387</v>
      </c>
      <c r="B88" s="265">
        <f>ROUND(C85*C86*C87,2)</f>
        <v>11759.58</v>
      </c>
      <c r="C88" s="265" t="s">
        <v>388</v>
      </c>
      <c r="D88" s="393"/>
      <c r="E88" s="306"/>
      <c r="F88" s="306"/>
      <c r="G88" s="306"/>
      <c r="H88" s="307"/>
    </row>
    <row r="89" spans="1:11" s="304" customFormat="1" ht="15">
      <c r="A89" s="310"/>
      <c r="B89" s="392"/>
      <c r="C89" s="394"/>
      <c r="D89" s="393"/>
      <c r="E89" s="392"/>
      <c r="F89" s="392"/>
      <c r="G89" s="392"/>
      <c r="H89" s="296"/>
    </row>
    <row r="90" spans="1:11" ht="15">
      <c r="A90" s="305" t="s">
        <v>389</v>
      </c>
      <c r="B90" s="261"/>
      <c r="C90" s="261"/>
      <c r="D90" s="393"/>
      <c r="E90" s="306"/>
      <c r="F90" s="306"/>
      <c r="G90" s="306"/>
      <c r="H90" s="307"/>
    </row>
    <row r="91" spans="1:11" ht="15">
      <c r="A91" s="305" t="s">
        <v>218</v>
      </c>
      <c r="B91" s="261"/>
      <c r="C91" s="267">
        <f>C72</f>
        <v>366</v>
      </c>
      <c r="D91" s="393" t="s">
        <v>170</v>
      </c>
      <c r="E91" s="306"/>
      <c r="F91" s="306"/>
      <c r="G91" s="306"/>
      <c r="H91" s="307"/>
    </row>
    <row r="92" spans="1:11" ht="15">
      <c r="A92" s="305" t="s">
        <v>219</v>
      </c>
      <c r="B92" s="261"/>
      <c r="C92" s="267">
        <f>C73</f>
        <v>7</v>
      </c>
      <c r="D92" s="393" t="s">
        <v>170</v>
      </c>
      <c r="E92" s="306"/>
      <c r="F92" s="306"/>
      <c r="G92" s="306"/>
      <c r="H92" s="307"/>
    </row>
    <row r="93" spans="1:11">
      <c r="A93" s="308" t="s">
        <v>297</v>
      </c>
      <c r="B93" s="343"/>
      <c r="C93" s="343"/>
      <c r="D93" s="319"/>
      <c r="E93" s="306"/>
      <c r="F93" s="306"/>
      <c r="G93" s="306"/>
      <c r="H93" s="307"/>
    </row>
    <row r="94" spans="1:11" ht="15">
      <c r="A94" s="309" t="s">
        <v>201</v>
      </c>
      <c r="B94" s="265">
        <f>ROUND(C91*C92,2)</f>
        <v>2562</v>
      </c>
      <c r="C94" s="265" t="s">
        <v>180</v>
      </c>
      <c r="D94" s="393"/>
      <c r="E94" s="306"/>
      <c r="F94" s="306"/>
      <c r="G94" s="306"/>
      <c r="H94" s="307"/>
    </row>
    <row r="95" spans="1:11" s="304" customFormat="1" ht="15">
      <c r="A95" s="310"/>
      <c r="B95" s="392"/>
      <c r="C95" s="394"/>
      <c r="D95" s="393"/>
      <c r="E95" s="392"/>
      <c r="F95" s="392"/>
      <c r="G95" s="392"/>
      <c r="H95" s="296"/>
    </row>
    <row r="96" spans="1:11" s="312" customFormat="1" ht="15" customHeight="1">
      <c r="A96" s="305" t="s">
        <v>390</v>
      </c>
      <c r="B96" s="261"/>
      <c r="C96" s="261"/>
      <c r="D96" s="393"/>
      <c r="E96" s="293"/>
      <c r="F96" s="293"/>
      <c r="G96" s="316"/>
      <c r="H96" s="368"/>
      <c r="I96" s="317"/>
      <c r="J96" s="317"/>
      <c r="K96" s="317"/>
    </row>
    <row r="97" spans="1:36" s="312" customFormat="1" ht="15" customHeight="1">
      <c r="A97" s="722" t="s">
        <v>235</v>
      </c>
      <c r="B97" s="723"/>
      <c r="C97" s="264">
        <f>C72</f>
        <v>366</v>
      </c>
      <c r="D97" s="393" t="s">
        <v>213</v>
      </c>
      <c r="E97" s="293"/>
      <c r="F97" s="293"/>
      <c r="G97" s="316"/>
      <c r="H97" s="368"/>
      <c r="I97" s="317"/>
      <c r="J97" s="642" t="s">
        <v>397</v>
      </c>
      <c r="K97" s="317"/>
    </row>
    <row r="98" spans="1:36" s="312" customFormat="1" ht="15" customHeight="1">
      <c r="A98" s="722" t="s">
        <v>234</v>
      </c>
      <c r="B98" s="723"/>
      <c r="C98" s="264">
        <f>C97</f>
        <v>366</v>
      </c>
      <c r="D98" s="393" t="s">
        <v>213</v>
      </c>
      <c r="E98" s="293"/>
      <c r="F98" s="293"/>
      <c r="G98" s="316"/>
      <c r="H98" s="368"/>
      <c r="I98" s="317"/>
      <c r="J98" s="317">
        <f>20*11+5</f>
        <v>225</v>
      </c>
      <c r="K98" s="317"/>
    </row>
    <row r="99" spans="1:36" s="312" customFormat="1" ht="15" customHeight="1">
      <c r="A99" s="722" t="s">
        <v>236</v>
      </c>
      <c r="B99" s="723"/>
      <c r="C99" s="264">
        <v>7</v>
      </c>
      <c r="D99" s="393" t="s">
        <v>213</v>
      </c>
      <c r="E99" s="293"/>
      <c r="F99" s="293"/>
      <c r="G99" s="316"/>
      <c r="H99" s="368"/>
      <c r="I99" s="317"/>
      <c r="J99" s="317"/>
      <c r="K99" s="317"/>
    </row>
    <row r="100" spans="1:36" s="315" customFormat="1" ht="15" customHeight="1">
      <c r="A100" s="318" t="s">
        <v>214</v>
      </c>
      <c r="B100" s="319"/>
      <c r="C100" s="267">
        <v>0.15</v>
      </c>
      <c r="D100" s="319" t="s">
        <v>170</v>
      </c>
      <c r="E100" s="394"/>
      <c r="F100" s="394"/>
      <c r="G100" s="395"/>
      <c r="H100" s="371"/>
      <c r="I100" s="314"/>
      <c r="J100" s="314"/>
      <c r="K100" s="314"/>
      <c r="L100" s="320"/>
    </row>
    <row r="101" spans="1:36" s="312" customFormat="1" ht="15" customHeight="1">
      <c r="A101" s="322"/>
      <c r="B101" s="395"/>
      <c r="C101" s="394"/>
      <c r="D101" s="393"/>
      <c r="E101" s="293"/>
      <c r="F101" s="293"/>
      <c r="G101" s="316"/>
      <c r="H101" s="371"/>
      <c r="I101" s="317"/>
      <c r="J101" s="317"/>
      <c r="K101" s="317"/>
      <c r="L101" s="323"/>
    </row>
    <row r="102" spans="1:36" s="312" customFormat="1" ht="15" customHeight="1">
      <c r="A102" s="321" t="s">
        <v>217</v>
      </c>
      <c r="B102" s="384">
        <f>SUM(C97:C99)</f>
        <v>739</v>
      </c>
      <c r="C102" s="265" t="s">
        <v>170</v>
      </c>
      <c r="D102" s="393"/>
      <c r="E102" s="293"/>
      <c r="F102" s="293"/>
      <c r="G102" s="316"/>
      <c r="H102" s="371"/>
      <c r="I102" s="317"/>
      <c r="J102" s="317"/>
      <c r="K102" s="317"/>
      <c r="L102" s="323"/>
    </row>
    <row r="103" spans="1:36" s="283" customFormat="1" ht="15.75" thickBot="1">
      <c r="A103" s="308"/>
      <c r="B103" s="393"/>
      <c r="C103" s="327"/>
      <c r="D103" s="393"/>
      <c r="E103" s="393"/>
      <c r="F103" s="393"/>
      <c r="G103" s="327"/>
      <c r="H103" s="370"/>
      <c r="I103" s="389"/>
      <c r="J103" s="389"/>
      <c r="K103" s="389"/>
      <c r="L103" s="328"/>
      <c r="M103" s="328"/>
      <c r="N103" s="328"/>
      <c r="O103" s="328"/>
      <c r="P103" s="328"/>
      <c r="Q103" s="328"/>
      <c r="R103" s="328"/>
      <c r="S103" s="328"/>
      <c r="T103" s="328"/>
      <c r="U103" s="328"/>
      <c r="V103" s="328"/>
      <c r="W103" s="328"/>
      <c r="X103" s="328"/>
      <c r="Y103" s="328"/>
      <c r="Z103" s="328"/>
      <c r="AA103" s="328"/>
      <c r="AB103" s="328"/>
      <c r="AC103" s="328"/>
      <c r="AD103" s="328"/>
      <c r="AE103" s="328"/>
      <c r="AF103" s="328"/>
      <c r="AG103" s="328"/>
      <c r="AH103" s="328"/>
      <c r="AI103" s="328"/>
      <c r="AJ103" s="328"/>
    </row>
    <row r="104" spans="1:36" s="415" customFormat="1" ht="15" customHeight="1" thickBot="1">
      <c r="A104" s="724" t="s">
        <v>278</v>
      </c>
      <c r="B104" s="725"/>
      <c r="C104" s="725"/>
      <c r="D104" s="725"/>
      <c r="E104" s="725"/>
      <c r="F104" s="725"/>
      <c r="G104" s="725"/>
      <c r="H104" s="726"/>
      <c r="I104" s="311"/>
      <c r="J104" s="311"/>
      <c r="K104" s="311"/>
    </row>
    <row r="105" spans="1:36" s="415" customFormat="1" ht="15" customHeight="1">
      <c r="A105" s="322"/>
      <c r="B105" s="395"/>
      <c r="C105" s="394"/>
      <c r="D105" s="394"/>
      <c r="E105" s="419"/>
      <c r="F105" s="419"/>
      <c r="G105" s="420"/>
      <c r="H105" s="421"/>
      <c r="I105" s="422"/>
      <c r="J105" s="422"/>
      <c r="K105" s="422"/>
      <c r="L105" s="423"/>
    </row>
    <row r="106" spans="1:36" s="418" customFormat="1" ht="15" customHeight="1">
      <c r="A106" s="305" t="s">
        <v>279</v>
      </c>
      <c r="B106" s="261"/>
      <c r="C106" s="261"/>
      <c r="D106" s="393"/>
      <c r="E106" s="419"/>
      <c r="F106" s="419"/>
      <c r="G106" s="395"/>
      <c r="H106" s="421"/>
      <c r="I106" s="424"/>
      <c r="J106" s="424"/>
      <c r="K106" s="424"/>
      <c r="L106" s="425"/>
    </row>
    <row r="107" spans="1:36" s="418" customFormat="1" ht="15" customHeight="1">
      <c r="A107" s="308" t="s">
        <v>280</v>
      </c>
      <c r="B107" s="393"/>
      <c r="C107" s="393"/>
      <c r="D107" s="393"/>
      <c r="E107" s="410"/>
      <c r="F107" s="410"/>
      <c r="G107" s="395"/>
      <c r="H107" s="421"/>
      <c r="I107" s="424"/>
      <c r="J107" s="424"/>
      <c r="K107" s="424"/>
      <c r="L107" s="425"/>
    </row>
    <row r="108" spans="1:36" s="326" customFormat="1" ht="15">
      <c r="A108" s="308" t="s">
        <v>281</v>
      </c>
      <c r="B108" s="393"/>
      <c r="C108" s="426">
        <f>SUM(C97:C98)</f>
        <v>732</v>
      </c>
      <c r="D108" s="324" t="s">
        <v>170</v>
      </c>
      <c r="E108" s="325"/>
      <c r="F108" s="410"/>
      <c r="G108" s="395"/>
      <c r="H108" s="427"/>
      <c r="I108" s="424"/>
      <c r="J108" s="424"/>
      <c r="K108" s="424"/>
      <c r="L108" s="418"/>
      <c r="M108" s="418"/>
      <c r="N108" s="418"/>
      <c r="O108" s="418"/>
      <c r="P108" s="418"/>
      <c r="Q108" s="418"/>
      <c r="R108" s="418"/>
      <c r="S108" s="418"/>
      <c r="T108" s="418"/>
      <c r="U108" s="418"/>
      <c r="V108" s="418"/>
      <c r="W108" s="418"/>
      <c r="X108" s="418"/>
      <c r="Y108" s="418"/>
      <c r="Z108" s="418"/>
      <c r="AA108" s="418"/>
      <c r="AB108" s="418"/>
      <c r="AC108" s="418"/>
      <c r="AD108" s="418"/>
      <c r="AE108" s="418"/>
      <c r="AF108" s="418"/>
      <c r="AG108" s="418"/>
      <c r="AH108" s="418"/>
      <c r="AI108" s="418"/>
      <c r="AJ108" s="418"/>
    </row>
    <row r="109" spans="1:36" s="415" customFormat="1" ht="15" customHeight="1">
      <c r="A109" s="308" t="s">
        <v>282</v>
      </c>
      <c r="B109" s="393"/>
      <c r="C109" s="430">
        <v>6.25E-2</v>
      </c>
      <c r="D109" s="393" t="s">
        <v>172</v>
      </c>
      <c r="E109" s="392"/>
      <c r="F109" s="392"/>
      <c r="G109" s="395"/>
      <c r="H109" s="421"/>
      <c r="I109" s="422"/>
      <c r="J109" s="422"/>
      <c r="K109" s="422"/>
      <c r="L109" s="423"/>
    </row>
    <row r="110" spans="1:36" s="326" customFormat="1" ht="15">
      <c r="A110" s="309" t="s">
        <v>283</v>
      </c>
      <c r="B110" s="265">
        <f>ROUND(C108*C109,2)</f>
        <v>45.75</v>
      </c>
      <c r="C110" s="265" t="s">
        <v>168</v>
      </c>
      <c r="D110" s="393"/>
      <c r="E110" s="392"/>
      <c r="F110" s="392"/>
      <c r="G110" s="395"/>
      <c r="H110" s="414"/>
      <c r="I110" s="424"/>
      <c r="J110" s="424"/>
      <c r="K110" s="424"/>
      <c r="L110" s="418"/>
      <c r="M110" s="418"/>
      <c r="N110" s="418"/>
      <c r="O110" s="418"/>
      <c r="P110" s="418"/>
      <c r="Q110" s="418"/>
      <c r="R110" s="418"/>
      <c r="S110" s="418"/>
      <c r="T110" s="418"/>
      <c r="U110" s="418"/>
      <c r="V110" s="418"/>
      <c r="W110" s="418"/>
      <c r="X110" s="418"/>
      <c r="Y110" s="418"/>
      <c r="Z110" s="418"/>
      <c r="AA110" s="418"/>
      <c r="AB110" s="418"/>
      <c r="AC110" s="418"/>
      <c r="AD110" s="418"/>
      <c r="AE110" s="418"/>
      <c r="AF110" s="418"/>
      <c r="AG110" s="418"/>
      <c r="AH110" s="418"/>
      <c r="AI110" s="418"/>
      <c r="AJ110" s="418"/>
    </row>
    <row r="111" spans="1:36" s="326" customFormat="1" ht="15">
      <c r="A111" s="310"/>
      <c r="B111" s="392"/>
      <c r="C111" s="394"/>
      <c r="D111" s="393"/>
      <c r="E111" s="392"/>
      <c r="F111" s="392"/>
      <c r="G111" s="395"/>
      <c r="H111" s="414"/>
      <c r="I111" s="424"/>
      <c r="J111" s="424"/>
      <c r="K111" s="424"/>
      <c r="L111" s="418"/>
      <c r="M111" s="418"/>
      <c r="N111" s="418"/>
      <c r="O111" s="418"/>
      <c r="P111" s="418"/>
      <c r="Q111" s="418"/>
      <c r="R111" s="418"/>
      <c r="S111" s="418"/>
      <c r="T111" s="418"/>
      <c r="U111" s="418"/>
      <c r="V111" s="418"/>
      <c r="W111" s="418"/>
      <c r="X111" s="418"/>
      <c r="Y111" s="418"/>
      <c r="Z111" s="418"/>
      <c r="AA111" s="418"/>
      <c r="AB111" s="418"/>
      <c r="AC111" s="418"/>
      <c r="AD111" s="418"/>
      <c r="AE111" s="418"/>
      <c r="AF111" s="418"/>
      <c r="AG111" s="418"/>
      <c r="AH111" s="418"/>
      <c r="AI111" s="418"/>
      <c r="AJ111" s="418"/>
    </row>
    <row r="112" spans="1:36" s="312" customFormat="1" ht="15" customHeight="1">
      <c r="A112" s="322"/>
      <c r="B112" s="395"/>
      <c r="C112" s="394"/>
      <c r="D112" s="394"/>
      <c r="E112" s="293"/>
      <c r="F112" s="293"/>
      <c r="G112" s="316"/>
      <c r="H112" s="371"/>
      <c r="I112" s="317"/>
      <c r="J112" s="317"/>
      <c r="K112" s="317"/>
      <c r="L112" s="323"/>
    </row>
    <row r="113" spans="1:36" s="360" customFormat="1" ht="15" customHeight="1">
      <c r="A113" s="322"/>
      <c r="B113" s="395"/>
      <c r="C113" s="394"/>
      <c r="D113" s="394"/>
      <c r="E113" s="393"/>
      <c r="F113" s="393"/>
      <c r="G113" s="327"/>
      <c r="H113" s="429"/>
      <c r="I113" s="386"/>
      <c r="J113" s="386"/>
      <c r="K113" s="386"/>
      <c r="L113" s="366"/>
    </row>
    <row r="114" spans="1:36" s="283" customFormat="1" ht="15">
      <c r="A114" s="308"/>
      <c r="B114" s="393"/>
      <c r="C114" s="327"/>
      <c r="D114" s="393"/>
      <c r="E114" s="393"/>
      <c r="F114" s="393"/>
      <c r="G114" s="327"/>
      <c r="H114" s="370"/>
      <c r="I114" s="389"/>
      <c r="J114" s="389"/>
      <c r="K114" s="389"/>
      <c r="L114" s="328"/>
      <c r="M114" s="328"/>
      <c r="N114" s="328"/>
      <c r="O114" s="328"/>
      <c r="P114" s="328"/>
      <c r="Q114" s="328"/>
      <c r="R114" s="328"/>
      <c r="S114" s="328"/>
      <c r="T114" s="328"/>
      <c r="U114" s="328"/>
      <c r="V114" s="328"/>
      <c r="W114" s="328"/>
      <c r="X114" s="328"/>
      <c r="Y114" s="328"/>
      <c r="Z114" s="328"/>
      <c r="AA114" s="328"/>
      <c r="AB114" s="328"/>
      <c r="AC114" s="328"/>
      <c r="AD114" s="328"/>
      <c r="AE114" s="328"/>
      <c r="AF114" s="328"/>
      <c r="AG114" s="328"/>
      <c r="AH114" s="328"/>
      <c r="AI114" s="328"/>
      <c r="AJ114" s="328"/>
    </row>
    <row r="115" spans="1:36" s="283" customFormat="1" ht="15">
      <c r="A115" s="308"/>
      <c r="B115" s="393"/>
      <c r="C115" s="327"/>
      <c r="D115" s="393"/>
      <c r="E115" s="393"/>
      <c r="F115" s="393"/>
      <c r="G115" s="327"/>
      <c r="H115" s="370"/>
      <c r="I115" s="389"/>
      <c r="J115" s="389"/>
      <c r="K115" s="389"/>
      <c r="L115" s="328"/>
      <c r="M115" s="328"/>
      <c r="N115" s="328"/>
      <c r="O115" s="328"/>
      <c r="P115" s="328"/>
      <c r="Q115" s="328"/>
      <c r="R115" s="328"/>
      <c r="S115" s="328"/>
      <c r="T115" s="328"/>
      <c r="U115" s="328"/>
      <c r="V115" s="328"/>
      <c r="W115" s="328"/>
      <c r="X115" s="328"/>
      <c r="Y115" s="328"/>
      <c r="Z115" s="328"/>
      <c r="AA115" s="328"/>
      <c r="AB115" s="328"/>
      <c r="AC115" s="328"/>
      <c r="AD115" s="328"/>
      <c r="AE115" s="328"/>
      <c r="AF115" s="328"/>
      <c r="AG115" s="328"/>
      <c r="AH115" s="328"/>
      <c r="AI115" s="328"/>
      <c r="AJ115" s="328"/>
    </row>
    <row r="116" spans="1:36" s="360" customFormat="1" ht="15" customHeight="1">
      <c r="A116" s="308"/>
      <c r="B116" s="393"/>
      <c r="C116" s="393"/>
      <c r="D116" s="329"/>
      <c r="E116" s="393"/>
      <c r="F116" s="393"/>
      <c r="G116" s="327"/>
      <c r="H116" s="370"/>
      <c r="I116" s="386"/>
      <c r="J116" s="386"/>
      <c r="K116" s="386"/>
    </row>
    <row r="117" spans="1:36" s="360" customFormat="1" ht="15" customHeight="1">
      <c r="A117" s="308"/>
      <c r="B117" s="393"/>
      <c r="C117" s="393"/>
      <c r="D117" s="329"/>
      <c r="E117" s="393"/>
      <c r="F117" s="393"/>
      <c r="G117" s="327"/>
      <c r="H117" s="370"/>
      <c r="I117" s="386"/>
      <c r="J117" s="386"/>
      <c r="K117" s="386"/>
    </row>
    <row r="118" spans="1:36" s="360" customFormat="1" ht="15" customHeight="1">
      <c r="A118" s="308"/>
      <c r="B118" s="393"/>
      <c r="C118" s="393"/>
      <c r="D118" s="393"/>
      <c r="E118" s="393"/>
      <c r="F118" s="329" t="str">
        <f>'PLANILHA ORÇ.'!D41</f>
        <v>RESPONSÁVEL TÉCNICO</v>
      </c>
      <c r="G118" s="327"/>
      <c r="H118" s="370"/>
      <c r="I118" s="386"/>
      <c r="J118" s="386"/>
      <c r="K118" s="386"/>
    </row>
    <row r="119" spans="1:36" s="328" customFormat="1" ht="15">
      <c r="A119" s="308" t="str">
        <f>'PLANILHA ORÇ.'!B41</f>
        <v>MAIO/2024</v>
      </c>
      <c r="B119" s="392"/>
      <c r="C119" s="394"/>
      <c r="D119" s="319"/>
      <c r="E119" s="319"/>
      <c r="F119" s="324" t="str">
        <f>'PLANILHA ORÇ.'!D42</f>
        <v xml:space="preserve">ARTUR BIANCHINI HERTEL </v>
      </c>
      <c r="G119" s="319"/>
      <c r="H119" s="429"/>
      <c r="J119" s="283"/>
      <c r="K119" s="283"/>
      <c r="L119" s="283"/>
      <c r="M119" s="283"/>
      <c r="N119" s="283"/>
      <c r="O119" s="283"/>
      <c r="P119" s="283"/>
    </row>
    <row r="120" spans="1:36" s="328" customFormat="1" ht="16.5" customHeight="1" thickBot="1">
      <c r="A120" s="387" t="str">
        <f>'PLANILHA ORÇ.'!B42</f>
        <v xml:space="preserve">São João do Sul / SC </v>
      </c>
      <c r="B120" s="192"/>
      <c r="C120" s="268"/>
      <c r="D120" s="388"/>
      <c r="E120" s="711" t="str">
        <f>'PLANILHA ORÇ.'!D43</f>
        <v>CREA/SC: 014.558-2</v>
      </c>
      <c r="F120" s="711"/>
      <c r="G120" s="711"/>
      <c r="H120" s="712"/>
      <c r="J120" s="283"/>
      <c r="K120" s="283"/>
      <c r="L120" s="283"/>
      <c r="M120" s="283"/>
      <c r="N120" s="283"/>
      <c r="O120" s="283"/>
      <c r="P120" s="283"/>
    </row>
    <row r="121" spans="1:36" ht="15">
      <c r="J121" s="326"/>
      <c r="K121" s="326"/>
      <c r="L121" s="326"/>
      <c r="M121" s="326"/>
      <c r="N121" s="326"/>
      <c r="O121" s="326"/>
      <c r="P121" s="326"/>
    </row>
    <row r="122" spans="1:36" ht="15">
      <c r="J122" s="326"/>
      <c r="K122" s="326"/>
      <c r="L122" s="326"/>
      <c r="M122" s="326"/>
      <c r="N122" s="326"/>
      <c r="O122" s="326"/>
      <c r="P122" s="326"/>
    </row>
    <row r="123" spans="1:36" ht="15">
      <c r="J123" s="326"/>
      <c r="K123" s="326"/>
      <c r="L123" s="326"/>
      <c r="M123" s="326"/>
      <c r="N123" s="326"/>
      <c r="O123" s="326"/>
      <c r="P123" s="326"/>
    </row>
    <row r="124" spans="1:36" ht="15">
      <c r="J124" s="326"/>
      <c r="K124" s="326"/>
      <c r="L124" s="326"/>
      <c r="M124" s="326"/>
      <c r="N124" s="326"/>
      <c r="O124" s="326"/>
      <c r="P124" s="326"/>
    </row>
    <row r="125" spans="1:36" ht="15">
      <c r="J125" s="326"/>
      <c r="K125" s="326"/>
      <c r="L125" s="326"/>
      <c r="M125" s="326"/>
      <c r="N125" s="326"/>
      <c r="O125" s="326"/>
      <c r="P125" s="326"/>
    </row>
    <row r="126" spans="1:36" ht="15">
      <c r="J126" s="326"/>
      <c r="K126" s="326"/>
      <c r="L126" s="326"/>
      <c r="M126" s="326"/>
      <c r="N126" s="326"/>
      <c r="O126" s="326"/>
      <c r="P126" s="326"/>
    </row>
  </sheetData>
  <mergeCells count="12">
    <mergeCell ref="E120:H120"/>
    <mergeCell ref="A1:H1"/>
    <mergeCell ref="A69:H69"/>
    <mergeCell ref="A28:H28"/>
    <mergeCell ref="A6:H6"/>
    <mergeCell ref="A97:B97"/>
    <mergeCell ref="A98:B98"/>
    <mergeCell ref="A99:B99"/>
    <mergeCell ref="A104:H104"/>
    <mergeCell ref="B34:C34"/>
    <mergeCell ref="B35:C35"/>
    <mergeCell ref="B33:C33"/>
  </mergeCells>
  <printOptions horizontalCentered="1"/>
  <pageMargins left="0.51181102362204722" right="0.51181102362204722" top="0.78740157480314965" bottom="0.78740157480314965" header="0.31496062992125984" footer="0.31496062992125984"/>
  <pageSetup paperSize="9" scale="63" fitToHeight="0" orientation="portrait" r:id="rId1"/>
  <headerFooter>
    <oddHeader>&amp;RMEMORIAL DE CÁLCULO</oddHeader>
    <oddFooter>&amp;CPágina &amp;P de &amp;N&amp;RPROJETO DE PAVIMENTAÇÃO DA RODOVIA MUNICIPAL SJS 158
 - SENTIDO NORTE-SUL -TRECHO 02</oddFooter>
  </headerFooter>
  <rowBreaks count="1" manualBreakCount="1">
    <brk id="79"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42"/>
  <sheetViews>
    <sheetView showGridLines="0" zoomScale="75" zoomScaleNormal="75" zoomScaleSheetLayoutView="75" workbookViewId="0">
      <selection activeCell="N37" sqref="N37"/>
    </sheetView>
  </sheetViews>
  <sheetFormatPr defaultColWidth="9.140625" defaultRowHeight="12" customHeight="1"/>
  <cols>
    <col min="1" max="1" width="9.28515625" style="103" customWidth="1"/>
    <col min="2" max="2" width="13.140625" style="103" customWidth="1"/>
    <col min="3" max="3" width="8.85546875" style="103" customWidth="1"/>
    <col min="4" max="5" width="4.7109375" style="103" customWidth="1"/>
    <col min="6" max="6" width="39.5703125" style="103" customWidth="1"/>
    <col min="7" max="7" width="16.42578125" style="135" customWidth="1"/>
    <col min="8" max="8" width="14.85546875" style="135" customWidth="1"/>
    <col min="9" max="9" width="20" style="135" customWidth="1"/>
    <col min="10" max="10" width="24" style="135" customWidth="1"/>
    <col min="11" max="11" width="20.85546875" style="135" customWidth="1"/>
    <col min="12" max="12" width="21.28515625" style="135" customWidth="1"/>
    <col min="13" max="13" width="12.7109375" style="135" customWidth="1"/>
    <col min="14" max="14" width="21.140625" style="135" customWidth="1"/>
    <col min="15" max="15" width="14.42578125" style="135" customWidth="1"/>
    <col min="16" max="16" width="20.5703125" style="135" customWidth="1"/>
    <col min="17" max="17" width="13.85546875" style="135" customWidth="1"/>
    <col min="18" max="18" width="17.85546875" style="135" customWidth="1"/>
    <col min="19" max="19" width="13.42578125" style="135" customWidth="1"/>
    <col min="20" max="20" width="17.140625" style="135" bestFit="1" customWidth="1"/>
    <col min="21" max="21" width="63.7109375" style="135" bestFit="1" customWidth="1"/>
    <col min="22" max="22" width="17.140625" style="135" bestFit="1" customWidth="1"/>
    <col min="23" max="23" width="11.5703125" style="135" bestFit="1" customWidth="1"/>
    <col min="24" max="24" width="17.140625" style="135" bestFit="1" customWidth="1"/>
    <col min="25" max="25" width="11.5703125" style="135" bestFit="1" customWidth="1"/>
    <col min="26" max="26" width="17.140625" style="135" bestFit="1" customWidth="1"/>
    <col min="27" max="27" width="11.5703125" style="135" bestFit="1" customWidth="1"/>
    <col min="28" max="28" width="17.140625" style="135" bestFit="1" customWidth="1"/>
    <col min="29" max="29" width="11.5703125" style="135" bestFit="1" customWidth="1"/>
    <col min="30" max="30" width="17.140625" style="135" bestFit="1" customWidth="1"/>
    <col min="31" max="31" width="7.7109375" style="135" customWidth="1"/>
    <col min="32" max="32" width="13.7109375" style="135" customWidth="1"/>
    <col min="33" max="33" width="7.7109375" style="135" customWidth="1"/>
    <col min="34" max="34" width="13.7109375" style="135" customWidth="1"/>
    <col min="35" max="35" width="7.7109375" style="135" customWidth="1"/>
    <col min="36" max="36" width="13.7109375" style="135" customWidth="1"/>
    <col min="37" max="37" width="7.7109375" style="135" customWidth="1"/>
    <col min="38" max="38" width="13.7109375" style="135" customWidth="1"/>
    <col min="39" max="39" width="7.7109375" style="135" customWidth="1"/>
    <col min="40" max="40" width="13.7109375" style="135" customWidth="1"/>
    <col min="41" max="41" width="7.7109375" style="135" customWidth="1"/>
    <col min="42" max="42" width="13.7109375" style="135" customWidth="1"/>
    <col min="43" max="43" width="7.7109375" style="135" customWidth="1"/>
    <col min="44" max="44" width="13.7109375" style="135" customWidth="1"/>
    <col min="45" max="45" width="7.7109375" style="135" customWidth="1"/>
    <col min="46" max="46" width="13.7109375" style="135" customWidth="1"/>
    <col min="47" max="47" width="7.7109375" style="135" customWidth="1"/>
    <col min="48" max="48" width="13.7109375" style="135" customWidth="1"/>
    <col min="49" max="49" width="7.7109375" style="135" customWidth="1"/>
    <col min="50" max="50" width="13.7109375" style="135" customWidth="1"/>
    <col min="51" max="51" width="7.7109375" style="135" customWidth="1"/>
    <col min="52" max="52" width="13.7109375" style="135" customWidth="1"/>
    <col min="53" max="53" width="7.7109375" style="135" customWidth="1"/>
    <col min="54" max="54" width="13.7109375" style="135" customWidth="1"/>
    <col min="55" max="55" width="7.7109375" style="135" customWidth="1"/>
    <col min="56" max="56" width="13.7109375" style="135" customWidth="1"/>
    <col min="57" max="57" width="7.7109375" style="135" customWidth="1"/>
    <col min="58" max="58" width="13.7109375" style="135" customWidth="1"/>
    <col min="59" max="59" width="7.7109375" style="135" customWidth="1"/>
    <col min="60" max="60" width="13.7109375" style="135" customWidth="1"/>
    <col min="61" max="61" width="7.7109375" style="135" customWidth="1"/>
    <col min="62" max="62" width="13.7109375" style="135" customWidth="1"/>
    <col min="63" max="63" width="7.7109375" style="135" customWidth="1"/>
    <col min="64" max="64" width="13.7109375" style="135" customWidth="1"/>
    <col min="65" max="65" width="7.7109375" style="135" customWidth="1"/>
    <col min="66" max="66" width="13.7109375" style="135" customWidth="1"/>
    <col min="67" max="67" width="7.7109375" style="135" customWidth="1"/>
    <col min="68" max="68" width="13.7109375" style="135" customWidth="1"/>
    <col min="69" max="69" width="7.7109375" style="135" customWidth="1"/>
    <col min="70" max="70" width="13.7109375" style="135" customWidth="1"/>
    <col min="71" max="71" width="7.7109375" style="135" customWidth="1"/>
    <col min="72" max="72" width="13.7109375" style="135" customWidth="1"/>
    <col min="73" max="73" width="7.7109375" style="135" customWidth="1"/>
    <col min="74" max="74" width="13.7109375" style="135" customWidth="1"/>
    <col min="75" max="75" width="7.7109375" style="135" customWidth="1"/>
    <col min="76" max="76" width="13.7109375" style="135" customWidth="1"/>
    <col min="77" max="77" width="7.7109375" style="135" customWidth="1"/>
    <col min="78" max="78" width="13.7109375" style="135" customWidth="1"/>
    <col min="79" max="79" width="7.7109375" style="135" customWidth="1"/>
    <col min="80" max="80" width="13.7109375" style="135" customWidth="1"/>
    <col min="81" max="81" width="7.7109375" style="135" customWidth="1"/>
    <col min="82" max="16384" width="9.140625" style="103"/>
  </cols>
  <sheetData>
    <row r="1" spans="1:81" ht="18">
      <c r="A1" s="146"/>
      <c r="B1" s="147"/>
      <c r="C1" s="147"/>
      <c r="D1" s="147"/>
      <c r="E1" s="147"/>
      <c r="F1" s="147"/>
      <c r="G1" s="148"/>
      <c r="H1" s="148"/>
      <c r="I1" s="149"/>
      <c r="J1" s="149"/>
      <c r="K1" s="214"/>
      <c r="L1" s="149"/>
      <c r="M1" s="280"/>
      <c r="N1" s="280"/>
      <c r="O1" s="280"/>
      <c r="P1" s="280"/>
      <c r="Q1" s="280"/>
      <c r="R1" s="280"/>
      <c r="S1" s="150"/>
      <c r="T1" s="100"/>
      <c r="U1" s="100"/>
      <c r="V1" s="100"/>
      <c r="W1" s="100"/>
      <c r="X1" s="100"/>
      <c r="Y1" s="100"/>
      <c r="Z1" s="100"/>
      <c r="AA1" s="100"/>
      <c r="AB1" s="100"/>
      <c r="AC1" s="100"/>
      <c r="AD1" s="100"/>
      <c r="AE1" s="100"/>
      <c r="AF1" s="100"/>
      <c r="AG1" s="100"/>
      <c r="AH1" s="100"/>
      <c r="AI1" s="100"/>
      <c r="AJ1" s="100"/>
      <c r="AK1" s="100"/>
      <c r="AL1" s="100"/>
      <c r="AM1" s="100"/>
      <c r="AN1" s="100"/>
      <c r="AO1" s="100"/>
      <c r="AP1" s="100"/>
      <c r="AQ1" s="100"/>
      <c r="AR1" s="100"/>
      <c r="AS1" s="100"/>
      <c r="AT1" s="100"/>
      <c r="AU1" s="100"/>
      <c r="AV1" s="100"/>
      <c r="AW1" s="100"/>
      <c r="AX1" s="100"/>
      <c r="AY1" s="100"/>
      <c r="AZ1" s="100"/>
      <c r="BA1" s="100"/>
      <c r="BB1" s="100"/>
      <c r="BC1" s="100"/>
      <c r="BD1" s="100"/>
      <c r="BE1" s="100"/>
      <c r="BF1" s="100"/>
      <c r="BG1" s="100"/>
      <c r="BH1" s="100"/>
      <c r="BI1" s="100"/>
      <c r="BJ1" s="100"/>
      <c r="BK1" s="100"/>
      <c r="BL1" s="100"/>
      <c r="BM1" s="100"/>
      <c r="BN1" s="100"/>
      <c r="BO1" s="100"/>
      <c r="BP1" s="100"/>
      <c r="BQ1" s="100"/>
      <c r="BR1" s="100"/>
      <c r="BS1" s="100"/>
      <c r="BT1" s="100"/>
      <c r="BU1" s="100"/>
      <c r="BV1" s="100"/>
      <c r="BW1" s="100"/>
      <c r="BX1" s="100"/>
      <c r="BY1" s="100"/>
      <c r="BZ1" s="100"/>
      <c r="CA1" s="100"/>
      <c r="CB1" s="100"/>
      <c r="CC1" s="100"/>
    </row>
    <row r="2" spans="1:81" ht="18">
      <c r="A2" s="151"/>
      <c r="B2" s="101"/>
      <c r="C2" s="99" t="s">
        <v>113</v>
      </c>
      <c r="D2" s="101"/>
      <c r="E2" s="100"/>
      <c r="F2" s="101"/>
      <c r="G2" s="102"/>
      <c r="H2" s="102"/>
      <c r="I2" s="101"/>
      <c r="J2" s="101"/>
      <c r="K2" s="101"/>
      <c r="L2" s="100"/>
      <c r="M2" s="213"/>
      <c r="N2" s="213"/>
      <c r="O2" s="213"/>
      <c r="P2" s="213"/>
      <c r="Q2" s="213"/>
      <c r="R2" s="213"/>
      <c r="S2" s="152"/>
      <c r="T2" s="104"/>
      <c r="U2" s="104"/>
      <c r="V2" s="104"/>
      <c r="W2" s="104"/>
      <c r="X2" s="104"/>
      <c r="Y2" s="104"/>
      <c r="Z2" s="104"/>
      <c r="AA2" s="104"/>
      <c r="AB2" s="104"/>
      <c r="AC2" s="104"/>
      <c r="AD2" s="104"/>
      <c r="AE2" s="104"/>
      <c r="AF2" s="104"/>
      <c r="AG2" s="104"/>
      <c r="AH2" s="104"/>
      <c r="AI2" s="104"/>
      <c r="AJ2" s="104"/>
      <c r="AK2" s="104"/>
      <c r="AL2" s="104"/>
      <c r="AM2" s="104"/>
      <c r="AN2" s="104"/>
      <c r="AO2" s="104"/>
      <c r="AP2" s="104"/>
      <c r="AQ2" s="104"/>
      <c r="AR2" s="104"/>
      <c r="AS2" s="104"/>
      <c r="AT2" s="104"/>
      <c r="AU2" s="104"/>
      <c r="AV2" s="104"/>
      <c r="AW2" s="104"/>
      <c r="AX2" s="104"/>
      <c r="AY2" s="104"/>
      <c r="AZ2" s="104"/>
      <c r="BA2" s="104"/>
      <c r="BB2" s="104"/>
      <c r="BC2" s="104"/>
      <c r="BD2" s="104"/>
      <c r="BE2" s="104"/>
      <c r="BF2" s="104"/>
      <c r="BG2" s="104"/>
      <c r="BH2" s="104"/>
      <c r="BI2" s="104"/>
      <c r="BJ2" s="104"/>
      <c r="BK2" s="104"/>
      <c r="BL2" s="104"/>
      <c r="BM2" s="104"/>
      <c r="BN2" s="104"/>
      <c r="BO2" s="104"/>
      <c r="BP2" s="104"/>
      <c r="BQ2" s="104"/>
      <c r="BR2" s="104"/>
      <c r="BS2" s="104"/>
      <c r="BT2" s="104"/>
      <c r="BU2" s="104"/>
      <c r="BV2" s="104"/>
      <c r="BW2" s="104"/>
      <c r="BX2" s="104"/>
      <c r="BY2" s="104"/>
      <c r="BZ2" s="104"/>
      <c r="CA2" s="104"/>
      <c r="CB2" s="104"/>
      <c r="CC2" s="104"/>
    </row>
    <row r="3" spans="1:81" ht="21.75" customHeight="1">
      <c r="A3" s="151"/>
      <c r="B3" s="100"/>
      <c r="C3" s="100"/>
      <c r="D3" s="100"/>
      <c r="E3" s="100"/>
      <c r="F3" s="100"/>
      <c r="G3" s="100"/>
      <c r="H3" s="100"/>
      <c r="I3" s="100"/>
      <c r="J3" s="104"/>
      <c r="K3" s="104"/>
      <c r="L3" s="104"/>
      <c r="M3" s="213"/>
      <c r="N3" s="213"/>
      <c r="O3" s="213"/>
      <c r="P3" s="213"/>
      <c r="Q3" s="213"/>
      <c r="R3" s="213"/>
      <c r="S3" s="152"/>
      <c r="T3" s="104"/>
      <c r="U3" s="104"/>
      <c r="V3" s="104"/>
      <c r="W3" s="104"/>
      <c r="X3" s="104"/>
      <c r="Y3" s="104"/>
      <c r="Z3" s="104"/>
      <c r="AA3" s="104"/>
      <c r="AB3" s="104"/>
      <c r="AC3" s="104"/>
      <c r="AD3" s="104"/>
      <c r="AE3" s="104"/>
      <c r="AF3" s="104"/>
      <c r="AG3" s="104"/>
      <c r="AH3" s="104"/>
      <c r="AI3" s="104"/>
      <c r="AJ3" s="104"/>
      <c r="AK3" s="104"/>
      <c r="AL3" s="104"/>
      <c r="AM3" s="104"/>
      <c r="AN3" s="104"/>
      <c r="AO3" s="104"/>
      <c r="AP3" s="104"/>
      <c r="AQ3" s="104"/>
      <c r="AR3" s="104"/>
      <c r="AS3" s="104"/>
      <c r="AT3" s="104"/>
      <c r="AU3" s="104"/>
      <c r="AV3" s="104"/>
      <c r="AW3" s="104"/>
      <c r="AX3" s="104"/>
      <c r="AY3" s="104"/>
      <c r="AZ3" s="104"/>
      <c r="BA3" s="104"/>
      <c r="BB3" s="104"/>
      <c r="BC3" s="104"/>
      <c r="BD3" s="104"/>
      <c r="BE3" s="104"/>
      <c r="BF3" s="104"/>
      <c r="BG3" s="104"/>
      <c r="BH3" s="104"/>
      <c r="BI3" s="104"/>
      <c r="BJ3" s="104"/>
      <c r="BK3" s="104"/>
      <c r="BL3" s="104"/>
      <c r="BM3" s="104"/>
      <c r="BN3" s="104"/>
      <c r="BO3" s="104"/>
      <c r="BP3" s="104"/>
      <c r="BQ3" s="104"/>
      <c r="BR3" s="104"/>
      <c r="BS3" s="104"/>
      <c r="BT3" s="104"/>
      <c r="BU3" s="104"/>
      <c r="BV3" s="104"/>
      <c r="BW3" s="104"/>
      <c r="BX3" s="104"/>
      <c r="BY3" s="104"/>
      <c r="BZ3" s="104"/>
      <c r="CA3" s="104"/>
      <c r="CB3" s="104"/>
      <c r="CC3" s="104"/>
    </row>
    <row r="4" spans="1:81" ht="18">
      <c r="A4" s="153" t="s">
        <v>114</v>
      </c>
      <c r="B4" s="105"/>
      <c r="C4" s="105"/>
      <c r="D4" s="105"/>
      <c r="E4" s="105"/>
      <c r="F4" s="105"/>
      <c r="G4" s="106"/>
      <c r="H4" s="106"/>
      <c r="I4" s="107"/>
      <c r="J4" s="104"/>
      <c r="K4" s="104"/>
      <c r="L4" s="104"/>
      <c r="M4" s="213"/>
      <c r="N4" s="213"/>
      <c r="O4" s="213"/>
      <c r="P4" s="213"/>
      <c r="Q4" s="213"/>
      <c r="R4" s="213"/>
      <c r="S4" s="152"/>
      <c r="T4" s="104"/>
      <c r="U4" s="104"/>
      <c r="V4" s="104"/>
      <c r="W4" s="104"/>
      <c r="X4" s="104"/>
      <c r="Y4" s="104"/>
      <c r="Z4" s="104"/>
      <c r="AA4" s="104"/>
      <c r="AB4" s="104"/>
      <c r="AC4" s="104"/>
      <c r="AD4" s="104"/>
      <c r="AE4" s="104"/>
      <c r="AF4" s="104"/>
      <c r="AG4" s="104"/>
      <c r="AH4" s="104"/>
      <c r="AI4" s="104"/>
      <c r="AJ4" s="104"/>
      <c r="AK4" s="104"/>
      <c r="AL4" s="104"/>
      <c r="AM4" s="104"/>
      <c r="AN4" s="104"/>
      <c r="AO4" s="104"/>
      <c r="AP4" s="104"/>
      <c r="AQ4" s="104"/>
      <c r="AR4" s="104"/>
      <c r="AS4" s="104"/>
      <c r="AT4" s="104"/>
      <c r="AU4" s="104"/>
      <c r="AV4" s="104"/>
      <c r="AW4" s="104"/>
      <c r="AX4" s="104"/>
      <c r="AY4" s="104"/>
      <c r="AZ4" s="104"/>
      <c r="BA4" s="104"/>
      <c r="BB4" s="104"/>
      <c r="BC4" s="104"/>
      <c r="BD4" s="104"/>
      <c r="BE4" s="104"/>
      <c r="BF4" s="104"/>
      <c r="BG4" s="104"/>
      <c r="BH4" s="104"/>
      <c r="BI4" s="104"/>
      <c r="BJ4" s="104"/>
      <c r="BK4" s="104"/>
      <c r="BL4" s="104"/>
      <c r="BM4" s="104"/>
      <c r="BN4" s="104"/>
      <c r="BO4" s="104"/>
      <c r="BP4" s="104"/>
      <c r="BQ4" s="104"/>
      <c r="BR4" s="104"/>
      <c r="BS4" s="104"/>
      <c r="BT4" s="104"/>
      <c r="BU4" s="104"/>
      <c r="BV4" s="104"/>
      <c r="BW4" s="104"/>
      <c r="BX4" s="104"/>
      <c r="BY4" s="104"/>
      <c r="BZ4" s="104"/>
      <c r="CA4" s="104"/>
      <c r="CB4" s="104"/>
      <c r="CC4" s="104"/>
    </row>
    <row r="5" spans="1:81" ht="18">
      <c r="A5" s="193" t="str">
        <f>BDI!$D$2</f>
        <v>PREFEITURA MUNICIPAL DE SÃO JOÃO DO SUL</v>
      </c>
      <c r="B5" s="108"/>
      <c r="C5" s="108"/>
      <c r="D5" s="108"/>
      <c r="E5" s="108"/>
      <c r="F5" s="108"/>
      <c r="G5" s="108"/>
      <c r="H5" s="108"/>
      <c r="I5" s="109"/>
      <c r="J5" s="104"/>
      <c r="K5" s="104"/>
      <c r="L5" s="104"/>
      <c r="M5" s="213"/>
      <c r="N5" s="213"/>
      <c r="O5" s="213"/>
      <c r="P5" s="213"/>
      <c r="Q5" s="213"/>
      <c r="R5" s="213"/>
      <c r="S5" s="152"/>
      <c r="T5" s="104"/>
      <c r="U5" s="104"/>
      <c r="V5" s="104"/>
      <c r="W5" s="104"/>
      <c r="X5" s="104"/>
      <c r="Y5" s="104"/>
      <c r="Z5" s="104"/>
      <c r="AA5" s="104"/>
      <c r="AB5" s="104"/>
      <c r="AC5" s="104"/>
      <c r="AD5" s="104"/>
      <c r="AE5" s="104"/>
      <c r="AF5" s="104"/>
      <c r="AG5" s="104"/>
      <c r="AH5" s="104"/>
      <c r="AI5" s="104"/>
      <c r="AJ5" s="104"/>
      <c r="AK5" s="104"/>
      <c r="AL5" s="104"/>
      <c r="AM5" s="104"/>
      <c r="AN5" s="104"/>
      <c r="AO5" s="104"/>
      <c r="AP5" s="104"/>
      <c r="AQ5" s="104"/>
      <c r="AR5" s="104"/>
      <c r="AS5" s="104"/>
      <c r="AT5" s="104"/>
      <c r="AU5" s="104"/>
      <c r="AV5" s="104"/>
      <c r="AW5" s="104"/>
      <c r="AX5" s="104"/>
      <c r="AY5" s="104"/>
      <c r="AZ5" s="104"/>
      <c r="BA5" s="104"/>
      <c r="BB5" s="104"/>
      <c r="BC5" s="104"/>
      <c r="BD5" s="104"/>
      <c r="BE5" s="104"/>
      <c r="BF5" s="104"/>
      <c r="BG5" s="104"/>
      <c r="BH5" s="104"/>
      <c r="BI5" s="104"/>
      <c r="BJ5" s="104"/>
      <c r="BK5" s="104"/>
      <c r="BL5" s="104"/>
      <c r="BM5" s="104"/>
      <c r="BN5" s="104"/>
      <c r="BO5" s="104"/>
      <c r="BP5" s="104"/>
      <c r="BQ5" s="104"/>
      <c r="BR5" s="104"/>
      <c r="BS5" s="104"/>
      <c r="BT5" s="104"/>
      <c r="BU5" s="104"/>
      <c r="BV5" s="104"/>
      <c r="BW5" s="104"/>
      <c r="BX5" s="104"/>
      <c r="BY5" s="104"/>
      <c r="BZ5" s="104"/>
      <c r="CA5" s="104"/>
      <c r="CB5" s="104"/>
      <c r="CC5" s="104"/>
    </row>
    <row r="6" spans="1:81" ht="6.75" customHeight="1">
      <c r="A6" s="151"/>
      <c r="B6" s="110"/>
      <c r="C6" s="110"/>
      <c r="D6" s="110"/>
      <c r="E6" s="110"/>
      <c r="F6" s="110"/>
      <c r="G6" s="111"/>
      <c r="H6" s="111"/>
      <c r="I6" s="110"/>
      <c r="J6" s="104"/>
      <c r="K6" s="104"/>
      <c r="L6" s="104"/>
      <c r="M6" s="213"/>
      <c r="N6" s="213"/>
      <c r="O6" s="213"/>
      <c r="P6" s="213"/>
      <c r="Q6" s="213"/>
      <c r="R6" s="213"/>
      <c r="S6" s="152"/>
      <c r="T6" s="104"/>
      <c r="U6" s="104"/>
      <c r="V6" s="104"/>
      <c r="W6" s="104"/>
      <c r="X6" s="104"/>
      <c r="Y6" s="104"/>
      <c r="Z6" s="104"/>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4"/>
      <c r="BJ6" s="104"/>
      <c r="BK6" s="104"/>
      <c r="BL6" s="104"/>
      <c r="BM6" s="104"/>
      <c r="BN6" s="104"/>
      <c r="BO6" s="104"/>
      <c r="BP6" s="104"/>
      <c r="BQ6" s="104"/>
      <c r="BR6" s="104"/>
      <c r="BS6" s="104"/>
      <c r="BT6" s="104"/>
      <c r="BU6" s="104"/>
      <c r="BV6" s="104"/>
      <c r="BW6" s="104"/>
      <c r="BX6" s="104"/>
      <c r="BY6" s="104"/>
      <c r="BZ6" s="104"/>
      <c r="CA6" s="104"/>
      <c r="CB6" s="104"/>
      <c r="CC6" s="104"/>
    </row>
    <row r="7" spans="1:81" ht="18">
      <c r="A7" s="153" t="s">
        <v>115</v>
      </c>
      <c r="B7" s="105"/>
      <c r="C7" s="105"/>
      <c r="D7" s="105"/>
      <c r="E7" s="105"/>
      <c r="F7" s="105"/>
      <c r="G7" s="106"/>
      <c r="H7" s="106"/>
      <c r="I7" s="107"/>
      <c r="J7" s="104"/>
      <c r="K7" s="104"/>
      <c r="L7" s="104"/>
      <c r="M7" s="213"/>
      <c r="N7" s="213"/>
      <c r="O7" s="213"/>
      <c r="P7" s="213"/>
      <c r="Q7" s="213"/>
      <c r="R7" s="213"/>
      <c r="S7" s="152"/>
      <c r="T7" s="104"/>
      <c r="U7" s="104"/>
      <c r="V7" s="104"/>
      <c r="W7" s="104"/>
      <c r="X7" s="104"/>
      <c r="Y7" s="104"/>
      <c r="Z7" s="104"/>
      <c r="AA7" s="104"/>
      <c r="AB7" s="104"/>
      <c r="AC7" s="104"/>
      <c r="AD7" s="104"/>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c r="BD7" s="104"/>
      <c r="BE7" s="104"/>
      <c r="BF7" s="104"/>
      <c r="BG7" s="104"/>
      <c r="BH7" s="104"/>
      <c r="BI7" s="104"/>
      <c r="BJ7" s="104"/>
      <c r="BK7" s="104"/>
      <c r="BL7" s="104"/>
      <c r="BM7" s="104"/>
      <c r="BN7" s="104"/>
      <c r="BO7" s="104"/>
      <c r="BP7" s="104"/>
      <c r="BQ7" s="104"/>
      <c r="BR7" s="104"/>
      <c r="BS7" s="104"/>
      <c r="BT7" s="104"/>
      <c r="BU7" s="104"/>
      <c r="BV7" s="104"/>
      <c r="BW7" s="104"/>
      <c r="BX7" s="104"/>
      <c r="BY7" s="104"/>
      <c r="BZ7" s="104"/>
      <c r="CA7" s="104"/>
      <c r="CB7" s="104"/>
      <c r="CC7" s="104"/>
    </row>
    <row r="8" spans="1:81" ht="18">
      <c r="A8" s="731" t="str">
        <f>'MEMORIAL CÁLCULO'!A3</f>
        <v>OBRA: PAVIMENTAÇÃO EM BLOCO INTERTRAVADO SEXTAVADO DE CONCRETO</v>
      </c>
      <c r="B8" s="732"/>
      <c r="C8" s="732"/>
      <c r="D8" s="732"/>
      <c r="E8" s="732"/>
      <c r="F8" s="732"/>
      <c r="G8" s="732"/>
      <c r="H8" s="732"/>
      <c r="I8" s="733"/>
      <c r="J8" s="104"/>
      <c r="K8" s="104"/>
      <c r="L8" s="104"/>
      <c r="M8" s="213"/>
      <c r="N8" s="213"/>
      <c r="O8" s="213"/>
      <c r="P8" s="213"/>
      <c r="Q8" s="213"/>
      <c r="R8" s="213"/>
      <c r="S8" s="152"/>
      <c r="T8" s="104"/>
      <c r="U8" s="104"/>
      <c r="V8" s="104"/>
      <c r="W8" s="104"/>
      <c r="X8" s="104"/>
      <c r="Y8" s="104"/>
      <c r="Z8" s="104"/>
      <c r="AA8" s="104"/>
      <c r="AB8" s="104"/>
      <c r="AC8" s="104"/>
      <c r="AD8" s="104"/>
      <c r="AE8" s="104"/>
      <c r="AF8" s="104"/>
      <c r="AG8" s="104"/>
      <c r="AH8" s="104"/>
      <c r="AI8" s="104"/>
      <c r="AJ8" s="104"/>
      <c r="AK8" s="104"/>
      <c r="AL8" s="104"/>
      <c r="AM8" s="104"/>
      <c r="AN8" s="104"/>
      <c r="AO8" s="104"/>
      <c r="AP8" s="104"/>
      <c r="AQ8" s="104"/>
      <c r="AR8" s="104"/>
      <c r="AS8" s="104"/>
      <c r="AT8" s="104"/>
      <c r="AU8" s="104"/>
      <c r="AV8" s="104"/>
      <c r="AW8" s="104"/>
      <c r="AX8" s="104"/>
      <c r="AY8" s="104"/>
      <c r="AZ8" s="104"/>
      <c r="BA8" s="104"/>
      <c r="BB8" s="104"/>
      <c r="BC8" s="104"/>
      <c r="BD8" s="104"/>
      <c r="BE8" s="104"/>
      <c r="BF8" s="104"/>
      <c r="BG8" s="104"/>
      <c r="BH8" s="104"/>
      <c r="BI8" s="104"/>
      <c r="BJ8" s="104"/>
      <c r="BK8" s="104"/>
      <c r="BL8" s="104"/>
      <c r="BM8" s="104"/>
      <c r="BN8" s="104"/>
      <c r="BO8" s="104"/>
      <c r="BP8" s="104"/>
      <c r="BQ8" s="104"/>
      <c r="BR8" s="104"/>
      <c r="BS8" s="104"/>
      <c r="BT8" s="104"/>
      <c r="BU8" s="104"/>
      <c r="BV8" s="104"/>
      <c r="BW8" s="104"/>
      <c r="BX8" s="104"/>
      <c r="BY8" s="104"/>
      <c r="BZ8" s="104"/>
      <c r="CA8" s="104"/>
      <c r="CB8" s="104"/>
      <c r="CC8" s="104"/>
    </row>
    <row r="9" spans="1:81" ht="7.5" customHeight="1">
      <c r="A9" s="151"/>
      <c r="B9" s="110"/>
      <c r="C9" s="110"/>
      <c r="D9" s="110"/>
      <c r="E9" s="110"/>
      <c r="F9" s="110"/>
      <c r="G9" s="111"/>
      <c r="H9" s="111"/>
      <c r="I9" s="110"/>
      <c r="J9" s="104"/>
      <c r="K9" s="104"/>
      <c r="L9" s="104"/>
      <c r="M9" s="213"/>
      <c r="N9" s="213"/>
      <c r="O9" s="213"/>
      <c r="P9" s="213"/>
      <c r="Q9" s="213"/>
      <c r="R9" s="213"/>
      <c r="S9" s="152"/>
      <c r="T9" s="104"/>
      <c r="U9" s="104"/>
      <c r="V9" s="104"/>
      <c r="W9" s="104"/>
      <c r="X9" s="104"/>
      <c r="Y9" s="104"/>
      <c r="Z9" s="104"/>
      <c r="AA9" s="104"/>
      <c r="AB9" s="104"/>
      <c r="AC9" s="104"/>
      <c r="AD9" s="104"/>
      <c r="AE9" s="104"/>
      <c r="AF9" s="104"/>
      <c r="AG9" s="104"/>
      <c r="AH9" s="104"/>
      <c r="AI9" s="104"/>
      <c r="AJ9" s="104"/>
      <c r="AK9" s="104"/>
      <c r="AL9" s="104"/>
      <c r="AM9" s="104"/>
      <c r="AN9" s="104"/>
      <c r="AO9" s="104"/>
      <c r="AP9" s="104"/>
      <c r="AQ9" s="104"/>
      <c r="AR9" s="104"/>
      <c r="AS9" s="104"/>
      <c r="AT9" s="104"/>
      <c r="AU9" s="104"/>
      <c r="AV9" s="104"/>
      <c r="AW9" s="104"/>
      <c r="AX9" s="104"/>
      <c r="AY9" s="104"/>
      <c r="AZ9" s="104"/>
      <c r="BA9" s="104"/>
      <c r="BB9" s="104"/>
      <c r="BC9" s="104"/>
      <c r="BD9" s="104"/>
      <c r="BE9" s="104"/>
      <c r="BF9" s="104"/>
      <c r="BG9" s="104"/>
      <c r="BH9" s="104"/>
      <c r="BI9" s="104"/>
      <c r="BJ9" s="104"/>
      <c r="BK9" s="104"/>
      <c r="BL9" s="104"/>
      <c r="BM9" s="104"/>
      <c r="BN9" s="104"/>
      <c r="BO9" s="104"/>
      <c r="BP9" s="104"/>
      <c r="BQ9" s="104"/>
      <c r="BR9" s="104"/>
      <c r="BS9" s="104"/>
      <c r="BT9" s="104"/>
      <c r="BU9" s="104"/>
      <c r="BV9" s="104"/>
      <c r="BW9" s="104"/>
      <c r="BX9" s="104"/>
      <c r="BY9" s="104"/>
      <c r="BZ9" s="104"/>
      <c r="CA9" s="104"/>
      <c r="CB9" s="104"/>
      <c r="CC9" s="104"/>
    </row>
    <row r="10" spans="1:81" ht="18">
      <c r="A10" s="153" t="s">
        <v>116</v>
      </c>
      <c r="B10" s="105"/>
      <c r="C10" s="105"/>
      <c r="D10" s="105"/>
      <c r="E10" s="105"/>
      <c r="F10" s="105"/>
      <c r="G10" s="105"/>
      <c r="H10" s="105"/>
      <c r="I10" s="107"/>
      <c r="J10" s="104"/>
      <c r="K10" s="104"/>
      <c r="L10" s="104"/>
      <c r="M10" s="213"/>
      <c r="N10" s="213"/>
      <c r="O10" s="213"/>
      <c r="P10" s="213"/>
      <c r="Q10" s="213"/>
      <c r="R10" s="213"/>
      <c r="S10" s="152"/>
      <c r="T10" s="104"/>
      <c r="U10" s="104"/>
      <c r="V10" s="104"/>
      <c r="W10" s="104"/>
      <c r="X10" s="104"/>
      <c r="Y10" s="104"/>
      <c r="Z10" s="104"/>
      <c r="AA10" s="104"/>
      <c r="AB10" s="104"/>
      <c r="AC10" s="104"/>
      <c r="AD10" s="104"/>
      <c r="AE10" s="104"/>
      <c r="AF10" s="104"/>
      <c r="AG10" s="104"/>
      <c r="AH10" s="104"/>
      <c r="AI10" s="104"/>
      <c r="AJ10" s="104"/>
      <c r="AK10" s="104"/>
      <c r="AL10" s="104"/>
      <c r="AM10" s="104"/>
      <c r="AN10" s="104"/>
      <c r="AO10" s="104"/>
      <c r="AP10" s="104"/>
      <c r="AQ10" s="104"/>
      <c r="AR10" s="104"/>
      <c r="AS10" s="104"/>
      <c r="AT10" s="104"/>
      <c r="AU10" s="104"/>
      <c r="AV10" s="104"/>
      <c r="AW10" s="104"/>
      <c r="AX10" s="104"/>
      <c r="AY10" s="104"/>
      <c r="AZ10" s="104"/>
      <c r="BA10" s="104"/>
      <c r="BB10" s="104"/>
      <c r="BC10" s="104"/>
      <c r="BD10" s="104"/>
      <c r="BE10" s="104"/>
      <c r="BF10" s="104"/>
      <c r="BG10" s="104"/>
      <c r="BH10" s="104"/>
      <c r="BI10" s="104"/>
      <c r="BJ10" s="104"/>
      <c r="BK10" s="104"/>
      <c r="BL10" s="104"/>
      <c r="BM10" s="104"/>
      <c r="BN10" s="104"/>
      <c r="BO10" s="104"/>
      <c r="BP10" s="104"/>
      <c r="BQ10" s="104"/>
      <c r="BR10" s="104"/>
      <c r="BS10" s="104"/>
      <c r="BT10" s="104"/>
      <c r="BU10" s="104"/>
      <c r="BV10" s="104"/>
      <c r="BW10" s="104"/>
      <c r="BX10" s="104"/>
      <c r="BY10" s="104"/>
      <c r="BZ10" s="104"/>
      <c r="CA10" s="104"/>
      <c r="CB10" s="104"/>
      <c r="CC10" s="104"/>
    </row>
    <row r="11" spans="1:81" ht="18">
      <c r="A11" s="734" t="str">
        <f>'PLANILHA ORÇ.'!A8</f>
        <v>RODOVIA SJS 158 - TRECHO 02</v>
      </c>
      <c r="B11" s="735"/>
      <c r="C11" s="735"/>
      <c r="D11" s="735"/>
      <c r="E11" s="735"/>
      <c r="F11" s="735"/>
      <c r="G11" s="735"/>
      <c r="H11" s="735"/>
      <c r="I11" s="736"/>
      <c r="J11" s="100"/>
      <c r="K11" s="100"/>
      <c r="L11" s="100"/>
      <c r="M11" s="213"/>
      <c r="N11" s="213"/>
      <c r="O11" s="213"/>
      <c r="P11" s="213"/>
      <c r="Q11" s="213"/>
      <c r="R11" s="213"/>
      <c r="S11" s="154"/>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row>
    <row r="12" spans="1:81" ht="18" customHeight="1" thickBot="1">
      <c r="A12" s="155"/>
      <c r="B12" s="100"/>
      <c r="C12" s="100"/>
      <c r="D12" s="100"/>
      <c r="E12" s="100"/>
      <c r="F12" s="100"/>
      <c r="G12" s="100"/>
      <c r="H12" s="100"/>
      <c r="I12" s="100"/>
      <c r="J12" s="165"/>
      <c r="K12" s="165"/>
      <c r="L12" s="270"/>
      <c r="M12" s="213"/>
      <c r="N12" s="213"/>
      <c r="O12" s="213"/>
      <c r="P12" s="213"/>
      <c r="Q12" s="213"/>
      <c r="R12" s="213"/>
      <c r="S12" s="154"/>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row>
    <row r="13" spans="1:81" s="112" customFormat="1" ht="30" customHeight="1" thickBot="1">
      <c r="A13" s="740" t="s">
        <v>23</v>
      </c>
      <c r="B13" s="737" t="s">
        <v>117</v>
      </c>
      <c r="C13" s="737"/>
      <c r="D13" s="737"/>
      <c r="E13" s="737"/>
      <c r="F13" s="737"/>
      <c r="G13" s="737" t="s">
        <v>118</v>
      </c>
      <c r="H13" s="737" t="s">
        <v>165</v>
      </c>
      <c r="I13" s="742" t="s">
        <v>119</v>
      </c>
      <c r="J13" s="744" t="s">
        <v>120</v>
      </c>
      <c r="K13" s="745"/>
      <c r="L13" s="744" t="s">
        <v>121</v>
      </c>
      <c r="M13" s="745"/>
      <c r="N13" s="744" t="s">
        <v>122</v>
      </c>
      <c r="O13" s="745"/>
      <c r="P13" s="746" t="s">
        <v>123</v>
      </c>
      <c r="Q13" s="747"/>
      <c r="R13" s="746" t="s">
        <v>124</v>
      </c>
      <c r="S13" s="747"/>
      <c r="T13" s="746" t="s">
        <v>125</v>
      </c>
      <c r="U13" s="739"/>
      <c r="V13" s="739" t="s">
        <v>126</v>
      </c>
      <c r="W13" s="739"/>
      <c r="X13" s="739" t="s">
        <v>127</v>
      </c>
      <c r="Y13" s="739"/>
      <c r="Z13" s="739" t="s">
        <v>128</v>
      </c>
      <c r="AA13" s="739"/>
      <c r="AB13" s="739" t="s">
        <v>129</v>
      </c>
      <c r="AC13" s="739"/>
      <c r="AD13" s="739" t="s">
        <v>130</v>
      </c>
      <c r="AE13" s="739"/>
      <c r="AF13" s="739" t="s">
        <v>131</v>
      </c>
      <c r="AG13" s="739"/>
      <c r="AH13" s="739" t="s">
        <v>132</v>
      </c>
      <c r="AI13" s="739"/>
      <c r="AJ13" s="739" t="s">
        <v>133</v>
      </c>
      <c r="AK13" s="739"/>
      <c r="AL13" s="739" t="s">
        <v>134</v>
      </c>
      <c r="AM13" s="739"/>
      <c r="AN13" s="739" t="s">
        <v>135</v>
      </c>
      <c r="AO13" s="739"/>
      <c r="AP13" s="739" t="s">
        <v>136</v>
      </c>
      <c r="AQ13" s="739"/>
      <c r="AR13" s="739" t="s">
        <v>137</v>
      </c>
      <c r="AS13" s="739"/>
      <c r="AT13" s="739" t="s">
        <v>138</v>
      </c>
      <c r="AU13" s="739"/>
      <c r="AV13" s="739" t="s">
        <v>139</v>
      </c>
      <c r="AW13" s="739"/>
      <c r="AX13" s="739" t="s">
        <v>140</v>
      </c>
      <c r="AY13" s="739"/>
      <c r="AZ13" s="739" t="s">
        <v>141</v>
      </c>
      <c r="BA13" s="739"/>
      <c r="BB13" s="739" t="s">
        <v>142</v>
      </c>
      <c r="BC13" s="739"/>
      <c r="BD13" s="739" t="s">
        <v>143</v>
      </c>
      <c r="BE13" s="739"/>
      <c r="BF13" s="739" t="s">
        <v>144</v>
      </c>
      <c r="BG13" s="739"/>
      <c r="BH13" s="739" t="s">
        <v>145</v>
      </c>
      <c r="BI13" s="739"/>
      <c r="BJ13" s="739" t="s">
        <v>146</v>
      </c>
      <c r="BK13" s="739"/>
      <c r="BL13" s="739" t="s">
        <v>147</v>
      </c>
      <c r="BM13" s="739"/>
      <c r="BN13" s="739" t="s">
        <v>148</v>
      </c>
      <c r="BO13" s="739"/>
      <c r="BP13" s="739" t="s">
        <v>149</v>
      </c>
      <c r="BQ13" s="739"/>
      <c r="BR13" s="739" t="s">
        <v>150</v>
      </c>
      <c r="BS13" s="739"/>
      <c r="BT13" s="739" t="s">
        <v>151</v>
      </c>
      <c r="BU13" s="739"/>
      <c r="BV13" s="739" t="s">
        <v>152</v>
      </c>
      <c r="BW13" s="739"/>
      <c r="BX13" s="739" t="s">
        <v>153</v>
      </c>
      <c r="BY13" s="739"/>
      <c r="BZ13" s="739" t="s">
        <v>154</v>
      </c>
      <c r="CA13" s="739"/>
      <c r="CB13" s="739" t="s">
        <v>155</v>
      </c>
      <c r="CC13" s="739"/>
    </row>
    <row r="14" spans="1:81" ht="36.75" thickBot="1">
      <c r="A14" s="741"/>
      <c r="B14" s="738"/>
      <c r="C14" s="738"/>
      <c r="D14" s="738"/>
      <c r="E14" s="738"/>
      <c r="F14" s="738"/>
      <c r="G14" s="738"/>
      <c r="H14" s="738"/>
      <c r="I14" s="743"/>
      <c r="J14" s="279" t="s">
        <v>156</v>
      </c>
      <c r="K14" s="272" t="s">
        <v>89</v>
      </c>
      <c r="L14" s="271" t="s">
        <v>156</v>
      </c>
      <c r="M14" s="272" t="s">
        <v>89</v>
      </c>
      <c r="N14" s="279" t="s">
        <v>156</v>
      </c>
      <c r="O14" s="272" t="s">
        <v>89</v>
      </c>
      <c r="P14" s="141" t="s">
        <v>156</v>
      </c>
      <c r="Q14" s="156" t="s">
        <v>89</v>
      </c>
      <c r="R14" s="141" t="s">
        <v>156</v>
      </c>
      <c r="S14" s="156" t="s">
        <v>89</v>
      </c>
      <c r="T14" s="141" t="s">
        <v>156</v>
      </c>
      <c r="U14" s="114" t="s">
        <v>89</v>
      </c>
      <c r="V14" s="113" t="s">
        <v>156</v>
      </c>
      <c r="W14" s="114" t="s">
        <v>89</v>
      </c>
      <c r="X14" s="113" t="s">
        <v>156</v>
      </c>
      <c r="Y14" s="114" t="s">
        <v>89</v>
      </c>
      <c r="Z14" s="113" t="s">
        <v>156</v>
      </c>
      <c r="AA14" s="114" t="s">
        <v>89</v>
      </c>
      <c r="AB14" s="113" t="s">
        <v>156</v>
      </c>
      <c r="AC14" s="114" t="s">
        <v>89</v>
      </c>
      <c r="AD14" s="113" t="s">
        <v>156</v>
      </c>
      <c r="AE14" s="114" t="s">
        <v>89</v>
      </c>
      <c r="AF14" s="113" t="s">
        <v>156</v>
      </c>
      <c r="AG14" s="114" t="s">
        <v>89</v>
      </c>
      <c r="AH14" s="113" t="s">
        <v>156</v>
      </c>
      <c r="AI14" s="114" t="s">
        <v>89</v>
      </c>
      <c r="AJ14" s="113" t="s">
        <v>156</v>
      </c>
      <c r="AK14" s="114" t="s">
        <v>89</v>
      </c>
      <c r="AL14" s="113" t="s">
        <v>156</v>
      </c>
      <c r="AM14" s="114" t="s">
        <v>89</v>
      </c>
      <c r="AN14" s="113" t="s">
        <v>156</v>
      </c>
      <c r="AO14" s="114" t="s">
        <v>89</v>
      </c>
      <c r="AP14" s="113" t="s">
        <v>156</v>
      </c>
      <c r="AQ14" s="114" t="s">
        <v>89</v>
      </c>
      <c r="AR14" s="113" t="s">
        <v>156</v>
      </c>
      <c r="AS14" s="114" t="s">
        <v>89</v>
      </c>
      <c r="AT14" s="113" t="s">
        <v>156</v>
      </c>
      <c r="AU14" s="114" t="s">
        <v>89</v>
      </c>
      <c r="AV14" s="113" t="s">
        <v>156</v>
      </c>
      <c r="AW14" s="114" t="s">
        <v>89</v>
      </c>
      <c r="AX14" s="113" t="s">
        <v>156</v>
      </c>
      <c r="AY14" s="114" t="s">
        <v>89</v>
      </c>
      <c r="AZ14" s="113" t="s">
        <v>156</v>
      </c>
      <c r="BA14" s="114" t="s">
        <v>89</v>
      </c>
      <c r="BB14" s="113" t="s">
        <v>156</v>
      </c>
      <c r="BC14" s="114" t="s">
        <v>89</v>
      </c>
      <c r="BD14" s="113" t="s">
        <v>156</v>
      </c>
      <c r="BE14" s="114" t="s">
        <v>89</v>
      </c>
      <c r="BF14" s="113" t="s">
        <v>156</v>
      </c>
      <c r="BG14" s="114" t="s">
        <v>89</v>
      </c>
      <c r="BH14" s="113" t="s">
        <v>156</v>
      </c>
      <c r="BI14" s="114" t="s">
        <v>89</v>
      </c>
      <c r="BJ14" s="113" t="s">
        <v>156</v>
      </c>
      <c r="BK14" s="114" t="s">
        <v>89</v>
      </c>
      <c r="BL14" s="113" t="s">
        <v>156</v>
      </c>
      <c r="BM14" s="114" t="s">
        <v>89</v>
      </c>
      <c r="BN14" s="113" t="s">
        <v>156</v>
      </c>
      <c r="BO14" s="114" t="s">
        <v>89</v>
      </c>
      <c r="BP14" s="113" t="s">
        <v>156</v>
      </c>
      <c r="BQ14" s="114" t="s">
        <v>89</v>
      </c>
      <c r="BR14" s="113" t="s">
        <v>156</v>
      </c>
      <c r="BS14" s="114" t="s">
        <v>89</v>
      </c>
      <c r="BT14" s="113" t="s">
        <v>156</v>
      </c>
      <c r="BU14" s="114" t="s">
        <v>89</v>
      </c>
      <c r="BV14" s="113" t="s">
        <v>156</v>
      </c>
      <c r="BW14" s="114" t="s">
        <v>89</v>
      </c>
      <c r="BX14" s="113" t="s">
        <v>156</v>
      </c>
      <c r="BY14" s="114" t="s">
        <v>89</v>
      </c>
      <c r="BZ14" s="113" t="s">
        <v>156</v>
      </c>
      <c r="CA14" s="114" t="s">
        <v>89</v>
      </c>
      <c r="CB14" s="113" t="s">
        <v>156</v>
      </c>
      <c r="CC14" s="115" t="s">
        <v>89</v>
      </c>
    </row>
    <row r="15" spans="1:81" s="118" customFormat="1" ht="30" customHeight="1">
      <c r="A15" s="403">
        <v>1</v>
      </c>
      <c r="B15" s="728" t="str">
        <f>'PLANILHA ORÇ.'!D12</f>
        <v>PAVIMENTAÇÃO DA RODOVIA MUNICIPAL SJS 158 - TRECHO 02 - SENTIDO VILA GABRIEL - NORTE/SUL</v>
      </c>
      <c r="C15" s="729"/>
      <c r="D15" s="729"/>
      <c r="E15" s="729"/>
      <c r="F15" s="729"/>
      <c r="G15" s="729"/>
      <c r="H15" s="729"/>
      <c r="I15" s="730"/>
      <c r="J15" s="404"/>
      <c r="K15" s="405"/>
      <c r="L15" s="406"/>
      <c r="M15" s="405"/>
      <c r="N15" s="406"/>
      <c r="O15" s="405"/>
      <c r="P15" s="406"/>
      <c r="Q15" s="405"/>
      <c r="R15" s="406"/>
      <c r="S15" s="405"/>
      <c r="T15" s="142">
        <f t="shared" ref="T15:T31" si="0">$I15*U15/100</f>
        <v>0</v>
      </c>
      <c r="U15" s="117"/>
      <c r="V15" s="116">
        <f t="shared" ref="V15:V31" si="1">$I15*W15/100</f>
        <v>0</v>
      </c>
      <c r="W15" s="117"/>
      <c r="X15" s="116">
        <f t="shared" ref="X15:X31" si="2">$I15*Y15/100</f>
        <v>0</v>
      </c>
      <c r="Y15" s="117"/>
      <c r="Z15" s="116">
        <f t="shared" ref="Z15:Z31" si="3">$I15*AA15/100</f>
        <v>0</v>
      </c>
      <c r="AA15" s="117"/>
      <c r="AB15" s="116">
        <f t="shared" ref="AB15:AB31" si="4">$I15*AC15/100</f>
        <v>0</v>
      </c>
      <c r="AC15" s="117"/>
      <c r="AD15" s="116">
        <f t="shared" ref="AD15:AD31" si="5">$I15*AE15/100</f>
        <v>0</v>
      </c>
      <c r="AE15" s="117"/>
      <c r="AF15" s="116">
        <f t="shared" ref="AF15:AF31" si="6">$I15*AG15/100</f>
        <v>0</v>
      </c>
      <c r="AG15" s="117"/>
      <c r="AH15" s="116">
        <f t="shared" ref="AH15:AH31" si="7">$I15*AI15/100</f>
        <v>0</v>
      </c>
      <c r="AI15" s="117"/>
      <c r="AJ15" s="116">
        <f t="shared" ref="AJ15:AJ31" si="8">$I15*AK15/100</f>
        <v>0</v>
      </c>
      <c r="AK15" s="117"/>
      <c r="AL15" s="116">
        <f t="shared" ref="AL15:AL31" si="9">$I15*AM15/100</f>
        <v>0</v>
      </c>
      <c r="AM15" s="117"/>
      <c r="AN15" s="116">
        <f t="shared" ref="AN15:AN31" si="10">$I15*AO15/100</f>
        <v>0</v>
      </c>
      <c r="AO15" s="117"/>
      <c r="AP15" s="116">
        <f t="shared" ref="AP15:AP31" si="11">$I15*AQ15/100</f>
        <v>0</v>
      </c>
      <c r="AQ15" s="117"/>
      <c r="AR15" s="116">
        <f t="shared" ref="AR15:AR31" si="12">$I15*AS15/100</f>
        <v>0</v>
      </c>
      <c r="AS15" s="117"/>
      <c r="AT15" s="116">
        <f t="shared" ref="AT15:AT31" si="13">$I15*AU15/100</f>
        <v>0</v>
      </c>
      <c r="AU15" s="117"/>
      <c r="AV15" s="116">
        <f t="shared" ref="AV15:AV31" si="14">$I15*AW15/100</f>
        <v>0</v>
      </c>
      <c r="AW15" s="117"/>
      <c r="AX15" s="116">
        <f t="shared" ref="AX15:AX31" si="15">$I15*AY15/100</f>
        <v>0</v>
      </c>
      <c r="AY15" s="117"/>
      <c r="AZ15" s="116">
        <f t="shared" ref="AZ15:AZ31" si="16">$I15*BA15/100</f>
        <v>0</v>
      </c>
      <c r="BA15" s="117"/>
      <c r="BB15" s="116">
        <f t="shared" ref="BB15:BB31" si="17">$I15*BC15/100</f>
        <v>0</v>
      </c>
      <c r="BC15" s="117"/>
      <c r="BD15" s="116">
        <f t="shared" ref="BD15:BD31" si="18">$I15*BE15/100</f>
        <v>0</v>
      </c>
      <c r="BE15" s="117"/>
      <c r="BF15" s="116">
        <f t="shared" ref="BF15:BF31" si="19">$I15*BG15/100</f>
        <v>0</v>
      </c>
      <c r="BG15" s="117"/>
      <c r="BH15" s="116">
        <f t="shared" ref="BH15:BH31" si="20">$I15*BI15/100</f>
        <v>0</v>
      </c>
      <c r="BI15" s="117"/>
      <c r="BJ15" s="116">
        <f t="shared" ref="BJ15:BJ31" si="21">$I15*BK15/100</f>
        <v>0</v>
      </c>
      <c r="BK15" s="117"/>
      <c r="BL15" s="116">
        <f t="shared" ref="BL15:BL31" si="22">$I15*BM15/100</f>
        <v>0</v>
      </c>
      <c r="BM15" s="117"/>
      <c r="BN15" s="116">
        <f t="shared" ref="BN15:BN31" si="23">$I15*BO15/100</f>
        <v>0</v>
      </c>
      <c r="BO15" s="117"/>
      <c r="BP15" s="116">
        <f t="shared" ref="BP15:BP31" si="24">$I15*BQ15/100</f>
        <v>0</v>
      </c>
      <c r="BQ15" s="117"/>
      <c r="BR15" s="116">
        <f t="shared" ref="BR15:BR31" si="25">$I15*BS15/100</f>
        <v>0</v>
      </c>
      <c r="BS15" s="117"/>
      <c r="BT15" s="116">
        <f t="shared" ref="BT15:BT31" si="26">$I15*BU15/100</f>
        <v>0</v>
      </c>
      <c r="BU15" s="117"/>
      <c r="BV15" s="116">
        <f t="shared" ref="BV15:BV31" si="27">$I15*BW15/100</f>
        <v>0</v>
      </c>
      <c r="BW15" s="117"/>
      <c r="BX15" s="116">
        <f t="shared" ref="BX15:BX31" si="28">$I15*BY15/100</f>
        <v>0</v>
      </c>
      <c r="BY15" s="117"/>
      <c r="BZ15" s="116">
        <f t="shared" ref="BZ15:BZ31" si="29">$I15*CA15/100</f>
        <v>0</v>
      </c>
      <c r="CA15" s="117"/>
      <c r="CB15" s="116">
        <f t="shared" ref="CB15:CB31" si="30">$I15*CC15/100</f>
        <v>0</v>
      </c>
      <c r="CC15" s="117"/>
    </row>
    <row r="16" spans="1:81" ht="18">
      <c r="A16" s="367" t="s">
        <v>208</v>
      </c>
      <c r="B16" s="119" t="str">
        <f>'PLANILHA ORÇ.'!D13</f>
        <v>SERVIÇOS INICIAIS</v>
      </c>
      <c r="C16" s="120"/>
      <c r="D16" s="120"/>
      <c r="E16" s="120"/>
      <c r="F16" s="121"/>
      <c r="G16" s="138">
        <f t="shared" ref="G16:G31" si="31">IF($I16=0,"",$I16/$I$32*100)</f>
        <v>0.48798723720092652</v>
      </c>
      <c r="H16" s="139">
        <f t="shared" ref="H16:H21" si="32">K16+M16+O16+Q16+S16+U16+W16+Y16+AA16+AC16+AE16+AG16</f>
        <v>100</v>
      </c>
      <c r="I16" s="124">
        <f>'PLANILHA ORÇ.'!J13</f>
        <v>1744.47</v>
      </c>
      <c r="J16" s="140">
        <f>$I16*K16/100</f>
        <v>1744.47</v>
      </c>
      <c r="K16" s="157">
        <v>100</v>
      </c>
      <c r="L16" s="202">
        <f>$I16*M16/100</f>
        <v>0</v>
      </c>
      <c r="M16" s="157"/>
      <c r="N16" s="202">
        <f>$I16*O16/100</f>
        <v>0</v>
      </c>
      <c r="O16" s="157"/>
      <c r="P16" s="202">
        <f>$I16*Q16/100</f>
        <v>0</v>
      </c>
      <c r="Q16" s="157"/>
      <c r="R16" s="143"/>
      <c r="S16" s="670"/>
      <c r="T16" s="143"/>
      <c r="U16" s="126"/>
      <c r="V16" s="125"/>
      <c r="W16" s="126"/>
      <c r="X16" s="125"/>
      <c r="Y16" s="126"/>
      <c r="Z16" s="125"/>
      <c r="AA16" s="126"/>
      <c r="AB16" s="125"/>
      <c r="AC16" s="126"/>
      <c r="AD16" s="125"/>
      <c r="AE16" s="126"/>
      <c r="AF16" s="125"/>
      <c r="AG16" s="126"/>
      <c r="AH16" s="125"/>
      <c r="AI16" s="126"/>
      <c r="AJ16" s="125"/>
      <c r="AK16" s="126"/>
      <c r="AL16" s="125"/>
      <c r="AM16" s="126"/>
      <c r="AN16" s="125"/>
      <c r="AO16" s="126"/>
      <c r="AP16" s="125"/>
      <c r="AQ16" s="126"/>
      <c r="AR16" s="125"/>
      <c r="AS16" s="126"/>
      <c r="AT16" s="125"/>
      <c r="AU16" s="126"/>
      <c r="AV16" s="125"/>
      <c r="AW16" s="126"/>
      <c r="AX16" s="125"/>
      <c r="AY16" s="126"/>
      <c r="AZ16" s="125"/>
      <c r="BA16" s="126"/>
      <c r="BB16" s="125"/>
      <c r="BC16" s="126"/>
      <c r="BD16" s="125"/>
      <c r="BE16" s="126"/>
      <c r="BF16" s="125"/>
      <c r="BG16" s="126"/>
      <c r="BH16" s="125"/>
      <c r="BI16" s="126"/>
      <c r="BJ16" s="125"/>
      <c r="BK16" s="126"/>
      <c r="BL16" s="125"/>
      <c r="BM16" s="126"/>
      <c r="BN16" s="125"/>
      <c r="BO16" s="126"/>
      <c r="BP16" s="125"/>
      <c r="BQ16" s="126"/>
      <c r="BR16" s="125"/>
      <c r="BS16" s="126"/>
      <c r="BT16" s="125"/>
      <c r="BU16" s="126"/>
      <c r="BV16" s="125"/>
      <c r="BW16" s="126"/>
      <c r="BX16" s="125"/>
      <c r="BY16" s="126"/>
      <c r="BZ16" s="125"/>
      <c r="CA16" s="126"/>
      <c r="CB16" s="125"/>
      <c r="CC16" s="126"/>
    </row>
    <row r="17" spans="1:81" ht="18">
      <c r="A17" s="367" t="str">
        <f>'PLANILHA ORÇ.'!A15</f>
        <v>1.2</v>
      </c>
      <c r="B17" s="119" t="str">
        <f>'PLANILHA ORÇ.'!D15</f>
        <v xml:space="preserve">TERRAPLENAGEM </v>
      </c>
      <c r="C17" s="120"/>
      <c r="D17" s="120"/>
      <c r="E17" s="120"/>
      <c r="F17" s="121"/>
      <c r="G17" s="138">
        <f t="shared" si="31"/>
        <v>3.6411579178192985</v>
      </c>
      <c r="H17" s="139">
        <f t="shared" si="32"/>
        <v>100</v>
      </c>
      <c r="I17" s="124">
        <f>'PLANILHA ORÇ.'!J15</f>
        <v>13016.51</v>
      </c>
      <c r="J17" s="140">
        <f t="shared" ref="J17:J31" si="33">$I17*K17/100</f>
        <v>2603.3020000000001</v>
      </c>
      <c r="K17" s="157">
        <v>20</v>
      </c>
      <c r="L17" s="202">
        <f t="shared" ref="L17:L31" si="34">$I17*M17/100</f>
        <v>5206.6040000000003</v>
      </c>
      <c r="M17" s="157">
        <v>40</v>
      </c>
      <c r="N17" s="202">
        <f t="shared" ref="N17:N31" si="35">$I17*O17/100</f>
        <v>5206.6040000000003</v>
      </c>
      <c r="O17" s="157">
        <v>40</v>
      </c>
      <c r="P17" s="202">
        <f t="shared" ref="P17:P31" si="36">$I17*Q17/100</f>
        <v>0</v>
      </c>
      <c r="Q17" s="157"/>
      <c r="R17" s="143">
        <f t="shared" ref="R17:R31" si="37">$I17*S17/100</f>
        <v>0</v>
      </c>
      <c r="S17" s="670"/>
      <c r="T17" s="143">
        <f t="shared" si="0"/>
        <v>0</v>
      </c>
      <c r="U17" s="126"/>
      <c r="V17" s="125">
        <f t="shared" si="1"/>
        <v>0</v>
      </c>
      <c r="W17" s="126"/>
      <c r="X17" s="125">
        <f t="shared" si="2"/>
        <v>0</v>
      </c>
      <c r="Y17" s="126"/>
      <c r="Z17" s="125">
        <f t="shared" si="3"/>
        <v>0</v>
      </c>
      <c r="AA17" s="126"/>
      <c r="AB17" s="125">
        <f t="shared" si="4"/>
        <v>0</v>
      </c>
      <c r="AC17" s="126"/>
      <c r="AD17" s="125">
        <f t="shared" si="5"/>
        <v>0</v>
      </c>
      <c r="AE17" s="126"/>
      <c r="AF17" s="125">
        <f t="shared" si="6"/>
        <v>0</v>
      </c>
      <c r="AG17" s="126"/>
      <c r="AH17" s="125">
        <f t="shared" si="7"/>
        <v>0</v>
      </c>
      <c r="AI17" s="126"/>
      <c r="AJ17" s="125">
        <f t="shared" si="8"/>
        <v>0</v>
      </c>
      <c r="AK17" s="126"/>
      <c r="AL17" s="125">
        <f t="shared" si="9"/>
        <v>0</v>
      </c>
      <c r="AM17" s="126"/>
      <c r="AN17" s="125">
        <f t="shared" si="10"/>
        <v>0</v>
      </c>
      <c r="AO17" s="126"/>
      <c r="AP17" s="125">
        <f t="shared" si="11"/>
        <v>0</v>
      </c>
      <c r="AQ17" s="126"/>
      <c r="AR17" s="125">
        <f t="shared" si="12"/>
        <v>0</v>
      </c>
      <c r="AS17" s="126"/>
      <c r="AT17" s="125">
        <f t="shared" si="13"/>
        <v>0</v>
      </c>
      <c r="AU17" s="126"/>
      <c r="AV17" s="125">
        <f t="shared" si="14"/>
        <v>0</v>
      </c>
      <c r="AW17" s="126"/>
      <c r="AX17" s="125">
        <f t="shared" si="15"/>
        <v>0</v>
      </c>
      <c r="AY17" s="126"/>
      <c r="AZ17" s="125">
        <f t="shared" si="16"/>
        <v>0</v>
      </c>
      <c r="BA17" s="126"/>
      <c r="BB17" s="125">
        <f t="shared" si="17"/>
        <v>0</v>
      </c>
      <c r="BC17" s="126"/>
      <c r="BD17" s="125">
        <f t="shared" si="18"/>
        <v>0</v>
      </c>
      <c r="BE17" s="126"/>
      <c r="BF17" s="125">
        <f t="shared" si="19"/>
        <v>0</v>
      </c>
      <c r="BG17" s="126"/>
      <c r="BH17" s="125">
        <f t="shared" si="20"/>
        <v>0</v>
      </c>
      <c r="BI17" s="126"/>
      <c r="BJ17" s="125">
        <f t="shared" si="21"/>
        <v>0</v>
      </c>
      <c r="BK17" s="126"/>
      <c r="BL17" s="125">
        <f t="shared" si="22"/>
        <v>0</v>
      </c>
      <c r="BM17" s="126"/>
      <c r="BN17" s="125">
        <f t="shared" si="23"/>
        <v>0</v>
      </c>
      <c r="BO17" s="126"/>
      <c r="BP17" s="125">
        <f t="shared" si="24"/>
        <v>0</v>
      </c>
      <c r="BQ17" s="126"/>
      <c r="BR17" s="125">
        <f t="shared" si="25"/>
        <v>0</v>
      </c>
      <c r="BS17" s="126"/>
      <c r="BT17" s="125">
        <f t="shared" si="26"/>
        <v>0</v>
      </c>
      <c r="BU17" s="126"/>
      <c r="BV17" s="125">
        <f t="shared" si="27"/>
        <v>0</v>
      </c>
      <c r="BW17" s="126"/>
      <c r="BX17" s="125">
        <f t="shared" si="28"/>
        <v>0</v>
      </c>
      <c r="BY17" s="126"/>
      <c r="BZ17" s="125">
        <f t="shared" si="29"/>
        <v>0</v>
      </c>
      <c r="CA17" s="126"/>
      <c r="CB17" s="125">
        <f t="shared" si="30"/>
        <v>0</v>
      </c>
      <c r="CC17" s="126"/>
    </row>
    <row r="18" spans="1:81" ht="18">
      <c r="A18" s="367" t="str">
        <f>'PLANILHA ORÇ.'!A20</f>
        <v>1.3</v>
      </c>
      <c r="B18" s="119" t="str">
        <f>'PLANILHA ORÇ.'!D20</f>
        <v>DRENAGEM PLUVIAL</v>
      </c>
      <c r="C18" s="120"/>
      <c r="D18" s="120"/>
      <c r="E18" s="120"/>
      <c r="F18" s="121"/>
      <c r="G18" s="138">
        <f t="shared" si="31"/>
        <v>1.7357287013964957</v>
      </c>
      <c r="H18" s="139">
        <f t="shared" si="32"/>
        <v>100</v>
      </c>
      <c r="I18" s="124">
        <f>'PLANILHA ORÇ.'!J20</f>
        <v>6204.93</v>
      </c>
      <c r="J18" s="140">
        <f>$I18*K18/100</f>
        <v>3102.4650000000001</v>
      </c>
      <c r="K18" s="158">
        <v>50</v>
      </c>
      <c r="L18" s="202">
        <f>$I18*M18/100</f>
        <v>3102.4650000000001</v>
      </c>
      <c r="M18" s="158">
        <v>50</v>
      </c>
      <c r="N18" s="202">
        <f>$I18*O18/100</f>
        <v>0</v>
      </c>
      <c r="O18" s="158"/>
      <c r="P18" s="202">
        <f>$I18*Q18/100</f>
        <v>0</v>
      </c>
      <c r="Q18" s="158"/>
      <c r="R18" s="143">
        <f>$I18*S18/100</f>
        <v>0</v>
      </c>
      <c r="S18" s="160"/>
      <c r="T18" s="143">
        <f>$I18*U18/100</f>
        <v>0</v>
      </c>
      <c r="U18" s="127"/>
      <c r="V18" s="125">
        <f>$I18*W18/100</f>
        <v>0</v>
      </c>
      <c r="W18" s="127"/>
      <c r="X18" s="125">
        <f>$I18*Y18/100</f>
        <v>0</v>
      </c>
      <c r="Y18" s="127"/>
      <c r="Z18" s="125">
        <f>$I18*AA18/100</f>
        <v>0</v>
      </c>
      <c r="AA18" s="127"/>
      <c r="AB18" s="125">
        <f>$I18*AC18/100</f>
        <v>0</v>
      </c>
      <c r="AC18" s="127"/>
      <c r="AD18" s="125">
        <f>$I18*AE18/100</f>
        <v>0</v>
      </c>
      <c r="AE18" s="127">
        <v>0</v>
      </c>
      <c r="AF18" s="125">
        <f>$I18*AG18/100</f>
        <v>0</v>
      </c>
      <c r="AG18" s="127">
        <v>0</v>
      </c>
      <c r="AH18" s="125">
        <f>$I18*AI18/100</f>
        <v>0</v>
      </c>
      <c r="AI18" s="127"/>
      <c r="AJ18" s="125">
        <f>$I18*AK18/100</f>
        <v>0</v>
      </c>
      <c r="AK18" s="127"/>
      <c r="AL18" s="125">
        <f>$I18*AM18/100</f>
        <v>0</v>
      </c>
      <c r="AM18" s="127"/>
      <c r="AN18" s="125">
        <f>$I18*AO18/100</f>
        <v>0</v>
      </c>
      <c r="AO18" s="127"/>
      <c r="AP18" s="125">
        <f>$I18*AQ18/100</f>
        <v>0</v>
      </c>
      <c r="AQ18" s="127"/>
      <c r="AR18" s="125">
        <f>$I18*AS18/100</f>
        <v>0</v>
      </c>
      <c r="AS18" s="127"/>
      <c r="AT18" s="125">
        <f>$I18*AU18/100</f>
        <v>0</v>
      </c>
      <c r="AU18" s="127"/>
      <c r="AV18" s="125">
        <f>$I18*AW18/100</f>
        <v>0</v>
      </c>
      <c r="AW18" s="127"/>
      <c r="AX18" s="125">
        <f>$I18*AY18/100</f>
        <v>0</v>
      </c>
      <c r="AY18" s="127"/>
      <c r="AZ18" s="125">
        <f>$I18*BA18/100</f>
        <v>0</v>
      </c>
      <c r="BA18" s="127"/>
      <c r="BB18" s="125">
        <f>$I18*BC18/100</f>
        <v>0</v>
      </c>
      <c r="BC18" s="127"/>
      <c r="BD18" s="125">
        <f>$I18*BE18/100</f>
        <v>0</v>
      </c>
      <c r="BE18" s="127"/>
      <c r="BF18" s="125">
        <f>$I18*BG18/100</f>
        <v>0</v>
      </c>
      <c r="BG18" s="127"/>
      <c r="BH18" s="125">
        <f>$I18*BI18/100</f>
        <v>0</v>
      </c>
      <c r="BI18" s="127"/>
      <c r="BJ18" s="125">
        <f>$I18*BK18/100</f>
        <v>0</v>
      </c>
      <c r="BK18" s="127"/>
      <c r="BL18" s="125">
        <f>$I18*BM18/100</f>
        <v>0</v>
      </c>
      <c r="BM18" s="127"/>
      <c r="BN18" s="125">
        <f>$I18*BO18/100</f>
        <v>0</v>
      </c>
      <c r="BO18" s="127"/>
      <c r="BP18" s="125">
        <f>$I18*BQ18/100</f>
        <v>0</v>
      </c>
      <c r="BQ18" s="127"/>
      <c r="BR18" s="125">
        <f>$I18*BS18/100</f>
        <v>0</v>
      </c>
      <c r="BS18" s="127"/>
      <c r="BT18" s="125">
        <f>$I18*BU18/100</f>
        <v>0</v>
      </c>
      <c r="BU18" s="127"/>
      <c r="BV18" s="125">
        <f>$I18*BW18/100</f>
        <v>0</v>
      </c>
      <c r="BW18" s="127"/>
      <c r="BX18" s="125">
        <f>$I18*BY18/100</f>
        <v>0</v>
      </c>
      <c r="BY18" s="127"/>
      <c r="BZ18" s="125">
        <f>$I18*CA18/100</f>
        <v>0</v>
      </c>
      <c r="CA18" s="127"/>
      <c r="CB18" s="125">
        <f>$I18*CC18/100</f>
        <v>0</v>
      </c>
      <c r="CC18" s="127"/>
    </row>
    <row r="19" spans="1:81" ht="18">
      <c r="A19" s="367" t="str">
        <f>'PLANILHA ORÇ.'!A30</f>
        <v>1.4</v>
      </c>
      <c r="B19" s="119" t="str">
        <f>'PLANILHA ORÇ.'!D30</f>
        <v xml:space="preserve">PAVIMENTAÇÃO </v>
      </c>
      <c r="C19" s="120"/>
      <c r="D19" s="120"/>
      <c r="E19" s="120"/>
      <c r="F19" s="121"/>
      <c r="G19" s="138">
        <f t="shared" si="31"/>
        <v>93.791129087054316</v>
      </c>
      <c r="H19" s="139">
        <f t="shared" si="32"/>
        <v>100</v>
      </c>
      <c r="I19" s="124">
        <f>'PLANILHA ORÇ.'!J30</f>
        <v>335287.07</v>
      </c>
      <c r="J19" s="140">
        <f>$I19*K19/100</f>
        <v>33528.707000000002</v>
      </c>
      <c r="K19" s="158">
        <v>10</v>
      </c>
      <c r="L19" s="202">
        <f>$I19*M19/100</f>
        <v>67057.414000000004</v>
      </c>
      <c r="M19" s="158">
        <v>20</v>
      </c>
      <c r="N19" s="202">
        <f>$I19*O19/100</f>
        <v>100586.121</v>
      </c>
      <c r="O19" s="158">
        <v>30</v>
      </c>
      <c r="P19" s="202">
        <f>$I19*Q19/100</f>
        <v>67057.414000000004</v>
      </c>
      <c r="Q19" s="158">
        <v>20</v>
      </c>
      <c r="R19" s="143">
        <f>$I19*S19/100</f>
        <v>67057.414000000004</v>
      </c>
      <c r="S19" s="160">
        <v>20</v>
      </c>
      <c r="T19" s="143">
        <f>$I19*U19/100</f>
        <v>0</v>
      </c>
      <c r="U19" s="127">
        <v>0</v>
      </c>
      <c r="V19" s="125">
        <f>$I19*W19/100</f>
        <v>0</v>
      </c>
      <c r="W19" s="127">
        <v>0</v>
      </c>
      <c r="X19" s="125">
        <f>$I19*Y19/100</f>
        <v>0</v>
      </c>
      <c r="Y19" s="127">
        <v>0</v>
      </c>
      <c r="Z19" s="125">
        <f>$I19*AA19/100</f>
        <v>0</v>
      </c>
      <c r="AA19" s="127">
        <v>0</v>
      </c>
      <c r="AB19" s="125">
        <f>$I19*AC19/100</f>
        <v>0</v>
      </c>
      <c r="AC19" s="127">
        <v>0</v>
      </c>
      <c r="AD19" s="125">
        <f>$I19*AE19/100</f>
        <v>0</v>
      </c>
      <c r="AE19" s="127">
        <v>0</v>
      </c>
      <c r="AF19" s="125">
        <f>$I19*AG19/100</f>
        <v>0</v>
      </c>
      <c r="AG19" s="127">
        <v>0</v>
      </c>
      <c r="AH19" s="125">
        <f>$I19*AI19/100</f>
        <v>0</v>
      </c>
      <c r="AI19" s="127"/>
      <c r="AJ19" s="125">
        <f>$I19*AK19/100</f>
        <v>0</v>
      </c>
      <c r="AK19" s="127"/>
      <c r="AL19" s="125">
        <f>$I19*AM19/100</f>
        <v>0</v>
      </c>
      <c r="AM19" s="127"/>
      <c r="AN19" s="125">
        <f>$I19*AO19/100</f>
        <v>0</v>
      </c>
      <c r="AO19" s="127"/>
      <c r="AP19" s="125">
        <f>$I19*AQ19/100</f>
        <v>0</v>
      </c>
      <c r="AQ19" s="127"/>
      <c r="AR19" s="125">
        <f>$I19*AS19/100</f>
        <v>0</v>
      </c>
      <c r="AS19" s="127"/>
      <c r="AT19" s="125">
        <f>$I19*AU19/100</f>
        <v>0</v>
      </c>
      <c r="AU19" s="127"/>
      <c r="AV19" s="125">
        <f>$I19*AW19/100</f>
        <v>0</v>
      </c>
      <c r="AW19" s="127"/>
      <c r="AX19" s="125">
        <f>$I19*AY19/100</f>
        <v>0</v>
      </c>
      <c r="AY19" s="127"/>
      <c r="AZ19" s="125">
        <f>$I19*BA19/100</f>
        <v>0</v>
      </c>
      <c r="BA19" s="127"/>
      <c r="BB19" s="125">
        <f>$I19*BC19/100</f>
        <v>0</v>
      </c>
      <c r="BC19" s="127"/>
      <c r="BD19" s="125">
        <f>$I19*BE19/100</f>
        <v>0</v>
      </c>
      <c r="BE19" s="127"/>
      <c r="BF19" s="125">
        <f>$I19*BG19/100</f>
        <v>0</v>
      </c>
      <c r="BG19" s="127"/>
      <c r="BH19" s="125">
        <f>$I19*BI19/100</f>
        <v>0</v>
      </c>
      <c r="BI19" s="127"/>
      <c r="BJ19" s="125">
        <f>$I19*BK19/100</f>
        <v>0</v>
      </c>
      <c r="BK19" s="127"/>
      <c r="BL19" s="125">
        <f>$I19*BM19/100</f>
        <v>0</v>
      </c>
      <c r="BM19" s="127"/>
      <c r="BN19" s="125">
        <f>$I19*BO19/100</f>
        <v>0</v>
      </c>
      <c r="BO19" s="127"/>
      <c r="BP19" s="125">
        <f>$I19*BQ19/100</f>
        <v>0</v>
      </c>
      <c r="BQ19" s="127"/>
      <c r="BR19" s="125">
        <f>$I19*BS19/100</f>
        <v>0</v>
      </c>
      <c r="BS19" s="127"/>
      <c r="BT19" s="125">
        <f>$I19*BU19/100</f>
        <v>0</v>
      </c>
      <c r="BU19" s="127"/>
      <c r="BV19" s="125">
        <f>$I19*BW19/100</f>
        <v>0</v>
      </c>
      <c r="BW19" s="127"/>
      <c r="BX19" s="125">
        <f>$I19*BY19/100</f>
        <v>0</v>
      </c>
      <c r="BY19" s="127"/>
      <c r="BZ19" s="125">
        <f>$I19*CA19/100</f>
        <v>0</v>
      </c>
      <c r="CA19" s="127"/>
      <c r="CB19" s="125">
        <f>$I19*CC19/100</f>
        <v>0</v>
      </c>
      <c r="CC19" s="127"/>
    </row>
    <row r="20" spans="1:81" ht="18">
      <c r="A20" s="367" t="s">
        <v>196</v>
      </c>
      <c r="B20" s="119" t="str">
        <f>'PLANILHA ORÇ.'!D36</f>
        <v xml:space="preserve">CONSTRUÇÃO DO PASSEIO </v>
      </c>
      <c r="C20" s="120"/>
      <c r="D20" s="120"/>
      <c r="E20" s="120"/>
      <c r="F20" s="121"/>
      <c r="G20" s="138">
        <f t="shared" si="31"/>
        <v>0.10993258946705425</v>
      </c>
      <c r="H20" s="139">
        <f t="shared" si="32"/>
        <v>100</v>
      </c>
      <c r="I20" s="124">
        <f>'PLANILHA ORÇ.'!J36</f>
        <v>392.99</v>
      </c>
      <c r="J20" s="140">
        <f t="shared" si="33"/>
        <v>0</v>
      </c>
      <c r="K20" s="158">
        <v>0</v>
      </c>
      <c r="L20" s="202">
        <f t="shared" si="34"/>
        <v>196.495</v>
      </c>
      <c r="M20" s="158">
        <v>50</v>
      </c>
      <c r="N20" s="202">
        <f t="shared" si="35"/>
        <v>196.495</v>
      </c>
      <c r="O20" s="158">
        <v>50</v>
      </c>
      <c r="P20" s="202">
        <f t="shared" si="36"/>
        <v>0</v>
      </c>
      <c r="Q20" s="158">
        <v>0</v>
      </c>
      <c r="R20" s="143">
        <f t="shared" si="37"/>
        <v>0</v>
      </c>
      <c r="S20" s="160"/>
      <c r="T20" s="143">
        <f t="shared" si="0"/>
        <v>0</v>
      </c>
      <c r="U20" s="127">
        <v>0</v>
      </c>
      <c r="V20" s="125">
        <f t="shared" si="1"/>
        <v>0</v>
      </c>
      <c r="W20" s="127">
        <v>0</v>
      </c>
      <c r="X20" s="125">
        <f t="shared" si="2"/>
        <v>0</v>
      </c>
      <c r="Y20" s="127">
        <v>0</v>
      </c>
      <c r="Z20" s="125">
        <f t="shared" si="3"/>
        <v>0</v>
      </c>
      <c r="AA20" s="127">
        <v>0</v>
      </c>
      <c r="AB20" s="125">
        <f t="shared" si="4"/>
        <v>0</v>
      </c>
      <c r="AC20" s="127">
        <v>0</v>
      </c>
      <c r="AD20" s="125">
        <f t="shared" si="5"/>
        <v>0</v>
      </c>
      <c r="AE20" s="127">
        <v>0</v>
      </c>
      <c r="AF20" s="125">
        <f t="shared" si="6"/>
        <v>0</v>
      </c>
      <c r="AG20" s="127">
        <v>0</v>
      </c>
      <c r="AH20" s="125">
        <f t="shared" si="7"/>
        <v>0</v>
      </c>
      <c r="AI20" s="127"/>
      <c r="AJ20" s="125">
        <f t="shared" si="8"/>
        <v>0</v>
      </c>
      <c r="AK20" s="127"/>
      <c r="AL20" s="125">
        <f t="shared" si="9"/>
        <v>0</v>
      </c>
      <c r="AM20" s="127"/>
      <c r="AN20" s="125">
        <f t="shared" si="10"/>
        <v>0</v>
      </c>
      <c r="AO20" s="127"/>
      <c r="AP20" s="125">
        <f t="shared" si="11"/>
        <v>0</v>
      </c>
      <c r="AQ20" s="127"/>
      <c r="AR20" s="125">
        <f t="shared" si="12"/>
        <v>0</v>
      </c>
      <c r="AS20" s="127"/>
      <c r="AT20" s="125">
        <f t="shared" si="13"/>
        <v>0</v>
      </c>
      <c r="AU20" s="127"/>
      <c r="AV20" s="125">
        <f t="shared" si="14"/>
        <v>0</v>
      </c>
      <c r="AW20" s="127"/>
      <c r="AX20" s="125">
        <f t="shared" si="15"/>
        <v>0</v>
      </c>
      <c r="AY20" s="127"/>
      <c r="AZ20" s="125">
        <f t="shared" si="16"/>
        <v>0</v>
      </c>
      <c r="BA20" s="127"/>
      <c r="BB20" s="125">
        <f t="shared" si="17"/>
        <v>0</v>
      </c>
      <c r="BC20" s="127"/>
      <c r="BD20" s="125">
        <f t="shared" si="18"/>
        <v>0</v>
      </c>
      <c r="BE20" s="127"/>
      <c r="BF20" s="125">
        <f t="shared" si="19"/>
        <v>0</v>
      </c>
      <c r="BG20" s="127"/>
      <c r="BH20" s="125">
        <f t="shared" si="20"/>
        <v>0</v>
      </c>
      <c r="BI20" s="127"/>
      <c r="BJ20" s="125">
        <f t="shared" si="21"/>
        <v>0</v>
      </c>
      <c r="BK20" s="127"/>
      <c r="BL20" s="125">
        <f t="shared" si="22"/>
        <v>0</v>
      </c>
      <c r="BM20" s="127"/>
      <c r="BN20" s="125">
        <f t="shared" si="23"/>
        <v>0</v>
      </c>
      <c r="BO20" s="127"/>
      <c r="BP20" s="125">
        <f t="shared" si="24"/>
        <v>0</v>
      </c>
      <c r="BQ20" s="127"/>
      <c r="BR20" s="125">
        <f t="shared" si="25"/>
        <v>0</v>
      </c>
      <c r="BS20" s="127"/>
      <c r="BT20" s="125">
        <f t="shared" si="26"/>
        <v>0</v>
      </c>
      <c r="BU20" s="127"/>
      <c r="BV20" s="125">
        <f t="shared" si="27"/>
        <v>0</v>
      </c>
      <c r="BW20" s="127"/>
      <c r="BX20" s="125">
        <f t="shared" si="28"/>
        <v>0</v>
      </c>
      <c r="BY20" s="127"/>
      <c r="BZ20" s="125">
        <f t="shared" si="29"/>
        <v>0</v>
      </c>
      <c r="CA20" s="127"/>
      <c r="CB20" s="125">
        <f t="shared" si="30"/>
        <v>0</v>
      </c>
      <c r="CC20" s="127"/>
    </row>
    <row r="21" spans="1:81" ht="18.75" thickBot="1">
      <c r="A21" s="367" t="s">
        <v>179</v>
      </c>
      <c r="B21" s="119" t="str">
        <f>'PLANILHA ORÇ.'!D38</f>
        <v xml:space="preserve">SINALIZAÇÃO VIÁRIA </v>
      </c>
      <c r="C21" s="120"/>
      <c r="D21" s="120"/>
      <c r="E21" s="120"/>
      <c r="F21" s="121"/>
      <c r="G21" s="138">
        <f t="shared" si="31"/>
        <v>0.2340644670619175</v>
      </c>
      <c r="H21" s="139">
        <f t="shared" si="32"/>
        <v>100</v>
      </c>
      <c r="I21" s="124">
        <f>'PLANILHA ORÇ.'!J38</f>
        <v>836.74</v>
      </c>
      <c r="J21" s="140">
        <f t="shared" si="33"/>
        <v>0</v>
      </c>
      <c r="K21" s="158">
        <v>0</v>
      </c>
      <c r="L21" s="202">
        <f t="shared" si="34"/>
        <v>0</v>
      </c>
      <c r="M21" s="158"/>
      <c r="N21" s="202">
        <f t="shared" si="35"/>
        <v>0</v>
      </c>
      <c r="O21" s="158"/>
      <c r="P21" s="202">
        <f t="shared" si="36"/>
        <v>0</v>
      </c>
      <c r="Q21" s="158"/>
      <c r="R21" s="143">
        <f t="shared" si="37"/>
        <v>836.74</v>
      </c>
      <c r="S21" s="160">
        <v>100</v>
      </c>
      <c r="T21" s="143">
        <f t="shared" si="0"/>
        <v>0</v>
      </c>
      <c r="U21" s="127"/>
      <c r="V21" s="125">
        <f t="shared" si="1"/>
        <v>0</v>
      </c>
      <c r="W21" s="127"/>
      <c r="X21" s="125">
        <f t="shared" si="2"/>
        <v>0</v>
      </c>
      <c r="Y21" s="127"/>
      <c r="Z21" s="125">
        <f t="shared" si="3"/>
        <v>0</v>
      </c>
      <c r="AA21" s="127"/>
      <c r="AB21" s="125">
        <f t="shared" si="4"/>
        <v>0</v>
      </c>
      <c r="AC21" s="127"/>
      <c r="AD21" s="125">
        <f t="shared" si="5"/>
        <v>0</v>
      </c>
      <c r="AE21" s="127">
        <v>0</v>
      </c>
      <c r="AF21" s="125">
        <f t="shared" si="6"/>
        <v>0</v>
      </c>
      <c r="AG21" s="127">
        <v>0</v>
      </c>
      <c r="AH21" s="125">
        <f t="shared" si="7"/>
        <v>0</v>
      </c>
      <c r="AI21" s="127"/>
      <c r="AJ21" s="125">
        <f t="shared" si="8"/>
        <v>0</v>
      </c>
      <c r="AK21" s="127"/>
      <c r="AL21" s="125">
        <f t="shared" si="9"/>
        <v>0</v>
      </c>
      <c r="AM21" s="127"/>
      <c r="AN21" s="125">
        <f t="shared" si="10"/>
        <v>0</v>
      </c>
      <c r="AO21" s="127"/>
      <c r="AP21" s="125">
        <f t="shared" si="11"/>
        <v>0</v>
      </c>
      <c r="AQ21" s="127"/>
      <c r="AR21" s="125">
        <f t="shared" si="12"/>
        <v>0</v>
      </c>
      <c r="AS21" s="127"/>
      <c r="AT21" s="125">
        <f t="shared" si="13"/>
        <v>0</v>
      </c>
      <c r="AU21" s="127"/>
      <c r="AV21" s="125">
        <f t="shared" si="14"/>
        <v>0</v>
      </c>
      <c r="AW21" s="127"/>
      <c r="AX21" s="125">
        <f t="shared" si="15"/>
        <v>0</v>
      </c>
      <c r="AY21" s="127"/>
      <c r="AZ21" s="125">
        <f t="shared" si="16"/>
        <v>0</v>
      </c>
      <c r="BA21" s="127"/>
      <c r="BB21" s="125">
        <f t="shared" si="17"/>
        <v>0</v>
      </c>
      <c r="BC21" s="127"/>
      <c r="BD21" s="125">
        <f t="shared" si="18"/>
        <v>0</v>
      </c>
      <c r="BE21" s="127"/>
      <c r="BF21" s="125">
        <f t="shared" si="19"/>
        <v>0</v>
      </c>
      <c r="BG21" s="127"/>
      <c r="BH21" s="125">
        <f t="shared" si="20"/>
        <v>0</v>
      </c>
      <c r="BI21" s="127"/>
      <c r="BJ21" s="125">
        <f t="shared" si="21"/>
        <v>0</v>
      </c>
      <c r="BK21" s="127"/>
      <c r="BL21" s="125">
        <f t="shared" si="22"/>
        <v>0</v>
      </c>
      <c r="BM21" s="127"/>
      <c r="BN21" s="125">
        <f t="shared" si="23"/>
        <v>0</v>
      </c>
      <c r="BO21" s="127"/>
      <c r="BP21" s="125">
        <f t="shared" si="24"/>
        <v>0</v>
      </c>
      <c r="BQ21" s="127"/>
      <c r="BR21" s="125">
        <f t="shared" si="25"/>
        <v>0</v>
      </c>
      <c r="BS21" s="127"/>
      <c r="BT21" s="125">
        <f t="shared" si="26"/>
        <v>0</v>
      </c>
      <c r="BU21" s="127"/>
      <c r="BV21" s="125">
        <f t="shared" si="27"/>
        <v>0</v>
      </c>
      <c r="BW21" s="127"/>
      <c r="BX21" s="125">
        <f t="shared" si="28"/>
        <v>0</v>
      </c>
      <c r="BY21" s="127"/>
      <c r="BZ21" s="125">
        <f t="shared" si="29"/>
        <v>0</v>
      </c>
      <c r="CA21" s="127"/>
      <c r="CB21" s="125">
        <f t="shared" si="30"/>
        <v>0</v>
      </c>
      <c r="CC21" s="127"/>
    </row>
    <row r="22" spans="1:81" ht="12" hidden="1" customHeight="1">
      <c r="A22" s="159">
        <v>20</v>
      </c>
      <c r="B22" s="748"/>
      <c r="C22" s="749"/>
      <c r="D22" s="749"/>
      <c r="E22" s="749"/>
      <c r="F22" s="750"/>
      <c r="G22" s="122" t="str">
        <f t="shared" si="31"/>
        <v/>
      </c>
      <c r="H22" s="123"/>
      <c r="I22" s="124"/>
      <c r="J22" s="125">
        <f t="shared" si="33"/>
        <v>0</v>
      </c>
      <c r="K22" s="160"/>
      <c r="L22" s="143">
        <f t="shared" si="34"/>
        <v>0</v>
      </c>
      <c r="M22" s="160"/>
      <c r="N22" s="143">
        <f t="shared" si="35"/>
        <v>0</v>
      </c>
      <c r="O22" s="160"/>
      <c r="P22" s="143">
        <f t="shared" si="36"/>
        <v>0</v>
      </c>
      <c r="Q22" s="160"/>
      <c r="R22" s="143">
        <f t="shared" si="37"/>
        <v>0</v>
      </c>
      <c r="S22" s="160"/>
      <c r="T22" s="143">
        <f t="shared" si="0"/>
        <v>0</v>
      </c>
      <c r="U22" s="127"/>
      <c r="V22" s="125">
        <f t="shared" si="1"/>
        <v>0</v>
      </c>
      <c r="W22" s="127"/>
      <c r="X22" s="125">
        <f t="shared" si="2"/>
        <v>0</v>
      </c>
      <c r="Y22" s="127"/>
      <c r="Z22" s="125">
        <f t="shared" si="3"/>
        <v>0</v>
      </c>
      <c r="AA22" s="127"/>
      <c r="AB22" s="125">
        <f t="shared" si="4"/>
        <v>0</v>
      </c>
      <c r="AC22" s="127"/>
      <c r="AD22" s="125">
        <f t="shared" si="5"/>
        <v>0</v>
      </c>
      <c r="AE22" s="127"/>
      <c r="AF22" s="125">
        <f t="shared" si="6"/>
        <v>0</v>
      </c>
      <c r="AG22" s="127"/>
      <c r="AH22" s="125">
        <f t="shared" si="7"/>
        <v>0</v>
      </c>
      <c r="AI22" s="127"/>
      <c r="AJ22" s="125">
        <f t="shared" si="8"/>
        <v>0</v>
      </c>
      <c r="AK22" s="127"/>
      <c r="AL22" s="125">
        <f t="shared" si="9"/>
        <v>0</v>
      </c>
      <c r="AM22" s="127"/>
      <c r="AN22" s="125">
        <f t="shared" si="10"/>
        <v>0</v>
      </c>
      <c r="AO22" s="127"/>
      <c r="AP22" s="125">
        <f t="shared" si="11"/>
        <v>0</v>
      </c>
      <c r="AQ22" s="127"/>
      <c r="AR22" s="125">
        <f t="shared" si="12"/>
        <v>0</v>
      </c>
      <c r="AS22" s="127"/>
      <c r="AT22" s="125">
        <f t="shared" si="13"/>
        <v>0</v>
      </c>
      <c r="AU22" s="127"/>
      <c r="AV22" s="125">
        <f t="shared" si="14"/>
        <v>0</v>
      </c>
      <c r="AW22" s="127"/>
      <c r="AX22" s="125">
        <f t="shared" si="15"/>
        <v>0</v>
      </c>
      <c r="AY22" s="127"/>
      <c r="AZ22" s="125">
        <f t="shared" si="16"/>
        <v>0</v>
      </c>
      <c r="BA22" s="127"/>
      <c r="BB22" s="125">
        <f t="shared" si="17"/>
        <v>0</v>
      </c>
      <c r="BC22" s="127"/>
      <c r="BD22" s="125">
        <f t="shared" si="18"/>
        <v>0</v>
      </c>
      <c r="BE22" s="127"/>
      <c r="BF22" s="125">
        <f t="shared" si="19"/>
        <v>0</v>
      </c>
      <c r="BG22" s="127"/>
      <c r="BH22" s="125">
        <f t="shared" si="20"/>
        <v>0</v>
      </c>
      <c r="BI22" s="127"/>
      <c r="BJ22" s="125">
        <f t="shared" si="21"/>
        <v>0</v>
      </c>
      <c r="BK22" s="127"/>
      <c r="BL22" s="125">
        <f t="shared" si="22"/>
        <v>0</v>
      </c>
      <c r="BM22" s="127"/>
      <c r="BN22" s="125">
        <f t="shared" si="23"/>
        <v>0</v>
      </c>
      <c r="BO22" s="127"/>
      <c r="BP22" s="125">
        <f t="shared" si="24"/>
        <v>0</v>
      </c>
      <c r="BQ22" s="127"/>
      <c r="BR22" s="125">
        <f t="shared" si="25"/>
        <v>0</v>
      </c>
      <c r="BS22" s="127"/>
      <c r="BT22" s="125">
        <f t="shared" si="26"/>
        <v>0</v>
      </c>
      <c r="BU22" s="127"/>
      <c r="BV22" s="125">
        <f t="shared" si="27"/>
        <v>0</v>
      </c>
      <c r="BW22" s="127"/>
      <c r="BX22" s="125">
        <f t="shared" si="28"/>
        <v>0</v>
      </c>
      <c r="BY22" s="127"/>
      <c r="BZ22" s="125">
        <f t="shared" si="29"/>
        <v>0</v>
      </c>
      <c r="CA22" s="127"/>
      <c r="CB22" s="125">
        <f t="shared" si="30"/>
        <v>0</v>
      </c>
      <c r="CC22" s="127"/>
    </row>
    <row r="23" spans="1:81" ht="12" hidden="1" customHeight="1">
      <c r="A23" s="159">
        <v>21</v>
      </c>
      <c r="B23" s="748"/>
      <c r="C23" s="749"/>
      <c r="D23" s="749"/>
      <c r="E23" s="749"/>
      <c r="F23" s="750"/>
      <c r="G23" s="122" t="str">
        <f t="shared" si="31"/>
        <v/>
      </c>
      <c r="H23" s="122"/>
      <c r="I23" s="128"/>
      <c r="J23" s="125">
        <f t="shared" si="33"/>
        <v>0</v>
      </c>
      <c r="K23" s="160"/>
      <c r="L23" s="143">
        <f t="shared" si="34"/>
        <v>0</v>
      </c>
      <c r="M23" s="160"/>
      <c r="N23" s="143">
        <f t="shared" si="35"/>
        <v>0</v>
      </c>
      <c r="O23" s="160"/>
      <c r="P23" s="143">
        <f t="shared" si="36"/>
        <v>0</v>
      </c>
      <c r="Q23" s="160"/>
      <c r="R23" s="143">
        <f t="shared" si="37"/>
        <v>0</v>
      </c>
      <c r="S23" s="160"/>
      <c r="T23" s="143">
        <f t="shared" si="0"/>
        <v>0</v>
      </c>
      <c r="U23" s="127"/>
      <c r="V23" s="125">
        <f t="shared" si="1"/>
        <v>0</v>
      </c>
      <c r="W23" s="127"/>
      <c r="X23" s="125">
        <f t="shared" si="2"/>
        <v>0</v>
      </c>
      <c r="Y23" s="127"/>
      <c r="Z23" s="125">
        <f t="shared" si="3"/>
        <v>0</v>
      </c>
      <c r="AA23" s="127"/>
      <c r="AB23" s="125">
        <f t="shared" si="4"/>
        <v>0</v>
      </c>
      <c r="AC23" s="127"/>
      <c r="AD23" s="125">
        <f t="shared" si="5"/>
        <v>0</v>
      </c>
      <c r="AE23" s="127"/>
      <c r="AF23" s="125">
        <f t="shared" si="6"/>
        <v>0</v>
      </c>
      <c r="AG23" s="127"/>
      <c r="AH23" s="125">
        <f t="shared" si="7"/>
        <v>0</v>
      </c>
      <c r="AI23" s="127"/>
      <c r="AJ23" s="125">
        <f t="shared" si="8"/>
        <v>0</v>
      </c>
      <c r="AK23" s="127"/>
      <c r="AL23" s="125">
        <f t="shared" si="9"/>
        <v>0</v>
      </c>
      <c r="AM23" s="127"/>
      <c r="AN23" s="125">
        <f t="shared" si="10"/>
        <v>0</v>
      </c>
      <c r="AO23" s="127"/>
      <c r="AP23" s="125">
        <f t="shared" si="11"/>
        <v>0</v>
      </c>
      <c r="AQ23" s="127"/>
      <c r="AR23" s="125">
        <f t="shared" si="12"/>
        <v>0</v>
      </c>
      <c r="AS23" s="127"/>
      <c r="AT23" s="125">
        <f t="shared" si="13"/>
        <v>0</v>
      </c>
      <c r="AU23" s="127"/>
      <c r="AV23" s="125">
        <f t="shared" si="14"/>
        <v>0</v>
      </c>
      <c r="AW23" s="127"/>
      <c r="AX23" s="125">
        <f t="shared" si="15"/>
        <v>0</v>
      </c>
      <c r="AY23" s="127"/>
      <c r="AZ23" s="125">
        <f t="shared" si="16"/>
        <v>0</v>
      </c>
      <c r="BA23" s="127"/>
      <c r="BB23" s="125">
        <f t="shared" si="17"/>
        <v>0</v>
      </c>
      <c r="BC23" s="127"/>
      <c r="BD23" s="125">
        <f t="shared" si="18"/>
        <v>0</v>
      </c>
      <c r="BE23" s="127"/>
      <c r="BF23" s="125">
        <f t="shared" si="19"/>
        <v>0</v>
      </c>
      <c r="BG23" s="127"/>
      <c r="BH23" s="125">
        <f t="shared" si="20"/>
        <v>0</v>
      </c>
      <c r="BI23" s="127"/>
      <c r="BJ23" s="125">
        <f t="shared" si="21"/>
        <v>0</v>
      </c>
      <c r="BK23" s="127"/>
      <c r="BL23" s="125">
        <f t="shared" si="22"/>
        <v>0</v>
      </c>
      <c r="BM23" s="127"/>
      <c r="BN23" s="125">
        <f t="shared" si="23"/>
        <v>0</v>
      </c>
      <c r="BO23" s="127"/>
      <c r="BP23" s="125">
        <f t="shared" si="24"/>
        <v>0</v>
      </c>
      <c r="BQ23" s="127"/>
      <c r="BR23" s="125">
        <f t="shared" si="25"/>
        <v>0</v>
      </c>
      <c r="BS23" s="127"/>
      <c r="BT23" s="125">
        <f t="shared" si="26"/>
        <v>0</v>
      </c>
      <c r="BU23" s="127"/>
      <c r="BV23" s="125">
        <f t="shared" si="27"/>
        <v>0</v>
      </c>
      <c r="BW23" s="127"/>
      <c r="BX23" s="125">
        <f t="shared" si="28"/>
        <v>0</v>
      </c>
      <c r="BY23" s="127"/>
      <c r="BZ23" s="125">
        <f t="shared" si="29"/>
        <v>0</v>
      </c>
      <c r="CA23" s="127"/>
      <c r="CB23" s="125">
        <f t="shared" si="30"/>
        <v>0</v>
      </c>
      <c r="CC23" s="127"/>
    </row>
    <row r="24" spans="1:81" ht="12" hidden="1" customHeight="1">
      <c r="A24" s="159">
        <v>22</v>
      </c>
      <c r="B24" s="748"/>
      <c r="C24" s="749"/>
      <c r="D24" s="749"/>
      <c r="E24" s="749"/>
      <c r="F24" s="750"/>
      <c r="G24" s="122" t="str">
        <f t="shared" si="31"/>
        <v/>
      </c>
      <c r="H24" s="122"/>
      <c r="I24" s="128"/>
      <c r="J24" s="125">
        <f t="shared" si="33"/>
        <v>0</v>
      </c>
      <c r="K24" s="160"/>
      <c r="L24" s="143">
        <f t="shared" si="34"/>
        <v>0</v>
      </c>
      <c r="M24" s="160"/>
      <c r="N24" s="143">
        <f t="shared" si="35"/>
        <v>0</v>
      </c>
      <c r="O24" s="160"/>
      <c r="P24" s="143">
        <f t="shared" si="36"/>
        <v>0</v>
      </c>
      <c r="Q24" s="160"/>
      <c r="R24" s="143">
        <f t="shared" si="37"/>
        <v>0</v>
      </c>
      <c r="S24" s="160"/>
      <c r="T24" s="143">
        <f t="shared" si="0"/>
        <v>0</v>
      </c>
      <c r="U24" s="127"/>
      <c r="V24" s="125">
        <f t="shared" si="1"/>
        <v>0</v>
      </c>
      <c r="W24" s="127"/>
      <c r="X24" s="125">
        <f t="shared" si="2"/>
        <v>0</v>
      </c>
      <c r="Y24" s="127"/>
      <c r="Z24" s="125">
        <f t="shared" si="3"/>
        <v>0</v>
      </c>
      <c r="AA24" s="127"/>
      <c r="AB24" s="125">
        <f t="shared" si="4"/>
        <v>0</v>
      </c>
      <c r="AC24" s="127"/>
      <c r="AD24" s="125">
        <f t="shared" si="5"/>
        <v>0</v>
      </c>
      <c r="AE24" s="127"/>
      <c r="AF24" s="125">
        <f t="shared" si="6"/>
        <v>0</v>
      </c>
      <c r="AG24" s="127"/>
      <c r="AH24" s="125">
        <f t="shared" si="7"/>
        <v>0</v>
      </c>
      <c r="AI24" s="127"/>
      <c r="AJ24" s="125">
        <f t="shared" si="8"/>
        <v>0</v>
      </c>
      <c r="AK24" s="127"/>
      <c r="AL24" s="125">
        <f t="shared" si="9"/>
        <v>0</v>
      </c>
      <c r="AM24" s="127"/>
      <c r="AN24" s="125">
        <f t="shared" si="10"/>
        <v>0</v>
      </c>
      <c r="AO24" s="127"/>
      <c r="AP24" s="125">
        <f t="shared" si="11"/>
        <v>0</v>
      </c>
      <c r="AQ24" s="127"/>
      <c r="AR24" s="125">
        <f t="shared" si="12"/>
        <v>0</v>
      </c>
      <c r="AS24" s="127"/>
      <c r="AT24" s="125">
        <f t="shared" si="13"/>
        <v>0</v>
      </c>
      <c r="AU24" s="127"/>
      <c r="AV24" s="125">
        <f t="shared" si="14"/>
        <v>0</v>
      </c>
      <c r="AW24" s="127"/>
      <c r="AX24" s="125">
        <f t="shared" si="15"/>
        <v>0</v>
      </c>
      <c r="AY24" s="127"/>
      <c r="AZ24" s="125">
        <f t="shared" si="16"/>
        <v>0</v>
      </c>
      <c r="BA24" s="127"/>
      <c r="BB24" s="125">
        <f t="shared" si="17"/>
        <v>0</v>
      </c>
      <c r="BC24" s="127"/>
      <c r="BD24" s="125">
        <f t="shared" si="18"/>
        <v>0</v>
      </c>
      <c r="BE24" s="127"/>
      <c r="BF24" s="125">
        <f t="shared" si="19"/>
        <v>0</v>
      </c>
      <c r="BG24" s="127"/>
      <c r="BH24" s="125">
        <f t="shared" si="20"/>
        <v>0</v>
      </c>
      <c r="BI24" s="127"/>
      <c r="BJ24" s="125">
        <f t="shared" si="21"/>
        <v>0</v>
      </c>
      <c r="BK24" s="127"/>
      <c r="BL24" s="125">
        <f t="shared" si="22"/>
        <v>0</v>
      </c>
      <c r="BM24" s="127"/>
      <c r="BN24" s="125">
        <f t="shared" si="23"/>
        <v>0</v>
      </c>
      <c r="BO24" s="127"/>
      <c r="BP24" s="125">
        <f t="shared" si="24"/>
        <v>0</v>
      </c>
      <c r="BQ24" s="127"/>
      <c r="BR24" s="125">
        <f t="shared" si="25"/>
        <v>0</v>
      </c>
      <c r="BS24" s="127"/>
      <c r="BT24" s="125">
        <f t="shared" si="26"/>
        <v>0</v>
      </c>
      <c r="BU24" s="127"/>
      <c r="BV24" s="125">
        <f t="shared" si="27"/>
        <v>0</v>
      </c>
      <c r="BW24" s="127"/>
      <c r="BX24" s="125">
        <f t="shared" si="28"/>
        <v>0</v>
      </c>
      <c r="BY24" s="127"/>
      <c r="BZ24" s="125">
        <f t="shared" si="29"/>
        <v>0</v>
      </c>
      <c r="CA24" s="127"/>
      <c r="CB24" s="125">
        <f t="shared" si="30"/>
        <v>0</v>
      </c>
      <c r="CC24" s="127"/>
    </row>
    <row r="25" spans="1:81" ht="12" hidden="1" customHeight="1">
      <c r="A25" s="159">
        <v>23</v>
      </c>
      <c r="B25" s="748"/>
      <c r="C25" s="749"/>
      <c r="D25" s="749"/>
      <c r="E25" s="749"/>
      <c r="F25" s="750"/>
      <c r="G25" s="122" t="str">
        <f t="shared" si="31"/>
        <v/>
      </c>
      <c r="H25" s="122"/>
      <c r="I25" s="128"/>
      <c r="J25" s="125">
        <f t="shared" si="33"/>
        <v>0</v>
      </c>
      <c r="K25" s="160"/>
      <c r="L25" s="143">
        <f t="shared" si="34"/>
        <v>0</v>
      </c>
      <c r="M25" s="160"/>
      <c r="N25" s="143">
        <f t="shared" si="35"/>
        <v>0</v>
      </c>
      <c r="O25" s="160"/>
      <c r="P25" s="143">
        <f t="shared" si="36"/>
        <v>0</v>
      </c>
      <c r="Q25" s="160"/>
      <c r="R25" s="143">
        <f t="shared" si="37"/>
        <v>0</v>
      </c>
      <c r="S25" s="160"/>
      <c r="T25" s="143">
        <f t="shared" si="0"/>
        <v>0</v>
      </c>
      <c r="U25" s="127"/>
      <c r="V25" s="125">
        <f t="shared" si="1"/>
        <v>0</v>
      </c>
      <c r="W25" s="127"/>
      <c r="X25" s="125">
        <f t="shared" si="2"/>
        <v>0</v>
      </c>
      <c r="Y25" s="127"/>
      <c r="Z25" s="125">
        <f t="shared" si="3"/>
        <v>0</v>
      </c>
      <c r="AA25" s="127"/>
      <c r="AB25" s="125">
        <f t="shared" si="4"/>
        <v>0</v>
      </c>
      <c r="AC25" s="127"/>
      <c r="AD25" s="125">
        <f t="shared" si="5"/>
        <v>0</v>
      </c>
      <c r="AE25" s="127"/>
      <c r="AF25" s="125">
        <f t="shared" si="6"/>
        <v>0</v>
      </c>
      <c r="AG25" s="127"/>
      <c r="AH25" s="125">
        <f t="shared" si="7"/>
        <v>0</v>
      </c>
      <c r="AI25" s="127"/>
      <c r="AJ25" s="125">
        <f t="shared" si="8"/>
        <v>0</v>
      </c>
      <c r="AK25" s="127"/>
      <c r="AL25" s="125">
        <f t="shared" si="9"/>
        <v>0</v>
      </c>
      <c r="AM25" s="127"/>
      <c r="AN25" s="125">
        <f t="shared" si="10"/>
        <v>0</v>
      </c>
      <c r="AO25" s="127"/>
      <c r="AP25" s="125">
        <f t="shared" si="11"/>
        <v>0</v>
      </c>
      <c r="AQ25" s="127"/>
      <c r="AR25" s="125">
        <f t="shared" si="12"/>
        <v>0</v>
      </c>
      <c r="AS25" s="127"/>
      <c r="AT25" s="125">
        <f t="shared" si="13"/>
        <v>0</v>
      </c>
      <c r="AU25" s="127"/>
      <c r="AV25" s="125">
        <f t="shared" si="14"/>
        <v>0</v>
      </c>
      <c r="AW25" s="127"/>
      <c r="AX25" s="125">
        <f t="shared" si="15"/>
        <v>0</v>
      </c>
      <c r="AY25" s="127"/>
      <c r="AZ25" s="125">
        <f t="shared" si="16"/>
        <v>0</v>
      </c>
      <c r="BA25" s="127"/>
      <c r="BB25" s="125">
        <f t="shared" si="17"/>
        <v>0</v>
      </c>
      <c r="BC25" s="127"/>
      <c r="BD25" s="125">
        <f t="shared" si="18"/>
        <v>0</v>
      </c>
      <c r="BE25" s="127"/>
      <c r="BF25" s="125">
        <f t="shared" si="19"/>
        <v>0</v>
      </c>
      <c r="BG25" s="127"/>
      <c r="BH25" s="125">
        <f t="shared" si="20"/>
        <v>0</v>
      </c>
      <c r="BI25" s="127"/>
      <c r="BJ25" s="125">
        <f t="shared" si="21"/>
        <v>0</v>
      </c>
      <c r="BK25" s="127"/>
      <c r="BL25" s="125">
        <f t="shared" si="22"/>
        <v>0</v>
      </c>
      <c r="BM25" s="127"/>
      <c r="BN25" s="125">
        <f t="shared" si="23"/>
        <v>0</v>
      </c>
      <c r="BO25" s="127"/>
      <c r="BP25" s="125">
        <f t="shared" si="24"/>
        <v>0</v>
      </c>
      <c r="BQ25" s="127"/>
      <c r="BR25" s="125">
        <f t="shared" si="25"/>
        <v>0</v>
      </c>
      <c r="BS25" s="127"/>
      <c r="BT25" s="125">
        <f t="shared" si="26"/>
        <v>0</v>
      </c>
      <c r="BU25" s="127"/>
      <c r="BV25" s="125">
        <f t="shared" si="27"/>
        <v>0</v>
      </c>
      <c r="BW25" s="127"/>
      <c r="BX25" s="125">
        <f t="shared" si="28"/>
        <v>0</v>
      </c>
      <c r="BY25" s="127"/>
      <c r="BZ25" s="125">
        <f t="shared" si="29"/>
        <v>0</v>
      </c>
      <c r="CA25" s="127"/>
      <c r="CB25" s="125">
        <f t="shared" si="30"/>
        <v>0</v>
      </c>
      <c r="CC25" s="127"/>
    </row>
    <row r="26" spans="1:81" ht="12" hidden="1" customHeight="1">
      <c r="A26" s="159">
        <v>24</v>
      </c>
      <c r="B26" s="748"/>
      <c r="C26" s="749"/>
      <c r="D26" s="749"/>
      <c r="E26" s="749"/>
      <c r="F26" s="750"/>
      <c r="G26" s="122" t="str">
        <f t="shared" si="31"/>
        <v/>
      </c>
      <c r="H26" s="122"/>
      <c r="I26" s="128"/>
      <c r="J26" s="125">
        <f t="shared" si="33"/>
        <v>0</v>
      </c>
      <c r="K26" s="160"/>
      <c r="L26" s="143">
        <f t="shared" si="34"/>
        <v>0</v>
      </c>
      <c r="M26" s="160"/>
      <c r="N26" s="143">
        <f t="shared" si="35"/>
        <v>0</v>
      </c>
      <c r="O26" s="160"/>
      <c r="P26" s="143">
        <f t="shared" si="36"/>
        <v>0</v>
      </c>
      <c r="Q26" s="160"/>
      <c r="R26" s="143">
        <f t="shared" si="37"/>
        <v>0</v>
      </c>
      <c r="S26" s="160"/>
      <c r="T26" s="143">
        <f t="shared" si="0"/>
        <v>0</v>
      </c>
      <c r="U26" s="127"/>
      <c r="V26" s="125">
        <f t="shared" si="1"/>
        <v>0</v>
      </c>
      <c r="W26" s="127"/>
      <c r="X26" s="125">
        <f t="shared" si="2"/>
        <v>0</v>
      </c>
      <c r="Y26" s="127"/>
      <c r="Z26" s="125">
        <f t="shared" si="3"/>
        <v>0</v>
      </c>
      <c r="AA26" s="127"/>
      <c r="AB26" s="125">
        <f t="shared" si="4"/>
        <v>0</v>
      </c>
      <c r="AC26" s="127"/>
      <c r="AD26" s="125">
        <f t="shared" si="5"/>
        <v>0</v>
      </c>
      <c r="AE26" s="127"/>
      <c r="AF26" s="125">
        <f t="shared" si="6"/>
        <v>0</v>
      </c>
      <c r="AG26" s="127"/>
      <c r="AH26" s="125">
        <f t="shared" si="7"/>
        <v>0</v>
      </c>
      <c r="AI26" s="127"/>
      <c r="AJ26" s="125">
        <f t="shared" si="8"/>
        <v>0</v>
      </c>
      <c r="AK26" s="127"/>
      <c r="AL26" s="125">
        <f t="shared" si="9"/>
        <v>0</v>
      </c>
      <c r="AM26" s="127"/>
      <c r="AN26" s="125">
        <f t="shared" si="10"/>
        <v>0</v>
      </c>
      <c r="AO26" s="127"/>
      <c r="AP26" s="125">
        <f t="shared" si="11"/>
        <v>0</v>
      </c>
      <c r="AQ26" s="127"/>
      <c r="AR26" s="125">
        <f t="shared" si="12"/>
        <v>0</v>
      </c>
      <c r="AS26" s="127"/>
      <c r="AT26" s="125">
        <f t="shared" si="13"/>
        <v>0</v>
      </c>
      <c r="AU26" s="127"/>
      <c r="AV26" s="125">
        <f t="shared" si="14"/>
        <v>0</v>
      </c>
      <c r="AW26" s="127"/>
      <c r="AX26" s="125">
        <f t="shared" si="15"/>
        <v>0</v>
      </c>
      <c r="AY26" s="127"/>
      <c r="AZ26" s="125">
        <f t="shared" si="16"/>
        <v>0</v>
      </c>
      <c r="BA26" s="127"/>
      <c r="BB26" s="125">
        <f t="shared" si="17"/>
        <v>0</v>
      </c>
      <c r="BC26" s="127"/>
      <c r="BD26" s="125">
        <f t="shared" si="18"/>
        <v>0</v>
      </c>
      <c r="BE26" s="127"/>
      <c r="BF26" s="125">
        <f t="shared" si="19"/>
        <v>0</v>
      </c>
      <c r="BG26" s="127"/>
      <c r="BH26" s="125">
        <f t="shared" si="20"/>
        <v>0</v>
      </c>
      <c r="BI26" s="127"/>
      <c r="BJ26" s="125">
        <f t="shared" si="21"/>
        <v>0</v>
      </c>
      <c r="BK26" s="127"/>
      <c r="BL26" s="125">
        <f t="shared" si="22"/>
        <v>0</v>
      </c>
      <c r="BM26" s="127"/>
      <c r="BN26" s="125">
        <f t="shared" si="23"/>
        <v>0</v>
      </c>
      <c r="BO26" s="127"/>
      <c r="BP26" s="125">
        <f t="shared" si="24"/>
        <v>0</v>
      </c>
      <c r="BQ26" s="127"/>
      <c r="BR26" s="125">
        <f t="shared" si="25"/>
        <v>0</v>
      </c>
      <c r="BS26" s="127"/>
      <c r="BT26" s="125">
        <f t="shared" si="26"/>
        <v>0</v>
      </c>
      <c r="BU26" s="127"/>
      <c r="BV26" s="125">
        <f t="shared" si="27"/>
        <v>0</v>
      </c>
      <c r="BW26" s="127"/>
      <c r="BX26" s="125">
        <f t="shared" si="28"/>
        <v>0</v>
      </c>
      <c r="BY26" s="127"/>
      <c r="BZ26" s="125">
        <f t="shared" si="29"/>
        <v>0</v>
      </c>
      <c r="CA26" s="127"/>
      <c r="CB26" s="125">
        <f t="shared" si="30"/>
        <v>0</v>
      </c>
      <c r="CC26" s="127"/>
    </row>
    <row r="27" spans="1:81" ht="12" hidden="1" customHeight="1">
      <c r="A27" s="159">
        <v>25</v>
      </c>
      <c r="B27" s="748"/>
      <c r="C27" s="749"/>
      <c r="D27" s="749"/>
      <c r="E27" s="749"/>
      <c r="F27" s="750"/>
      <c r="G27" s="122" t="str">
        <f t="shared" si="31"/>
        <v/>
      </c>
      <c r="H27" s="122"/>
      <c r="I27" s="128"/>
      <c r="J27" s="125">
        <f t="shared" si="33"/>
        <v>0</v>
      </c>
      <c r="K27" s="160"/>
      <c r="L27" s="143">
        <f t="shared" si="34"/>
        <v>0</v>
      </c>
      <c r="M27" s="160"/>
      <c r="N27" s="143">
        <f t="shared" si="35"/>
        <v>0</v>
      </c>
      <c r="O27" s="160"/>
      <c r="P27" s="143">
        <f t="shared" si="36"/>
        <v>0</v>
      </c>
      <c r="Q27" s="160"/>
      <c r="R27" s="143">
        <f t="shared" si="37"/>
        <v>0</v>
      </c>
      <c r="S27" s="160"/>
      <c r="T27" s="143">
        <f t="shared" si="0"/>
        <v>0</v>
      </c>
      <c r="U27" s="127"/>
      <c r="V27" s="125">
        <f t="shared" si="1"/>
        <v>0</v>
      </c>
      <c r="W27" s="127"/>
      <c r="X27" s="125">
        <f t="shared" si="2"/>
        <v>0</v>
      </c>
      <c r="Y27" s="127"/>
      <c r="Z27" s="125">
        <f t="shared" si="3"/>
        <v>0</v>
      </c>
      <c r="AA27" s="127"/>
      <c r="AB27" s="125">
        <f t="shared" si="4"/>
        <v>0</v>
      </c>
      <c r="AC27" s="127"/>
      <c r="AD27" s="125">
        <f t="shared" si="5"/>
        <v>0</v>
      </c>
      <c r="AE27" s="127"/>
      <c r="AF27" s="125">
        <f t="shared" si="6"/>
        <v>0</v>
      </c>
      <c r="AG27" s="127"/>
      <c r="AH27" s="125">
        <f t="shared" si="7"/>
        <v>0</v>
      </c>
      <c r="AI27" s="127"/>
      <c r="AJ27" s="125">
        <f t="shared" si="8"/>
        <v>0</v>
      </c>
      <c r="AK27" s="127"/>
      <c r="AL27" s="125">
        <f t="shared" si="9"/>
        <v>0</v>
      </c>
      <c r="AM27" s="127"/>
      <c r="AN27" s="125">
        <f t="shared" si="10"/>
        <v>0</v>
      </c>
      <c r="AO27" s="127"/>
      <c r="AP27" s="125">
        <f t="shared" si="11"/>
        <v>0</v>
      </c>
      <c r="AQ27" s="127"/>
      <c r="AR27" s="125">
        <f t="shared" si="12"/>
        <v>0</v>
      </c>
      <c r="AS27" s="127"/>
      <c r="AT27" s="125">
        <f t="shared" si="13"/>
        <v>0</v>
      </c>
      <c r="AU27" s="127"/>
      <c r="AV27" s="125">
        <f t="shared" si="14"/>
        <v>0</v>
      </c>
      <c r="AW27" s="127"/>
      <c r="AX27" s="125">
        <f t="shared" si="15"/>
        <v>0</v>
      </c>
      <c r="AY27" s="127"/>
      <c r="AZ27" s="125">
        <f t="shared" si="16"/>
        <v>0</v>
      </c>
      <c r="BA27" s="127"/>
      <c r="BB27" s="125">
        <f t="shared" si="17"/>
        <v>0</v>
      </c>
      <c r="BC27" s="127"/>
      <c r="BD27" s="125">
        <f t="shared" si="18"/>
        <v>0</v>
      </c>
      <c r="BE27" s="127"/>
      <c r="BF27" s="125">
        <f t="shared" si="19"/>
        <v>0</v>
      </c>
      <c r="BG27" s="127"/>
      <c r="BH27" s="125">
        <f t="shared" si="20"/>
        <v>0</v>
      </c>
      <c r="BI27" s="127"/>
      <c r="BJ27" s="125">
        <f t="shared" si="21"/>
        <v>0</v>
      </c>
      <c r="BK27" s="127"/>
      <c r="BL27" s="125">
        <f t="shared" si="22"/>
        <v>0</v>
      </c>
      <c r="BM27" s="127"/>
      <c r="BN27" s="125">
        <f t="shared" si="23"/>
        <v>0</v>
      </c>
      <c r="BO27" s="127"/>
      <c r="BP27" s="125">
        <f t="shared" si="24"/>
        <v>0</v>
      </c>
      <c r="BQ27" s="127"/>
      <c r="BR27" s="125">
        <f t="shared" si="25"/>
        <v>0</v>
      </c>
      <c r="BS27" s="127"/>
      <c r="BT27" s="125">
        <f t="shared" si="26"/>
        <v>0</v>
      </c>
      <c r="BU27" s="127"/>
      <c r="BV27" s="125">
        <f t="shared" si="27"/>
        <v>0</v>
      </c>
      <c r="BW27" s="127"/>
      <c r="BX27" s="125">
        <f t="shared" si="28"/>
        <v>0</v>
      </c>
      <c r="BY27" s="127"/>
      <c r="BZ27" s="125">
        <f t="shared" si="29"/>
        <v>0</v>
      </c>
      <c r="CA27" s="127"/>
      <c r="CB27" s="125">
        <f t="shared" si="30"/>
        <v>0</v>
      </c>
      <c r="CC27" s="127"/>
    </row>
    <row r="28" spans="1:81" ht="12" hidden="1" customHeight="1">
      <c r="A28" s="159">
        <v>26</v>
      </c>
      <c r="B28" s="748"/>
      <c r="C28" s="749"/>
      <c r="D28" s="749"/>
      <c r="E28" s="749"/>
      <c r="F28" s="750"/>
      <c r="G28" s="122" t="str">
        <f t="shared" si="31"/>
        <v/>
      </c>
      <c r="H28" s="122"/>
      <c r="I28" s="128"/>
      <c r="J28" s="125">
        <f t="shared" si="33"/>
        <v>0</v>
      </c>
      <c r="K28" s="160"/>
      <c r="L28" s="143">
        <f t="shared" si="34"/>
        <v>0</v>
      </c>
      <c r="M28" s="160"/>
      <c r="N28" s="143">
        <f t="shared" si="35"/>
        <v>0</v>
      </c>
      <c r="O28" s="160"/>
      <c r="P28" s="143">
        <f t="shared" si="36"/>
        <v>0</v>
      </c>
      <c r="Q28" s="160"/>
      <c r="R28" s="143">
        <f t="shared" si="37"/>
        <v>0</v>
      </c>
      <c r="S28" s="160"/>
      <c r="T28" s="143">
        <f t="shared" si="0"/>
        <v>0</v>
      </c>
      <c r="U28" s="127"/>
      <c r="V28" s="125">
        <f t="shared" si="1"/>
        <v>0</v>
      </c>
      <c r="W28" s="127"/>
      <c r="X28" s="125">
        <f t="shared" si="2"/>
        <v>0</v>
      </c>
      <c r="Y28" s="127"/>
      <c r="Z28" s="125">
        <f t="shared" si="3"/>
        <v>0</v>
      </c>
      <c r="AA28" s="127"/>
      <c r="AB28" s="125">
        <f t="shared" si="4"/>
        <v>0</v>
      </c>
      <c r="AC28" s="127"/>
      <c r="AD28" s="125">
        <f t="shared" si="5"/>
        <v>0</v>
      </c>
      <c r="AE28" s="127"/>
      <c r="AF28" s="125">
        <f t="shared" si="6"/>
        <v>0</v>
      </c>
      <c r="AG28" s="127"/>
      <c r="AH28" s="125">
        <f t="shared" si="7"/>
        <v>0</v>
      </c>
      <c r="AI28" s="127"/>
      <c r="AJ28" s="125">
        <f t="shared" si="8"/>
        <v>0</v>
      </c>
      <c r="AK28" s="127"/>
      <c r="AL28" s="125">
        <f t="shared" si="9"/>
        <v>0</v>
      </c>
      <c r="AM28" s="127"/>
      <c r="AN28" s="125">
        <f t="shared" si="10"/>
        <v>0</v>
      </c>
      <c r="AO28" s="127"/>
      <c r="AP28" s="125">
        <f t="shared" si="11"/>
        <v>0</v>
      </c>
      <c r="AQ28" s="127"/>
      <c r="AR28" s="125">
        <f t="shared" si="12"/>
        <v>0</v>
      </c>
      <c r="AS28" s="127"/>
      <c r="AT28" s="125">
        <f t="shared" si="13"/>
        <v>0</v>
      </c>
      <c r="AU28" s="127"/>
      <c r="AV28" s="125">
        <f t="shared" si="14"/>
        <v>0</v>
      </c>
      <c r="AW28" s="127"/>
      <c r="AX28" s="125">
        <f t="shared" si="15"/>
        <v>0</v>
      </c>
      <c r="AY28" s="127"/>
      <c r="AZ28" s="125">
        <f t="shared" si="16"/>
        <v>0</v>
      </c>
      <c r="BA28" s="127"/>
      <c r="BB28" s="125">
        <f t="shared" si="17"/>
        <v>0</v>
      </c>
      <c r="BC28" s="127"/>
      <c r="BD28" s="125">
        <f t="shared" si="18"/>
        <v>0</v>
      </c>
      <c r="BE28" s="127"/>
      <c r="BF28" s="125">
        <f t="shared" si="19"/>
        <v>0</v>
      </c>
      <c r="BG28" s="127"/>
      <c r="BH28" s="125">
        <f t="shared" si="20"/>
        <v>0</v>
      </c>
      <c r="BI28" s="127"/>
      <c r="BJ28" s="125">
        <f t="shared" si="21"/>
        <v>0</v>
      </c>
      <c r="BK28" s="127"/>
      <c r="BL28" s="125">
        <f t="shared" si="22"/>
        <v>0</v>
      </c>
      <c r="BM28" s="127"/>
      <c r="BN28" s="125">
        <f t="shared" si="23"/>
        <v>0</v>
      </c>
      <c r="BO28" s="127"/>
      <c r="BP28" s="125">
        <f t="shared" si="24"/>
        <v>0</v>
      </c>
      <c r="BQ28" s="127"/>
      <c r="BR28" s="125">
        <f t="shared" si="25"/>
        <v>0</v>
      </c>
      <c r="BS28" s="127"/>
      <c r="BT28" s="125">
        <f t="shared" si="26"/>
        <v>0</v>
      </c>
      <c r="BU28" s="127"/>
      <c r="BV28" s="125">
        <f t="shared" si="27"/>
        <v>0</v>
      </c>
      <c r="BW28" s="127"/>
      <c r="BX28" s="125">
        <f t="shared" si="28"/>
        <v>0</v>
      </c>
      <c r="BY28" s="127"/>
      <c r="BZ28" s="125">
        <f t="shared" si="29"/>
        <v>0</v>
      </c>
      <c r="CA28" s="127"/>
      <c r="CB28" s="125">
        <f t="shared" si="30"/>
        <v>0</v>
      </c>
      <c r="CC28" s="127"/>
    </row>
    <row r="29" spans="1:81" ht="12" hidden="1" customHeight="1">
      <c r="A29" s="159">
        <v>27</v>
      </c>
      <c r="B29" s="748"/>
      <c r="C29" s="749"/>
      <c r="D29" s="749"/>
      <c r="E29" s="749"/>
      <c r="F29" s="750"/>
      <c r="G29" s="122" t="str">
        <f t="shared" si="31"/>
        <v/>
      </c>
      <c r="H29" s="122"/>
      <c r="I29" s="128"/>
      <c r="J29" s="125">
        <f t="shared" si="33"/>
        <v>0</v>
      </c>
      <c r="K29" s="160"/>
      <c r="L29" s="143">
        <f t="shared" si="34"/>
        <v>0</v>
      </c>
      <c r="M29" s="160"/>
      <c r="N29" s="143">
        <f t="shared" si="35"/>
        <v>0</v>
      </c>
      <c r="O29" s="160"/>
      <c r="P29" s="143">
        <f t="shared" si="36"/>
        <v>0</v>
      </c>
      <c r="Q29" s="160"/>
      <c r="R29" s="143">
        <f t="shared" si="37"/>
        <v>0</v>
      </c>
      <c r="S29" s="160"/>
      <c r="T29" s="143">
        <f t="shared" si="0"/>
        <v>0</v>
      </c>
      <c r="U29" s="127"/>
      <c r="V29" s="125">
        <f t="shared" si="1"/>
        <v>0</v>
      </c>
      <c r="W29" s="127"/>
      <c r="X29" s="125">
        <f t="shared" si="2"/>
        <v>0</v>
      </c>
      <c r="Y29" s="127"/>
      <c r="Z29" s="125">
        <f t="shared" si="3"/>
        <v>0</v>
      </c>
      <c r="AA29" s="127"/>
      <c r="AB29" s="125">
        <f t="shared" si="4"/>
        <v>0</v>
      </c>
      <c r="AC29" s="127"/>
      <c r="AD29" s="125">
        <f t="shared" si="5"/>
        <v>0</v>
      </c>
      <c r="AE29" s="127"/>
      <c r="AF29" s="125">
        <f t="shared" si="6"/>
        <v>0</v>
      </c>
      <c r="AG29" s="127"/>
      <c r="AH29" s="125">
        <f t="shared" si="7"/>
        <v>0</v>
      </c>
      <c r="AI29" s="127"/>
      <c r="AJ29" s="125">
        <f t="shared" si="8"/>
        <v>0</v>
      </c>
      <c r="AK29" s="127"/>
      <c r="AL29" s="125">
        <f t="shared" si="9"/>
        <v>0</v>
      </c>
      <c r="AM29" s="127"/>
      <c r="AN29" s="125">
        <f t="shared" si="10"/>
        <v>0</v>
      </c>
      <c r="AO29" s="127"/>
      <c r="AP29" s="125">
        <f t="shared" si="11"/>
        <v>0</v>
      </c>
      <c r="AQ29" s="127"/>
      <c r="AR29" s="125">
        <f t="shared" si="12"/>
        <v>0</v>
      </c>
      <c r="AS29" s="127"/>
      <c r="AT29" s="125">
        <f t="shared" si="13"/>
        <v>0</v>
      </c>
      <c r="AU29" s="127"/>
      <c r="AV29" s="125">
        <f t="shared" si="14"/>
        <v>0</v>
      </c>
      <c r="AW29" s="127"/>
      <c r="AX29" s="125">
        <f t="shared" si="15"/>
        <v>0</v>
      </c>
      <c r="AY29" s="127"/>
      <c r="AZ29" s="125">
        <f t="shared" si="16"/>
        <v>0</v>
      </c>
      <c r="BA29" s="127"/>
      <c r="BB29" s="125">
        <f t="shared" si="17"/>
        <v>0</v>
      </c>
      <c r="BC29" s="127"/>
      <c r="BD29" s="125">
        <f t="shared" si="18"/>
        <v>0</v>
      </c>
      <c r="BE29" s="127"/>
      <c r="BF29" s="125">
        <f t="shared" si="19"/>
        <v>0</v>
      </c>
      <c r="BG29" s="127"/>
      <c r="BH29" s="125">
        <f t="shared" si="20"/>
        <v>0</v>
      </c>
      <c r="BI29" s="127"/>
      <c r="BJ29" s="125">
        <f t="shared" si="21"/>
        <v>0</v>
      </c>
      <c r="BK29" s="127"/>
      <c r="BL29" s="125">
        <f t="shared" si="22"/>
        <v>0</v>
      </c>
      <c r="BM29" s="127"/>
      <c r="BN29" s="125">
        <f t="shared" si="23"/>
        <v>0</v>
      </c>
      <c r="BO29" s="127"/>
      <c r="BP29" s="125">
        <f t="shared" si="24"/>
        <v>0</v>
      </c>
      <c r="BQ29" s="127"/>
      <c r="BR29" s="125">
        <f t="shared" si="25"/>
        <v>0</v>
      </c>
      <c r="BS29" s="127"/>
      <c r="BT29" s="125">
        <f t="shared" si="26"/>
        <v>0</v>
      </c>
      <c r="BU29" s="127"/>
      <c r="BV29" s="125">
        <f t="shared" si="27"/>
        <v>0</v>
      </c>
      <c r="BW29" s="127"/>
      <c r="BX29" s="125">
        <f t="shared" si="28"/>
        <v>0</v>
      </c>
      <c r="BY29" s="127"/>
      <c r="BZ29" s="125">
        <f t="shared" si="29"/>
        <v>0</v>
      </c>
      <c r="CA29" s="127"/>
      <c r="CB29" s="125">
        <f t="shared" si="30"/>
        <v>0</v>
      </c>
      <c r="CC29" s="127"/>
    </row>
    <row r="30" spans="1:81" ht="12" hidden="1" customHeight="1">
      <c r="A30" s="159">
        <v>28</v>
      </c>
      <c r="B30" s="748"/>
      <c r="C30" s="749"/>
      <c r="D30" s="749"/>
      <c r="E30" s="749"/>
      <c r="F30" s="750"/>
      <c r="G30" s="122" t="str">
        <f t="shared" si="31"/>
        <v/>
      </c>
      <c r="H30" s="122"/>
      <c r="I30" s="128"/>
      <c r="J30" s="125">
        <f t="shared" si="33"/>
        <v>0</v>
      </c>
      <c r="K30" s="160"/>
      <c r="L30" s="143">
        <f t="shared" si="34"/>
        <v>0</v>
      </c>
      <c r="M30" s="160"/>
      <c r="N30" s="143">
        <f t="shared" si="35"/>
        <v>0</v>
      </c>
      <c r="O30" s="160"/>
      <c r="P30" s="143">
        <f t="shared" si="36"/>
        <v>0</v>
      </c>
      <c r="Q30" s="160"/>
      <c r="R30" s="143">
        <f t="shared" si="37"/>
        <v>0</v>
      </c>
      <c r="S30" s="160"/>
      <c r="T30" s="143">
        <f t="shared" si="0"/>
        <v>0</v>
      </c>
      <c r="U30" s="127"/>
      <c r="V30" s="125">
        <f t="shared" si="1"/>
        <v>0</v>
      </c>
      <c r="W30" s="127"/>
      <c r="X30" s="125">
        <f t="shared" si="2"/>
        <v>0</v>
      </c>
      <c r="Y30" s="127"/>
      <c r="Z30" s="125">
        <f t="shared" si="3"/>
        <v>0</v>
      </c>
      <c r="AA30" s="127"/>
      <c r="AB30" s="125">
        <f t="shared" si="4"/>
        <v>0</v>
      </c>
      <c r="AC30" s="127"/>
      <c r="AD30" s="125">
        <f t="shared" si="5"/>
        <v>0</v>
      </c>
      <c r="AE30" s="127"/>
      <c r="AF30" s="125">
        <f t="shared" si="6"/>
        <v>0</v>
      </c>
      <c r="AG30" s="127"/>
      <c r="AH30" s="125">
        <f t="shared" si="7"/>
        <v>0</v>
      </c>
      <c r="AI30" s="127"/>
      <c r="AJ30" s="125">
        <f t="shared" si="8"/>
        <v>0</v>
      </c>
      <c r="AK30" s="127"/>
      <c r="AL30" s="125">
        <f t="shared" si="9"/>
        <v>0</v>
      </c>
      <c r="AM30" s="127"/>
      <c r="AN30" s="125">
        <f t="shared" si="10"/>
        <v>0</v>
      </c>
      <c r="AO30" s="127"/>
      <c r="AP30" s="125">
        <f t="shared" si="11"/>
        <v>0</v>
      </c>
      <c r="AQ30" s="127"/>
      <c r="AR30" s="125">
        <f t="shared" si="12"/>
        <v>0</v>
      </c>
      <c r="AS30" s="127"/>
      <c r="AT30" s="125">
        <f t="shared" si="13"/>
        <v>0</v>
      </c>
      <c r="AU30" s="127"/>
      <c r="AV30" s="125">
        <f t="shared" si="14"/>
        <v>0</v>
      </c>
      <c r="AW30" s="127"/>
      <c r="AX30" s="125">
        <f t="shared" si="15"/>
        <v>0</v>
      </c>
      <c r="AY30" s="127"/>
      <c r="AZ30" s="125">
        <f t="shared" si="16"/>
        <v>0</v>
      </c>
      <c r="BA30" s="127"/>
      <c r="BB30" s="125">
        <f t="shared" si="17"/>
        <v>0</v>
      </c>
      <c r="BC30" s="127"/>
      <c r="BD30" s="125">
        <f t="shared" si="18"/>
        <v>0</v>
      </c>
      <c r="BE30" s="127"/>
      <c r="BF30" s="125">
        <f t="shared" si="19"/>
        <v>0</v>
      </c>
      <c r="BG30" s="127"/>
      <c r="BH30" s="125">
        <f t="shared" si="20"/>
        <v>0</v>
      </c>
      <c r="BI30" s="127"/>
      <c r="BJ30" s="125">
        <f t="shared" si="21"/>
        <v>0</v>
      </c>
      <c r="BK30" s="127"/>
      <c r="BL30" s="125">
        <f t="shared" si="22"/>
        <v>0</v>
      </c>
      <c r="BM30" s="127"/>
      <c r="BN30" s="125">
        <f t="shared" si="23"/>
        <v>0</v>
      </c>
      <c r="BO30" s="127"/>
      <c r="BP30" s="125">
        <f t="shared" si="24"/>
        <v>0</v>
      </c>
      <c r="BQ30" s="127"/>
      <c r="BR30" s="125">
        <f t="shared" si="25"/>
        <v>0</v>
      </c>
      <c r="BS30" s="127"/>
      <c r="BT30" s="125">
        <f t="shared" si="26"/>
        <v>0</v>
      </c>
      <c r="BU30" s="127"/>
      <c r="BV30" s="125">
        <f t="shared" si="27"/>
        <v>0</v>
      </c>
      <c r="BW30" s="127"/>
      <c r="BX30" s="125">
        <f t="shared" si="28"/>
        <v>0</v>
      </c>
      <c r="BY30" s="127"/>
      <c r="BZ30" s="125">
        <f t="shared" si="29"/>
        <v>0</v>
      </c>
      <c r="CA30" s="127"/>
      <c r="CB30" s="125">
        <f t="shared" si="30"/>
        <v>0</v>
      </c>
      <c r="CC30" s="127"/>
    </row>
    <row r="31" spans="1:81" ht="12" hidden="1" customHeight="1">
      <c r="A31" s="159">
        <v>29</v>
      </c>
      <c r="B31" s="748"/>
      <c r="C31" s="749"/>
      <c r="D31" s="749"/>
      <c r="E31" s="749"/>
      <c r="F31" s="750"/>
      <c r="G31" s="122" t="str">
        <f t="shared" si="31"/>
        <v/>
      </c>
      <c r="H31" s="122"/>
      <c r="I31" s="128"/>
      <c r="J31" s="125">
        <f t="shared" si="33"/>
        <v>0</v>
      </c>
      <c r="K31" s="160"/>
      <c r="L31" s="143">
        <f t="shared" si="34"/>
        <v>0</v>
      </c>
      <c r="M31" s="160"/>
      <c r="N31" s="143">
        <f t="shared" si="35"/>
        <v>0</v>
      </c>
      <c r="O31" s="160"/>
      <c r="P31" s="143">
        <f t="shared" si="36"/>
        <v>0</v>
      </c>
      <c r="Q31" s="160"/>
      <c r="R31" s="143">
        <f t="shared" si="37"/>
        <v>0</v>
      </c>
      <c r="S31" s="160"/>
      <c r="T31" s="143">
        <f t="shared" si="0"/>
        <v>0</v>
      </c>
      <c r="U31" s="127"/>
      <c r="V31" s="125">
        <f t="shared" si="1"/>
        <v>0</v>
      </c>
      <c r="W31" s="127"/>
      <c r="X31" s="125">
        <f t="shared" si="2"/>
        <v>0</v>
      </c>
      <c r="Y31" s="127"/>
      <c r="Z31" s="125">
        <f t="shared" si="3"/>
        <v>0</v>
      </c>
      <c r="AA31" s="127"/>
      <c r="AB31" s="125">
        <f t="shared" si="4"/>
        <v>0</v>
      </c>
      <c r="AC31" s="127"/>
      <c r="AD31" s="125">
        <f t="shared" si="5"/>
        <v>0</v>
      </c>
      <c r="AE31" s="127"/>
      <c r="AF31" s="125">
        <f t="shared" si="6"/>
        <v>0</v>
      </c>
      <c r="AG31" s="127"/>
      <c r="AH31" s="125">
        <f t="shared" si="7"/>
        <v>0</v>
      </c>
      <c r="AI31" s="127"/>
      <c r="AJ31" s="125">
        <f t="shared" si="8"/>
        <v>0</v>
      </c>
      <c r="AK31" s="127"/>
      <c r="AL31" s="125">
        <f t="shared" si="9"/>
        <v>0</v>
      </c>
      <c r="AM31" s="127"/>
      <c r="AN31" s="125">
        <f t="shared" si="10"/>
        <v>0</v>
      </c>
      <c r="AO31" s="127"/>
      <c r="AP31" s="125">
        <f t="shared" si="11"/>
        <v>0</v>
      </c>
      <c r="AQ31" s="127"/>
      <c r="AR31" s="125">
        <f t="shared" si="12"/>
        <v>0</v>
      </c>
      <c r="AS31" s="127"/>
      <c r="AT31" s="125">
        <f t="shared" si="13"/>
        <v>0</v>
      </c>
      <c r="AU31" s="127"/>
      <c r="AV31" s="125">
        <f t="shared" si="14"/>
        <v>0</v>
      </c>
      <c r="AW31" s="127"/>
      <c r="AX31" s="125">
        <f t="shared" si="15"/>
        <v>0</v>
      </c>
      <c r="AY31" s="127"/>
      <c r="AZ31" s="125">
        <f t="shared" si="16"/>
        <v>0</v>
      </c>
      <c r="BA31" s="127"/>
      <c r="BB31" s="125">
        <f t="shared" si="17"/>
        <v>0</v>
      </c>
      <c r="BC31" s="127"/>
      <c r="BD31" s="125">
        <f t="shared" si="18"/>
        <v>0</v>
      </c>
      <c r="BE31" s="127"/>
      <c r="BF31" s="125">
        <f t="shared" si="19"/>
        <v>0</v>
      </c>
      <c r="BG31" s="127"/>
      <c r="BH31" s="125">
        <f t="shared" si="20"/>
        <v>0</v>
      </c>
      <c r="BI31" s="127"/>
      <c r="BJ31" s="125">
        <f t="shared" si="21"/>
        <v>0</v>
      </c>
      <c r="BK31" s="127"/>
      <c r="BL31" s="125">
        <f t="shared" si="22"/>
        <v>0</v>
      </c>
      <c r="BM31" s="127"/>
      <c r="BN31" s="125">
        <f t="shared" si="23"/>
        <v>0</v>
      </c>
      <c r="BO31" s="127"/>
      <c r="BP31" s="125">
        <f t="shared" si="24"/>
        <v>0</v>
      </c>
      <c r="BQ31" s="127"/>
      <c r="BR31" s="125">
        <f t="shared" si="25"/>
        <v>0</v>
      </c>
      <c r="BS31" s="127"/>
      <c r="BT31" s="125">
        <f t="shared" si="26"/>
        <v>0</v>
      </c>
      <c r="BU31" s="127"/>
      <c r="BV31" s="125">
        <f t="shared" si="27"/>
        <v>0</v>
      </c>
      <c r="BW31" s="127"/>
      <c r="BX31" s="125">
        <f t="shared" si="28"/>
        <v>0</v>
      </c>
      <c r="BY31" s="127"/>
      <c r="BZ31" s="125">
        <f t="shared" si="29"/>
        <v>0</v>
      </c>
      <c r="CA31" s="127"/>
      <c r="CB31" s="125">
        <f t="shared" si="30"/>
        <v>0</v>
      </c>
      <c r="CC31" s="127"/>
    </row>
    <row r="32" spans="1:81" s="131" customFormat="1" ht="18">
      <c r="A32" s="751" t="s">
        <v>157</v>
      </c>
      <c r="B32" s="752"/>
      <c r="C32" s="752"/>
      <c r="D32" s="752"/>
      <c r="E32" s="752"/>
      <c r="F32" s="753"/>
      <c r="G32" s="129">
        <f>SUM($G$15:$G$31)</f>
        <v>100</v>
      </c>
      <c r="H32" s="129"/>
      <c r="I32" s="273">
        <f>SUM(I$16:I$31)</f>
        <v>357482.70999999996</v>
      </c>
      <c r="J32" s="275">
        <f>SUM(J$16:J$31)</f>
        <v>40978.944000000003</v>
      </c>
      <c r="K32" s="203">
        <f>($J$32/$I$32)*100</f>
        <v>11.463196080168467</v>
      </c>
      <c r="L32" s="275">
        <f>SUM(L$16:L$31)</f>
        <v>75562.978000000003</v>
      </c>
      <c r="M32" s="161">
        <f>(L$32/$I$32)*100</f>
        <v>21.13751962997036</v>
      </c>
      <c r="N32" s="275">
        <f>SUM(N$16:N$31)</f>
        <v>105989.22</v>
      </c>
      <c r="O32" s="161">
        <f>(N$32/$I$32)*100</f>
        <v>29.648768187977542</v>
      </c>
      <c r="P32" s="144">
        <f>SUM(P$15:P$31)</f>
        <v>67057.414000000004</v>
      </c>
      <c r="Q32" s="161">
        <f>(P$32/$I$32)*100</f>
        <v>18.758225817410864</v>
      </c>
      <c r="R32" s="144">
        <f>SUM(R$15:R$31)</f>
        <v>67894.15400000001</v>
      </c>
      <c r="S32" s="161">
        <f>(R$32/$I$32)*100</f>
        <v>18.992290284472784</v>
      </c>
      <c r="T32" s="144">
        <f>SUM(T$15:T$31)</f>
        <v>0</v>
      </c>
      <c r="U32" s="130">
        <f>(T$32/$I$32)*100</f>
        <v>0</v>
      </c>
      <c r="V32" s="130">
        <f>SUM(V$15:V$31)</f>
        <v>0</v>
      </c>
      <c r="W32" s="130">
        <f>(V$32/$I$32)*100</f>
        <v>0</v>
      </c>
      <c r="X32" s="130">
        <f>SUM(X$15:X$31)</f>
        <v>0</v>
      </c>
      <c r="Y32" s="130">
        <f>(X$32/$I$32)*100</f>
        <v>0</v>
      </c>
      <c r="Z32" s="130">
        <f>SUM(Z$15:Z$31)</f>
        <v>0</v>
      </c>
      <c r="AA32" s="130">
        <f>(Z$32/$I$32)*100</f>
        <v>0</v>
      </c>
      <c r="AB32" s="130">
        <f>SUM(AB$15:AB$31)</f>
        <v>0</v>
      </c>
      <c r="AC32" s="130">
        <f>(AB$32/$I$32)*100</f>
        <v>0</v>
      </c>
      <c r="AD32" s="130">
        <f>SUM(AD$15:AD$31)</f>
        <v>0</v>
      </c>
      <c r="AE32" s="130">
        <f>(AD$32/$I$32)*100</f>
        <v>0</v>
      </c>
      <c r="AF32" s="130">
        <f>SUM(AF$15:AF$31)</f>
        <v>0</v>
      </c>
      <c r="AG32" s="130">
        <f>(AF$32/$I$32)*100</f>
        <v>0</v>
      </c>
      <c r="AH32" s="130">
        <f>SUM(AH$15:AH$31)</f>
        <v>0</v>
      </c>
      <c r="AI32" s="130">
        <f>(AH$32/$I$32)*100</f>
        <v>0</v>
      </c>
      <c r="AJ32" s="130">
        <f>SUM(AJ$15:AJ$31)</f>
        <v>0</v>
      </c>
      <c r="AK32" s="130">
        <f>(AJ$32/$I$32)*100</f>
        <v>0</v>
      </c>
      <c r="AL32" s="130">
        <f>SUM(AL$15:AL$31)</f>
        <v>0</v>
      </c>
      <c r="AM32" s="130">
        <f>(AL$32/$I$32)*100</f>
        <v>0</v>
      </c>
      <c r="AN32" s="130">
        <f>SUM(AN$15:AN$31)</f>
        <v>0</v>
      </c>
      <c r="AO32" s="130">
        <f>(AN$32/$I$32)*100</f>
        <v>0</v>
      </c>
      <c r="AP32" s="130">
        <f>SUM(AP$15:AP$31)</f>
        <v>0</v>
      </c>
      <c r="AQ32" s="130">
        <f>(AP$32/$I$32)*100</f>
        <v>0</v>
      </c>
      <c r="AR32" s="130">
        <f>SUM(AR$15:AR$31)</f>
        <v>0</v>
      </c>
      <c r="AS32" s="130">
        <f>(AR$32/$I$32)*100</f>
        <v>0</v>
      </c>
      <c r="AT32" s="130">
        <f>SUM(AT$15:AT$31)</f>
        <v>0</v>
      </c>
      <c r="AU32" s="130">
        <f>(AT$32/$I$32)*100</f>
        <v>0</v>
      </c>
      <c r="AV32" s="130">
        <f>SUM(AV$15:AV$31)</f>
        <v>0</v>
      </c>
      <c r="AW32" s="130">
        <f>(AV$32/$I$32)*100</f>
        <v>0</v>
      </c>
      <c r="AX32" s="130">
        <f>SUM(AX$15:AX$31)</f>
        <v>0</v>
      </c>
      <c r="AY32" s="130">
        <f>(AX$32/$I$32)*100</f>
        <v>0</v>
      </c>
      <c r="AZ32" s="130">
        <f>SUM(AZ$15:AZ$31)</f>
        <v>0</v>
      </c>
      <c r="BA32" s="130">
        <f>(AZ$32/$I$32)*100</f>
        <v>0</v>
      </c>
      <c r="BB32" s="130">
        <f>SUM(BB$15:BB$31)</f>
        <v>0</v>
      </c>
      <c r="BC32" s="130">
        <f>(BB$32/$I$32)*100</f>
        <v>0</v>
      </c>
      <c r="BD32" s="130">
        <f>SUM(BD$15:BD$31)</f>
        <v>0</v>
      </c>
      <c r="BE32" s="130">
        <f>(BD$32/$I$32)*100</f>
        <v>0</v>
      </c>
      <c r="BF32" s="130">
        <f>SUM(BF$15:BF$31)</f>
        <v>0</v>
      </c>
      <c r="BG32" s="130">
        <f>(BF$32/$I$32)*100</f>
        <v>0</v>
      </c>
      <c r="BH32" s="130">
        <f>SUM(BH$15:BH$31)</f>
        <v>0</v>
      </c>
      <c r="BI32" s="130">
        <f>(BH$32/$I$32)*100</f>
        <v>0</v>
      </c>
      <c r="BJ32" s="130">
        <f>SUM(BJ$15:BJ$31)</f>
        <v>0</v>
      </c>
      <c r="BK32" s="130">
        <f>(BJ$32/$I$32)*100</f>
        <v>0</v>
      </c>
      <c r="BL32" s="130">
        <f>SUM(BL$15:BL$31)</f>
        <v>0</v>
      </c>
      <c r="BM32" s="130">
        <f>(BL$32/$I$32)*100</f>
        <v>0</v>
      </c>
      <c r="BN32" s="130">
        <f>SUM(BN$15:BN$31)</f>
        <v>0</v>
      </c>
      <c r="BO32" s="130">
        <f>(BN$32/$I$32)*100</f>
        <v>0</v>
      </c>
      <c r="BP32" s="130">
        <f>SUM(BP$15:BP$31)</f>
        <v>0</v>
      </c>
      <c r="BQ32" s="130">
        <f>(BP$32/$I$32)*100</f>
        <v>0</v>
      </c>
      <c r="BR32" s="130">
        <f>SUM(BR$15:BR$31)</f>
        <v>0</v>
      </c>
      <c r="BS32" s="130">
        <f>(BR$32/$I$32)*100</f>
        <v>0</v>
      </c>
      <c r="BT32" s="130">
        <f>SUM(BT$15:BT$31)</f>
        <v>0</v>
      </c>
      <c r="BU32" s="130">
        <f>(BT$32/$I$32)*100</f>
        <v>0</v>
      </c>
      <c r="BV32" s="130">
        <f>SUM(BV$15:BV$31)</f>
        <v>0</v>
      </c>
      <c r="BW32" s="130">
        <f>(BV$32/$I$32)*100</f>
        <v>0</v>
      </c>
      <c r="BX32" s="130">
        <f>SUM(BX$15:BX$31)</f>
        <v>0</v>
      </c>
      <c r="BY32" s="130">
        <f>(BX$32/$I$32)*100</f>
        <v>0</v>
      </c>
      <c r="BZ32" s="130">
        <f>SUM(BZ$15:BZ$31)</f>
        <v>0</v>
      </c>
      <c r="CA32" s="130">
        <f>(BZ$32/$I$32)*100</f>
        <v>0</v>
      </c>
      <c r="CB32" s="130">
        <f>SUM(CB$15:CB$31)</f>
        <v>0</v>
      </c>
      <c r="CC32" s="130">
        <f>(CB$32/$I$32)*100</f>
        <v>0</v>
      </c>
    </row>
    <row r="33" spans="1:81" s="131" customFormat="1" ht="18.75" thickBot="1">
      <c r="A33" s="757" t="s">
        <v>158</v>
      </c>
      <c r="B33" s="758"/>
      <c r="C33" s="758"/>
      <c r="D33" s="758"/>
      <c r="E33" s="758"/>
      <c r="F33" s="759"/>
      <c r="G33" s="132">
        <f>K32+M32+O32+Q32+S32</f>
        <v>100.00000000000001</v>
      </c>
      <c r="H33" s="132"/>
      <c r="I33" s="274"/>
      <c r="J33" s="276"/>
      <c r="K33" s="277"/>
      <c r="L33" s="278">
        <f>$L$32+$J$32</f>
        <v>116541.92200000001</v>
      </c>
      <c r="M33" s="162">
        <f>M$32+K$32</f>
        <v>32.600715710138829</v>
      </c>
      <c r="N33" s="278">
        <f t="shared" ref="N33:BY33" si="38">N$32+L$33</f>
        <v>222531.14199999999</v>
      </c>
      <c r="O33" s="162">
        <f t="shared" si="38"/>
        <v>62.249483898116367</v>
      </c>
      <c r="P33" s="145">
        <f t="shared" si="38"/>
        <v>289588.55599999998</v>
      </c>
      <c r="Q33" s="162">
        <f t="shared" si="38"/>
        <v>81.007709715527227</v>
      </c>
      <c r="R33" s="145">
        <f t="shared" si="38"/>
        <v>357482.70999999996</v>
      </c>
      <c r="S33" s="162">
        <f t="shared" si="38"/>
        <v>100.00000000000001</v>
      </c>
      <c r="T33" s="145">
        <f t="shared" si="38"/>
        <v>357482.70999999996</v>
      </c>
      <c r="U33" s="133">
        <f t="shared" si="38"/>
        <v>100.00000000000001</v>
      </c>
      <c r="V33" s="133">
        <f t="shared" si="38"/>
        <v>357482.70999999996</v>
      </c>
      <c r="W33" s="133">
        <f t="shared" si="38"/>
        <v>100.00000000000001</v>
      </c>
      <c r="X33" s="133">
        <f t="shared" si="38"/>
        <v>357482.70999999996</v>
      </c>
      <c r="Y33" s="133">
        <f t="shared" si="38"/>
        <v>100.00000000000001</v>
      </c>
      <c r="Z33" s="133">
        <f t="shared" si="38"/>
        <v>357482.70999999996</v>
      </c>
      <c r="AA33" s="133">
        <f t="shared" si="38"/>
        <v>100.00000000000001</v>
      </c>
      <c r="AB33" s="133">
        <f t="shared" si="38"/>
        <v>357482.70999999996</v>
      </c>
      <c r="AC33" s="133">
        <f t="shared" si="38"/>
        <v>100.00000000000001</v>
      </c>
      <c r="AD33" s="133">
        <f t="shared" si="38"/>
        <v>357482.70999999996</v>
      </c>
      <c r="AE33" s="133">
        <f t="shared" si="38"/>
        <v>100.00000000000001</v>
      </c>
      <c r="AF33" s="133">
        <f t="shared" si="38"/>
        <v>357482.70999999996</v>
      </c>
      <c r="AG33" s="133">
        <f t="shared" si="38"/>
        <v>100.00000000000001</v>
      </c>
      <c r="AH33" s="133">
        <f t="shared" si="38"/>
        <v>357482.70999999996</v>
      </c>
      <c r="AI33" s="133">
        <f t="shared" si="38"/>
        <v>100.00000000000001</v>
      </c>
      <c r="AJ33" s="133">
        <f t="shared" si="38"/>
        <v>357482.70999999996</v>
      </c>
      <c r="AK33" s="133">
        <f t="shared" si="38"/>
        <v>100.00000000000001</v>
      </c>
      <c r="AL33" s="133">
        <f t="shared" si="38"/>
        <v>357482.70999999996</v>
      </c>
      <c r="AM33" s="133">
        <f t="shared" si="38"/>
        <v>100.00000000000001</v>
      </c>
      <c r="AN33" s="133">
        <f t="shared" si="38"/>
        <v>357482.70999999996</v>
      </c>
      <c r="AO33" s="133">
        <f t="shared" si="38"/>
        <v>100.00000000000001</v>
      </c>
      <c r="AP33" s="133">
        <f t="shared" si="38"/>
        <v>357482.70999999996</v>
      </c>
      <c r="AQ33" s="133">
        <f t="shared" si="38"/>
        <v>100.00000000000001</v>
      </c>
      <c r="AR33" s="133">
        <f t="shared" si="38"/>
        <v>357482.70999999996</v>
      </c>
      <c r="AS33" s="133">
        <f t="shared" si="38"/>
        <v>100.00000000000001</v>
      </c>
      <c r="AT33" s="133">
        <f t="shared" si="38"/>
        <v>357482.70999999996</v>
      </c>
      <c r="AU33" s="133">
        <f t="shared" si="38"/>
        <v>100.00000000000001</v>
      </c>
      <c r="AV33" s="133">
        <f t="shared" si="38"/>
        <v>357482.70999999996</v>
      </c>
      <c r="AW33" s="133">
        <f t="shared" si="38"/>
        <v>100.00000000000001</v>
      </c>
      <c r="AX33" s="133">
        <f t="shared" si="38"/>
        <v>357482.70999999996</v>
      </c>
      <c r="AY33" s="133">
        <f t="shared" si="38"/>
        <v>100.00000000000001</v>
      </c>
      <c r="AZ33" s="133">
        <f t="shared" si="38"/>
        <v>357482.70999999996</v>
      </c>
      <c r="BA33" s="133">
        <f t="shared" si="38"/>
        <v>100.00000000000001</v>
      </c>
      <c r="BB33" s="133">
        <f t="shared" si="38"/>
        <v>357482.70999999996</v>
      </c>
      <c r="BC33" s="133">
        <f t="shared" si="38"/>
        <v>100.00000000000001</v>
      </c>
      <c r="BD33" s="133">
        <f t="shared" si="38"/>
        <v>357482.70999999996</v>
      </c>
      <c r="BE33" s="133">
        <f t="shared" si="38"/>
        <v>100.00000000000001</v>
      </c>
      <c r="BF33" s="133">
        <f t="shared" si="38"/>
        <v>357482.70999999996</v>
      </c>
      <c r="BG33" s="133">
        <f t="shared" si="38"/>
        <v>100.00000000000001</v>
      </c>
      <c r="BH33" s="133">
        <f t="shared" si="38"/>
        <v>357482.70999999996</v>
      </c>
      <c r="BI33" s="133">
        <f t="shared" si="38"/>
        <v>100.00000000000001</v>
      </c>
      <c r="BJ33" s="133">
        <f t="shared" si="38"/>
        <v>357482.70999999996</v>
      </c>
      <c r="BK33" s="133">
        <f t="shared" si="38"/>
        <v>100.00000000000001</v>
      </c>
      <c r="BL33" s="133">
        <f t="shared" si="38"/>
        <v>357482.70999999996</v>
      </c>
      <c r="BM33" s="133">
        <f t="shared" si="38"/>
        <v>100.00000000000001</v>
      </c>
      <c r="BN33" s="133">
        <f t="shared" si="38"/>
        <v>357482.70999999996</v>
      </c>
      <c r="BO33" s="133">
        <f t="shared" si="38"/>
        <v>100.00000000000001</v>
      </c>
      <c r="BP33" s="133">
        <f t="shared" si="38"/>
        <v>357482.70999999996</v>
      </c>
      <c r="BQ33" s="133">
        <f t="shared" si="38"/>
        <v>100.00000000000001</v>
      </c>
      <c r="BR33" s="133">
        <f t="shared" si="38"/>
        <v>357482.70999999996</v>
      </c>
      <c r="BS33" s="133">
        <f t="shared" si="38"/>
        <v>100.00000000000001</v>
      </c>
      <c r="BT33" s="133">
        <f t="shared" si="38"/>
        <v>357482.70999999996</v>
      </c>
      <c r="BU33" s="133">
        <f t="shared" si="38"/>
        <v>100.00000000000001</v>
      </c>
      <c r="BV33" s="133">
        <f t="shared" si="38"/>
        <v>357482.70999999996</v>
      </c>
      <c r="BW33" s="133">
        <f t="shared" si="38"/>
        <v>100.00000000000001</v>
      </c>
      <c r="BX33" s="133">
        <f t="shared" si="38"/>
        <v>357482.70999999996</v>
      </c>
      <c r="BY33" s="133">
        <f t="shared" si="38"/>
        <v>100.00000000000001</v>
      </c>
      <c r="BZ33" s="133">
        <f>BZ$32+BX$33</f>
        <v>357482.70999999996</v>
      </c>
      <c r="CA33" s="133">
        <f>CA$32+BY$33</f>
        <v>100.00000000000001</v>
      </c>
      <c r="CB33" s="133">
        <f>CB$32+BZ$33</f>
        <v>357482.70999999996</v>
      </c>
      <c r="CC33" s="133">
        <f>CC$32+CA$33</f>
        <v>100.00000000000001</v>
      </c>
    </row>
    <row r="34" spans="1:81" ht="12" customHeight="1">
      <c r="A34" s="151"/>
      <c r="B34" s="100"/>
      <c r="C34" s="100"/>
      <c r="D34" s="100"/>
      <c r="E34" s="100"/>
      <c r="F34" s="100"/>
      <c r="G34" s="100"/>
      <c r="H34" s="100"/>
      <c r="I34" s="100"/>
      <c r="J34" s="100"/>
      <c r="K34" s="100"/>
      <c r="L34" s="100"/>
      <c r="M34" s="213"/>
      <c r="N34" s="213"/>
      <c r="O34" s="213"/>
      <c r="P34" s="213"/>
      <c r="Q34" s="213"/>
      <c r="R34" s="213"/>
      <c r="S34" s="154"/>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0"/>
      <c r="BO34" s="100"/>
      <c r="BP34" s="100"/>
      <c r="BQ34" s="100"/>
      <c r="BR34" s="100"/>
      <c r="BS34" s="100"/>
      <c r="BT34" s="100"/>
      <c r="BU34" s="100"/>
      <c r="BV34" s="100"/>
      <c r="BW34" s="100"/>
      <c r="BX34" s="100"/>
      <c r="BY34" s="100"/>
      <c r="BZ34" s="100"/>
      <c r="CA34" s="100"/>
      <c r="CB34" s="100"/>
      <c r="CC34" s="100"/>
    </row>
    <row r="35" spans="1:81" ht="12" customHeight="1">
      <c r="A35" s="151"/>
      <c r="B35" s="100"/>
      <c r="C35" s="100"/>
      <c r="D35" s="100"/>
      <c r="E35" s="100"/>
      <c r="F35" s="100"/>
      <c r="G35" s="100"/>
      <c r="H35" s="100"/>
      <c r="I35" s="100"/>
      <c r="J35" s="100"/>
      <c r="K35" s="100"/>
      <c r="L35" s="100"/>
      <c r="M35" s="213"/>
      <c r="N35" s="213"/>
      <c r="O35" s="213"/>
      <c r="P35" s="213"/>
      <c r="Q35" s="213"/>
      <c r="R35" s="213"/>
      <c r="S35" s="154"/>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row>
    <row r="36" spans="1:81" ht="12" customHeight="1">
      <c r="A36" s="151"/>
      <c r="B36" s="100"/>
      <c r="C36" s="100"/>
      <c r="D36" s="100"/>
      <c r="E36" s="100"/>
      <c r="F36" s="100"/>
      <c r="G36" s="100"/>
      <c r="H36" s="100"/>
      <c r="I36" s="100"/>
      <c r="J36" s="100"/>
      <c r="K36" s="100"/>
      <c r="L36" s="100"/>
      <c r="M36" s="213"/>
      <c r="N36" s="213"/>
      <c r="O36" s="213"/>
      <c r="P36" s="213"/>
      <c r="Q36" s="213"/>
      <c r="R36" s="213"/>
      <c r="S36" s="154"/>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row>
    <row r="37" spans="1:81" ht="72" customHeight="1">
      <c r="A37" s="194"/>
      <c r="B37" s="195"/>
      <c r="C37" s="196"/>
      <c r="D37" s="100"/>
      <c r="E37" s="100"/>
      <c r="F37" s="100"/>
      <c r="G37" s="100"/>
      <c r="H37" s="100"/>
      <c r="I37" s="100"/>
      <c r="J37" s="201"/>
      <c r="K37" s="100"/>
      <c r="L37" s="100"/>
      <c r="M37" s="213"/>
      <c r="N37" s="213"/>
      <c r="O37" s="213"/>
      <c r="P37" s="213"/>
      <c r="Q37" s="213"/>
      <c r="R37" s="213"/>
      <c r="S37" s="638"/>
      <c r="U37" s="735"/>
      <c r="V37" s="735"/>
      <c r="W37" s="134"/>
      <c r="Z37" s="735"/>
      <c r="AA37" s="735"/>
      <c r="AB37" s="735"/>
      <c r="AC37" s="134"/>
      <c r="AD37" s="134"/>
      <c r="AE37" s="134"/>
      <c r="AF37" s="134"/>
      <c r="AG37" s="134"/>
      <c r="AH37" s="134"/>
      <c r="AI37" s="134"/>
      <c r="AJ37" s="134"/>
      <c r="AK37" s="134"/>
      <c r="AL37" s="134"/>
      <c r="AM37" s="134"/>
      <c r="AN37" s="134"/>
      <c r="AO37" s="134"/>
      <c r="AP37" s="134"/>
      <c r="AQ37" s="134"/>
      <c r="AR37" s="134"/>
      <c r="AS37" s="134"/>
      <c r="AT37" s="134"/>
      <c r="AU37" s="134"/>
      <c r="AV37" s="134"/>
      <c r="AW37" s="134"/>
      <c r="AX37" s="134"/>
      <c r="AY37" s="134"/>
      <c r="AZ37" s="134"/>
      <c r="BA37" s="134"/>
      <c r="BB37" s="134"/>
      <c r="BC37" s="134"/>
      <c r="BD37" s="134"/>
      <c r="BE37" s="134"/>
      <c r="BF37" s="134"/>
      <c r="BG37" s="134"/>
      <c r="BH37" s="134"/>
      <c r="BI37" s="134"/>
      <c r="BJ37" s="134"/>
      <c r="BK37" s="134"/>
      <c r="BL37" s="134"/>
      <c r="BM37" s="134"/>
      <c r="BN37" s="134"/>
      <c r="BO37" s="134"/>
      <c r="BP37" s="134"/>
      <c r="BQ37" s="134"/>
      <c r="BR37" s="134"/>
      <c r="BS37" s="134"/>
      <c r="BT37" s="134"/>
      <c r="BU37" s="134"/>
      <c r="BV37" s="134"/>
      <c r="BW37" s="134"/>
      <c r="BX37" s="134"/>
      <c r="BY37" s="134"/>
      <c r="BZ37" s="134"/>
      <c r="CA37" s="134"/>
      <c r="CB37" s="134"/>
      <c r="CC37" s="134"/>
    </row>
    <row r="38" spans="1:81" ht="24.75" customHeight="1">
      <c r="A38" s="194"/>
      <c r="B38" s="195"/>
      <c r="C38" s="196"/>
      <c r="D38" s="196"/>
      <c r="E38" s="196"/>
      <c r="F38" s="196"/>
      <c r="G38" s="100"/>
      <c r="H38" s="100"/>
      <c r="I38" s="197" t="s">
        <v>159</v>
      </c>
      <c r="J38" s="666"/>
      <c r="K38" s="100"/>
      <c r="L38" s="163"/>
      <c r="M38" s="213"/>
      <c r="N38" s="213"/>
      <c r="O38" s="213"/>
      <c r="P38" s="213"/>
      <c r="Q38" s="213"/>
      <c r="R38" s="213"/>
      <c r="S38" s="164"/>
      <c r="U38" s="136" t="s">
        <v>159</v>
      </c>
      <c r="V38" s="136"/>
      <c r="W38" s="137"/>
      <c r="Z38" s="756" t="s">
        <v>160</v>
      </c>
      <c r="AA38" s="756"/>
      <c r="AB38" s="137"/>
      <c r="AC38" s="137"/>
      <c r="AD38" s="134"/>
      <c r="AE38" s="137"/>
      <c r="AF38" s="134"/>
      <c r="AG38" s="137"/>
      <c r="AH38" s="134"/>
      <c r="AI38" s="137"/>
      <c r="AJ38" s="134"/>
      <c r="AK38" s="137"/>
      <c r="AL38" s="134"/>
      <c r="AM38" s="137"/>
      <c r="AN38" s="134"/>
      <c r="AO38" s="137"/>
      <c r="AP38" s="134"/>
      <c r="AQ38" s="137"/>
      <c r="AR38" s="134"/>
      <c r="AS38" s="137"/>
      <c r="AT38" s="134"/>
      <c r="AU38" s="137"/>
      <c r="AV38" s="134"/>
      <c r="AW38" s="137"/>
      <c r="AX38" s="134"/>
      <c r="AY38" s="137"/>
      <c r="AZ38" s="134"/>
      <c r="BA38" s="137"/>
      <c r="BB38" s="134"/>
      <c r="BC38" s="137"/>
      <c r="BD38" s="134"/>
      <c r="BE38" s="137"/>
      <c r="BF38" s="134"/>
      <c r="BG38" s="137"/>
      <c r="BH38" s="134"/>
      <c r="BI38" s="137"/>
      <c r="BJ38" s="134"/>
      <c r="BK38" s="137"/>
      <c r="BL38" s="134"/>
      <c r="BM38" s="137"/>
      <c r="BN38" s="134"/>
      <c r="BO38" s="137"/>
      <c r="BP38" s="134"/>
      <c r="BQ38" s="137"/>
      <c r="BR38" s="134"/>
      <c r="BS38" s="137"/>
      <c r="BT38" s="134"/>
      <c r="BU38" s="137"/>
      <c r="BV38" s="134"/>
      <c r="BW38" s="137"/>
      <c r="BX38" s="134"/>
      <c r="BY38" s="137"/>
      <c r="BZ38" s="134"/>
      <c r="CA38" s="137"/>
      <c r="CB38" s="134"/>
      <c r="CC38" s="137"/>
    </row>
    <row r="39" spans="1:81" ht="20.25" customHeight="1">
      <c r="A39" s="217" t="str">
        <f>'PLANILHA ORÇ.'!B41</f>
        <v>MAIO/2024</v>
      </c>
      <c r="B39" s="100"/>
      <c r="C39" s="100"/>
      <c r="D39" s="100"/>
      <c r="E39" s="100"/>
      <c r="F39" s="100"/>
      <c r="G39" s="100"/>
      <c r="H39" s="100"/>
      <c r="I39" s="198" t="str">
        <f>'PLANILHA ORÇ.'!D42</f>
        <v xml:space="preserve">ARTUR BIANCHINI HERTEL </v>
      </c>
      <c r="J39" s="100"/>
      <c r="K39" s="100"/>
      <c r="L39" s="100"/>
      <c r="M39" s="213"/>
      <c r="N39" s="213"/>
      <c r="O39" s="213"/>
      <c r="P39" s="213"/>
      <c r="Q39" s="213"/>
      <c r="R39" s="213"/>
      <c r="S39" s="154"/>
      <c r="U39" s="134" t="s">
        <v>161</v>
      </c>
      <c r="V39" s="134"/>
      <c r="W39" s="134"/>
      <c r="Z39" s="134" t="s">
        <v>39</v>
      </c>
      <c r="AA39" s="134"/>
      <c r="AB39" s="134"/>
      <c r="AC39" s="134"/>
      <c r="AD39" s="134"/>
      <c r="AE39" s="134"/>
      <c r="AF39" s="134"/>
      <c r="AG39" s="134"/>
      <c r="AH39" s="134"/>
      <c r="AI39" s="134"/>
      <c r="AJ39" s="134"/>
      <c r="AK39" s="134"/>
      <c r="AL39" s="134"/>
      <c r="AM39" s="134"/>
      <c r="AN39" s="134"/>
      <c r="AO39" s="134"/>
      <c r="AP39" s="134"/>
      <c r="AQ39" s="134"/>
      <c r="AR39" s="134"/>
      <c r="AS39" s="134"/>
      <c r="AT39" s="134"/>
      <c r="AU39" s="134"/>
      <c r="AV39" s="134"/>
      <c r="AW39" s="134"/>
      <c r="AX39" s="134"/>
      <c r="AY39" s="134"/>
      <c r="AZ39" s="134"/>
      <c r="BA39" s="134"/>
      <c r="BB39" s="134"/>
      <c r="BC39" s="134"/>
      <c r="BD39" s="134"/>
      <c r="BE39" s="134"/>
      <c r="BF39" s="134"/>
      <c r="BG39" s="134"/>
      <c r="BH39" s="134"/>
      <c r="BI39" s="134"/>
      <c r="BJ39" s="134"/>
      <c r="BK39" s="134"/>
      <c r="BL39" s="134"/>
      <c r="BM39" s="134"/>
      <c r="BN39" s="134"/>
      <c r="BO39" s="134"/>
      <c r="BP39" s="134"/>
      <c r="BQ39" s="134"/>
      <c r="BR39" s="134"/>
      <c r="BS39" s="134"/>
      <c r="BT39" s="134"/>
      <c r="BU39" s="134"/>
      <c r="BV39" s="134"/>
      <c r="BW39" s="134"/>
      <c r="BX39" s="134"/>
      <c r="BY39" s="134"/>
      <c r="BZ39" s="134"/>
      <c r="CA39" s="134"/>
      <c r="CB39" s="134"/>
      <c r="CC39" s="134"/>
    </row>
    <row r="40" spans="1:81" ht="21" customHeight="1" thickBot="1">
      <c r="A40" s="754" t="str">
        <f>'PLANILHA ORÇ.'!B42</f>
        <v xml:space="preserve">São João do Sul / SC </v>
      </c>
      <c r="B40" s="755"/>
      <c r="C40" s="755"/>
      <c r="D40" s="165"/>
      <c r="E40" s="165"/>
      <c r="F40" s="165"/>
      <c r="G40" s="165"/>
      <c r="H40" s="165"/>
      <c r="I40" s="199" t="str">
        <f>'PLANILHA ORÇ.'!D43</f>
        <v>CREA/SC: 014.558-2</v>
      </c>
      <c r="J40" s="165"/>
      <c r="K40" s="165"/>
      <c r="L40" s="165"/>
      <c r="M40" s="282"/>
      <c r="N40" s="282"/>
      <c r="O40" s="282"/>
      <c r="P40" s="282"/>
      <c r="Q40" s="282"/>
      <c r="R40" s="282"/>
      <c r="S40" s="166"/>
      <c r="U40" s="134" t="s">
        <v>162</v>
      </c>
      <c r="V40" s="134"/>
      <c r="W40" s="134"/>
      <c r="Z40" s="134" t="s">
        <v>34</v>
      </c>
      <c r="AA40" s="134"/>
      <c r="AB40" s="134"/>
      <c r="AC40" s="134"/>
      <c r="AD40" s="134"/>
      <c r="AE40" s="134"/>
      <c r="AF40" s="134"/>
      <c r="AG40" s="134"/>
      <c r="AH40" s="134"/>
      <c r="AI40" s="134"/>
      <c r="AJ40" s="134"/>
      <c r="AK40" s="134"/>
      <c r="AL40" s="134"/>
      <c r="AM40" s="134"/>
      <c r="AN40" s="134"/>
      <c r="AO40" s="134"/>
      <c r="AP40" s="134"/>
      <c r="AQ40" s="134"/>
      <c r="AR40" s="134"/>
      <c r="AS40" s="134"/>
      <c r="AT40" s="134"/>
      <c r="AU40" s="134"/>
      <c r="AV40" s="134"/>
      <c r="AW40" s="134"/>
      <c r="AX40" s="134"/>
      <c r="AY40" s="134"/>
      <c r="AZ40" s="134"/>
      <c r="BA40" s="134"/>
      <c r="BB40" s="134"/>
      <c r="BC40" s="134"/>
      <c r="BD40" s="134"/>
      <c r="BE40" s="134"/>
      <c r="BF40" s="134"/>
      <c r="BG40" s="134"/>
      <c r="BH40" s="134"/>
      <c r="BI40" s="134"/>
      <c r="BJ40" s="134"/>
      <c r="BK40" s="134"/>
      <c r="BL40" s="134"/>
      <c r="BM40" s="134"/>
      <c r="BN40" s="134"/>
      <c r="BO40" s="134"/>
      <c r="BP40" s="134"/>
      <c r="BQ40" s="134"/>
      <c r="BR40" s="134"/>
      <c r="BS40" s="134"/>
      <c r="BT40" s="134"/>
      <c r="BU40" s="134"/>
      <c r="BV40" s="134"/>
      <c r="BW40" s="134"/>
      <c r="BX40" s="134"/>
      <c r="BY40" s="134"/>
      <c r="BZ40" s="134"/>
      <c r="CA40" s="134"/>
      <c r="CB40" s="134"/>
      <c r="CC40" s="134"/>
    </row>
    <row r="41" spans="1:81" ht="12" customHeight="1">
      <c r="I41" s="200"/>
    </row>
    <row r="42" spans="1:81" ht="12" customHeight="1">
      <c r="I42" s="200"/>
    </row>
  </sheetData>
  <mergeCells count="60">
    <mergeCell ref="A40:C40"/>
    <mergeCell ref="U37:V37"/>
    <mergeCell ref="Z37:AB37"/>
    <mergeCell ref="Z38:AA38"/>
    <mergeCell ref="A33:F33"/>
    <mergeCell ref="B23:F23"/>
    <mergeCell ref="B24:F24"/>
    <mergeCell ref="B25:F25"/>
    <mergeCell ref="B26:F26"/>
    <mergeCell ref="B27:F27"/>
    <mergeCell ref="B28:F28"/>
    <mergeCell ref="B29:F29"/>
    <mergeCell ref="B30:F30"/>
    <mergeCell ref="B31:F31"/>
    <mergeCell ref="A32:F32"/>
    <mergeCell ref="Z13:AA13"/>
    <mergeCell ref="AB13:AC13"/>
    <mergeCell ref="AD13:AE13"/>
    <mergeCell ref="B22:F22"/>
    <mergeCell ref="BV13:BW13"/>
    <mergeCell ref="AX13:AY13"/>
    <mergeCell ref="AZ13:BA13"/>
    <mergeCell ref="BB13:BC13"/>
    <mergeCell ref="BD13:BE13"/>
    <mergeCell ref="BF13:BG13"/>
    <mergeCell ref="BH13:BI13"/>
    <mergeCell ref="AL13:AM13"/>
    <mergeCell ref="AN13:AO13"/>
    <mergeCell ref="AP13:AQ13"/>
    <mergeCell ref="AR13:AS13"/>
    <mergeCell ref="AT13:AU13"/>
    <mergeCell ref="AF13:AG13"/>
    <mergeCell ref="AH13:AI13"/>
    <mergeCell ref="CB13:CC13"/>
    <mergeCell ref="BJ13:BK13"/>
    <mergeCell ref="BL13:BM13"/>
    <mergeCell ref="BN13:BO13"/>
    <mergeCell ref="BP13:BQ13"/>
    <mergeCell ref="BR13:BS13"/>
    <mergeCell ref="BT13:BU13"/>
    <mergeCell ref="AJ13:AK13"/>
    <mergeCell ref="BX13:BY13"/>
    <mergeCell ref="BZ13:CA13"/>
    <mergeCell ref="AV13:AW13"/>
    <mergeCell ref="B15:I15"/>
    <mergeCell ref="A8:I8"/>
    <mergeCell ref="A11:I11"/>
    <mergeCell ref="H13:H14"/>
    <mergeCell ref="X13:Y13"/>
    <mergeCell ref="A13:A14"/>
    <mergeCell ref="B13:F14"/>
    <mergeCell ref="G13:G14"/>
    <mergeCell ref="I13:I14"/>
    <mergeCell ref="J13:K13"/>
    <mergeCell ref="L13:M13"/>
    <mergeCell ref="N13:O13"/>
    <mergeCell ref="P13:Q13"/>
    <mergeCell ref="R13:S13"/>
    <mergeCell ref="T13:U13"/>
    <mergeCell ref="V13:W13"/>
  </mergeCells>
  <conditionalFormatting sqref="A40">
    <cfRule type="cellIs" dxfId="5" priority="1" stopIfTrue="1" operator="notEqual">
      <formula>""</formula>
    </cfRule>
  </conditionalFormatting>
  <dataValidations disablePrompts="1" count="2">
    <dataValidation allowBlank="1" showInputMessage="1" showErrorMessage="1" promptTitle="Não" prompt="Digite Aqui" sqref="L32:CC33 I32:K32 P15:P31 J15:J31 L15:L31 N15:N31 T15:T31 G16:H33 Z15:Z31 BZ15:BZ31 BX15:BX31 BV15:BV31 BT15:BT31 BR15:BR31 BP15:BP31 BN15:BN31 BL15:BL31 BJ15:BJ31 BH15:BH31 BF15:BF31 BD15:BD31 BB15:BB31 AZ15:AZ31 AX15:AX31 AV15:AV31 AT15:AT31 AR15:AR31 AP15:AP31 AN15:AN31 AL15:AL31 AJ15:AJ31 AH15:AH31 AF15:AF31 AD15:AD31 AB15:AB31 X15:X31 CB15:CB31 V15:V31 R15:R31"/>
    <dataValidation allowBlank="1" showInputMessage="1" showErrorMessage="1" promptTitle="Data" prompt="Indique a data da assinatura do documento" sqref="A40 D37"/>
  </dataValidations>
  <printOptions horizontalCentered="1"/>
  <pageMargins left="0.23622047244094491" right="0.23622047244094491" top="0.98425196850393704" bottom="0.74803149606299213" header="0.31496062992125984" footer="0.31496062992125984"/>
  <pageSetup paperSize="9" scale="45" orientation="landscape" r:id="rId1"/>
  <headerFooter>
    <oddHeader>&amp;RCRONOGRAMA FÍSICO FINANCEIRO</oddHeader>
    <oddFooter>&amp;CPágina &amp;P de &amp;N&amp;RPROJETO DE PAVIMENTAÇÃO DA RODOVIA MUNICIPAL SJS 158 - SENTIDO NORTE-SUL -TRECHO 02</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45"/>
  <sheetViews>
    <sheetView zoomScale="85" zoomScaleNormal="85" zoomScaleSheetLayoutView="85" workbookViewId="0">
      <selection activeCell="N13" sqref="N13"/>
    </sheetView>
  </sheetViews>
  <sheetFormatPr defaultColWidth="9.140625" defaultRowHeight="15"/>
  <cols>
    <col min="1" max="1" width="9.140625" style="376"/>
    <col min="2" max="2" width="15.5703125" style="376" customWidth="1"/>
    <col min="3" max="3" width="11.7109375" style="376" customWidth="1"/>
    <col min="4" max="6" width="17.28515625" style="376" customWidth="1"/>
    <col min="7" max="7" width="62.28515625" style="376" customWidth="1"/>
    <col min="8" max="8" width="17.5703125" style="376" customWidth="1"/>
    <col min="9" max="9" width="12.7109375" style="376" bestFit="1" customWidth="1"/>
    <col min="10" max="10" width="15.7109375" style="376" bestFit="1" customWidth="1"/>
    <col min="11" max="11" width="17.85546875" style="376" bestFit="1" customWidth="1"/>
    <col min="12" max="12" width="13.140625" style="376" customWidth="1"/>
    <col min="13" max="13" width="18.85546875" style="377" bestFit="1" customWidth="1"/>
    <col min="14" max="14" width="14.28515625" style="378" bestFit="1" customWidth="1"/>
    <col min="15" max="15" width="13.140625" style="378" bestFit="1" customWidth="1"/>
    <col min="16" max="17" width="15.85546875" style="378" bestFit="1" customWidth="1"/>
    <col min="18" max="16384" width="9.140625" style="379"/>
  </cols>
  <sheetData>
    <row r="1" spans="1:22" s="435" customFormat="1" thickBot="1">
      <c r="A1" s="543"/>
      <c r="B1" s="431"/>
      <c r="C1" s="390"/>
      <c r="D1" s="391"/>
      <c r="E1" s="440"/>
      <c r="F1" s="440"/>
      <c r="G1" s="440"/>
      <c r="H1" s="440"/>
      <c r="I1" s="440"/>
      <c r="J1" s="440"/>
      <c r="K1" s="441"/>
      <c r="L1" s="544"/>
      <c r="M1" s="544"/>
      <c r="N1" s="544"/>
    </row>
    <row r="2" spans="1:22" customFormat="1" ht="32.25" customHeight="1" thickBot="1">
      <c r="A2" s="821" t="s">
        <v>393</v>
      </c>
      <c r="B2" s="822"/>
      <c r="C2" s="822"/>
      <c r="D2" s="822"/>
      <c r="E2" s="822"/>
      <c r="F2" s="822"/>
      <c r="G2" s="822"/>
      <c r="H2" s="822"/>
      <c r="I2" s="822"/>
      <c r="J2" s="822"/>
      <c r="K2" s="822"/>
      <c r="L2" s="822"/>
      <c r="M2" s="822"/>
      <c r="N2" s="823"/>
    </row>
    <row r="3" spans="1:22" ht="18.75" customHeight="1" thickBot="1"/>
    <row r="4" spans="1:22" s="435" customFormat="1">
      <c r="A4" s="764" t="s">
        <v>23</v>
      </c>
      <c r="B4" s="765"/>
      <c r="C4" s="765" t="s">
        <v>238</v>
      </c>
      <c r="D4" s="765"/>
      <c r="E4" s="545" t="s">
        <v>239</v>
      </c>
      <c r="F4" s="545" t="s">
        <v>316</v>
      </c>
      <c r="G4" s="407" t="s">
        <v>240</v>
      </c>
      <c r="H4" s="408" t="s">
        <v>241</v>
      </c>
      <c r="I4" s="408" t="s">
        <v>242</v>
      </c>
      <c r="J4" s="408" t="s">
        <v>243</v>
      </c>
      <c r="K4" s="409" t="s">
        <v>244</v>
      </c>
      <c r="N4" s="433"/>
      <c r="O4" s="433"/>
      <c r="P4" s="436"/>
      <c r="Q4" s="436"/>
      <c r="R4" s="436"/>
      <c r="S4" s="436"/>
      <c r="T4" s="436"/>
      <c r="U4" s="436"/>
      <c r="V4" s="436"/>
    </row>
    <row r="5" spans="1:22" s="435" customFormat="1" ht="15" customHeight="1">
      <c r="A5" s="776" t="s">
        <v>245</v>
      </c>
      <c r="B5" s="777"/>
      <c r="C5" s="782" t="s">
        <v>272</v>
      </c>
      <c r="D5" s="783"/>
      <c r="E5" s="437" t="s">
        <v>11</v>
      </c>
      <c r="F5" s="437">
        <v>88316</v>
      </c>
      <c r="G5" s="438" t="s">
        <v>303</v>
      </c>
      <c r="H5" s="437" t="s">
        <v>246</v>
      </c>
      <c r="I5" s="439">
        <v>0.2</v>
      </c>
      <c r="J5" s="398">
        <v>22.58</v>
      </c>
      <c r="K5" s="399">
        <f t="shared" ref="K5:K12" si="0">ROUND((J5*I5),2)</f>
        <v>4.5199999999999996</v>
      </c>
      <c r="N5" s="433"/>
      <c r="O5" s="433"/>
      <c r="P5" s="436"/>
      <c r="Q5" s="436"/>
      <c r="R5" s="436"/>
      <c r="S5" s="436"/>
      <c r="T5" s="436"/>
      <c r="U5" s="436"/>
      <c r="V5" s="436"/>
    </row>
    <row r="6" spans="1:22" s="435" customFormat="1" ht="28.5">
      <c r="A6" s="778"/>
      <c r="B6" s="779"/>
      <c r="C6" s="784"/>
      <c r="D6" s="785"/>
      <c r="E6" s="437" t="s">
        <v>166</v>
      </c>
      <c r="F6" s="437">
        <v>2009619</v>
      </c>
      <c r="G6" s="438" t="s">
        <v>256</v>
      </c>
      <c r="H6" s="437" t="s">
        <v>12</v>
      </c>
      <c r="I6" s="439">
        <v>6</v>
      </c>
      <c r="J6" s="398">
        <v>118.12</v>
      </c>
      <c r="K6" s="399">
        <f t="shared" si="0"/>
        <v>708.72</v>
      </c>
      <c r="N6" s="433"/>
      <c r="O6" s="433"/>
      <c r="P6" s="436"/>
      <c r="Q6" s="436"/>
      <c r="R6" s="436"/>
      <c r="S6" s="436"/>
      <c r="T6" s="436"/>
      <c r="U6" s="436"/>
      <c r="V6" s="436"/>
    </row>
    <row r="7" spans="1:22" s="435" customFormat="1" ht="30">
      <c r="A7" s="778"/>
      <c r="B7" s="779"/>
      <c r="C7" s="784"/>
      <c r="D7" s="785"/>
      <c r="E7" s="437" t="s">
        <v>166</v>
      </c>
      <c r="F7" s="434">
        <v>1109669</v>
      </c>
      <c r="G7" s="380" t="s">
        <v>257</v>
      </c>
      <c r="H7" s="437" t="s">
        <v>13</v>
      </c>
      <c r="I7" s="439">
        <v>0.1</v>
      </c>
      <c r="J7" s="398">
        <v>506.13</v>
      </c>
      <c r="K7" s="399">
        <f t="shared" si="0"/>
        <v>50.61</v>
      </c>
      <c r="N7" s="433"/>
      <c r="O7" s="433"/>
      <c r="P7" s="436"/>
      <c r="Q7" s="436"/>
      <c r="R7" s="436"/>
      <c r="S7" s="436"/>
      <c r="T7" s="436"/>
      <c r="U7" s="436"/>
      <c r="V7" s="436"/>
    </row>
    <row r="8" spans="1:22" s="435" customFormat="1" ht="14.25">
      <c r="A8" s="778"/>
      <c r="B8" s="779"/>
      <c r="C8" s="784"/>
      <c r="D8" s="785"/>
      <c r="E8" s="437" t="s">
        <v>166</v>
      </c>
      <c r="F8" s="437">
        <v>407819</v>
      </c>
      <c r="G8" s="438" t="s">
        <v>258</v>
      </c>
      <c r="H8" s="437" t="s">
        <v>247</v>
      </c>
      <c r="I8" s="439">
        <v>13.25</v>
      </c>
      <c r="J8" s="398">
        <v>12.06</v>
      </c>
      <c r="K8" s="399">
        <f t="shared" si="0"/>
        <v>159.80000000000001</v>
      </c>
      <c r="N8" s="433"/>
      <c r="O8" s="433"/>
      <c r="P8" s="436"/>
      <c r="Q8" s="436"/>
      <c r="R8" s="436"/>
      <c r="S8" s="436"/>
      <c r="T8" s="436"/>
      <c r="U8" s="436"/>
      <c r="V8" s="436"/>
    </row>
    <row r="9" spans="1:22" s="435" customFormat="1" ht="14.25">
      <c r="A9" s="778"/>
      <c r="B9" s="779"/>
      <c r="C9" s="784"/>
      <c r="D9" s="785"/>
      <c r="E9" s="437" t="s">
        <v>166</v>
      </c>
      <c r="F9" s="437">
        <v>407820</v>
      </c>
      <c r="G9" s="438" t="s">
        <v>259</v>
      </c>
      <c r="H9" s="437" t="s">
        <v>247</v>
      </c>
      <c r="I9" s="439">
        <v>3.52</v>
      </c>
      <c r="J9" s="398">
        <v>12.99</v>
      </c>
      <c r="K9" s="399">
        <f t="shared" si="0"/>
        <v>45.72</v>
      </c>
      <c r="N9" s="433"/>
      <c r="O9" s="433"/>
      <c r="P9" s="436"/>
      <c r="Q9" s="436"/>
      <c r="R9" s="436"/>
      <c r="S9" s="436"/>
      <c r="T9" s="436"/>
      <c r="U9" s="436"/>
      <c r="V9" s="436"/>
    </row>
    <row r="10" spans="1:22" s="435" customFormat="1" ht="28.5">
      <c r="A10" s="778"/>
      <c r="B10" s="779"/>
      <c r="C10" s="784"/>
      <c r="D10" s="785"/>
      <c r="E10" s="437" t="s">
        <v>166</v>
      </c>
      <c r="F10" s="437">
        <v>1107896</v>
      </c>
      <c r="G10" s="438" t="s">
        <v>260</v>
      </c>
      <c r="H10" s="437" t="s">
        <v>13</v>
      </c>
      <c r="I10" s="439">
        <v>0.41</v>
      </c>
      <c r="J10" s="398">
        <v>469.15</v>
      </c>
      <c r="K10" s="399">
        <f t="shared" si="0"/>
        <v>192.35</v>
      </c>
      <c r="N10" s="433"/>
      <c r="O10" s="433"/>
      <c r="P10" s="436"/>
      <c r="Q10" s="436"/>
      <c r="R10" s="436"/>
      <c r="S10" s="436"/>
      <c r="T10" s="436"/>
      <c r="U10" s="436"/>
      <c r="V10" s="436"/>
    </row>
    <row r="11" spans="1:22" s="435" customFormat="1" ht="28.5">
      <c r="A11" s="778"/>
      <c r="B11" s="779"/>
      <c r="C11" s="784"/>
      <c r="D11" s="785"/>
      <c r="E11" s="437" t="s">
        <v>166</v>
      </c>
      <c r="F11" s="437">
        <v>3103302</v>
      </c>
      <c r="G11" s="438" t="s">
        <v>261</v>
      </c>
      <c r="H11" s="437" t="s">
        <v>12</v>
      </c>
      <c r="I11" s="439">
        <v>5.7865000000000002</v>
      </c>
      <c r="J11" s="398">
        <v>72.88</v>
      </c>
      <c r="K11" s="399">
        <f t="shared" si="0"/>
        <v>421.72</v>
      </c>
      <c r="N11" s="433"/>
      <c r="O11" s="433"/>
      <c r="P11" s="436"/>
      <c r="Q11" s="436"/>
      <c r="R11" s="436"/>
      <c r="S11" s="436"/>
      <c r="T11" s="436"/>
      <c r="U11" s="436"/>
      <c r="V11" s="436"/>
    </row>
    <row r="12" spans="1:22" s="435" customFormat="1" ht="28.5">
      <c r="A12" s="778"/>
      <c r="B12" s="779"/>
      <c r="C12" s="786"/>
      <c r="D12" s="787"/>
      <c r="E12" s="437" t="s">
        <v>166</v>
      </c>
      <c r="F12" s="437">
        <v>5501706</v>
      </c>
      <c r="G12" s="438" t="s">
        <v>262</v>
      </c>
      <c r="H12" s="437" t="s">
        <v>13</v>
      </c>
      <c r="I12" s="439">
        <v>5.35</v>
      </c>
      <c r="J12" s="398">
        <v>6.85</v>
      </c>
      <c r="K12" s="399">
        <f t="shared" si="0"/>
        <v>36.65</v>
      </c>
      <c r="N12" s="433"/>
      <c r="O12" s="433"/>
      <c r="P12" s="436"/>
      <c r="Q12" s="436"/>
      <c r="R12" s="436"/>
      <c r="S12" s="436"/>
      <c r="T12" s="436"/>
      <c r="U12" s="436"/>
      <c r="V12" s="436"/>
    </row>
    <row r="13" spans="1:22" s="435" customFormat="1">
      <c r="A13" s="778"/>
      <c r="B13" s="779"/>
      <c r="C13" s="381" t="s">
        <v>248</v>
      </c>
      <c r="D13" s="400">
        <v>45352</v>
      </c>
      <c r="E13" s="595"/>
      <c r="F13" s="788"/>
      <c r="G13" s="788"/>
      <c r="H13" s="789" t="s">
        <v>249</v>
      </c>
      <c r="I13" s="790"/>
      <c r="J13" s="791"/>
      <c r="K13" s="795">
        <f>ROUND(SUM(K5:K12),2)</f>
        <v>1620.09</v>
      </c>
      <c r="N13" s="433"/>
      <c r="O13" s="433"/>
    </row>
    <row r="14" spans="1:22" s="435" customFormat="1">
      <c r="A14" s="778"/>
      <c r="B14" s="779"/>
      <c r="C14" s="381" t="s">
        <v>250</v>
      </c>
      <c r="D14" s="382" t="s">
        <v>6</v>
      </c>
      <c r="E14" s="382"/>
      <c r="F14" s="797"/>
      <c r="G14" s="797"/>
      <c r="H14" s="792"/>
      <c r="I14" s="793"/>
      <c r="J14" s="794"/>
      <c r="K14" s="796"/>
      <c r="N14" s="433"/>
      <c r="O14" s="433"/>
    </row>
    <row r="15" spans="1:22" s="435" customFormat="1" ht="15" customHeight="1">
      <c r="A15" s="778"/>
      <c r="B15" s="779"/>
      <c r="C15" s="763" t="s">
        <v>251</v>
      </c>
      <c r="D15" s="763"/>
      <c r="E15" s="596"/>
      <c r="F15" s="798"/>
      <c r="G15" s="799"/>
      <c r="H15" s="802" t="s">
        <v>252</v>
      </c>
      <c r="I15" s="802"/>
      <c r="J15" s="383"/>
      <c r="K15" s="401">
        <v>0</v>
      </c>
      <c r="N15" s="433"/>
      <c r="O15" s="433"/>
    </row>
    <row r="16" spans="1:22" s="435" customFormat="1">
      <c r="A16" s="780"/>
      <c r="B16" s="781"/>
      <c r="C16" s="763"/>
      <c r="D16" s="763"/>
      <c r="E16" s="597"/>
      <c r="F16" s="800"/>
      <c r="G16" s="801"/>
      <c r="H16" s="846" t="s">
        <v>253</v>
      </c>
      <c r="I16" s="846"/>
      <c r="J16" s="846"/>
      <c r="K16" s="401">
        <f>K13</f>
        <v>1620.09</v>
      </c>
      <c r="N16" s="433"/>
      <c r="O16" s="433"/>
    </row>
    <row r="17" spans="1:15" s="435" customFormat="1" ht="14.25" customHeight="1">
      <c r="A17" s="766" t="str">
        <f>'PLANILHA ORÇ.'!B41</f>
        <v>MAIO/2024</v>
      </c>
      <c r="B17" s="767"/>
      <c r="C17" s="806" t="s">
        <v>29</v>
      </c>
      <c r="D17" s="807"/>
      <c r="E17" s="808"/>
      <c r="F17" s="772" t="s">
        <v>254</v>
      </c>
      <c r="G17" s="772"/>
      <c r="H17" s="772"/>
      <c r="I17" s="772"/>
      <c r="J17" s="772"/>
      <c r="K17" s="773"/>
      <c r="N17" s="433"/>
      <c r="O17" s="433"/>
    </row>
    <row r="18" spans="1:15" s="435" customFormat="1" ht="14.25">
      <c r="A18" s="768"/>
      <c r="B18" s="769"/>
      <c r="C18" s="818" t="str">
        <f>'PLANILHA ORÇ.'!D42</f>
        <v xml:space="preserve">ARTUR BIANCHINI HERTEL </v>
      </c>
      <c r="D18" s="819"/>
      <c r="E18" s="820"/>
      <c r="F18" s="772"/>
      <c r="G18" s="772"/>
      <c r="H18" s="772"/>
      <c r="I18" s="772"/>
      <c r="J18" s="772"/>
      <c r="K18" s="773"/>
      <c r="N18" s="433"/>
      <c r="O18" s="433"/>
    </row>
    <row r="19" spans="1:15" s="435" customFormat="1" ht="31.5" customHeight="1" thickBot="1">
      <c r="A19" s="770"/>
      <c r="B19" s="771"/>
      <c r="C19" s="803" t="str">
        <f>'PLANILHA ORÇ.'!D43</f>
        <v>CREA/SC: 014.558-2</v>
      </c>
      <c r="D19" s="804"/>
      <c r="E19" s="805"/>
      <c r="F19" s="774"/>
      <c r="G19" s="774"/>
      <c r="H19" s="774"/>
      <c r="I19" s="774"/>
      <c r="J19" s="774"/>
      <c r="K19" s="775"/>
    </row>
    <row r="20" spans="1:15" ht="18.75" customHeight="1" thickBot="1"/>
    <row r="21" spans="1:15" s="573" customFormat="1">
      <c r="A21" s="828" t="s">
        <v>23</v>
      </c>
      <c r="B21" s="829"/>
      <c r="C21" s="832" t="s">
        <v>238</v>
      </c>
      <c r="D21" s="829"/>
      <c r="E21" s="545" t="s">
        <v>239</v>
      </c>
      <c r="F21" s="545" t="s">
        <v>316</v>
      </c>
      <c r="G21" s="570" t="s">
        <v>240</v>
      </c>
      <c r="H21" s="639" t="s">
        <v>241</v>
      </c>
      <c r="I21" s="639" t="s">
        <v>317</v>
      </c>
      <c r="J21" s="639" t="s">
        <v>318</v>
      </c>
      <c r="K21" s="639" t="s">
        <v>242</v>
      </c>
      <c r="L21" s="639" t="s">
        <v>317</v>
      </c>
      <c r="M21" s="639" t="s">
        <v>318</v>
      </c>
      <c r="N21" s="640" t="s">
        <v>319</v>
      </c>
    </row>
    <row r="22" spans="1:15" s="573" customFormat="1" ht="15" customHeight="1">
      <c r="A22" s="830"/>
      <c r="B22" s="831"/>
      <c r="C22" s="833"/>
      <c r="D22" s="831"/>
      <c r="E22" s="760" t="s">
        <v>320</v>
      </c>
      <c r="F22" s="761"/>
      <c r="G22" s="762"/>
      <c r="H22" s="571"/>
      <c r="I22" s="571"/>
      <c r="J22" s="571"/>
      <c r="K22" s="571"/>
      <c r="L22" s="571"/>
      <c r="M22" s="571"/>
      <c r="N22" s="572"/>
    </row>
    <row r="23" spans="1:15" s="573" customFormat="1">
      <c r="A23" s="834" t="s">
        <v>347</v>
      </c>
      <c r="B23" s="835"/>
      <c r="C23" s="840" t="s">
        <v>321</v>
      </c>
      <c r="D23" s="841"/>
      <c r="E23" s="574" t="s">
        <v>166</v>
      </c>
      <c r="F23" s="575" t="s">
        <v>322</v>
      </c>
      <c r="G23" s="576" t="s">
        <v>323</v>
      </c>
      <c r="H23" s="577" t="s">
        <v>241</v>
      </c>
      <c r="I23" s="578">
        <v>0.77</v>
      </c>
      <c r="J23" s="577">
        <v>0.23</v>
      </c>
      <c r="K23" s="577">
        <v>1</v>
      </c>
      <c r="L23" s="579">
        <v>250.03</v>
      </c>
      <c r="M23" s="579">
        <v>72.67</v>
      </c>
      <c r="N23" s="580">
        <f>I23*L23+J23*M23</f>
        <v>209.2372</v>
      </c>
    </row>
    <row r="24" spans="1:15" s="573" customFormat="1">
      <c r="A24" s="836"/>
      <c r="B24" s="837"/>
      <c r="C24" s="842"/>
      <c r="D24" s="843"/>
      <c r="E24" s="574" t="s">
        <v>166</v>
      </c>
      <c r="F24" s="575" t="s">
        <v>324</v>
      </c>
      <c r="G24" s="576" t="s">
        <v>325</v>
      </c>
      <c r="H24" s="577" t="s">
        <v>241</v>
      </c>
      <c r="I24" s="578">
        <v>0.84</v>
      </c>
      <c r="J24" s="577">
        <v>0.16</v>
      </c>
      <c r="K24" s="577">
        <v>1</v>
      </c>
      <c r="L24" s="579">
        <v>190.5</v>
      </c>
      <c r="M24" s="579">
        <v>94.11</v>
      </c>
      <c r="N24" s="580">
        <f t="shared" ref="N24:N28" si="1">I24*L24+J24*M24</f>
        <v>175.07759999999999</v>
      </c>
    </row>
    <row r="25" spans="1:15" s="573" customFormat="1" ht="28.5">
      <c r="A25" s="836"/>
      <c r="B25" s="837"/>
      <c r="C25" s="842"/>
      <c r="D25" s="843"/>
      <c r="E25" s="574" t="s">
        <v>166</v>
      </c>
      <c r="F25" s="575" t="s">
        <v>326</v>
      </c>
      <c r="G25" s="576" t="s">
        <v>327</v>
      </c>
      <c r="H25" s="577" t="s">
        <v>241</v>
      </c>
      <c r="I25" s="578">
        <v>0.85</v>
      </c>
      <c r="J25" s="577">
        <v>0.15</v>
      </c>
      <c r="K25" s="577">
        <v>1</v>
      </c>
      <c r="L25" s="579">
        <v>277.86</v>
      </c>
      <c r="M25" s="579">
        <v>101.33</v>
      </c>
      <c r="N25" s="580">
        <f t="shared" si="1"/>
        <v>251.38050000000001</v>
      </c>
    </row>
    <row r="26" spans="1:15" s="573" customFormat="1">
      <c r="A26" s="836"/>
      <c r="B26" s="837"/>
      <c r="C26" s="842"/>
      <c r="D26" s="843"/>
      <c r="E26" s="574" t="s">
        <v>166</v>
      </c>
      <c r="F26" s="575" t="s">
        <v>328</v>
      </c>
      <c r="G26" s="576" t="s">
        <v>329</v>
      </c>
      <c r="H26" s="577" t="s">
        <v>241</v>
      </c>
      <c r="I26" s="578">
        <v>0.2</v>
      </c>
      <c r="J26" s="577">
        <v>0</v>
      </c>
      <c r="K26" s="577">
        <v>1</v>
      </c>
      <c r="L26" s="579">
        <v>281.88</v>
      </c>
      <c r="M26" s="579">
        <v>122.62</v>
      </c>
      <c r="N26" s="580">
        <f t="shared" si="1"/>
        <v>56.376000000000005</v>
      </c>
    </row>
    <row r="27" spans="1:15" s="573" customFormat="1">
      <c r="A27" s="836"/>
      <c r="B27" s="837"/>
      <c r="C27" s="842"/>
      <c r="D27" s="843"/>
      <c r="E27" s="574" t="s">
        <v>166</v>
      </c>
      <c r="F27" s="575" t="s">
        <v>330</v>
      </c>
      <c r="G27" s="576" t="s">
        <v>331</v>
      </c>
      <c r="H27" s="577" t="s">
        <v>241</v>
      </c>
      <c r="I27" s="578">
        <v>0.87</v>
      </c>
      <c r="J27" s="577">
        <v>0.13</v>
      </c>
      <c r="K27" s="577">
        <v>2</v>
      </c>
      <c r="L27" s="579">
        <v>250.55</v>
      </c>
      <c r="M27" s="579">
        <v>121.87860000000001</v>
      </c>
      <c r="N27" s="580">
        <f t="shared" si="1"/>
        <v>233.82271800000001</v>
      </c>
    </row>
    <row r="28" spans="1:15" s="573" customFormat="1">
      <c r="A28" s="836"/>
      <c r="B28" s="837"/>
      <c r="C28" s="842"/>
      <c r="D28" s="843"/>
      <c r="E28" s="574" t="s">
        <v>166</v>
      </c>
      <c r="F28" s="575" t="s">
        <v>332</v>
      </c>
      <c r="G28" s="576" t="s">
        <v>333</v>
      </c>
      <c r="H28" s="577" t="s">
        <v>241</v>
      </c>
      <c r="I28" s="578">
        <v>0.64</v>
      </c>
      <c r="J28" s="577">
        <v>0.36</v>
      </c>
      <c r="K28" s="577">
        <v>2</v>
      </c>
      <c r="L28" s="579">
        <v>244.22</v>
      </c>
      <c r="M28" s="579">
        <v>105.11</v>
      </c>
      <c r="N28" s="580">
        <f t="shared" si="1"/>
        <v>194.1404</v>
      </c>
    </row>
    <row r="29" spans="1:15" s="573" customFormat="1">
      <c r="A29" s="836"/>
      <c r="B29" s="837"/>
      <c r="C29" s="842"/>
      <c r="D29" s="843"/>
      <c r="E29" s="581"/>
      <c r="F29" s="582"/>
      <c r="G29" s="582"/>
      <c r="H29" s="582"/>
      <c r="I29" s="582"/>
      <c r="J29" s="582"/>
      <c r="K29" s="582"/>
      <c r="L29" s="582"/>
      <c r="M29" s="583"/>
      <c r="N29" s="584">
        <f>SUM(N23:N28)</f>
        <v>1120.034418</v>
      </c>
    </row>
    <row r="30" spans="1:15" s="573" customFormat="1">
      <c r="A30" s="836"/>
      <c r="B30" s="837"/>
      <c r="C30" s="842"/>
      <c r="D30" s="843"/>
      <c r="E30" s="760" t="s">
        <v>334</v>
      </c>
      <c r="F30" s="761"/>
      <c r="G30" s="762"/>
      <c r="H30" s="585" t="s">
        <v>241</v>
      </c>
      <c r="I30" s="586"/>
      <c r="J30" s="586"/>
      <c r="K30" s="586" t="s">
        <v>335</v>
      </c>
      <c r="L30" s="586"/>
      <c r="M30" s="585" t="s">
        <v>336</v>
      </c>
      <c r="N30" s="584" t="s">
        <v>319</v>
      </c>
    </row>
    <row r="31" spans="1:15" s="573" customFormat="1">
      <c r="A31" s="836"/>
      <c r="B31" s="837"/>
      <c r="C31" s="842"/>
      <c r="D31" s="843"/>
      <c r="E31" s="574" t="s">
        <v>166</v>
      </c>
      <c r="F31" s="575" t="s">
        <v>255</v>
      </c>
      <c r="G31" s="576" t="s">
        <v>337</v>
      </c>
      <c r="H31" s="587" t="s">
        <v>338</v>
      </c>
      <c r="I31" s="587"/>
      <c r="J31" s="587"/>
      <c r="K31" s="587">
        <v>8</v>
      </c>
      <c r="L31" s="587"/>
      <c r="M31" s="579">
        <v>22.14</v>
      </c>
      <c r="N31" s="580">
        <f>M31*K31</f>
        <v>177.12</v>
      </c>
    </row>
    <row r="32" spans="1:15" s="573" customFormat="1">
      <c r="A32" s="836"/>
      <c r="B32" s="837"/>
      <c r="C32" s="842"/>
      <c r="D32" s="843"/>
      <c r="E32" s="574" t="s">
        <v>166</v>
      </c>
      <c r="F32" s="575" t="s">
        <v>339</v>
      </c>
      <c r="G32" s="576" t="s">
        <v>340</v>
      </c>
      <c r="H32" s="587" t="s">
        <v>338</v>
      </c>
      <c r="I32" s="587"/>
      <c r="J32" s="587"/>
      <c r="K32" s="587">
        <v>2</v>
      </c>
      <c r="L32" s="587"/>
      <c r="M32" s="579">
        <v>24.82</v>
      </c>
      <c r="N32" s="580">
        <f>M32*K32</f>
        <v>49.64</v>
      </c>
    </row>
    <row r="33" spans="1:14" s="573" customFormat="1">
      <c r="A33" s="836"/>
      <c r="B33" s="837"/>
      <c r="C33" s="842"/>
      <c r="D33" s="843"/>
      <c r="E33" s="588"/>
      <c r="F33" s="588"/>
      <c r="G33" s="589"/>
      <c r="H33" s="587"/>
      <c r="I33" s="587"/>
      <c r="J33" s="587"/>
      <c r="K33" s="587"/>
      <c r="L33" s="587"/>
      <c r="M33" s="587"/>
      <c r="N33" s="584">
        <f>SUM(N31:N32)</f>
        <v>226.76</v>
      </c>
    </row>
    <row r="34" spans="1:14" s="573" customFormat="1">
      <c r="A34" s="836"/>
      <c r="B34" s="837"/>
      <c r="C34" s="842"/>
      <c r="D34" s="843"/>
      <c r="E34" s="760" t="s">
        <v>341</v>
      </c>
      <c r="F34" s="761"/>
      <c r="G34" s="762"/>
      <c r="H34" s="826" t="s">
        <v>342</v>
      </c>
      <c r="I34" s="826"/>
      <c r="J34" s="826"/>
      <c r="K34" s="590"/>
      <c r="L34" s="590"/>
      <c r="M34" s="590"/>
      <c r="N34" s="591">
        <f>N33+N29</f>
        <v>1346.794418</v>
      </c>
    </row>
    <row r="35" spans="1:14" s="573" customFormat="1">
      <c r="A35" s="836"/>
      <c r="B35" s="837"/>
      <c r="C35" s="842"/>
      <c r="D35" s="843"/>
      <c r="E35" s="760" t="s">
        <v>343</v>
      </c>
      <c r="F35" s="761"/>
      <c r="G35" s="762"/>
      <c r="H35" s="590"/>
      <c r="I35" s="590"/>
      <c r="J35" s="590"/>
      <c r="K35" s="590"/>
      <c r="L35" s="590"/>
      <c r="M35" s="590"/>
      <c r="N35" s="591">
        <f>ROUND(N34/131.25,2)</f>
        <v>10.26</v>
      </c>
    </row>
    <row r="36" spans="1:14" s="573" customFormat="1">
      <c r="A36" s="836"/>
      <c r="B36" s="837"/>
      <c r="C36" s="842"/>
      <c r="D36" s="843"/>
      <c r="E36" s="760" t="s">
        <v>344</v>
      </c>
      <c r="F36" s="761"/>
      <c r="G36" s="762"/>
      <c r="H36" s="585" t="s">
        <v>241</v>
      </c>
      <c r="I36" s="586"/>
      <c r="J36" s="586"/>
      <c r="K36" s="586" t="s">
        <v>335</v>
      </c>
      <c r="L36" s="586"/>
      <c r="M36" s="585" t="s">
        <v>345</v>
      </c>
      <c r="N36" s="584" t="s">
        <v>319</v>
      </c>
    </row>
    <row r="37" spans="1:14" s="573" customFormat="1">
      <c r="A37" s="836"/>
      <c r="B37" s="837"/>
      <c r="C37" s="842"/>
      <c r="D37" s="843"/>
      <c r="E37" s="575" t="str">
        <f>PESQUISA!A7</f>
        <v>PESQUISA 01</v>
      </c>
      <c r="F37" s="575"/>
      <c r="G37" s="576" t="str">
        <f>PESQUISA!C7</f>
        <v>SEIXO CLASSIFICADO</v>
      </c>
      <c r="H37" s="587" t="s">
        <v>13</v>
      </c>
      <c r="I37" s="587"/>
      <c r="J37" s="587"/>
      <c r="K37" s="587">
        <v>1.05</v>
      </c>
      <c r="L37" s="587"/>
      <c r="M37" s="579">
        <f>PESQUISA!I7</f>
        <v>60</v>
      </c>
      <c r="N37" s="580">
        <f>M37*K37</f>
        <v>63</v>
      </c>
    </row>
    <row r="38" spans="1:14" s="573" customFormat="1">
      <c r="A38" s="836"/>
      <c r="B38" s="837"/>
      <c r="C38" s="844"/>
      <c r="D38" s="845"/>
      <c r="E38" s="588"/>
      <c r="F38" s="588"/>
      <c r="G38" s="589"/>
      <c r="H38" s="587"/>
      <c r="I38" s="587"/>
      <c r="J38" s="587"/>
      <c r="K38" s="587"/>
      <c r="L38" s="587"/>
      <c r="M38" s="587"/>
      <c r="N38" s="584">
        <f>N37</f>
        <v>63</v>
      </c>
    </row>
    <row r="39" spans="1:14" s="573" customFormat="1">
      <c r="A39" s="836"/>
      <c r="B39" s="837"/>
      <c r="C39" s="381" t="s">
        <v>248</v>
      </c>
      <c r="D39" s="400">
        <v>45352</v>
      </c>
      <c r="E39" s="592"/>
      <c r="F39" s="592"/>
      <c r="G39" s="592"/>
      <c r="H39" s="827" t="s">
        <v>249</v>
      </c>
      <c r="I39" s="827"/>
      <c r="J39" s="827"/>
      <c r="K39" s="827"/>
      <c r="L39" s="827"/>
      <c r="M39" s="827"/>
      <c r="N39" s="593">
        <f>N38+N35</f>
        <v>73.260000000000005</v>
      </c>
    </row>
    <row r="40" spans="1:14" s="573" customFormat="1">
      <c r="A40" s="836"/>
      <c r="B40" s="837"/>
      <c r="C40" s="381" t="s">
        <v>250</v>
      </c>
      <c r="D40" s="382" t="s">
        <v>13</v>
      </c>
      <c r="E40" s="592"/>
      <c r="F40" s="592"/>
      <c r="G40" s="592"/>
      <c r="H40" s="824"/>
      <c r="I40" s="824"/>
      <c r="J40" s="824"/>
      <c r="K40" s="824"/>
      <c r="L40" s="824"/>
      <c r="M40" s="594"/>
      <c r="N40" s="593"/>
    </row>
    <row r="41" spans="1:14" s="573" customFormat="1" ht="15" customHeight="1">
      <c r="A41" s="836"/>
      <c r="B41" s="837"/>
      <c r="C41" s="763" t="s">
        <v>251</v>
      </c>
      <c r="D41" s="763"/>
      <c r="E41" s="592"/>
      <c r="F41" s="592"/>
      <c r="G41" s="592"/>
      <c r="H41" s="824"/>
      <c r="I41" s="824"/>
      <c r="J41" s="824"/>
      <c r="K41" s="824"/>
      <c r="L41" s="824"/>
      <c r="M41" s="594"/>
      <c r="N41" s="593"/>
    </row>
    <row r="42" spans="1:14" s="573" customFormat="1" ht="15" customHeight="1">
      <c r="A42" s="838"/>
      <c r="B42" s="839"/>
      <c r="C42" s="763"/>
      <c r="D42" s="763"/>
      <c r="E42" s="592"/>
      <c r="F42" s="592"/>
      <c r="G42" s="592"/>
      <c r="H42" s="825" t="s">
        <v>253</v>
      </c>
      <c r="I42" s="825"/>
      <c r="J42" s="825"/>
      <c r="K42" s="825"/>
      <c r="L42" s="825"/>
      <c r="M42" s="825"/>
      <c r="N42" s="593">
        <f>N39+N40-N41</f>
        <v>73.260000000000005</v>
      </c>
    </row>
    <row r="43" spans="1:14" s="573" customFormat="1" ht="15" customHeight="1">
      <c r="A43" s="766" t="str">
        <f>'PLANILHA ORÇ.'!B41</f>
        <v>MAIO/2024</v>
      </c>
      <c r="B43" s="767"/>
      <c r="C43" s="806" t="s">
        <v>29</v>
      </c>
      <c r="D43" s="807"/>
      <c r="E43" s="808"/>
      <c r="F43" s="809" t="s">
        <v>254</v>
      </c>
      <c r="G43" s="810"/>
      <c r="H43" s="810"/>
      <c r="I43" s="810"/>
      <c r="J43" s="810"/>
      <c r="K43" s="810"/>
      <c r="L43" s="810"/>
      <c r="M43" s="810"/>
      <c r="N43" s="811"/>
    </row>
    <row r="44" spans="1:14" s="573" customFormat="1">
      <c r="A44" s="768"/>
      <c r="B44" s="769"/>
      <c r="C44" s="818" t="str">
        <f>C18</f>
        <v xml:space="preserve">ARTUR BIANCHINI HERTEL </v>
      </c>
      <c r="D44" s="819"/>
      <c r="E44" s="820"/>
      <c r="F44" s="812"/>
      <c r="G44" s="813"/>
      <c r="H44" s="813"/>
      <c r="I44" s="813"/>
      <c r="J44" s="813"/>
      <c r="K44" s="813"/>
      <c r="L44" s="813"/>
      <c r="M44" s="813"/>
      <c r="N44" s="814"/>
    </row>
    <row r="45" spans="1:14" s="573" customFormat="1" ht="32.25" customHeight="1" thickBot="1">
      <c r="A45" s="770"/>
      <c r="B45" s="771"/>
      <c r="C45" s="803" t="str">
        <f>C19</f>
        <v>CREA/SC: 014.558-2</v>
      </c>
      <c r="D45" s="804"/>
      <c r="E45" s="805"/>
      <c r="F45" s="815"/>
      <c r="G45" s="816"/>
      <c r="H45" s="816"/>
      <c r="I45" s="816"/>
      <c r="J45" s="816"/>
      <c r="K45" s="816"/>
      <c r="L45" s="816"/>
      <c r="M45" s="816"/>
      <c r="N45" s="817"/>
    </row>
  </sheetData>
  <mergeCells count="38">
    <mergeCell ref="A2:N2"/>
    <mergeCell ref="H41:L41"/>
    <mergeCell ref="H42:M42"/>
    <mergeCell ref="H34:J34"/>
    <mergeCell ref="E35:G35"/>
    <mergeCell ref="E36:G36"/>
    <mergeCell ref="H39:M39"/>
    <mergeCell ref="H40:L40"/>
    <mergeCell ref="A21:B22"/>
    <mergeCell ref="C21:D22"/>
    <mergeCell ref="E22:G22"/>
    <mergeCell ref="A23:B42"/>
    <mergeCell ref="C23:D38"/>
    <mergeCell ref="E30:G30"/>
    <mergeCell ref="H16:J16"/>
    <mergeCell ref="C18:E18"/>
    <mergeCell ref="C17:E17"/>
    <mergeCell ref="A43:B45"/>
    <mergeCell ref="F43:N45"/>
    <mergeCell ref="C43:E43"/>
    <mergeCell ref="C44:E44"/>
    <mergeCell ref="C45:E45"/>
    <mergeCell ref="E34:G34"/>
    <mergeCell ref="C41:D42"/>
    <mergeCell ref="A4:B4"/>
    <mergeCell ref="C4:D4"/>
    <mergeCell ref="A17:B19"/>
    <mergeCell ref="F17:K19"/>
    <mergeCell ref="A5:B16"/>
    <mergeCell ref="C5:D12"/>
    <mergeCell ref="F13:G13"/>
    <mergeCell ref="H13:J14"/>
    <mergeCell ref="K13:K14"/>
    <mergeCell ref="F14:G14"/>
    <mergeCell ref="C15:D16"/>
    <mergeCell ref="F15:G16"/>
    <mergeCell ref="H15:I15"/>
    <mergeCell ref="C19:E19"/>
  </mergeCells>
  <dataValidations disablePrompts="1" count="12">
    <dataValidation allowBlank="1" showInputMessage="1" showErrorMessage="1" promptTitle="Unidade:" prompt="Indique a unidade desta composição elaborada. Exemplo: m², kg etc." sqref="D40"/>
    <dataValidation allowBlank="1" showInputMessage="1" showErrorMessage="1" promptTitle="Desconto Global" prompt="Preencha apenas em caso de reprogramação contratual (aditivos). Obtido pela fórmula: [100 - (Valor Licitado/Valor aprovado)*100]" sqref="M41"/>
    <dataValidation allowBlank="1" showInputMessage="1" showErrorMessage="1" promptTitle="BDI" prompt="a) Opcional: Indique o percentual de BDI adotado no projeto, ou informe o BDI diretamente no orçamento._x000a_b) Tratando-se de reprogramação para aditivos, adota-se o BDI da Executora, salvo exceções." sqref="M40"/>
    <dataValidation allowBlank="1" showInputMessage="1" showErrorMessage="1" promptTitle="Fórmula" prompt="Não Digite Aqui" sqref="H30:M30 N36:N42 N23:N33 H36:M36 E30:F30 E34:F36"/>
    <dataValidation allowBlank="1" showInputMessage="1" showErrorMessage="1" promptTitle="Custo Unitário " prompt="Informe o custo unitário de cad aitem que compõe a composição." sqref="M33 M38"/>
    <dataValidation allowBlank="1" showInputMessage="1" showErrorMessage="1" promptTitle="Coeficiente" prompt="Informe o coeficiente ou quantitativo de cada item que compõe a composição." sqref="L37:L38 L31:L33 K23:M28 M37 M31:M32"/>
    <dataValidation allowBlank="1" showInputMessage="1" showErrorMessage="1" promptTitle="Unidade" prompt="Informe a unidade de cada item que compõe a composição" sqref="H23:J28 H37:K38 H31:K33"/>
    <dataValidation allowBlank="1" showInputMessage="1" showErrorMessage="1" promptTitle="Descrição" prompt="Descreva e especifique o serviço ou insumo ou equipamento ou mão-de-obra, para cada item da composição." sqref="G23:G28 G37:G38 G31:G33"/>
    <dataValidation allowBlank="1" showInputMessage="1" showErrorMessage="1" promptTitle="Referência de Custo" prompt="Indique o código e nome da tabela adotada, ou referencie a pesquisa de mercado, quando ocorrer. Ex: Sinapi Referencial 73939/001." sqref="F23:F29 F31:F33 E33 E29 E37:F38"/>
    <dataValidation allowBlank="1" showInputMessage="1" showErrorMessage="1" promptTitle="Número do Item" prompt="Indique uma numeração para cada composição elaborada, para referenciá-las no Orçamento." sqref="A23"/>
    <dataValidation allowBlank="1" showInputMessage="1" showErrorMessage="1" promptTitle="Nome da Composição" prompt="Descreva um Nome ou Resumo da composição elaborada, o qual será referenciado no Orçamento. Ex.: Escoramento de vala com chapa e perfil metálico" sqref="C23"/>
    <dataValidation allowBlank="1" showInputMessage="1" showErrorMessage="1" promptTitle="Critérios:" prompt="Campo reservado para observações sobre a metodologia adotada, critérios utilizados, demais observações." sqref="E39:G42"/>
  </dataValidations>
  <pageMargins left="0.70866141732283472" right="0.70866141732283472" top="0.74803149606299213" bottom="0.74803149606299213" header="0.31496062992125984" footer="0.31496062992125984"/>
  <pageSetup paperSize="9" scale="50" fitToHeight="0" orientation="landscape" r:id="rId1"/>
  <headerFooter>
    <oddHeader>&amp;RCOMPOSIÇÕES DE CUSTOS UNITÁRIOS</oddHeader>
    <oddFooter>&amp;CPágina &amp;P de &amp;N&amp;RPROJETO DE PAVIMENTAÇÃO DA RODOVIA MUNICIPAL SJS 158 - SENTIDO NORTE-SUL -TRECHO 02</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
  <sheetViews>
    <sheetView zoomScale="85" zoomScaleNormal="85" workbookViewId="0">
      <selection activeCell="H24" sqref="H24"/>
    </sheetView>
  </sheetViews>
  <sheetFormatPr defaultRowHeight="15"/>
  <cols>
    <col min="1" max="1" width="9.140625" style="603"/>
    <col min="2" max="2" width="15.28515625" style="603" customWidth="1"/>
    <col min="3" max="3" width="30.28515625" style="603" customWidth="1"/>
    <col min="4" max="4" width="25.28515625" style="603" bestFit="1" customWidth="1"/>
    <col min="5" max="5" width="1.85546875" style="603" customWidth="1"/>
    <col min="6" max="6" width="36.42578125" style="603" customWidth="1"/>
    <col min="7" max="7" width="55.5703125" style="603" customWidth="1"/>
    <col min="8" max="8" width="35.28515625" style="603" bestFit="1" customWidth="1"/>
    <col min="9" max="9" width="13.5703125" style="603" customWidth="1"/>
    <col min="10" max="10" width="9.140625" style="603"/>
    <col min="11" max="11" width="18.42578125" style="603" bestFit="1" customWidth="1"/>
    <col min="12" max="12" width="20.7109375" style="603" bestFit="1" customWidth="1"/>
    <col min="13" max="16384" width="9.140625" style="603"/>
  </cols>
  <sheetData>
    <row r="1" spans="1:11" ht="16.5" customHeight="1">
      <c r="A1" s="855" t="str">
        <f>'[3]PLANILHA ORÇ.'!A1:D1</f>
        <v>ESTADO DE SANTA CATARINA</v>
      </c>
      <c r="B1" s="856"/>
      <c r="C1" s="856"/>
      <c r="D1" s="856"/>
      <c r="E1" s="856"/>
      <c r="F1" s="856"/>
      <c r="G1" s="598"/>
      <c r="H1" s="599"/>
      <c r="I1" s="600"/>
      <c r="J1" s="601"/>
      <c r="K1" s="602"/>
    </row>
    <row r="2" spans="1:11" ht="15.75">
      <c r="A2" s="857" t="str">
        <f>'[3]PLANILHA ORÇ.'!A2:D2</f>
        <v>PREFEITURA MUNICIAL DE SÃO JOÃO DO SUL</v>
      </c>
      <c r="B2" s="858"/>
      <c r="C2" s="858"/>
      <c r="D2" s="858"/>
      <c r="E2" s="858"/>
      <c r="F2" s="858"/>
      <c r="G2" s="604"/>
      <c r="H2" s="605"/>
      <c r="I2" s="606"/>
      <c r="J2" s="601"/>
      <c r="K2" s="602"/>
    </row>
    <row r="3" spans="1:11" ht="16.5" thickBot="1">
      <c r="A3" s="857" t="str">
        <f>'[3]PLANILHA ORÇ.'!A3:D3</f>
        <v>SECRETARIA DE OBRAS</v>
      </c>
      <c r="B3" s="858"/>
      <c r="C3" s="858"/>
      <c r="D3" s="858"/>
      <c r="E3" s="858"/>
      <c r="F3" s="858"/>
      <c r="G3" s="604"/>
      <c r="H3" s="605"/>
      <c r="I3" s="606"/>
      <c r="J3" s="601"/>
      <c r="K3" s="602"/>
    </row>
    <row r="4" spans="1:11" customFormat="1" ht="31.5" customHeight="1" thickBot="1">
      <c r="A4" s="607"/>
      <c r="B4" s="608"/>
      <c r="C4" s="608"/>
      <c r="D4" s="608"/>
      <c r="E4" s="608"/>
      <c r="F4" s="609" t="s">
        <v>348</v>
      </c>
      <c r="G4" s="608"/>
      <c r="H4" s="608"/>
      <c r="I4" s="610"/>
    </row>
    <row r="5" spans="1:11" customFormat="1" ht="15.75" thickBot="1">
      <c r="A5" s="611"/>
      <c r="B5" s="213"/>
      <c r="C5" s="213"/>
      <c r="D5" s="213"/>
      <c r="E5" s="213"/>
      <c r="F5" s="213"/>
      <c r="G5" s="213"/>
      <c r="H5" s="213"/>
      <c r="I5" s="281"/>
    </row>
    <row r="6" spans="1:11" customFormat="1" ht="30">
      <c r="A6" s="859" t="s">
        <v>23</v>
      </c>
      <c r="B6" s="860"/>
      <c r="C6" s="612" t="s">
        <v>349</v>
      </c>
      <c r="D6" s="861" t="s">
        <v>350</v>
      </c>
      <c r="E6" s="862"/>
      <c r="F6" s="613" t="s">
        <v>351</v>
      </c>
      <c r="G6" s="613" t="s">
        <v>352</v>
      </c>
      <c r="H6" s="613" t="s">
        <v>353</v>
      </c>
      <c r="I6" s="614" t="s">
        <v>354</v>
      </c>
    </row>
    <row r="7" spans="1:11" customFormat="1">
      <c r="A7" s="863" t="s">
        <v>346</v>
      </c>
      <c r="B7" s="864"/>
      <c r="C7" s="869" t="s">
        <v>355</v>
      </c>
      <c r="D7" s="615" t="s">
        <v>356</v>
      </c>
      <c r="E7" s="616"/>
      <c r="F7" s="617">
        <v>55</v>
      </c>
      <c r="G7" s="618">
        <v>60</v>
      </c>
      <c r="H7" s="617">
        <v>60</v>
      </c>
      <c r="I7" s="872">
        <f>MEDIAN(F7:H7)</f>
        <v>60</v>
      </c>
    </row>
    <row r="8" spans="1:11" customFormat="1">
      <c r="A8" s="865"/>
      <c r="B8" s="866"/>
      <c r="C8" s="870"/>
      <c r="D8" s="619" t="s">
        <v>357</v>
      </c>
      <c r="E8" s="620"/>
      <c r="F8" s="621" t="s">
        <v>358</v>
      </c>
      <c r="G8" s="621" t="s">
        <v>13</v>
      </c>
      <c r="H8" s="621" t="s">
        <v>358</v>
      </c>
      <c r="I8" s="873"/>
    </row>
    <row r="9" spans="1:11" customFormat="1" ht="28.5">
      <c r="A9" s="865"/>
      <c r="B9" s="866"/>
      <c r="C9" s="870"/>
      <c r="D9" s="619" t="s">
        <v>359</v>
      </c>
      <c r="E9" s="620"/>
      <c r="F9" s="621" t="s">
        <v>360</v>
      </c>
      <c r="G9" s="621" t="s">
        <v>361</v>
      </c>
      <c r="H9" s="622" t="s">
        <v>362</v>
      </c>
      <c r="I9" s="873"/>
    </row>
    <row r="10" spans="1:11" customFormat="1">
      <c r="A10" s="865"/>
      <c r="B10" s="866"/>
      <c r="C10" s="870"/>
      <c r="D10" s="619" t="s">
        <v>363</v>
      </c>
      <c r="E10" s="620"/>
      <c r="F10" s="621" t="s">
        <v>364</v>
      </c>
      <c r="G10" s="621" t="s">
        <v>365</v>
      </c>
      <c r="H10" s="621" t="s">
        <v>366</v>
      </c>
      <c r="I10" s="873"/>
    </row>
    <row r="11" spans="1:11" customFormat="1">
      <c r="A11" s="865"/>
      <c r="B11" s="866"/>
      <c r="C11" s="870"/>
      <c r="D11" s="619" t="s">
        <v>367</v>
      </c>
      <c r="E11" s="620"/>
      <c r="F11" s="621" t="s">
        <v>368</v>
      </c>
      <c r="G11" s="621" t="s">
        <v>369</v>
      </c>
      <c r="H11" s="621" t="s">
        <v>370</v>
      </c>
      <c r="I11" s="873"/>
    </row>
    <row r="12" spans="1:11" customFormat="1">
      <c r="A12" s="865"/>
      <c r="B12" s="866"/>
      <c r="C12" s="870"/>
      <c r="D12" s="619" t="s">
        <v>371</v>
      </c>
      <c r="E12" s="620"/>
      <c r="F12" s="621" t="s">
        <v>372</v>
      </c>
      <c r="G12" s="621" t="s">
        <v>373</v>
      </c>
      <c r="H12" s="621" t="s">
        <v>374</v>
      </c>
      <c r="I12" s="873"/>
    </row>
    <row r="13" spans="1:11" customFormat="1">
      <c r="A13" s="865"/>
      <c r="B13" s="866"/>
      <c r="C13" s="871"/>
      <c r="D13" s="623" t="s">
        <v>375</v>
      </c>
      <c r="E13" s="624"/>
      <c r="F13" s="625">
        <v>45332</v>
      </c>
      <c r="G13" s="625">
        <v>45330</v>
      </c>
      <c r="H13" s="625">
        <v>45330</v>
      </c>
      <c r="I13" s="874"/>
    </row>
    <row r="14" spans="1:11" customFormat="1" ht="30" customHeight="1">
      <c r="A14" s="865"/>
      <c r="B14" s="866"/>
      <c r="C14" s="869" t="s">
        <v>376</v>
      </c>
      <c r="D14" s="875" t="s">
        <v>377</v>
      </c>
      <c r="E14" s="876"/>
      <c r="F14" s="876"/>
      <c r="G14" s="876"/>
      <c r="H14" s="876"/>
      <c r="I14" s="877"/>
    </row>
    <row r="15" spans="1:11" customFormat="1" ht="29.25" customHeight="1">
      <c r="A15" s="865"/>
      <c r="B15" s="866"/>
      <c r="C15" s="871"/>
      <c r="D15" s="875" t="s">
        <v>378</v>
      </c>
      <c r="E15" s="876"/>
      <c r="F15" s="876"/>
      <c r="G15" s="876"/>
      <c r="H15" s="876"/>
      <c r="I15" s="877"/>
    </row>
    <row r="16" spans="1:11" customFormat="1">
      <c r="A16" s="865"/>
      <c r="B16" s="866"/>
      <c r="C16" s="878"/>
      <c r="D16" s="879"/>
      <c r="E16" s="879"/>
      <c r="F16" s="879"/>
      <c r="G16" s="879"/>
      <c r="H16" s="879"/>
      <c r="I16" s="880"/>
    </row>
    <row r="17" spans="1:9" customFormat="1" ht="15.75" thickBot="1">
      <c r="A17" s="867"/>
      <c r="B17" s="868"/>
      <c r="C17" s="881"/>
      <c r="D17" s="882"/>
      <c r="E17" s="882"/>
      <c r="F17" s="882"/>
      <c r="G17" s="882"/>
      <c r="H17" s="882"/>
      <c r="I17" s="883"/>
    </row>
    <row r="18" spans="1:9" customFormat="1" ht="15" customHeight="1">
      <c r="A18" s="847" t="str">
        <f>'PLANILHA ORÇ.'!B41</f>
        <v>MAIO/2024</v>
      </c>
      <c r="B18" s="848"/>
      <c r="C18" s="626" t="str">
        <f>COMPOSIÇÕES!C17</f>
        <v>RESPONSÁVEL TÉCNICO:</v>
      </c>
      <c r="D18" s="627"/>
      <c r="E18" s="853" t="s">
        <v>254</v>
      </c>
      <c r="F18" s="853"/>
      <c r="G18" s="853"/>
      <c r="H18" s="853"/>
      <c r="I18" s="854"/>
    </row>
    <row r="19" spans="1:9" customFormat="1">
      <c r="A19" s="849"/>
      <c r="B19" s="850"/>
      <c r="C19" s="628" t="str">
        <f>COMPOSIÇÕES!C18</f>
        <v xml:space="preserve">ARTUR BIANCHINI HERTEL </v>
      </c>
      <c r="D19" s="629"/>
      <c r="E19" s="813"/>
      <c r="F19" s="813"/>
      <c r="G19" s="813"/>
      <c r="H19" s="813"/>
      <c r="I19" s="814"/>
    </row>
    <row r="20" spans="1:9" customFormat="1" ht="29.25" customHeight="1" thickBot="1">
      <c r="A20" s="851"/>
      <c r="B20" s="852"/>
      <c r="C20" s="945" t="str">
        <f>[4]COMPOSIÇÕES!C30</f>
        <v>CREA/SC: 014.558-2</v>
      </c>
      <c r="D20" s="630"/>
      <c r="E20" s="816"/>
      <c r="F20" s="816"/>
      <c r="G20" s="816"/>
      <c r="H20" s="816"/>
      <c r="I20" s="817"/>
    </row>
    <row r="21" spans="1:9">
      <c r="C21" s="631"/>
    </row>
  </sheetData>
  <mergeCells count="14">
    <mergeCell ref="A18:B20"/>
    <mergeCell ref="E18:I20"/>
    <mergeCell ref="A1:F1"/>
    <mergeCell ref="A2:F2"/>
    <mergeCell ref="A3:F3"/>
    <mergeCell ref="A6:B6"/>
    <mergeCell ref="D6:E6"/>
    <mergeCell ref="A7:B17"/>
    <mergeCell ref="C7:C13"/>
    <mergeCell ref="I7:I13"/>
    <mergeCell ref="C14:C15"/>
    <mergeCell ref="D14:I14"/>
    <mergeCell ref="D15:I15"/>
    <mergeCell ref="C16:I17"/>
  </mergeCells>
  <pageMargins left="0.51181102362204722" right="0.51181102362204722" top="0.78740157480314965" bottom="0.78740157480314965" header="0.31496062992125984" footer="0.31496062992125984"/>
  <pageSetup paperSize="9" scale="61" fitToHeight="0" orientation="landscape" r:id="rId1"/>
  <headerFooter>
    <oddHeader>&amp;LPAVIMENTAÇÃO DA RODOVIA MUNICIPAL SJS 374 - TRECHO 01&amp;RPESQUISA DE MERCADO</oddHeader>
    <oddFooter>&amp;CPágina &amp;P de &amp;N&amp;RPROJETO DE PAVIMENTAÇÃO DA RODOVIA MUNICIPAL SJS 158 - SENTIDO NORTE-SUL -TRECHO 02</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58"/>
  <sheetViews>
    <sheetView showGridLines="0" topLeftCell="A19" zoomScaleNormal="100" zoomScaleSheetLayoutView="85" workbookViewId="0">
      <selection activeCell="J32" sqref="J32"/>
    </sheetView>
  </sheetViews>
  <sheetFormatPr defaultColWidth="9.140625" defaultRowHeight="12.75"/>
  <cols>
    <col min="1" max="2" width="9.42578125" style="1" customWidth="1"/>
    <col min="3" max="3" width="6.42578125" style="3" customWidth="1"/>
    <col min="4" max="4" width="48.85546875" style="1" customWidth="1"/>
    <col min="5" max="5" width="21.140625" style="1" customWidth="1"/>
    <col min="6" max="6" width="13" style="1" customWidth="1"/>
    <col min="7" max="7" width="11.5703125" style="1" customWidth="1"/>
    <col min="8" max="9" width="13.5703125" style="1" customWidth="1"/>
    <col min="10" max="10" width="9.140625" style="1"/>
    <col min="11" max="11" width="9.42578125" style="1" customWidth="1"/>
    <col min="12" max="12" width="14.85546875" style="1" customWidth="1"/>
    <col min="13" max="23" width="17.7109375" style="2" hidden="1" customWidth="1"/>
    <col min="24" max="24" width="17.7109375" style="1" customWidth="1"/>
    <col min="25" max="25" width="25" style="1" customWidth="1"/>
    <col min="26" max="26" width="11.5703125" style="1" customWidth="1"/>
    <col min="27" max="28" width="11" style="1" customWidth="1"/>
    <col min="29" max="29" width="8.42578125" style="1" customWidth="1"/>
    <col min="30" max="32" width="6.28515625" style="1" bestFit="1" customWidth="1"/>
    <col min="33" max="16384" width="9.140625" style="1"/>
  </cols>
  <sheetData>
    <row r="1" spans="1:23" s="88" customFormat="1">
      <c r="A1" s="218"/>
      <c r="B1" s="219"/>
      <c r="C1" s="220"/>
      <c r="D1" s="221" t="s">
        <v>26</v>
      </c>
      <c r="E1" s="221"/>
      <c r="F1" s="222"/>
      <c r="G1" s="222"/>
      <c r="H1" s="223" t="s">
        <v>112</v>
      </c>
      <c r="I1" s="219"/>
      <c r="J1" s="219"/>
      <c r="K1" s="219"/>
      <c r="L1" s="224"/>
      <c r="M1" s="89"/>
      <c r="N1" s="89"/>
      <c r="O1" s="89"/>
      <c r="P1" s="89"/>
      <c r="Q1" s="89"/>
      <c r="R1" s="89"/>
      <c r="S1" s="89"/>
      <c r="T1" s="89"/>
      <c r="U1" s="89"/>
      <c r="V1" s="89"/>
      <c r="W1" s="89"/>
    </row>
    <row r="2" spans="1:23" s="88" customFormat="1">
      <c r="A2" s="225"/>
      <c r="B2" s="94"/>
      <c r="C2" s="93"/>
      <c r="D2" s="92" t="str">
        <f>'PLANILHA ORÇ.'!A2</f>
        <v>PREFEITURA MUNICIPAL DE SÃO JOÃO DO SUL</v>
      </c>
      <c r="E2" s="887"/>
      <c r="F2" s="888"/>
      <c r="G2" s="889"/>
      <c r="H2" s="91" t="s">
        <v>112</v>
      </c>
      <c r="I2" s="94"/>
      <c r="J2" s="94"/>
      <c r="K2" s="94"/>
      <c r="L2" s="226"/>
      <c r="M2" s="89"/>
      <c r="N2" s="89"/>
      <c r="O2" s="89"/>
      <c r="P2" s="89"/>
      <c r="Q2" s="89"/>
      <c r="R2" s="89"/>
      <c r="S2" s="89"/>
      <c r="T2" s="89"/>
      <c r="U2" s="89"/>
      <c r="V2" s="89"/>
      <c r="W2" s="89"/>
    </row>
    <row r="3" spans="1:23" s="88" customFormat="1">
      <c r="A3" s="225"/>
      <c r="B3" s="94"/>
      <c r="C3" s="93"/>
      <c r="D3" s="227" t="s">
        <v>27</v>
      </c>
      <c r="E3" s="228"/>
      <c r="F3" s="96"/>
      <c r="G3" s="96"/>
      <c r="H3" s="95" t="s">
        <v>112</v>
      </c>
      <c r="I3" s="94"/>
      <c r="J3" s="94"/>
      <c r="K3" s="94"/>
      <c r="L3" s="226"/>
      <c r="M3" s="89"/>
      <c r="N3" s="89"/>
      <c r="O3" s="89"/>
      <c r="P3" s="89"/>
      <c r="Q3" s="89"/>
      <c r="R3" s="89"/>
      <c r="S3" s="89"/>
      <c r="T3" s="89"/>
      <c r="U3" s="89"/>
      <c r="V3" s="89"/>
      <c r="W3" s="89"/>
    </row>
    <row r="4" spans="1:23" s="88" customFormat="1" ht="14.25">
      <c r="A4" s="229"/>
      <c r="B4" s="97"/>
      <c r="C4" s="93"/>
      <c r="D4" s="890" t="str">
        <f>'PLANILHA ORÇ.'!A4</f>
        <v>PAVIMENTAÇÃO DA RODOVIA MUNICIPAL SJS 158 - TRECHO 02 - SENTIDO VILA GABRIEL - NORTE/SUL</v>
      </c>
      <c r="E4" s="891"/>
      <c r="F4" s="891"/>
      <c r="G4" s="892"/>
      <c r="H4" s="91" t="s">
        <v>112</v>
      </c>
      <c r="I4" s="94"/>
      <c r="J4" s="94"/>
      <c r="K4" s="94"/>
      <c r="L4" s="226"/>
      <c r="M4" s="89"/>
      <c r="N4" s="89"/>
      <c r="O4" s="89"/>
      <c r="P4" s="89"/>
      <c r="Q4" s="89"/>
      <c r="R4" s="89"/>
      <c r="S4" s="89"/>
      <c r="T4" s="89"/>
      <c r="U4" s="89"/>
      <c r="V4" s="89"/>
      <c r="W4" s="89"/>
    </row>
    <row r="5" spans="1:23" s="88" customFormat="1">
      <c r="A5" s="225"/>
      <c r="B5" s="94"/>
      <c r="C5" s="93"/>
      <c r="D5" s="227" t="s">
        <v>28</v>
      </c>
      <c r="E5" s="98"/>
      <c r="F5" s="96"/>
      <c r="G5" s="96"/>
      <c r="H5" s="95" t="s">
        <v>112</v>
      </c>
      <c r="I5" s="94"/>
      <c r="J5" s="94"/>
      <c r="K5" s="94"/>
      <c r="L5" s="226"/>
      <c r="M5" s="89"/>
      <c r="N5" s="89"/>
      <c r="O5" s="89"/>
      <c r="P5" s="89"/>
      <c r="Q5" s="89"/>
      <c r="R5" s="89"/>
      <c r="S5" s="89"/>
      <c r="T5" s="89"/>
      <c r="U5" s="89"/>
      <c r="V5" s="89"/>
      <c r="W5" s="89"/>
    </row>
    <row r="6" spans="1:23" s="88" customFormat="1">
      <c r="A6" s="225"/>
      <c r="B6" s="94"/>
      <c r="C6" s="93"/>
      <c r="D6" s="92" t="str">
        <f>'PLANILHA ORÇ.'!A8</f>
        <v>RODOVIA SJS 158 - TRECHO 02</v>
      </c>
      <c r="E6" s="887"/>
      <c r="F6" s="888"/>
      <c r="G6" s="889"/>
      <c r="H6" s="91" t="s">
        <v>112</v>
      </c>
      <c r="I6" s="94"/>
      <c r="J6" s="69"/>
      <c r="K6" s="94"/>
      <c r="L6" s="230" t="s">
        <v>111</v>
      </c>
      <c r="M6" s="89"/>
      <c r="N6" s="90"/>
      <c r="O6" s="89"/>
      <c r="P6" s="89"/>
      <c r="Q6" s="89"/>
      <c r="R6" s="89"/>
      <c r="S6" s="89"/>
      <c r="T6" s="89"/>
      <c r="U6" s="89"/>
      <c r="V6" s="89"/>
      <c r="W6" s="89"/>
    </row>
    <row r="7" spans="1:23" ht="6" customHeight="1" thickBot="1">
      <c r="A7" s="231"/>
      <c r="B7" s="19"/>
      <c r="C7" s="93"/>
      <c r="D7" s="19"/>
      <c r="E7" s="19"/>
      <c r="F7" s="19"/>
      <c r="G7" s="23"/>
      <c r="H7" s="19"/>
      <c r="I7" s="19"/>
      <c r="J7" s="19"/>
      <c r="K7" s="19"/>
      <c r="L7" s="232"/>
    </row>
    <row r="8" spans="1:23" s="85" customFormat="1" ht="18" customHeight="1" thickBot="1">
      <c r="A8" s="893" t="str">
        <f>IF(N24=1,N26,N25)</f>
        <v>Composição do BDI para obras com mão-de-obra onerada</v>
      </c>
      <c r="B8" s="894"/>
      <c r="C8" s="894"/>
      <c r="D8" s="894"/>
      <c r="E8" s="894"/>
      <c r="F8" s="894"/>
      <c r="G8" s="894"/>
      <c r="H8" s="894"/>
      <c r="I8" s="894"/>
      <c r="J8" s="894"/>
      <c r="K8" s="894"/>
      <c r="L8" s="895"/>
      <c r="M8" s="86"/>
      <c r="N8" s="87" t="b">
        <v>0</v>
      </c>
      <c r="O8" s="86"/>
      <c r="P8" s="86"/>
      <c r="Q8" s="86"/>
      <c r="R8" s="86"/>
      <c r="S8" s="86"/>
      <c r="T8" s="86"/>
      <c r="U8" s="86"/>
      <c r="V8" s="86"/>
      <c r="W8" s="86"/>
    </row>
    <row r="9" spans="1:23" ht="2.1" customHeight="1">
      <c r="A9" s="259"/>
      <c r="B9" s="260"/>
      <c r="C9" s="49"/>
      <c r="D9" s="84"/>
      <c r="E9" s="40"/>
      <c r="F9" s="40"/>
      <c r="G9" s="40"/>
      <c r="H9" s="40"/>
      <c r="I9" s="40"/>
      <c r="J9" s="40"/>
      <c r="K9" s="19"/>
      <c r="L9" s="232"/>
      <c r="O9" s="19"/>
    </row>
    <row r="10" spans="1:23" s="32" customFormat="1">
      <c r="A10" s="259"/>
      <c r="B10" s="260"/>
      <c r="C10" s="49"/>
      <c r="D10" s="41" t="s">
        <v>110</v>
      </c>
      <c r="E10" s="40"/>
      <c r="F10" s="41"/>
      <c r="G10" s="896"/>
      <c r="H10" s="83"/>
      <c r="I10" s="83"/>
      <c r="J10" s="40"/>
      <c r="K10" s="19"/>
      <c r="L10" s="232"/>
      <c r="M10" s="19"/>
      <c r="N10" s="35" t="s">
        <v>74</v>
      </c>
      <c r="O10" s="82">
        <v>2</v>
      </c>
      <c r="P10" s="19" t="str">
        <f>IF(O10=1,N10,IF(O10=2,N11,IF(O10=3,N12,IF(O10=4,N13,IF(O10=5,N14,IF(O10=6,N15," "))))))</f>
        <v>Construção de Rodovias e Ferrovias</v>
      </c>
      <c r="Q10" s="19"/>
      <c r="R10" s="19"/>
      <c r="S10" s="19"/>
      <c r="T10" s="19"/>
      <c r="U10" s="19"/>
      <c r="V10" s="19"/>
      <c r="W10" s="19"/>
    </row>
    <row r="11" spans="1:23" s="32" customFormat="1">
      <c r="A11" s="259"/>
      <c r="B11" s="260"/>
      <c r="C11" s="49"/>
      <c r="D11" s="41"/>
      <c r="E11" s="40"/>
      <c r="F11" s="40"/>
      <c r="G11" s="896"/>
      <c r="H11" s="81"/>
      <c r="I11" s="81"/>
      <c r="J11" s="40"/>
      <c r="K11" s="19"/>
      <c r="L11" s="232"/>
      <c r="M11" s="19"/>
      <c r="N11" s="35" t="s">
        <v>71</v>
      </c>
      <c r="O11" s="19"/>
      <c r="P11" s="19"/>
      <c r="Q11" s="19"/>
      <c r="R11" s="35"/>
      <c r="S11" s="19"/>
      <c r="T11" s="19"/>
      <c r="U11" s="19"/>
      <c r="V11" s="19"/>
      <c r="W11" s="19"/>
    </row>
    <row r="12" spans="1:23" s="32" customFormat="1" ht="13.5" thickBot="1">
      <c r="A12" s="259"/>
      <c r="B12" s="260"/>
      <c r="C12" s="49"/>
      <c r="D12" s="41"/>
      <c r="E12" s="40"/>
      <c r="F12" s="40"/>
      <c r="G12" s="40"/>
      <c r="H12" s="40"/>
      <c r="I12" s="40"/>
      <c r="J12" s="40"/>
      <c r="K12" s="19"/>
      <c r="L12" s="232"/>
      <c r="M12" s="19"/>
      <c r="N12" s="35" t="s">
        <v>69</v>
      </c>
      <c r="O12" s="19"/>
      <c r="P12" s="19"/>
      <c r="Q12" s="19"/>
      <c r="R12" s="35"/>
      <c r="S12" s="19"/>
      <c r="T12" s="19"/>
      <c r="U12" s="19"/>
      <c r="V12" s="19"/>
      <c r="W12" s="19"/>
    </row>
    <row r="13" spans="1:23" s="32" customFormat="1" ht="14.1" customHeight="1" thickBot="1">
      <c r="A13" s="259"/>
      <c r="B13" s="260"/>
      <c r="C13" s="884" t="str">
        <f>"COMPOSIÇÃO - BDI para "&amp;P10</f>
        <v>COMPOSIÇÃO - BDI para Construção de Rodovias e Ferrovias</v>
      </c>
      <c r="D13" s="885"/>
      <c r="E13" s="885"/>
      <c r="F13" s="885"/>
      <c r="G13" s="885"/>
      <c r="H13" s="885"/>
      <c r="I13" s="886"/>
      <c r="J13" s="19"/>
      <c r="K13" s="19"/>
      <c r="L13" s="232"/>
      <c r="M13" s="19"/>
      <c r="N13" s="35" t="s">
        <v>67</v>
      </c>
      <c r="O13" s="19"/>
      <c r="P13" s="19"/>
      <c r="Q13" s="19"/>
      <c r="R13" s="35"/>
      <c r="S13" s="19"/>
      <c r="T13" s="19"/>
      <c r="U13" s="19"/>
      <c r="V13" s="19"/>
      <c r="W13" s="19"/>
    </row>
    <row r="14" spans="1:23" s="32" customFormat="1" ht="27.95" customHeight="1">
      <c r="A14" s="259"/>
      <c r="B14" s="260"/>
      <c r="C14" s="80" t="s">
        <v>3</v>
      </c>
      <c r="D14" s="79" t="s">
        <v>109</v>
      </c>
      <c r="E14" s="79" t="s">
        <v>108</v>
      </c>
      <c r="F14" s="79" t="s">
        <v>107</v>
      </c>
      <c r="G14" s="79" t="s">
        <v>106</v>
      </c>
      <c r="H14" s="78" t="s">
        <v>105</v>
      </c>
      <c r="I14" s="78" t="s">
        <v>104</v>
      </c>
      <c r="J14" s="19"/>
      <c r="K14" s="19"/>
      <c r="L14" s="232"/>
      <c r="M14" s="19"/>
      <c r="N14" s="35" t="s">
        <v>65</v>
      </c>
      <c r="O14" s="19"/>
      <c r="P14" s="19"/>
      <c r="Q14" s="19"/>
      <c r="R14" s="35"/>
      <c r="S14" s="19"/>
      <c r="T14" s="19"/>
      <c r="U14" s="19"/>
      <c r="V14" s="19"/>
      <c r="W14" s="19"/>
    </row>
    <row r="15" spans="1:23" s="32" customFormat="1" ht="14.1" customHeight="1">
      <c r="A15" s="259"/>
      <c r="B15" s="260"/>
      <c r="C15" s="77">
        <v>1</v>
      </c>
      <c r="D15" s="76" t="s">
        <v>103</v>
      </c>
      <c r="E15" s="75" t="s">
        <v>102</v>
      </c>
      <c r="F15" s="286">
        <v>4.4999999999999998E-2</v>
      </c>
      <c r="G15" s="74" t="str">
        <f t="shared" ref="G15:G24" si="0">IF(F15="","",IF(AND(F15&gt;=H15,F15&lt;=I15),"OK",""))</f>
        <v>OK</v>
      </c>
      <c r="H15" s="65">
        <f>INDEX(matriz,$W17,$O$10)</f>
        <v>3.7999999999999999E-2</v>
      </c>
      <c r="I15" s="65">
        <f>INDEX(matriz2,$W23,$O$10)</f>
        <v>4.6699999999999998E-2</v>
      </c>
      <c r="J15" s="19"/>
      <c r="K15" s="19"/>
      <c r="L15" s="232"/>
      <c r="M15" s="19"/>
      <c r="N15" s="19" t="s">
        <v>63</v>
      </c>
      <c r="O15" s="19"/>
      <c r="P15" s="19"/>
      <c r="Q15" s="19"/>
      <c r="R15" s="35"/>
      <c r="S15" s="19"/>
      <c r="T15" s="19"/>
      <c r="U15" s="19"/>
      <c r="V15" s="19"/>
      <c r="W15" s="19"/>
    </row>
    <row r="16" spans="1:23" s="32" customFormat="1" ht="14.1" customHeight="1">
      <c r="A16" s="259"/>
      <c r="B16" s="260"/>
      <c r="C16" s="68">
        <v>2</v>
      </c>
      <c r="D16" s="67" t="s">
        <v>101</v>
      </c>
      <c r="E16" s="66" t="s">
        <v>100</v>
      </c>
      <c r="F16" s="287">
        <v>7.4000000000000003E-3</v>
      </c>
      <c r="G16" s="61" t="str">
        <f t="shared" si="0"/>
        <v>OK</v>
      </c>
      <c r="H16" s="65">
        <f>INDEX(matriz,$W18,$O$10)</f>
        <v>3.2000000000000002E-3</v>
      </c>
      <c r="I16" s="65">
        <f>INDEX(matriz2,$W24,$O$10)</f>
        <v>7.4000000000000003E-3</v>
      </c>
      <c r="J16" s="19"/>
      <c r="K16" s="19"/>
      <c r="L16" s="232"/>
      <c r="M16" s="19"/>
      <c r="N16" s="35"/>
      <c r="O16" s="19"/>
      <c r="P16" s="35" t="s">
        <v>99</v>
      </c>
      <c r="Q16" s="35">
        <v>1</v>
      </c>
      <c r="R16" s="19">
        <v>2</v>
      </c>
      <c r="S16" s="19">
        <v>3</v>
      </c>
      <c r="T16" s="19">
        <v>4</v>
      </c>
      <c r="U16" s="19">
        <v>5</v>
      </c>
      <c r="V16" s="19">
        <v>6</v>
      </c>
      <c r="W16" s="19"/>
    </row>
    <row r="17" spans="1:23" s="32" customFormat="1" ht="14.1" customHeight="1">
      <c r="A17" s="259"/>
      <c r="B17" s="260"/>
      <c r="C17" s="68">
        <v>3</v>
      </c>
      <c r="D17" s="73" t="s">
        <v>98</v>
      </c>
      <c r="E17" s="66" t="s">
        <v>97</v>
      </c>
      <c r="F17" s="287">
        <v>7.4999999999999997E-3</v>
      </c>
      <c r="G17" s="61" t="str">
        <f t="shared" si="0"/>
        <v>OK</v>
      </c>
      <c r="H17" s="65">
        <f>INDEX(matriz,$W19,$O$10)</f>
        <v>5.0000000000000001E-3</v>
      </c>
      <c r="I17" s="65">
        <f>INDEX(matriz2,$W25,$O$10)</f>
        <v>9.7000000000000003E-3</v>
      </c>
      <c r="J17" s="19"/>
      <c r="K17" s="71"/>
      <c r="L17" s="232"/>
      <c r="M17" s="19"/>
      <c r="N17" s="69"/>
      <c r="O17" s="19"/>
      <c r="P17" s="19"/>
      <c r="Q17" s="36">
        <v>0.03</v>
      </c>
      <c r="R17" s="36">
        <v>3.7999999999999999E-2</v>
      </c>
      <c r="S17" s="36">
        <v>3.4299999999999997E-2</v>
      </c>
      <c r="T17" s="36">
        <v>5.2900000000000003E-2</v>
      </c>
      <c r="U17" s="36">
        <v>0.04</v>
      </c>
      <c r="V17" s="36">
        <v>1.4999999999999999E-2</v>
      </c>
      <c r="W17" s="19">
        <v>1</v>
      </c>
    </row>
    <row r="18" spans="1:23" s="32" customFormat="1" ht="14.1" customHeight="1">
      <c r="A18" s="259"/>
      <c r="B18" s="260"/>
      <c r="C18" s="68">
        <v>4</v>
      </c>
      <c r="D18" s="67" t="s">
        <v>96</v>
      </c>
      <c r="E18" s="66" t="s">
        <v>95</v>
      </c>
      <c r="F18" s="287">
        <v>1.0999999999999999E-2</v>
      </c>
      <c r="G18" s="61" t="str">
        <f t="shared" si="0"/>
        <v>OK</v>
      </c>
      <c r="H18" s="65">
        <f>INDEX(matriz,$W20,$O$10)</f>
        <v>1.0200000000000001E-2</v>
      </c>
      <c r="I18" s="65">
        <f>INDEX(matriz2,$W26,$O$10)</f>
        <v>1.21E-2</v>
      </c>
      <c r="J18" s="19"/>
      <c r="K18" s="71"/>
      <c r="L18" s="232"/>
      <c r="M18" s="19"/>
      <c r="N18" s="72">
        <f>((((1+F15+F16+F17)*(1+F18)*(1+F19))/(1-(F20-0.045))-1))</f>
        <v>0.1766991479410267</v>
      </c>
      <c r="O18" s="19"/>
      <c r="P18" s="19"/>
      <c r="Q18" s="36">
        <v>8.0000000000000002E-3</v>
      </c>
      <c r="R18" s="36">
        <v>3.2000000000000002E-3</v>
      </c>
      <c r="S18" s="36">
        <v>2.8E-3</v>
      </c>
      <c r="T18" s="36">
        <v>2.5000000000000001E-3</v>
      </c>
      <c r="U18" s="36">
        <v>8.0999999999999996E-3</v>
      </c>
      <c r="V18" s="36">
        <v>3.0000000000000001E-3</v>
      </c>
      <c r="W18" s="19">
        <v>2</v>
      </c>
    </row>
    <row r="19" spans="1:23" s="32" customFormat="1" ht="14.1" customHeight="1">
      <c r="A19" s="259"/>
      <c r="B19" s="260"/>
      <c r="C19" s="68">
        <v>5</v>
      </c>
      <c r="D19" s="67" t="s">
        <v>94</v>
      </c>
      <c r="E19" s="66" t="s">
        <v>93</v>
      </c>
      <c r="F19" s="287">
        <v>0.08</v>
      </c>
      <c r="G19" s="61" t="str">
        <f t="shared" si="0"/>
        <v>OK</v>
      </c>
      <c r="H19" s="65">
        <f>INDEX(matriz,$W21,$O$10)</f>
        <v>6.6400000000000001E-2</v>
      </c>
      <c r="I19" s="65">
        <f>INDEX(matriz2,$W27,$O$10)</f>
        <v>8.6900000000000005E-2</v>
      </c>
      <c r="J19" s="19"/>
      <c r="K19" s="71"/>
      <c r="L19" s="232"/>
      <c r="M19" s="19"/>
      <c r="N19" s="69" t="str">
        <f>"Percentual de BDI superior ao limite estipulado pelo Acórdão TCU 2.622/2013 devido a soma de 4,5% (CPRB, conforme LEI 13.161/2015) no item Tributos, referente a desoneração na Contribuição Previdenciária. O cálculo dessa composição onerada resulta em " &amp;N22</f>
        <v>Percentual de BDI superior ao limite estipulado pelo Acórdão TCU 2.622/2013 devido a soma de 4,5% (CPRB, conforme LEI 13.161/2015) no item Tributos, referente a desoneração na Contribuição Previdenciária. O cálculo dessa composição onerada resulta em 17,67%</v>
      </c>
      <c r="O19" s="19"/>
      <c r="P19" s="19"/>
      <c r="Q19" s="36">
        <v>9.7000000000000003E-3</v>
      </c>
      <c r="R19" s="36">
        <v>5.0000000000000001E-3</v>
      </c>
      <c r="S19" s="36">
        <v>0.01</v>
      </c>
      <c r="T19" s="36">
        <v>0.01</v>
      </c>
      <c r="U19" s="36">
        <v>1.46E-2</v>
      </c>
      <c r="V19" s="36">
        <v>5.5999999999999999E-3</v>
      </c>
      <c r="W19" s="19">
        <v>3</v>
      </c>
    </row>
    <row r="20" spans="1:23" s="32" customFormat="1" ht="14.1" customHeight="1">
      <c r="A20" s="259"/>
      <c r="B20" s="260"/>
      <c r="C20" s="68">
        <v>6</v>
      </c>
      <c r="D20" s="67" t="s">
        <v>92</v>
      </c>
      <c r="E20" s="66" t="s">
        <v>91</v>
      </c>
      <c r="F20" s="288">
        <f>SUM(F21:F24)</f>
        <v>6.1499999999999999E-2</v>
      </c>
      <c r="G20" s="61" t="str">
        <f t="shared" si="0"/>
        <v>OK</v>
      </c>
      <c r="H20" s="65">
        <f>IF(N24=1,0.0365,0.0815)</f>
        <v>3.6499999999999998E-2</v>
      </c>
      <c r="I20" s="65">
        <f>IF(N24=1,0.0865,0.1315)</f>
        <v>8.6499999999999994E-2</v>
      </c>
      <c r="J20" s="19"/>
      <c r="K20" s="19"/>
      <c r="L20" s="232"/>
      <c r="M20" s="19"/>
      <c r="N20" s="70">
        <f>ROUND(N18*100,2)</f>
        <v>17.670000000000002</v>
      </c>
      <c r="O20" s="19"/>
      <c r="P20" s="19"/>
      <c r="Q20" s="36">
        <v>5.8999999999999999E-3</v>
      </c>
      <c r="R20" s="36">
        <v>1.0200000000000001E-2</v>
      </c>
      <c r="S20" s="36">
        <v>9.4000000000000004E-3</v>
      </c>
      <c r="T20" s="36">
        <v>1.01E-2</v>
      </c>
      <c r="U20" s="36">
        <v>9.4000000000000004E-3</v>
      </c>
      <c r="V20" s="36">
        <v>8.5000000000000006E-3</v>
      </c>
      <c r="W20" s="19">
        <v>4</v>
      </c>
    </row>
    <row r="21" spans="1:23" s="32" customFormat="1" ht="14.1" customHeight="1" thickBot="1">
      <c r="A21" s="899"/>
      <c r="B21" s="900"/>
      <c r="C21" s="68" t="s">
        <v>17</v>
      </c>
      <c r="D21" s="67" t="s">
        <v>90</v>
      </c>
      <c r="E21" s="66" t="s">
        <v>90</v>
      </c>
      <c r="F21" s="288">
        <v>6.4999999999999997E-3</v>
      </c>
      <c r="G21" s="61" t="str">
        <f t="shared" si="0"/>
        <v>OK</v>
      </c>
      <c r="H21" s="65">
        <v>6.4999999999999997E-3</v>
      </c>
      <c r="I21" s="65">
        <v>6.4999999999999997E-3</v>
      </c>
      <c r="J21" s="901" t="str">
        <f>IF(N24=2,"Foi incluída a CPRB com a alíquota de 4,50% sobre a Receita Bruta"," ")</f>
        <v xml:space="preserve"> </v>
      </c>
      <c r="K21" s="901"/>
      <c r="L21" s="902"/>
      <c r="M21" s="19"/>
      <c r="N21" s="69" t="s">
        <v>89</v>
      </c>
      <c r="O21" s="19"/>
      <c r="P21" s="19"/>
      <c r="Q21" s="36">
        <v>6.1600000000000002E-2</v>
      </c>
      <c r="R21" s="36">
        <v>6.6400000000000001E-2</v>
      </c>
      <c r="S21" s="36">
        <v>6.7400000000000002E-2</v>
      </c>
      <c r="T21" s="36">
        <v>0.08</v>
      </c>
      <c r="U21" s="36">
        <v>7.1400000000000005E-2</v>
      </c>
      <c r="V21" s="36">
        <v>3.5000000000000003E-2</v>
      </c>
      <c r="W21" s="19">
        <v>5</v>
      </c>
    </row>
    <row r="22" spans="1:23" ht="14.1" customHeight="1">
      <c r="A22" s="903" t="s">
        <v>88</v>
      </c>
      <c r="B22" s="905" t="s">
        <v>87</v>
      </c>
      <c r="C22" s="68" t="s">
        <v>18</v>
      </c>
      <c r="D22" s="67" t="s">
        <v>86</v>
      </c>
      <c r="E22" s="66" t="s">
        <v>86</v>
      </c>
      <c r="F22" s="288">
        <v>0.03</v>
      </c>
      <c r="G22" s="61" t="str">
        <f t="shared" si="0"/>
        <v>OK</v>
      </c>
      <c r="H22" s="65">
        <v>0.03</v>
      </c>
      <c r="I22" s="65">
        <v>0.03</v>
      </c>
      <c r="J22" s="901"/>
      <c r="K22" s="901"/>
      <c r="L22" s="902"/>
      <c r="N22" s="58" t="str">
        <f>N20&amp;N21</f>
        <v>17,67%</v>
      </c>
      <c r="P22" s="4" t="s">
        <v>85</v>
      </c>
      <c r="Q22" s="4">
        <v>1</v>
      </c>
      <c r="R22" s="2">
        <v>2</v>
      </c>
      <c r="S22" s="2">
        <v>3</v>
      </c>
      <c r="T22" s="2">
        <v>4</v>
      </c>
      <c r="U22" s="2">
        <v>5</v>
      </c>
      <c r="V22" s="2">
        <v>6</v>
      </c>
    </row>
    <row r="23" spans="1:23" ht="14.1" customHeight="1" thickBot="1">
      <c r="A23" s="904"/>
      <c r="B23" s="906"/>
      <c r="C23" s="64" t="s">
        <v>84</v>
      </c>
      <c r="D23" s="63" t="s">
        <v>83</v>
      </c>
      <c r="E23" s="62" t="s">
        <v>82</v>
      </c>
      <c r="F23" s="289">
        <f>IF(N24=1,0,0.045)</f>
        <v>0</v>
      </c>
      <c r="G23" s="61" t="str">
        <f t="shared" si="0"/>
        <v>OK</v>
      </c>
      <c r="H23" s="60">
        <f>IF(N24=1,0,0.045)</f>
        <v>0</v>
      </c>
      <c r="I23" s="60">
        <f>IF(N24=1,0,0.045)</f>
        <v>0</v>
      </c>
      <c r="J23" s="59"/>
      <c r="K23" s="59"/>
      <c r="L23" s="233"/>
      <c r="N23" s="58"/>
      <c r="Q23" s="36">
        <v>5.5E-2</v>
      </c>
      <c r="R23" s="36">
        <v>4.6699999999999998E-2</v>
      </c>
      <c r="S23" s="36">
        <v>6.7100000000000007E-2</v>
      </c>
      <c r="T23" s="36">
        <v>7.9299999999999995E-2</v>
      </c>
      <c r="U23" s="36">
        <v>7.85E-2</v>
      </c>
      <c r="V23" s="36">
        <v>4.4900000000000002E-2</v>
      </c>
      <c r="W23" s="2">
        <v>1</v>
      </c>
    </row>
    <row r="24" spans="1:23" ht="14.1" customHeight="1" thickBot="1">
      <c r="A24" s="234">
        <v>0.05</v>
      </c>
      <c r="B24" s="57">
        <v>0.5</v>
      </c>
      <c r="C24" s="56" t="s">
        <v>81</v>
      </c>
      <c r="D24" s="55" t="s">
        <v>80</v>
      </c>
      <c r="E24" s="54" t="s">
        <v>80</v>
      </c>
      <c r="F24" s="290">
        <f>A24*B24</f>
        <v>2.5000000000000001E-2</v>
      </c>
      <c r="G24" s="53" t="str">
        <f t="shared" si="0"/>
        <v>OK</v>
      </c>
      <c r="H24" s="52">
        <f>IF(B24=0,0.02,0.02*B24)</f>
        <v>0.01</v>
      </c>
      <c r="I24" s="52">
        <f>IF(B24=0,0.05,0.05*B24)</f>
        <v>2.5000000000000001E-2</v>
      </c>
      <c r="J24" s="51"/>
      <c r="K24" s="51"/>
      <c r="L24" s="235"/>
      <c r="N24" s="50">
        <f>IF(N8=TRUE,2,1)</f>
        <v>1</v>
      </c>
      <c r="Q24" s="36">
        <v>0.01</v>
      </c>
      <c r="R24" s="36">
        <v>7.4000000000000003E-3</v>
      </c>
      <c r="S24" s="36">
        <v>7.4999999999999997E-3</v>
      </c>
      <c r="T24" s="36">
        <v>5.5999999999999999E-3</v>
      </c>
      <c r="U24" s="36">
        <v>1.9900000000000001E-2</v>
      </c>
      <c r="V24" s="36">
        <v>8.2000000000000007E-3</v>
      </c>
      <c r="W24" s="2">
        <v>2</v>
      </c>
    </row>
    <row r="25" spans="1:23" ht="14.1" customHeight="1">
      <c r="A25" s="259"/>
      <c r="B25" s="260"/>
      <c r="C25" s="49"/>
      <c r="D25" s="41"/>
      <c r="E25" s="907" t="s">
        <v>79</v>
      </c>
      <c r="F25" s="908"/>
      <c r="G25" s="909"/>
      <c r="H25" s="910" t="str">
        <f>IF(O10=1,S30,IF(O10=2,S31,IF(O10=3,S32,IF(O10=4,S33,IF(O10=5,S34,IF(O10=6,S35," "))))))</f>
        <v>de 19,60% a 24,23%</v>
      </c>
      <c r="I25" s="911"/>
      <c r="J25" s="236"/>
      <c r="K25" s="236"/>
      <c r="L25" s="237"/>
      <c r="N25" s="4" t="s">
        <v>78</v>
      </c>
      <c r="Q25" s="36">
        <v>1.2699999999999999E-2</v>
      </c>
      <c r="R25" s="36">
        <v>9.7000000000000003E-3</v>
      </c>
      <c r="S25" s="36">
        <v>1.7399999999999999E-2</v>
      </c>
      <c r="T25" s="36">
        <v>1.9699999999999999E-2</v>
      </c>
      <c r="U25" s="36">
        <v>3.1600000000000003E-2</v>
      </c>
      <c r="V25" s="36">
        <v>8.8999999999999999E-3</v>
      </c>
      <c r="W25" s="2">
        <v>3</v>
      </c>
    </row>
    <row r="26" spans="1:23" ht="12.75" customHeight="1" thickBot="1">
      <c r="A26" s="259"/>
      <c r="B26" s="912" t="s">
        <v>77</v>
      </c>
      <c r="C26" s="913"/>
      <c r="D26" s="914"/>
      <c r="E26" s="40"/>
      <c r="F26" s="40"/>
      <c r="G26" s="40"/>
      <c r="H26" s="40"/>
      <c r="I26" s="19"/>
      <c r="J26" s="48"/>
      <c r="K26" s="48"/>
      <c r="L26" s="238"/>
      <c r="N26" s="4" t="s">
        <v>76</v>
      </c>
      <c r="Q26" s="36">
        <v>1.3899999999999999E-2</v>
      </c>
      <c r="R26" s="36">
        <v>1.21E-2</v>
      </c>
      <c r="S26" s="36">
        <v>1.17E-2</v>
      </c>
      <c r="T26" s="36">
        <v>1.11E-2</v>
      </c>
      <c r="U26" s="36">
        <v>1.3299999999999999E-2</v>
      </c>
      <c r="V26" s="36">
        <v>1.11E-2</v>
      </c>
      <c r="W26" s="2">
        <v>4</v>
      </c>
    </row>
    <row r="27" spans="1:23" ht="18" customHeight="1">
      <c r="A27" s="239"/>
      <c r="B27" s="47"/>
      <c r="C27" s="46"/>
      <c r="D27" s="41"/>
      <c r="E27" s="915" t="s">
        <v>75</v>
      </c>
      <c r="F27" s="917">
        <f>((((1+F15+F16+F17)*(1+F18)*(1+F19))/(1-F20))-1)</f>
        <v>0.23312052424080965</v>
      </c>
      <c r="G27" s="919"/>
      <c r="H27" s="920"/>
      <c r="I27" s="920"/>
      <c r="J27" s="19"/>
      <c r="K27" s="19"/>
      <c r="L27" s="232"/>
      <c r="N27" s="2" t="str">
        <f>IF(Q43=2,N43,IF(Q43=3,N44,IF(Q43=4,N45,IF(Q43=5,N46,IF(Q43=6,O47,"Erro")))))</f>
        <v>Percentual do BDI quando calculado sem desoneração é inferior ao limite estipulado pelo Acórdão TCU 2.622/2013.</v>
      </c>
      <c r="Q27" s="36">
        <v>8.9599999999999999E-2</v>
      </c>
      <c r="R27" s="36">
        <v>8.6900000000000005E-2</v>
      </c>
      <c r="S27" s="36">
        <v>9.4E-2</v>
      </c>
      <c r="T27" s="36">
        <v>9.5100000000000004E-2</v>
      </c>
      <c r="U27" s="36">
        <v>0.1043</v>
      </c>
      <c r="V27" s="36">
        <v>6.2199999999999998E-2</v>
      </c>
      <c r="W27" s="2">
        <v>5</v>
      </c>
    </row>
    <row r="28" spans="1:23" ht="18" customHeight="1" thickBot="1">
      <c r="A28" s="239"/>
      <c r="B28" s="47"/>
      <c r="C28" s="46"/>
      <c r="D28" s="41"/>
      <c r="E28" s="916"/>
      <c r="F28" s="918"/>
      <c r="G28" s="920"/>
      <c r="H28" s="920"/>
      <c r="I28" s="920"/>
      <c r="J28" s="19"/>
      <c r="K28" s="19"/>
      <c r="L28" s="232"/>
      <c r="N28" s="4" t="str">
        <f>IF(R43=2,N43,IF(R43=3,N45,IF(R43=4,O47,"Erro")))</f>
        <v>OK!</v>
      </c>
    </row>
    <row r="29" spans="1:23" ht="18" customHeight="1">
      <c r="A29" s="240"/>
      <c r="B29" s="45"/>
      <c r="C29" s="44"/>
      <c r="D29" s="43"/>
      <c r="E29" s="40"/>
      <c r="F29" s="42"/>
      <c r="G29" s="920"/>
      <c r="H29" s="920"/>
      <c r="I29" s="920"/>
      <c r="J29" s="19"/>
      <c r="K29" s="19"/>
      <c r="L29" s="232"/>
    </row>
    <row r="30" spans="1:23" ht="12.75" customHeight="1">
      <c r="A30" s="240"/>
      <c r="B30" s="260"/>
      <c r="C30" s="41"/>
      <c r="D30" s="19"/>
      <c r="E30" s="40"/>
      <c r="F30" s="40"/>
      <c r="G30" s="40"/>
      <c r="H30" s="40"/>
      <c r="I30" s="40"/>
      <c r="J30" s="19"/>
      <c r="K30" s="19"/>
      <c r="L30" s="232"/>
      <c r="N30" s="2" t="str">
        <f>(B24*100)&amp;N21</f>
        <v>50%</v>
      </c>
      <c r="P30" s="35" t="s">
        <v>74</v>
      </c>
      <c r="Q30" s="38">
        <v>0.2034</v>
      </c>
      <c r="R30" s="38">
        <v>0.25</v>
      </c>
      <c r="S30" s="4" t="s">
        <v>73</v>
      </c>
      <c r="W30" s="2">
        <v>1</v>
      </c>
    </row>
    <row r="31" spans="1:23" ht="12.75" customHeight="1">
      <c r="A31" s="259"/>
      <c r="B31" s="241" t="s">
        <v>72</v>
      </c>
      <c r="C31" s="39"/>
      <c r="D31" s="33"/>
      <c r="E31" s="33"/>
      <c r="F31" s="33"/>
      <c r="G31" s="33"/>
      <c r="H31" s="33"/>
      <c r="I31" s="33"/>
      <c r="J31" s="19"/>
      <c r="K31" s="19"/>
      <c r="L31" s="232"/>
      <c r="N31" s="2" t="str">
        <f>(A24*100)&amp;N21</f>
        <v>5%</v>
      </c>
      <c r="P31" s="35" t="s">
        <v>71</v>
      </c>
      <c r="Q31" s="38">
        <v>0.19600000000000001</v>
      </c>
      <c r="R31" s="38">
        <v>0.24229999999999999</v>
      </c>
      <c r="S31" s="4" t="s">
        <v>70</v>
      </c>
      <c r="W31" s="2">
        <v>2</v>
      </c>
    </row>
    <row r="32" spans="1:23" ht="12.75" customHeight="1">
      <c r="A32" s="259"/>
      <c r="B32" s="241"/>
      <c r="C32" s="39"/>
      <c r="D32" s="33"/>
      <c r="E32" s="33"/>
      <c r="F32" s="33"/>
      <c r="G32" s="33"/>
      <c r="H32" s="33"/>
      <c r="I32" s="33"/>
      <c r="J32" s="19"/>
      <c r="K32" s="19"/>
      <c r="L32" s="232"/>
      <c r="N32" s="2" t="str">
        <f>" e a sua base de cálculo é de "&amp;N30</f>
        <v xml:space="preserve"> e a sua base de cálculo é de 50%</v>
      </c>
      <c r="P32" s="35" t="s">
        <v>69</v>
      </c>
      <c r="Q32" s="38">
        <v>0.20760000000000001</v>
      </c>
      <c r="R32" s="38">
        <v>0.26440000000000002</v>
      </c>
      <c r="S32" s="4" t="s">
        <v>68</v>
      </c>
      <c r="W32" s="2">
        <v>3</v>
      </c>
    </row>
    <row r="33" spans="1:24" ht="12.75" customHeight="1">
      <c r="A33" s="242"/>
      <c r="B33" s="33"/>
      <c r="C33" s="39"/>
      <c r="D33" s="33"/>
      <c r="E33" s="33"/>
      <c r="F33" s="33"/>
      <c r="G33" s="33"/>
      <c r="H33" s="33"/>
      <c r="I33" s="33"/>
      <c r="J33" s="33"/>
      <c r="K33" s="33"/>
      <c r="L33" s="243"/>
      <c r="N33" s="2" t="str">
        <f>N31&amp;N32</f>
        <v>5% e a sua base de cálculo é de 50%</v>
      </c>
      <c r="P33" s="35" t="s">
        <v>67</v>
      </c>
      <c r="Q33" s="38">
        <v>0.24</v>
      </c>
      <c r="R33" s="38">
        <v>0.27860000000000001</v>
      </c>
      <c r="S33" s="4" t="s">
        <v>66</v>
      </c>
      <c r="W33" s="2">
        <v>4</v>
      </c>
    </row>
    <row r="34" spans="1:24" ht="12.75" customHeight="1">
      <c r="A34" s="242"/>
      <c r="B34" s="33"/>
      <c r="C34" s="39"/>
      <c r="D34" s="33"/>
      <c r="E34" s="33"/>
      <c r="F34" s="33"/>
      <c r="G34" s="244"/>
      <c r="H34" s="33"/>
      <c r="I34" s="33"/>
      <c r="J34" s="33"/>
      <c r="K34" s="33"/>
      <c r="L34" s="243"/>
      <c r="M34" s="19"/>
      <c r="N34" s="35" t="str">
        <f>" sobre o valor total do orçamento."</f>
        <v xml:space="preserve"> sobre o valor total do orçamento.</v>
      </c>
      <c r="O34" s="19"/>
      <c r="P34" s="35" t="s">
        <v>65</v>
      </c>
      <c r="Q34" s="36">
        <v>0.22800000000000001</v>
      </c>
      <c r="R34" s="36">
        <v>0.3095</v>
      </c>
      <c r="S34" s="4" t="s">
        <v>64</v>
      </c>
      <c r="T34" s="19"/>
      <c r="U34" s="19"/>
      <c r="V34" s="19"/>
      <c r="W34" s="19">
        <v>5</v>
      </c>
      <c r="X34" s="32"/>
    </row>
    <row r="35" spans="1:24" s="32" customFormat="1" ht="12.75" customHeight="1">
      <c r="A35" s="242"/>
      <c r="B35" s="33"/>
      <c r="C35" s="39"/>
      <c r="D35" s="33"/>
      <c r="E35" s="33"/>
      <c r="F35" s="33"/>
      <c r="G35" s="244"/>
      <c r="H35" s="33"/>
      <c r="I35" s="33"/>
      <c r="J35" s="33"/>
      <c r="K35" s="33"/>
      <c r="L35" s="243"/>
      <c r="M35" s="19"/>
      <c r="N35" s="19" t="str">
        <f>N33&amp;N34</f>
        <v>5% e a sua base de cálculo é de 50% sobre o valor total do orçamento.</v>
      </c>
      <c r="O35" s="19"/>
      <c r="P35" s="19" t="s">
        <v>63</v>
      </c>
      <c r="Q35" s="36">
        <v>0.111</v>
      </c>
      <c r="R35" s="36">
        <v>0.16800000000000001</v>
      </c>
      <c r="S35" s="4" t="s">
        <v>62</v>
      </c>
      <c r="T35" s="19"/>
      <c r="U35" s="19"/>
      <c r="V35" s="19"/>
      <c r="W35" s="19">
        <v>6</v>
      </c>
    </row>
    <row r="36" spans="1:24" s="32" customFormat="1" ht="12.75" customHeight="1">
      <c r="A36" s="245"/>
      <c r="B36" s="921" t="str">
        <f>IF(N24=2,(IF(Q43=5,N19," "))," ")</f>
        <v xml:space="preserve"> </v>
      </c>
      <c r="C36" s="922"/>
      <c r="D36" s="922"/>
      <c r="E36" s="922"/>
      <c r="F36" s="922"/>
      <c r="G36" s="922"/>
      <c r="H36" s="922"/>
      <c r="I36" s="922"/>
      <c r="J36" s="922"/>
      <c r="K36" s="923"/>
      <c r="L36" s="246"/>
      <c r="M36" s="19"/>
      <c r="N36" s="19"/>
      <c r="O36" s="19"/>
      <c r="P36" s="19"/>
      <c r="Q36" s="19"/>
      <c r="R36" s="19"/>
      <c r="S36" s="19"/>
      <c r="T36" s="19"/>
      <c r="U36" s="19"/>
      <c r="V36" s="19"/>
      <c r="W36" s="19"/>
    </row>
    <row r="37" spans="1:24" s="32" customFormat="1" ht="12.75" customHeight="1">
      <c r="A37" s="245"/>
      <c r="B37" s="924"/>
      <c r="C37" s="925"/>
      <c r="D37" s="925"/>
      <c r="E37" s="925"/>
      <c r="F37" s="925"/>
      <c r="G37" s="925"/>
      <c r="H37" s="925"/>
      <c r="I37" s="925"/>
      <c r="J37" s="925"/>
      <c r="K37" s="926"/>
      <c r="L37" s="246"/>
      <c r="M37" s="19"/>
      <c r="N37" s="19"/>
      <c r="O37" s="19"/>
      <c r="P37" s="35" t="s">
        <v>61</v>
      </c>
      <c r="Q37" s="36">
        <f>INDEX(Q30:R35,O10,1)</f>
        <v>0.19600000000000001</v>
      </c>
      <c r="R37" s="36">
        <f>INDEX(Q30:R35,O10,2)</f>
        <v>0.24229999999999999</v>
      </c>
      <c r="S37" s="19"/>
      <c r="T37" s="19"/>
      <c r="U37" s="19"/>
      <c r="V37" s="19"/>
      <c r="W37" s="19"/>
    </row>
    <row r="38" spans="1:24" s="32" customFormat="1" ht="12.75" customHeight="1">
      <c r="A38" s="245"/>
      <c r="B38" s="247" t="s">
        <v>60</v>
      </c>
      <c r="C38" s="248"/>
      <c r="D38" s="248"/>
      <c r="E38" s="248"/>
      <c r="F38" s="248"/>
      <c r="G38" s="37"/>
      <c r="H38" s="37"/>
      <c r="I38" s="37"/>
      <c r="J38" s="37"/>
      <c r="K38" s="37"/>
      <c r="L38" s="246"/>
      <c r="M38" s="19"/>
      <c r="N38" s="19"/>
      <c r="O38" s="19"/>
      <c r="P38" s="19"/>
      <c r="Q38" s="36"/>
      <c r="R38" s="19"/>
      <c r="S38" s="19"/>
      <c r="T38" s="19"/>
      <c r="U38" s="19"/>
      <c r="V38" s="19"/>
      <c r="W38" s="19"/>
    </row>
    <row r="39" spans="1:24" s="32" customFormat="1" ht="36" customHeight="1" thickBot="1">
      <c r="A39" s="245"/>
      <c r="B39" s="897" t="str">
        <f>IF(N24=2,N49,N50)</f>
        <v>Eu, responsável técnico pelo orçamento, declaro para os devidos fins, que a opção pela oneração sobre a folha de pagamento é mais adequada para a administração pública.</v>
      </c>
      <c r="C39" s="898"/>
      <c r="D39" s="898"/>
      <c r="E39" s="898"/>
      <c r="F39" s="898"/>
      <c r="G39" s="898"/>
      <c r="H39" s="898"/>
      <c r="I39" s="898"/>
      <c r="J39" s="898"/>
      <c r="K39" s="898"/>
      <c r="L39" s="246"/>
      <c r="M39" s="19"/>
      <c r="N39" s="19"/>
      <c r="O39" s="19"/>
      <c r="P39" s="35"/>
      <c r="Q39" s="19"/>
      <c r="R39" s="19"/>
      <c r="S39" s="36"/>
      <c r="T39" s="36"/>
      <c r="U39" s="19"/>
      <c r="V39" s="19"/>
      <c r="W39" s="19"/>
    </row>
    <row r="40" spans="1:24" s="32" customFormat="1" ht="12.75" customHeight="1" thickTop="1" thickBot="1">
      <c r="A40" s="245"/>
      <c r="B40" s="247"/>
      <c r="C40" s="249"/>
      <c r="D40" s="241"/>
      <c r="E40" s="24"/>
      <c r="F40" s="24"/>
      <c r="G40" s="929" t="s">
        <v>59</v>
      </c>
      <c r="H40" s="930"/>
      <c r="I40" s="930"/>
      <c r="J40" s="930"/>
      <c r="K40" s="931"/>
      <c r="L40" s="232"/>
      <c r="M40" s="19"/>
      <c r="N40" s="19"/>
      <c r="O40" s="35"/>
      <c r="P40" s="19"/>
      <c r="Q40" s="35" t="s">
        <v>58</v>
      </c>
      <c r="R40" s="35" t="s">
        <v>57</v>
      </c>
      <c r="S40" s="35" t="s">
        <v>56</v>
      </c>
      <c r="T40" s="19"/>
      <c r="U40" s="19"/>
      <c r="V40" s="19"/>
      <c r="W40" s="19"/>
    </row>
    <row r="41" spans="1:24" s="32" customFormat="1" ht="13.5" customHeight="1" thickTop="1">
      <c r="A41" s="245"/>
      <c r="B41" s="23"/>
      <c r="C41" s="249"/>
      <c r="D41" s="241"/>
      <c r="E41" s="23"/>
      <c r="F41" s="23"/>
      <c r="G41" s="932" t="str">
        <f>"        Declaro, conforme legislação tributária municipal, que a alíquota do ISS é de "&amp;N35</f>
        <v xml:space="preserve">        Declaro, conforme legislação tributária municipal, que a alíquota do ISS é de 5% e a sua base de cálculo é de 50% sobre o valor total do orçamento.</v>
      </c>
      <c r="H41" s="933"/>
      <c r="I41" s="933"/>
      <c r="J41" s="933"/>
      <c r="K41" s="934"/>
      <c r="L41" s="232"/>
      <c r="M41" s="19"/>
      <c r="N41" s="19"/>
      <c r="O41" s="35"/>
      <c r="P41" s="35" t="s">
        <v>55</v>
      </c>
      <c r="Q41" s="34">
        <f>IF(N18&lt;Q37,1,IF(N18&gt;R37,3,2))</f>
        <v>1</v>
      </c>
      <c r="R41" s="19">
        <f>IF(F27&lt;Q37,1,2)</f>
        <v>2</v>
      </c>
      <c r="S41" s="19"/>
      <c r="T41" s="19"/>
      <c r="U41" s="19"/>
      <c r="V41" s="19"/>
      <c r="W41" s="19"/>
    </row>
    <row r="42" spans="1:24" s="32" customFormat="1" ht="12" customHeight="1">
      <c r="A42" s="938" t="str">
        <f>'PLANILHA ORÇ.'!B41</f>
        <v>MAIO/2024</v>
      </c>
      <c r="B42" s="939"/>
      <c r="C42" s="939"/>
      <c r="D42" s="241"/>
      <c r="E42" s="19"/>
      <c r="F42" s="23"/>
      <c r="G42" s="935"/>
      <c r="H42" s="936"/>
      <c r="I42" s="936"/>
      <c r="J42" s="936"/>
      <c r="K42" s="937"/>
      <c r="L42" s="243"/>
      <c r="M42" s="33"/>
      <c r="N42" s="33"/>
      <c r="O42" s="33" t="s">
        <v>54</v>
      </c>
      <c r="P42" s="33" t="s">
        <v>53</v>
      </c>
      <c r="Q42" s="30">
        <f>IF(F27&lt;Q37,1,IF(F27&gt;R37,3,2))</f>
        <v>2</v>
      </c>
      <c r="R42" s="33">
        <f>IF(F27&lt;R37,1,2)</f>
        <v>1</v>
      </c>
      <c r="S42" s="33"/>
      <c r="T42" s="33"/>
      <c r="U42" s="33"/>
      <c r="V42" s="33"/>
      <c r="W42" s="33"/>
    </row>
    <row r="43" spans="1:24" s="29" customFormat="1" ht="12.75" customHeight="1">
      <c r="A43" s="940" t="str">
        <f>'PLANILHA ORÇ.'!B42</f>
        <v xml:space="preserve">São João do Sul / SC </v>
      </c>
      <c r="B43" s="941"/>
      <c r="C43" s="941"/>
      <c r="D43" s="241"/>
      <c r="E43" s="31"/>
      <c r="F43" s="31"/>
      <c r="G43" s="935"/>
      <c r="H43" s="936"/>
      <c r="I43" s="936"/>
      <c r="J43" s="936"/>
      <c r="K43" s="937"/>
      <c r="L43" s="243"/>
      <c r="M43" s="16">
        <v>2</v>
      </c>
      <c r="N43" s="16" t="s">
        <v>52</v>
      </c>
      <c r="O43" s="16" t="s">
        <v>51</v>
      </c>
      <c r="P43" s="26"/>
      <c r="Q43" s="30">
        <f>SUM(Q41:Q42)</f>
        <v>3</v>
      </c>
      <c r="R43" s="16">
        <f>SUM(R41:R42)</f>
        <v>3</v>
      </c>
      <c r="S43" s="16"/>
      <c r="T43" s="16"/>
      <c r="U43" s="16"/>
      <c r="V43" s="16"/>
      <c r="W43" s="16"/>
    </row>
    <row r="44" spans="1:24" s="14" customFormat="1" ht="12.75" customHeight="1">
      <c r="A44" s="231"/>
      <c r="B44" s="19"/>
      <c r="C44" s="93"/>
      <c r="D44" s="24"/>
      <c r="E44" s="28"/>
      <c r="F44" s="27"/>
      <c r="G44" s="25"/>
      <c r="H44" s="23"/>
      <c r="I44" s="24"/>
      <c r="J44" s="23"/>
      <c r="K44" s="22"/>
      <c r="L44" s="243"/>
      <c r="M44" s="16"/>
      <c r="N44" s="16" t="s">
        <v>50</v>
      </c>
      <c r="O44" s="16" t="s">
        <v>49</v>
      </c>
      <c r="P44" s="26"/>
      <c r="Q44" s="16"/>
      <c r="R44" s="16"/>
      <c r="S44" s="16"/>
      <c r="T44" s="16"/>
      <c r="U44" s="16"/>
      <c r="V44" s="16"/>
      <c r="W44" s="16"/>
    </row>
    <row r="45" spans="1:24" s="14" customFormat="1" ht="12.75" customHeight="1">
      <c r="A45" s="231"/>
      <c r="B45" s="19"/>
      <c r="C45" s="93"/>
      <c r="D45" s="23"/>
      <c r="E45" s="20"/>
      <c r="F45" s="6"/>
      <c r="G45" s="25"/>
      <c r="H45" s="23"/>
      <c r="I45" s="24"/>
      <c r="J45" s="23"/>
      <c r="K45" s="22"/>
      <c r="L45" s="243"/>
      <c r="M45" s="16">
        <v>3</v>
      </c>
      <c r="N45" s="16" t="s">
        <v>48</v>
      </c>
      <c r="O45" s="16" t="s">
        <v>47</v>
      </c>
      <c r="P45" s="16"/>
      <c r="Q45" s="16"/>
      <c r="R45" s="16"/>
      <c r="S45" s="16"/>
      <c r="T45" s="16"/>
      <c r="U45" s="16"/>
      <c r="V45" s="16"/>
      <c r="W45" s="16"/>
    </row>
    <row r="46" spans="1:24" s="14" customFormat="1" ht="12.75" customHeight="1" thickBot="1">
      <c r="A46" s="231"/>
      <c r="B46" s="19"/>
      <c r="C46" s="250"/>
      <c r="D46" s="21"/>
      <c r="E46" s="20"/>
      <c r="F46" s="6"/>
      <c r="G46" s="17"/>
      <c r="H46" s="19"/>
      <c r="I46" s="19"/>
      <c r="J46" s="19"/>
      <c r="K46" s="11"/>
      <c r="L46" s="243"/>
      <c r="M46" s="16"/>
      <c r="N46" s="16" t="s">
        <v>46</v>
      </c>
      <c r="O46" s="16" t="s">
        <v>45</v>
      </c>
      <c r="P46" s="16"/>
      <c r="Q46" s="16"/>
      <c r="R46" s="16"/>
      <c r="S46" s="16"/>
      <c r="T46" s="16"/>
      <c r="U46" s="16"/>
      <c r="V46" s="16"/>
      <c r="W46" s="16"/>
    </row>
    <row r="47" spans="1:24" s="14" customFormat="1" ht="14.25" customHeight="1">
      <c r="A47" s="231"/>
      <c r="B47" s="19"/>
      <c r="C47" s="250"/>
      <c r="D47" s="18" t="s">
        <v>44</v>
      </c>
      <c r="E47" s="19"/>
      <c r="F47" s="19"/>
      <c r="G47" s="17"/>
      <c r="H47" s="942" t="s">
        <v>43</v>
      </c>
      <c r="I47" s="942"/>
      <c r="J47" s="942"/>
      <c r="K47" s="11"/>
      <c r="L47" s="232"/>
      <c r="M47" s="16"/>
      <c r="N47" s="16">
        <v>4</v>
      </c>
      <c r="O47" s="16" t="s">
        <v>42</v>
      </c>
      <c r="P47" s="16" t="s">
        <v>41</v>
      </c>
      <c r="Q47" s="16"/>
      <c r="R47" s="16"/>
      <c r="S47" s="16"/>
      <c r="T47" s="16"/>
      <c r="U47" s="16"/>
      <c r="V47" s="16"/>
      <c r="W47" s="16"/>
    </row>
    <row r="48" spans="1:24" s="14" customFormat="1">
      <c r="A48" s="231"/>
      <c r="B48" s="19"/>
      <c r="C48" s="250" t="s">
        <v>40</v>
      </c>
      <c r="D48" s="216" t="str">
        <f>'PLANILHA ORÇ.'!D42</f>
        <v xml:space="preserve">ARTUR BIANCHINI HERTEL </v>
      </c>
      <c r="E48" s="19"/>
      <c r="F48" s="19"/>
      <c r="G48" s="15" t="s">
        <v>39</v>
      </c>
      <c r="H48" s="943"/>
      <c r="I48" s="943"/>
      <c r="J48" s="943"/>
      <c r="K48" s="11"/>
      <c r="L48" s="232"/>
      <c r="M48" s="2"/>
      <c r="N48" s="2"/>
      <c r="O48" s="2"/>
      <c r="P48" s="4"/>
      <c r="Q48" s="2"/>
      <c r="R48" s="2"/>
      <c r="S48" s="2"/>
      <c r="T48" s="2"/>
      <c r="U48" s="2"/>
      <c r="V48" s="2"/>
      <c r="W48" s="2"/>
      <c r="X48" s="1"/>
    </row>
    <row r="49" spans="1:23">
      <c r="A49" s="231"/>
      <c r="B49" s="19"/>
      <c r="C49" s="250" t="s">
        <v>38</v>
      </c>
      <c r="D49" s="13" t="str">
        <f>'PLANILHA ORÇ.'!D43</f>
        <v>CREA/SC: 014.558-2</v>
      </c>
      <c r="E49" s="19"/>
      <c r="F49" s="19"/>
      <c r="G49" s="12" t="s">
        <v>37</v>
      </c>
      <c r="H49" s="927"/>
      <c r="I49" s="927"/>
      <c r="J49" s="927"/>
      <c r="K49" s="11"/>
      <c r="L49" s="232"/>
      <c r="M49" s="7"/>
      <c r="N49" s="8" t="s">
        <v>36</v>
      </c>
      <c r="O49" s="7"/>
      <c r="P49" s="7"/>
      <c r="Q49" s="7"/>
      <c r="R49" s="7"/>
      <c r="S49" s="7"/>
      <c r="T49" s="7"/>
      <c r="U49" s="7"/>
      <c r="V49" s="7"/>
      <c r="W49" s="7"/>
    </row>
    <row r="50" spans="1:23" ht="13.5" thickBot="1">
      <c r="A50" s="231"/>
      <c r="B50" s="19"/>
      <c r="C50" s="250" t="s">
        <v>35</v>
      </c>
      <c r="D50" s="641"/>
      <c r="E50" s="19"/>
      <c r="F50" s="19"/>
      <c r="G50" s="10" t="s">
        <v>34</v>
      </c>
      <c r="H50" s="928"/>
      <c r="I50" s="928"/>
      <c r="J50" s="928"/>
      <c r="K50" s="9"/>
      <c r="L50" s="232"/>
      <c r="M50" s="7"/>
      <c r="N50" s="8" t="s">
        <v>33</v>
      </c>
      <c r="O50" s="7"/>
      <c r="P50" s="7"/>
      <c r="Q50" s="7"/>
      <c r="R50" s="7"/>
      <c r="S50" s="7"/>
      <c r="T50" s="7"/>
      <c r="U50" s="7"/>
      <c r="V50" s="7"/>
      <c r="W50" s="7"/>
    </row>
    <row r="51" spans="1:23" ht="9.75" customHeight="1" thickTop="1" thickBot="1">
      <c r="A51" s="251"/>
      <c r="B51" s="21"/>
      <c r="C51" s="252"/>
      <c r="D51" s="21"/>
      <c r="E51" s="21"/>
      <c r="F51" s="21"/>
      <c r="G51" s="253"/>
      <c r="H51" s="253"/>
      <c r="I51" s="21"/>
      <c r="J51" s="21"/>
      <c r="K51" s="21"/>
      <c r="L51" s="254"/>
    </row>
    <row r="52" spans="1:23" ht="30.75" customHeight="1"/>
    <row r="53" spans="1:23" ht="11.1" customHeight="1">
      <c r="N53" s="5" t="e">
        <f>IF(N24=1,N56,N57)</f>
        <v>#REF!</v>
      </c>
    </row>
    <row r="54" spans="1:23" ht="11.1" customHeight="1">
      <c r="N54" s="5"/>
    </row>
    <row r="55" spans="1:23" ht="11.1" customHeight="1">
      <c r="N55" s="5"/>
    </row>
    <row r="56" spans="1:23" ht="11.1" customHeight="1">
      <c r="N56" s="5" t="e">
        <f>IF(#REF!&lt;Q37,N43,IF(#REF!&gt;R37,O47,N45))</f>
        <v>#REF!</v>
      </c>
      <c r="R56" s="4" t="s">
        <v>32</v>
      </c>
    </row>
    <row r="57" spans="1:23">
      <c r="N57" s="5" t="e">
        <f>IF(#REF!&lt;Q37,N43,IF(#REF!&gt;R37,O47,N58))</f>
        <v>#REF!</v>
      </c>
      <c r="R57" s="4" t="s">
        <v>31</v>
      </c>
    </row>
    <row r="58" spans="1:23">
      <c r="N58" s="5" t="str">
        <f>IF(F27&gt;R37,N46,N45)</f>
        <v>OK!</v>
      </c>
      <c r="R58" s="4" t="s">
        <v>31</v>
      </c>
    </row>
  </sheetData>
  <sheetProtection selectLockedCells="1"/>
  <mergeCells count="26">
    <mergeCell ref="H49:J49"/>
    <mergeCell ref="H50:J50"/>
    <mergeCell ref="G40:K40"/>
    <mergeCell ref="G41:K43"/>
    <mergeCell ref="A42:C42"/>
    <mergeCell ref="A43:C43"/>
    <mergeCell ref="H47:J47"/>
    <mergeCell ref="H48:J48"/>
    <mergeCell ref="B39:K39"/>
    <mergeCell ref="A21:B21"/>
    <mergeCell ref="J21:L22"/>
    <mergeCell ref="A22:A23"/>
    <mergeCell ref="B22:B23"/>
    <mergeCell ref="E25:G25"/>
    <mergeCell ref="H25:I25"/>
    <mergeCell ref="B26:D26"/>
    <mergeCell ref="E27:E28"/>
    <mergeCell ref="F27:F28"/>
    <mergeCell ref="G27:I29"/>
    <mergeCell ref="B36:K37"/>
    <mergeCell ref="C13:I13"/>
    <mergeCell ref="E2:G2"/>
    <mergeCell ref="D4:G4"/>
    <mergeCell ref="E6:G6"/>
    <mergeCell ref="A8:L8"/>
    <mergeCell ref="G10:G11"/>
  </mergeCells>
  <conditionalFormatting sqref="A42 D6 D2 D4:G4 D48:D49 E44:F46 G49:G51 H51">
    <cfRule type="cellIs" dxfId="4" priority="2" stopIfTrue="1" operator="notEqual">
      <formula>""</formula>
    </cfRule>
  </conditionalFormatting>
  <conditionalFormatting sqref="G26">
    <cfRule type="cellIs" dxfId="3" priority="3" stopIfTrue="1" operator="equal">
      <formula>"NÃO OK"</formula>
    </cfRule>
    <cfRule type="cellIs" dxfId="2" priority="4" stopIfTrue="1" operator="equal">
      <formula>"OK"</formula>
    </cfRule>
  </conditionalFormatting>
  <conditionalFormatting sqref="A24:B24">
    <cfRule type="cellIs" dxfId="1" priority="5" stopIfTrue="1" operator="equal">
      <formula>""</formula>
    </cfRule>
  </conditionalFormatting>
  <conditionalFormatting sqref="F15:F19">
    <cfRule type="cellIs" dxfId="0" priority="1" stopIfTrue="1" operator="equal">
      <formula>""</formula>
    </cfRule>
  </conditionalFormatting>
  <dataValidations count="3">
    <dataValidation type="list" allowBlank="1" showInputMessage="1" showErrorMessage="1" promptTitle="Escolha" prompt="o tipo de obra" sqref="D11 IZ11 SV11 ACR11 AMN11 AWJ11 BGF11 BQB11 BZX11 CJT11 CTP11 DDL11 DNH11 DXD11 EGZ11 EQV11 FAR11 FKN11 FUJ11 GEF11 GOB11 GXX11 HHT11 HRP11 IBL11 ILH11 IVD11 JEZ11 JOV11 JYR11 KIN11 KSJ11 LCF11 LMB11 LVX11 MFT11 MPP11 MZL11 NJH11 NTD11 OCZ11 OMV11 OWR11 PGN11 PQJ11 QAF11 QKB11 QTX11 RDT11 RNP11 RXL11 SHH11 SRD11 TAZ11 TKV11 TUR11 UEN11 UOJ11 UYF11 VIB11 VRX11 WBT11 WLP11 WVL11 D65546 IZ65546 SV65546 ACR65546 AMN65546 AWJ65546 BGF65546 BQB65546 BZX65546 CJT65546 CTP65546 DDL65546 DNH65546 DXD65546 EGZ65546 EQV65546 FAR65546 FKN65546 FUJ65546 GEF65546 GOB65546 GXX65546 HHT65546 HRP65546 IBL65546 ILH65546 IVD65546 JEZ65546 JOV65546 JYR65546 KIN65546 KSJ65546 LCF65546 LMB65546 LVX65546 MFT65546 MPP65546 MZL65546 NJH65546 NTD65546 OCZ65546 OMV65546 OWR65546 PGN65546 PQJ65546 QAF65546 QKB65546 QTX65546 RDT65546 RNP65546 RXL65546 SHH65546 SRD65546 TAZ65546 TKV65546 TUR65546 UEN65546 UOJ65546 UYF65546 VIB65546 VRX65546 WBT65546 WLP65546 WVL65546 D131082 IZ131082 SV131082 ACR131082 AMN131082 AWJ131082 BGF131082 BQB131082 BZX131082 CJT131082 CTP131082 DDL131082 DNH131082 DXD131082 EGZ131082 EQV131082 FAR131082 FKN131082 FUJ131082 GEF131082 GOB131082 GXX131082 HHT131082 HRP131082 IBL131082 ILH131082 IVD131082 JEZ131082 JOV131082 JYR131082 KIN131082 KSJ131082 LCF131082 LMB131082 LVX131082 MFT131082 MPP131082 MZL131082 NJH131082 NTD131082 OCZ131082 OMV131082 OWR131082 PGN131082 PQJ131082 QAF131082 QKB131082 QTX131082 RDT131082 RNP131082 RXL131082 SHH131082 SRD131082 TAZ131082 TKV131082 TUR131082 UEN131082 UOJ131082 UYF131082 VIB131082 VRX131082 WBT131082 WLP131082 WVL131082 D196618 IZ196618 SV196618 ACR196618 AMN196618 AWJ196618 BGF196618 BQB196618 BZX196618 CJT196618 CTP196618 DDL196618 DNH196618 DXD196618 EGZ196618 EQV196618 FAR196618 FKN196618 FUJ196618 GEF196618 GOB196618 GXX196618 HHT196618 HRP196618 IBL196618 ILH196618 IVD196618 JEZ196618 JOV196618 JYR196618 KIN196618 KSJ196618 LCF196618 LMB196618 LVX196618 MFT196618 MPP196618 MZL196618 NJH196618 NTD196618 OCZ196618 OMV196618 OWR196618 PGN196618 PQJ196618 QAF196618 QKB196618 QTX196618 RDT196618 RNP196618 RXL196618 SHH196618 SRD196618 TAZ196618 TKV196618 TUR196618 UEN196618 UOJ196618 UYF196618 VIB196618 VRX196618 WBT196618 WLP196618 WVL196618 D262154 IZ262154 SV262154 ACR262154 AMN262154 AWJ262154 BGF262154 BQB262154 BZX262154 CJT262154 CTP262154 DDL262154 DNH262154 DXD262154 EGZ262154 EQV262154 FAR262154 FKN262154 FUJ262154 GEF262154 GOB262154 GXX262154 HHT262154 HRP262154 IBL262154 ILH262154 IVD262154 JEZ262154 JOV262154 JYR262154 KIN262154 KSJ262154 LCF262154 LMB262154 LVX262154 MFT262154 MPP262154 MZL262154 NJH262154 NTD262154 OCZ262154 OMV262154 OWR262154 PGN262154 PQJ262154 QAF262154 QKB262154 QTX262154 RDT262154 RNP262154 RXL262154 SHH262154 SRD262154 TAZ262154 TKV262154 TUR262154 UEN262154 UOJ262154 UYF262154 VIB262154 VRX262154 WBT262154 WLP262154 WVL262154 D327690 IZ327690 SV327690 ACR327690 AMN327690 AWJ327690 BGF327690 BQB327690 BZX327690 CJT327690 CTP327690 DDL327690 DNH327690 DXD327690 EGZ327690 EQV327690 FAR327690 FKN327690 FUJ327690 GEF327690 GOB327690 GXX327690 HHT327690 HRP327690 IBL327690 ILH327690 IVD327690 JEZ327690 JOV327690 JYR327690 KIN327690 KSJ327690 LCF327690 LMB327690 LVX327690 MFT327690 MPP327690 MZL327690 NJH327690 NTD327690 OCZ327690 OMV327690 OWR327690 PGN327690 PQJ327690 QAF327690 QKB327690 QTX327690 RDT327690 RNP327690 RXL327690 SHH327690 SRD327690 TAZ327690 TKV327690 TUR327690 UEN327690 UOJ327690 UYF327690 VIB327690 VRX327690 WBT327690 WLP327690 WVL327690 D393226 IZ393226 SV393226 ACR393226 AMN393226 AWJ393226 BGF393226 BQB393226 BZX393226 CJT393226 CTP393226 DDL393226 DNH393226 DXD393226 EGZ393226 EQV393226 FAR393226 FKN393226 FUJ393226 GEF393226 GOB393226 GXX393226 HHT393226 HRP393226 IBL393226 ILH393226 IVD393226 JEZ393226 JOV393226 JYR393226 KIN393226 KSJ393226 LCF393226 LMB393226 LVX393226 MFT393226 MPP393226 MZL393226 NJH393226 NTD393226 OCZ393226 OMV393226 OWR393226 PGN393226 PQJ393226 QAF393226 QKB393226 QTX393226 RDT393226 RNP393226 RXL393226 SHH393226 SRD393226 TAZ393226 TKV393226 TUR393226 UEN393226 UOJ393226 UYF393226 VIB393226 VRX393226 WBT393226 WLP393226 WVL393226 D458762 IZ458762 SV458762 ACR458762 AMN458762 AWJ458762 BGF458762 BQB458762 BZX458762 CJT458762 CTP458762 DDL458762 DNH458762 DXD458762 EGZ458762 EQV458762 FAR458762 FKN458762 FUJ458762 GEF458762 GOB458762 GXX458762 HHT458762 HRP458762 IBL458762 ILH458762 IVD458762 JEZ458762 JOV458762 JYR458762 KIN458762 KSJ458762 LCF458762 LMB458762 LVX458762 MFT458762 MPP458762 MZL458762 NJH458762 NTD458762 OCZ458762 OMV458762 OWR458762 PGN458762 PQJ458762 QAF458762 QKB458762 QTX458762 RDT458762 RNP458762 RXL458762 SHH458762 SRD458762 TAZ458762 TKV458762 TUR458762 UEN458762 UOJ458762 UYF458762 VIB458762 VRX458762 WBT458762 WLP458762 WVL458762 D524298 IZ524298 SV524298 ACR524298 AMN524298 AWJ524298 BGF524298 BQB524298 BZX524298 CJT524298 CTP524298 DDL524298 DNH524298 DXD524298 EGZ524298 EQV524298 FAR524298 FKN524298 FUJ524298 GEF524298 GOB524298 GXX524298 HHT524298 HRP524298 IBL524298 ILH524298 IVD524298 JEZ524298 JOV524298 JYR524298 KIN524298 KSJ524298 LCF524298 LMB524298 LVX524298 MFT524298 MPP524298 MZL524298 NJH524298 NTD524298 OCZ524298 OMV524298 OWR524298 PGN524298 PQJ524298 QAF524298 QKB524298 QTX524298 RDT524298 RNP524298 RXL524298 SHH524298 SRD524298 TAZ524298 TKV524298 TUR524298 UEN524298 UOJ524298 UYF524298 VIB524298 VRX524298 WBT524298 WLP524298 WVL524298 D589834 IZ589834 SV589834 ACR589834 AMN589834 AWJ589834 BGF589834 BQB589834 BZX589834 CJT589834 CTP589834 DDL589834 DNH589834 DXD589834 EGZ589834 EQV589834 FAR589834 FKN589834 FUJ589834 GEF589834 GOB589834 GXX589834 HHT589834 HRP589834 IBL589834 ILH589834 IVD589834 JEZ589834 JOV589834 JYR589834 KIN589834 KSJ589834 LCF589834 LMB589834 LVX589834 MFT589834 MPP589834 MZL589834 NJH589834 NTD589834 OCZ589834 OMV589834 OWR589834 PGN589834 PQJ589834 QAF589834 QKB589834 QTX589834 RDT589834 RNP589834 RXL589834 SHH589834 SRD589834 TAZ589834 TKV589834 TUR589834 UEN589834 UOJ589834 UYF589834 VIB589834 VRX589834 WBT589834 WLP589834 WVL589834 D655370 IZ655370 SV655370 ACR655370 AMN655370 AWJ655370 BGF655370 BQB655370 BZX655370 CJT655370 CTP655370 DDL655370 DNH655370 DXD655370 EGZ655370 EQV655370 FAR655370 FKN655370 FUJ655370 GEF655370 GOB655370 GXX655370 HHT655370 HRP655370 IBL655370 ILH655370 IVD655370 JEZ655370 JOV655370 JYR655370 KIN655370 KSJ655370 LCF655370 LMB655370 LVX655370 MFT655370 MPP655370 MZL655370 NJH655370 NTD655370 OCZ655370 OMV655370 OWR655370 PGN655370 PQJ655370 QAF655370 QKB655370 QTX655370 RDT655370 RNP655370 RXL655370 SHH655370 SRD655370 TAZ655370 TKV655370 TUR655370 UEN655370 UOJ655370 UYF655370 VIB655370 VRX655370 WBT655370 WLP655370 WVL655370 D720906 IZ720906 SV720906 ACR720906 AMN720906 AWJ720906 BGF720906 BQB720906 BZX720906 CJT720906 CTP720906 DDL720906 DNH720906 DXD720906 EGZ720906 EQV720906 FAR720906 FKN720906 FUJ720906 GEF720906 GOB720906 GXX720906 HHT720906 HRP720906 IBL720906 ILH720906 IVD720906 JEZ720906 JOV720906 JYR720906 KIN720906 KSJ720906 LCF720906 LMB720906 LVX720906 MFT720906 MPP720906 MZL720906 NJH720906 NTD720906 OCZ720906 OMV720906 OWR720906 PGN720906 PQJ720906 QAF720906 QKB720906 QTX720906 RDT720906 RNP720906 RXL720906 SHH720906 SRD720906 TAZ720906 TKV720906 TUR720906 UEN720906 UOJ720906 UYF720906 VIB720906 VRX720906 WBT720906 WLP720906 WVL720906 D786442 IZ786442 SV786442 ACR786442 AMN786442 AWJ786442 BGF786442 BQB786442 BZX786442 CJT786442 CTP786442 DDL786442 DNH786442 DXD786442 EGZ786442 EQV786442 FAR786442 FKN786442 FUJ786442 GEF786442 GOB786442 GXX786442 HHT786442 HRP786442 IBL786442 ILH786442 IVD786442 JEZ786442 JOV786442 JYR786442 KIN786442 KSJ786442 LCF786442 LMB786442 LVX786442 MFT786442 MPP786442 MZL786442 NJH786442 NTD786442 OCZ786442 OMV786442 OWR786442 PGN786442 PQJ786442 QAF786442 QKB786442 QTX786442 RDT786442 RNP786442 RXL786442 SHH786442 SRD786442 TAZ786442 TKV786442 TUR786442 UEN786442 UOJ786442 UYF786442 VIB786442 VRX786442 WBT786442 WLP786442 WVL786442 D851978 IZ851978 SV851978 ACR851978 AMN851978 AWJ851978 BGF851978 BQB851978 BZX851978 CJT851978 CTP851978 DDL851978 DNH851978 DXD851978 EGZ851978 EQV851978 FAR851978 FKN851978 FUJ851978 GEF851978 GOB851978 GXX851978 HHT851978 HRP851978 IBL851978 ILH851978 IVD851978 JEZ851978 JOV851978 JYR851978 KIN851978 KSJ851978 LCF851978 LMB851978 LVX851978 MFT851978 MPP851978 MZL851978 NJH851978 NTD851978 OCZ851978 OMV851978 OWR851978 PGN851978 PQJ851978 QAF851978 QKB851978 QTX851978 RDT851978 RNP851978 RXL851978 SHH851978 SRD851978 TAZ851978 TKV851978 TUR851978 UEN851978 UOJ851978 UYF851978 VIB851978 VRX851978 WBT851978 WLP851978 WVL851978 D917514 IZ917514 SV917514 ACR917514 AMN917514 AWJ917514 BGF917514 BQB917514 BZX917514 CJT917514 CTP917514 DDL917514 DNH917514 DXD917514 EGZ917514 EQV917514 FAR917514 FKN917514 FUJ917514 GEF917514 GOB917514 GXX917514 HHT917514 HRP917514 IBL917514 ILH917514 IVD917514 JEZ917514 JOV917514 JYR917514 KIN917514 KSJ917514 LCF917514 LMB917514 LVX917514 MFT917514 MPP917514 MZL917514 NJH917514 NTD917514 OCZ917514 OMV917514 OWR917514 PGN917514 PQJ917514 QAF917514 QKB917514 QTX917514 RDT917514 RNP917514 RXL917514 SHH917514 SRD917514 TAZ917514 TKV917514 TUR917514 UEN917514 UOJ917514 UYF917514 VIB917514 VRX917514 WBT917514 WLP917514 WVL917514 D983050 IZ983050 SV983050 ACR983050 AMN983050 AWJ983050 BGF983050 BQB983050 BZX983050 CJT983050 CTP983050 DDL983050 DNH983050 DXD983050 EGZ983050 EQV983050 FAR983050 FKN983050 FUJ983050 GEF983050 GOB983050 GXX983050 HHT983050 HRP983050 IBL983050 ILH983050 IVD983050 JEZ983050 JOV983050 JYR983050 KIN983050 KSJ983050 LCF983050 LMB983050 LVX983050 MFT983050 MPP983050 MZL983050 NJH983050 NTD983050 OCZ983050 OMV983050 OWR983050 PGN983050 PQJ983050 QAF983050 QKB983050 QTX983050 RDT983050 RNP983050 RXL983050 SHH983050 SRD983050 TAZ983050 TKV983050 TUR983050 UEN983050 UOJ983050 UYF983050 VIB983050 VRX983050 WBT983050 WLP983050 WVL983050">
      <formula1>$N$10:$N$14</formula1>
    </dataValidation>
    <dataValidation allowBlank="1" showInputMessage="1" showErrorMessage="1" promptTitle="Data" prompt="Indique a data da assinatura do documento" sqref="A42 IW42 SS42 ACO42 AMK42 AWG42 BGC42 BPY42 BZU42 CJQ42 CTM42 DDI42 DNE42 DXA42 EGW42 EQS42 FAO42 FKK42 FUG42 GEC42 GNY42 GXU42 HHQ42 HRM42 IBI42 ILE42 IVA42 JEW42 JOS42 JYO42 KIK42 KSG42 LCC42 LLY42 LVU42 MFQ42 MPM42 MZI42 NJE42 NTA42 OCW42 OMS42 OWO42 PGK42 PQG42 QAC42 QJY42 QTU42 RDQ42 RNM42 RXI42 SHE42 SRA42 TAW42 TKS42 TUO42 UEK42 UOG42 UYC42 VHY42 VRU42 WBQ42 WLM42 WVI42 A65578 IW65578 SS65578 ACO65578 AMK65578 AWG65578 BGC65578 BPY65578 BZU65578 CJQ65578 CTM65578 DDI65578 DNE65578 DXA65578 EGW65578 EQS65578 FAO65578 FKK65578 FUG65578 GEC65578 GNY65578 GXU65578 HHQ65578 HRM65578 IBI65578 ILE65578 IVA65578 JEW65578 JOS65578 JYO65578 KIK65578 KSG65578 LCC65578 LLY65578 LVU65578 MFQ65578 MPM65578 MZI65578 NJE65578 NTA65578 OCW65578 OMS65578 OWO65578 PGK65578 PQG65578 QAC65578 QJY65578 QTU65578 RDQ65578 RNM65578 RXI65578 SHE65578 SRA65578 TAW65578 TKS65578 TUO65578 UEK65578 UOG65578 UYC65578 VHY65578 VRU65578 WBQ65578 WLM65578 WVI65578 A131114 IW131114 SS131114 ACO131114 AMK131114 AWG131114 BGC131114 BPY131114 BZU131114 CJQ131114 CTM131114 DDI131114 DNE131114 DXA131114 EGW131114 EQS131114 FAO131114 FKK131114 FUG131114 GEC131114 GNY131114 GXU131114 HHQ131114 HRM131114 IBI131114 ILE131114 IVA131114 JEW131114 JOS131114 JYO131114 KIK131114 KSG131114 LCC131114 LLY131114 LVU131114 MFQ131114 MPM131114 MZI131114 NJE131114 NTA131114 OCW131114 OMS131114 OWO131114 PGK131114 PQG131114 QAC131114 QJY131114 QTU131114 RDQ131114 RNM131114 RXI131114 SHE131114 SRA131114 TAW131114 TKS131114 TUO131114 UEK131114 UOG131114 UYC131114 VHY131114 VRU131114 WBQ131114 WLM131114 WVI131114 A196650 IW196650 SS196650 ACO196650 AMK196650 AWG196650 BGC196650 BPY196650 BZU196650 CJQ196650 CTM196650 DDI196650 DNE196650 DXA196650 EGW196650 EQS196650 FAO196650 FKK196650 FUG196650 GEC196650 GNY196650 GXU196650 HHQ196650 HRM196650 IBI196650 ILE196650 IVA196650 JEW196650 JOS196650 JYO196650 KIK196650 KSG196650 LCC196650 LLY196650 LVU196650 MFQ196650 MPM196650 MZI196650 NJE196650 NTA196650 OCW196650 OMS196650 OWO196650 PGK196650 PQG196650 QAC196650 QJY196650 QTU196650 RDQ196650 RNM196650 RXI196650 SHE196650 SRA196650 TAW196650 TKS196650 TUO196650 UEK196650 UOG196650 UYC196650 VHY196650 VRU196650 WBQ196650 WLM196650 WVI196650 A262186 IW262186 SS262186 ACO262186 AMK262186 AWG262186 BGC262186 BPY262186 BZU262186 CJQ262186 CTM262186 DDI262186 DNE262186 DXA262186 EGW262186 EQS262186 FAO262186 FKK262186 FUG262186 GEC262186 GNY262186 GXU262186 HHQ262186 HRM262186 IBI262186 ILE262186 IVA262186 JEW262186 JOS262186 JYO262186 KIK262186 KSG262186 LCC262186 LLY262186 LVU262186 MFQ262186 MPM262186 MZI262186 NJE262186 NTA262186 OCW262186 OMS262186 OWO262186 PGK262186 PQG262186 QAC262186 QJY262186 QTU262186 RDQ262186 RNM262186 RXI262186 SHE262186 SRA262186 TAW262186 TKS262186 TUO262186 UEK262186 UOG262186 UYC262186 VHY262186 VRU262186 WBQ262186 WLM262186 WVI262186 A327722 IW327722 SS327722 ACO327722 AMK327722 AWG327722 BGC327722 BPY327722 BZU327722 CJQ327722 CTM327722 DDI327722 DNE327722 DXA327722 EGW327722 EQS327722 FAO327722 FKK327722 FUG327722 GEC327722 GNY327722 GXU327722 HHQ327722 HRM327722 IBI327722 ILE327722 IVA327722 JEW327722 JOS327722 JYO327722 KIK327722 KSG327722 LCC327722 LLY327722 LVU327722 MFQ327722 MPM327722 MZI327722 NJE327722 NTA327722 OCW327722 OMS327722 OWO327722 PGK327722 PQG327722 QAC327722 QJY327722 QTU327722 RDQ327722 RNM327722 RXI327722 SHE327722 SRA327722 TAW327722 TKS327722 TUO327722 UEK327722 UOG327722 UYC327722 VHY327722 VRU327722 WBQ327722 WLM327722 WVI327722 A393258 IW393258 SS393258 ACO393258 AMK393258 AWG393258 BGC393258 BPY393258 BZU393258 CJQ393258 CTM393258 DDI393258 DNE393258 DXA393258 EGW393258 EQS393258 FAO393258 FKK393258 FUG393258 GEC393258 GNY393258 GXU393258 HHQ393258 HRM393258 IBI393258 ILE393258 IVA393258 JEW393258 JOS393258 JYO393258 KIK393258 KSG393258 LCC393258 LLY393258 LVU393258 MFQ393258 MPM393258 MZI393258 NJE393258 NTA393258 OCW393258 OMS393258 OWO393258 PGK393258 PQG393258 QAC393258 QJY393258 QTU393258 RDQ393258 RNM393258 RXI393258 SHE393258 SRA393258 TAW393258 TKS393258 TUO393258 UEK393258 UOG393258 UYC393258 VHY393258 VRU393258 WBQ393258 WLM393258 WVI393258 A458794 IW458794 SS458794 ACO458794 AMK458794 AWG458794 BGC458794 BPY458794 BZU458794 CJQ458794 CTM458794 DDI458794 DNE458794 DXA458794 EGW458794 EQS458794 FAO458794 FKK458794 FUG458794 GEC458794 GNY458794 GXU458794 HHQ458794 HRM458794 IBI458794 ILE458794 IVA458794 JEW458794 JOS458794 JYO458794 KIK458794 KSG458794 LCC458794 LLY458794 LVU458794 MFQ458794 MPM458794 MZI458794 NJE458794 NTA458794 OCW458794 OMS458794 OWO458794 PGK458794 PQG458794 QAC458794 QJY458794 QTU458794 RDQ458794 RNM458794 RXI458794 SHE458794 SRA458794 TAW458794 TKS458794 TUO458794 UEK458794 UOG458794 UYC458794 VHY458794 VRU458794 WBQ458794 WLM458794 WVI458794 A524330 IW524330 SS524330 ACO524330 AMK524330 AWG524330 BGC524330 BPY524330 BZU524330 CJQ524330 CTM524330 DDI524330 DNE524330 DXA524330 EGW524330 EQS524330 FAO524330 FKK524330 FUG524330 GEC524330 GNY524330 GXU524330 HHQ524330 HRM524330 IBI524330 ILE524330 IVA524330 JEW524330 JOS524330 JYO524330 KIK524330 KSG524330 LCC524330 LLY524330 LVU524330 MFQ524330 MPM524330 MZI524330 NJE524330 NTA524330 OCW524330 OMS524330 OWO524330 PGK524330 PQG524330 QAC524330 QJY524330 QTU524330 RDQ524330 RNM524330 RXI524330 SHE524330 SRA524330 TAW524330 TKS524330 TUO524330 UEK524330 UOG524330 UYC524330 VHY524330 VRU524330 WBQ524330 WLM524330 WVI524330 A589866 IW589866 SS589866 ACO589866 AMK589866 AWG589866 BGC589866 BPY589866 BZU589866 CJQ589866 CTM589866 DDI589866 DNE589866 DXA589866 EGW589866 EQS589866 FAO589866 FKK589866 FUG589866 GEC589866 GNY589866 GXU589866 HHQ589866 HRM589866 IBI589866 ILE589866 IVA589866 JEW589866 JOS589866 JYO589866 KIK589866 KSG589866 LCC589866 LLY589866 LVU589866 MFQ589866 MPM589866 MZI589866 NJE589866 NTA589866 OCW589866 OMS589866 OWO589866 PGK589866 PQG589866 QAC589866 QJY589866 QTU589866 RDQ589866 RNM589866 RXI589866 SHE589866 SRA589866 TAW589866 TKS589866 TUO589866 UEK589866 UOG589866 UYC589866 VHY589866 VRU589866 WBQ589866 WLM589866 WVI589866 A655402 IW655402 SS655402 ACO655402 AMK655402 AWG655402 BGC655402 BPY655402 BZU655402 CJQ655402 CTM655402 DDI655402 DNE655402 DXA655402 EGW655402 EQS655402 FAO655402 FKK655402 FUG655402 GEC655402 GNY655402 GXU655402 HHQ655402 HRM655402 IBI655402 ILE655402 IVA655402 JEW655402 JOS655402 JYO655402 KIK655402 KSG655402 LCC655402 LLY655402 LVU655402 MFQ655402 MPM655402 MZI655402 NJE655402 NTA655402 OCW655402 OMS655402 OWO655402 PGK655402 PQG655402 QAC655402 QJY655402 QTU655402 RDQ655402 RNM655402 RXI655402 SHE655402 SRA655402 TAW655402 TKS655402 TUO655402 UEK655402 UOG655402 UYC655402 VHY655402 VRU655402 WBQ655402 WLM655402 WVI655402 A720938 IW720938 SS720938 ACO720938 AMK720938 AWG720938 BGC720938 BPY720938 BZU720938 CJQ720938 CTM720938 DDI720938 DNE720938 DXA720938 EGW720938 EQS720938 FAO720938 FKK720938 FUG720938 GEC720938 GNY720938 GXU720938 HHQ720938 HRM720938 IBI720938 ILE720938 IVA720938 JEW720938 JOS720938 JYO720938 KIK720938 KSG720938 LCC720938 LLY720938 LVU720938 MFQ720938 MPM720938 MZI720938 NJE720938 NTA720938 OCW720938 OMS720938 OWO720938 PGK720938 PQG720938 QAC720938 QJY720938 QTU720938 RDQ720938 RNM720938 RXI720938 SHE720938 SRA720938 TAW720938 TKS720938 TUO720938 UEK720938 UOG720938 UYC720938 VHY720938 VRU720938 WBQ720938 WLM720938 WVI720938 A786474 IW786474 SS786474 ACO786474 AMK786474 AWG786474 BGC786474 BPY786474 BZU786474 CJQ786474 CTM786474 DDI786474 DNE786474 DXA786474 EGW786474 EQS786474 FAO786474 FKK786474 FUG786474 GEC786474 GNY786474 GXU786474 HHQ786474 HRM786474 IBI786474 ILE786474 IVA786474 JEW786474 JOS786474 JYO786474 KIK786474 KSG786474 LCC786474 LLY786474 LVU786474 MFQ786474 MPM786474 MZI786474 NJE786474 NTA786474 OCW786474 OMS786474 OWO786474 PGK786474 PQG786474 QAC786474 QJY786474 QTU786474 RDQ786474 RNM786474 RXI786474 SHE786474 SRA786474 TAW786474 TKS786474 TUO786474 UEK786474 UOG786474 UYC786474 VHY786474 VRU786474 WBQ786474 WLM786474 WVI786474 A852010 IW852010 SS852010 ACO852010 AMK852010 AWG852010 BGC852010 BPY852010 BZU852010 CJQ852010 CTM852010 DDI852010 DNE852010 DXA852010 EGW852010 EQS852010 FAO852010 FKK852010 FUG852010 GEC852010 GNY852010 GXU852010 HHQ852010 HRM852010 IBI852010 ILE852010 IVA852010 JEW852010 JOS852010 JYO852010 KIK852010 KSG852010 LCC852010 LLY852010 LVU852010 MFQ852010 MPM852010 MZI852010 NJE852010 NTA852010 OCW852010 OMS852010 OWO852010 PGK852010 PQG852010 QAC852010 QJY852010 QTU852010 RDQ852010 RNM852010 RXI852010 SHE852010 SRA852010 TAW852010 TKS852010 TUO852010 UEK852010 UOG852010 UYC852010 VHY852010 VRU852010 WBQ852010 WLM852010 WVI852010 A917546 IW917546 SS917546 ACO917546 AMK917546 AWG917546 BGC917546 BPY917546 BZU917546 CJQ917546 CTM917546 DDI917546 DNE917546 DXA917546 EGW917546 EQS917546 FAO917546 FKK917546 FUG917546 GEC917546 GNY917546 GXU917546 HHQ917546 HRM917546 IBI917546 ILE917546 IVA917546 JEW917546 JOS917546 JYO917546 KIK917546 KSG917546 LCC917546 LLY917546 LVU917546 MFQ917546 MPM917546 MZI917546 NJE917546 NTA917546 OCW917546 OMS917546 OWO917546 PGK917546 PQG917546 QAC917546 QJY917546 QTU917546 RDQ917546 RNM917546 RXI917546 SHE917546 SRA917546 TAW917546 TKS917546 TUO917546 UEK917546 UOG917546 UYC917546 VHY917546 VRU917546 WBQ917546 WLM917546 WVI917546 A983082 IW983082 SS983082 ACO983082 AMK983082 AWG983082 BGC983082 BPY983082 BZU983082 CJQ983082 CTM983082 DDI983082 DNE983082 DXA983082 EGW983082 EQS983082 FAO983082 FKK983082 FUG983082 GEC983082 GNY983082 GXU983082 HHQ983082 HRM983082 IBI983082 ILE983082 IVA983082 JEW983082 JOS983082 JYO983082 KIK983082 KSG983082 LCC983082 LLY983082 LVU983082 MFQ983082 MPM983082 MZI983082 NJE983082 NTA983082 OCW983082 OMS983082 OWO983082 PGK983082 PQG983082 QAC983082 QJY983082 QTU983082 RDQ983082 RNM983082 RXI983082 SHE983082 SRA983082 TAW983082 TKS983082 TUO983082 UEK983082 UOG983082 UYC983082 VHY983082 VRU983082 WBQ983082 WLM983082 WVI983082"/>
    <dataValidation type="custom" allowBlank="1" showInputMessage="1" showErrorMessage="1" sqref="L9 JH9 TD9 ACZ9 AMV9 AWR9 BGN9 BQJ9 CAF9 CKB9 CTX9 DDT9 DNP9 DXL9 EHH9 ERD9 FAZ9 FKV9 FUR9 GEN9 GOJ9 GYF9 HIB9 HRX9 IBT9 ILP9 IVL9 JFH9 JPD9 JYZ9 KIV9 KSR9 LCN9 LMJ9 LWF9 MGB9 MPX9 MZT9 NJP9 NTL9 ODH9 OND9 OWZ9 PGV9 PQR9 QAN9 QKJ9 QUF9 REB9 RNX9 RXT9 SHP9 SRL9 TBH9 TLD9 TUZ9 UEV9 UOR9 UYN9 VIJ9 VSF9 WCB9 WLX9 WVT9 L65544 JH65544 TD65544 ACZ65544 AMV65544 AWR65544 BGN65544 BQJ65544 CAF65544 CKB65544 CTX65544 DDT65544 DNP65544 DXL65544 EHH65544 ERD65544 FAZ65544 FKV65544 FUR65544 GEN65544 GOJ65544 GYF65544 HIB65544 HRX65544 IBT65544 ILP65544 IVL65544 JFH65544 JPD65544 JYZ65544 KIV65544 KSR65544 LCN65544 LMJ65544 LWF65544 MGB65544 MPX65544 MZT65544 NJP65544 NTL65544 ODH65544 OND65544 OWZ65544 PGV65544 PQR65544 QAN65544 QKJ65544 QUF65544 REB65544 RNX65544 RXT65544 SHP65544 SRL65544 TBH65544 TLD65544 TUZ65544 UEV65544 UOR65544 UYN65544 VIJ65544 VSF65544 WCB65544 WLX65544 WVT65544 L131080 JH131080 TD131080 ACZ131080 AMV131080 AWR131080 BGN131080 BQJ131080 CAF131080 CKB131080 CTX131080 DDT131080 DNP131080 DXL131080 EHH131080 ERD131080 FAZ131080 FKV131080 FUR131080 GEN131080 GOJ131080 GYF131080 HIB131080 HRX131080 IBT131080 ILP131080 IVL131080 JFH131080 JPD131080 JYZ131080 KIV131080 KSR131080 LCN131080 LMJ131080 LWF131080 MGB131080 MPX131080 MZT131080 NJP131080 NTL131080 ODH131080 OND131080 OWZ131080 PGV131080 PQR131080 QAN131080 QKJ131080 QUF131080 REB131080 RNX131080 RXT131080 SHP131080 SRL131080 TBH131080 TLD131080 TUZ131080 UEV131080 UOR131080 UYN131080 VIJ131080 VSF131080 WCB131080 WLX131080 WVT131080 L196616 JH196616 TD196616 ACZ196616 AMV196616 AWR196616 BGN196616 BQJ196616 CAF196616 CKB196616 CTX196616 DDT196616 DNP196616 DXL196616 EHH196616 ERD196616 FAZ196616 FKV196616 FUR196616 GEN196616 GOJ196616 GYF196616 HIB196616 HRX196616 IBT196616 ILP196616 IVL196616 JFH196616 JPD196616 JYZ196616 KIV196616 KSR196616 LCN196616 LMJ196616 LWF196616 MGB196616 MPX196616 MZT196616 NJP196616 NTL196616 ODH196616 OND196616 OWZ196616 PGV196616 PQR196616 QAN196616 QKJ196616 QUF196616 REB196616 RNX196616 RXT196616 SHP196616 SRL196616 TBH196616 TLD196616 TUZ196616 UEV196616 UOR196616 UYN196616 VIJ196616 VSF196616 WCB196616 WLX196616 WVT196616 L262152 JH262152 TD262152 ACZ262152 AMV262152 AWR262152 BGN262152 BQJ262152 CAF262152 CKB262152 CTX262152 DDT262152 DNP262152 DXL262152 EHH262152 ERD262152 FAZ262152 FKV262152 FUR262152 GEN262152 GOJ262152 GYF262152 HIB262152 HRX262152 IBT262152 ILP262152 IVL262152 JFH262152 JPD262152 JYZ262152 KIV262152 KSR262152 LCN262152 LMJ262152 LWF262152 MGB262152 MPX262152 MZT262152 NJP262152 NTL262152 ODH262152 OND262152 OWZ262152 PGV262152 PQR262152 QAN262152 QKJ262152 QUF262152 REB262152 RNX262152 RXT262152 SHP262152 SRL262152 TBH262152 TLD262152 TUZ262152 UEV262152 UOR262152 UYN262152 VIJ262152 VSF262152 WCB262152 WLX262152 WVT262152 L327688 JH327688 TD327688 ACZ327688 AMV327688 AWR327688 BGN327688 BQJ327688 CAF327688 CKB327688 CTX327688 DDT327688 DNP327688 DXL327688 EHH327688 ERD327688 FAZ327688 FKV327688 FUR327688 GEN327688 GOJ327688 GYF327688 HIB327688 HRX327688 IBT327688 ILP327688 IVL327688 JFH327688 JPD327688 JYZ327688 KIV327688 KSR327688 LCN327688 LMJ327688 LWF327688 MGB327688 MPX327688 MZT327688 NJP327688 NTL327688 ODH327688 OND327688 OWZ327688 PGV327688 PQR327688 QAN327688 QKJ327688 QUF327688 REB327688 RNX327688 RXT327688 SHP327688 SRL327688 TBH327688 TLD327688 TUZ327688 UEV327688 UOR327688 UYN327688 VIJ327688 VSF327688 WCB327688 WLX327688 WVT327688 L393224 JH393224 TD393224 ACZ393224 AMV393224 AWR393224 BGN393224 BQJ393224 CAF393224 CKB393224 CTX393224 DDT393224 DNP393224 DXL393224 EHH393224 ERD393224 FAZ393224 FKV393224 FUR393224 GEN393224 GOJ393224 GYF393224 HIB393224 HRX393224 IBT393224 ILP393224 IVL393224 JFH393224 JPD393224 JYZ393224 KIV393224 KSR393224 LCN393224 LMJ393224 LWF393224 MGB393224 MPX393224 MZT393224 NJP393224 NTL393224 ODH393224 OND393224 OWZ393224 PGV393224 PQR393224 QAN393224 QKJ393224 QUF393224 REB393224 RNX393224 RXT393224 SHP393224 SRL393224 TBH393224 TLD393224 TUZ393224 UEV393224 UOR393224 UYN393224 VIJ393224 VSF393224 WCB393224 WLX393224 WVT393224 L458760 JH458760 TD458760 ACZ458760 AMV458760 AWR458760 BGN458760 BQJ458760 CAF458760 CKB458760 CTX458760 DDT458760 DNP458760 DXL458760 EHH458760 ERD458760 FAZ458760 FKV458760 FUR458760 GEN458760 GOJ458760 GYF458760 HIB458760 HRX458760 IBT458760 ILP458760 IVL458760 JFH458760 JPD458760 JYZ458760 KIV458760 KSR458760 LCN458760 LMJ458760 LWF458760 MGB458760 MPX458760 MZT458760 NJP458760 NTL458760 ODH458760 OND458760 OWZ458760 PGV458760 PQR458760 QAN458760 QKJ458760 QUF458760 REB458760 RNX458760 RXT458760 SHP458760 SRL458760 TBH458760 TLD458760 TUZ458760 UEV458760 UOR458760 UYN458760 VIJ458760 VSF458760 WCB458760 WLX458760 WVT458760 L524296 JH524296 TD524296 ACZ524296 AMV524296 AWR524296 BGN524296 BQJ524296 CAF524296 CKB524296 CTX524296 DDT524296 DNP524296 DXL524296 EHH524296 ERD524296 FAZ524296 FKV524296 FUR524296 GEN524296 GOJ524296 GYF524296 HIB524296 HRX524296 IBT524296 ILP524296 IVL524296 JFH524296 JPD524296 JYZ524296 KIV524296 KSR524296 LCN524296 LMJ524296 LWF524296 MGB524296 MPX524296 MZT524296 NJP524296 NTL524296 ODH524296 OND524296 OWZ524296 PGV524296 PQR524296 QAN524296 QKJ524296 QUF524296 REB524296 RNX524296 RXT524296 SHP524296 SRL524296 TBH524296 TLD524296 TUZ524296 UEV524296 UOR524296 UYN524296 VIJ524296 VSF524296 WCB524296 WLX524296 WVT524296 L589832 JH589832 TD589832 ACZ589832 AMV589832 AWR589832 BGN589832 BQJ589832 CAF589832 CKB589832 CTX589832 DDT589832 DNP589832 DXL589832 EHH589832 ERD589832 FAZ589832 FKV589832 FUR589832 GEN589832 GOJ589832 GYF589832 HIB589832 HRX589832 IBT589832 ILP589832 IVL589832 JFH589832 JPD589832 JYZ589832 KIV589832 KSR589832 LCN589832 LMJ589832 LWF589832 MGB589832 MPX589832 MZT589832 NJP589832 NTL589832 ODH589832 OND589832 OWZ589832 PGV589832 PQR589832 QAN589832 QKJ589832 QUF589832 REB589832 RNX589832 RXT589832 SHP589832 SRL589832 TBH589832 TLD589832 TUZ589832 UEV589832 UOR589832 UYN589832 VIJ589832 VSF589832 WCB589832 WLX589832 WVT589832 L655368 JH655368 TD655368 ACZ655368 AMV655368 AWR655368 BGN655368 BQJ655368 CAF655368 CKB655368 CTX655368 DDT655368 DNP655368 DXL655368 EHH655368 ERD655368 FAZ655368 FKV655368 FUR655368 GEN655368 GOJ655368 GYF655368 HIB655368 HRX655368 IBT655368 ILP655368 IVL655368 JFH655368 JPD655368 JYZ655368 KIV655368 KSR655368 LCN655368 LMJ655368 LWF655368 MGB655368 MPX655368 MZT655368 NJP655368 NTL655368 ODH655368 OND655368 OWZ655368 PGV655368 PQR655368 QAN655368 QKJ655368 QUF655368 REB655368 RNX655368 RXT655368 SHP655368 SRL655368 TBH655368 TLD655368 TUZ655368 UEV655368 UOR655368 UYN655368 VIJ655368 VSF655368 WCB655368 WLX655368 WVT655368 L720904 JH720904 TD720904 ACZ720904 AMV720904 AWR720904 BGN720904 BQJ720904 CAF720904 CKB720904 CTX720904 DDT720904 DNP720904 DXL720904 EHH720904 ERD720904 FAZ720904 FKV720904 FUR720904 GEN720904 GOJ720904 GYF720904 HIB720904 HRX720904 IBT720904 ILP720904 IVL720904 JFH720904 JPD720904 JYZ720904 KIV720904 KSR720904 LCN720904 LMJ720904 LWF720904 MGB720904 MPX720904 MZT720904 NJP720904 NTL720904 ODH720904 OND720904 OWZ720904 PGV720904 PQR720904 QAN720904 QKJ720904 QUF720904 REB720904 RNX720904 RXT720904 SHP720904 SRL720904 TBH720904 TLD720904 TUZ720904 UEV720904 UOR720904 UYN720904 VIJ720904 VSF720904 WCB720904 WLX720904 WVT720904 L786440 JH786440 TD786440 ACZ786440 AMV786440 AWR786440 BGN786440 BQJ786440 CAF786440 CKB786440 CTX786440 DDT786440 DNP786440 DXL786440 EHH786440 ERD786440 FAZ786440 FKV786440 FUR786440 GEN786440 GOJ786440 GYF786440 HIB786440 HRX786440 IBT786440 ILP786440 IVL786440 JFH786440 JPD786440 JYZ786440 KIV786440 KSR786440 LCN786440 LMJ786440 LWF786440 MGB786440 MPX786440 MZT786440 NJP786440 NTL786440 ODH786440 OND786440 OWZ786440 PGV786440 PQR786440 QAN786440 QKJ786440 QUF786440 REB786440 RNX786440 RXT786440 SHP786440 SRL786440 TBH786440 TLD786440 TUZ786440 UEV786440 UOR786440 UYN786440 VIJ786440 VSF786440 WCB786440 WLX786440 WVT786440 L851976 JH851976 TD851976 ACZ851976 AMV851976 AWR851976 BGN851976 BQJ851976 CAF851976 CKB851976 CTX851976 DDT851976 DNP851976 DXL851976 EHH851976 ERD851976 FAZ851976 FKV851976 FUR851976 GEN851976 GOJ851976 GYF851976 HIB851976 HRX851976 IBT851976 ILP851976 IVL851976 JFH851976 JPD851976 JYZ851976 KIV851976 KSR851976 LCN851976 LMJ851976 LWF851976 MGB851976 MPX851976 MZT851976 NJP851976 NTL851976 ODH851976 OND851976 OWZ851976 PGV851976 PQR851976 QAN851976 QKJ851976 QUF851976 REB851976 RNX851976 RXT851976 SHP851976 SRL851976 TBH851976 TLD851976 TUZ851976 UEV851976 UOR851976 UYN851976 VIJ851976 VSF851976 WCB851976 WLX851976 WVT851976 L917512 JH917512 TD917512 ACZ917512 AMV917512 AWR917512 BGN917512 BQJ917512 CAF917512 CKB917512 CTX917512 DDT917512 DNP917512 DXL917512 EHH917512 ERD917512 FAZ917512 FKV917512 FUR917512 GEN917512 GOJ917512 GYF917512 HIB917512 HRX917512 IBT917512 ILP917512 IVL917512 JFH917512 JPD917512 JYZ917512 KIV917512 KSR917512 LCN917512 LMJ917512 LWF917512 MGB917512 MPX917512 MZT917512 NJP917512 NTL917512 ODH917512 OND917512 OWZ917512 PGV917512 PQR917512 QAN917512 QKJ917512 QUF917512 REB917512 RNX917512 RXT917512 SHP917512 SRL917512 TBH917512 TLD917512 TUZ917512 UEV917512 UOR917512 UYN917512 VIJ917512 VSF917512 WCB917512 WLX917512 WVT917512 L983048 JH983048 TD983048 ACZ983048 AMV983048 AWR983048 BGN983048 BQJ983048 CAF983048 CKB983048 CTX983048 DDT983048 DNP983048 DXL983048 EHH983048 ERD983048 FAZ983048 FKV983048 FUR983048 GEN983048 GOJ983048 GYF983048 HIB983048 HRX983048 IBT983048 ILP983048 IVL983048 JFH983048 JPD983048 JYZ983048 KIV983048 KSR983048 LCN983048 LMJ983048 LWF983048 MGB983048 MPX983048 MZT983048 NJP983048 NTL983048 ODH983048 OND983048 OWZ983048 PGV983048 PQR983048 QAN983048 QKJ983048 QUF983048 REB983048 RNX983048 RXT983048 SHP983048 SRL983048 TBH983048 TLD983048 TUZ983048 UEV983048 UOR983048 UYN983048 VIJ983048 VSF983048 WCB983048 WLX983048 WVT983048">
      <formula1>A1</formula1>
    </dataValidation>
  </dataValidations>
  <printOptions horizontalCentered="1" verticalCentered="1"/>
  <pageMargins left="0.51181102362204722" right="0.51181102362204722" top="0.78740157480314965" bottom="0.78740157480314965" header="0.31496062992125984" footer="0.31496062992125984"/>
  <pageSetup paperSize="9" scale="70" orientation="landscape" r:id="rId1"/>
  <headerFooter>
    <oddHeader>&amp;RCOMPOSIÇÃO DO BDI</oddHeader>
    <oddFooter>&amp;CPágina &amp;P de &amp;N&amp;RPROJETO DE PAVIMENTAÇÃO DA RODOVIA MUNICIPAL SJS 158 - SENTIDO NORTE-SUL -TRECHO 02</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Drop Down 1">
              <controlPr locked="0" defaultSize="0" autoLine="0" autoPict="0" altText="teste">
                <anchor moveWithCells="1">
                  <from>
                    <xdr:col>3</xdr:col>
                    <xdr:colOff>28575</xdr:colOff>
                    <xdr:row>10</xdr:row>
                    <xdr:rowOff>9525</xdr:rowOff>
                  </from>
                  <to>
                    <xdr:col>5</xdr:col>
                    <xdr:colOff>485775</xdr:colOff>
                    <xdr:row>11</xdr:row>
                    <xdr:rowOff>47625</xdr:rowOff>
                  </to>
                </anchor>
              </controlPr>
            </control>
          </mc:Choice>
        </mc:AlternateContent>
        <mc:AlternateContent xmlns:mc="http://schemas.openxmlformats.org/markup-compatibility/2006">
          <mc:Choice Requires="x14">
            <control shapeId="11266" r:id="rId5" name="Check Box 2">
              <controlPr locked="0" defaultSize="0" autoFill="0" autoLine="0" autoPict="0">
                <anchor moveWithCells="1">
                  <from>
                    <xdr:col>9</xdr:col>
                    <xdr:colOff>19050</xdr:colOff>
                    <xdr:row>21</xdr:row>
                    <xdr:rowOff>142875</xdr:rowOff>
                  </from>
                  <to>
                    <xdr:col>11</xdr:col>
                    <xdr:colOff>819150</xdr:colOff>
                    <xdr:row>23</xdr:row>
                    <xdr:rowOff>28575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7</vt:i4>
      </vt:variant>
    </vt:vector>
  </HeadingPairs>
  <TitlesOfParts>
    <vt:vector size="13" baseType="lpstr">
      <vt:lpstr>PLANILHA ORÇ.</vt:lpstr>
      <vt:lpstr>MEMORIAL CÁLCULO</vt:lpstr>
      <vt:lpstr>Cronograma</vt:lpstr>
      <vt:lpstr>COMPOSIÇÕES</vt:lpstr>
      <vt:lpstr>PESQUISA</vt:lpstr>
      <vt:lpstr>BDI</vt:lpstr>
      <vt:lpstr>BDI!Area_de_impressao</vt:lpstr>
      <vt:lpstr>COMPOSIÇÕES!Area_de_impressao</vt:lpstr>
      <vt:lpstr>Cronograma!Area_de_impressao</vt:lpstr>
      <vt:lpstr>'MEMORIAL CÁLCULO'!Area_de_impressao</vt:lpstr>
      <vt:lpstr>PESQUISA!Area_de_impressao</vt:lpstr>
      <vt:lpstr>'PLANILHA ORÇ.'!Area_de_impressao</vt:lpstr>
      <vt:lpstr>Cronograma!Titulos_de_impressao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2024-04-29T12:10:46Z</cp:lastPrinted>
  <dcterms:created xsi:type="dcterms:W3CDTF">2018-09-12T13:58:03Z</dcterms:created>
  <dcterms:modified xsi:type="dcterms:W3CDTF">2024-04-29T12:10:55Z</dcterms:modified>
</cp:coreProperties>
</file>