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Height="12180"/>
  </bookViews>
  <sheets>
    <sheet name="Planilha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<sst xmlns="http://schemas.openxmlformats.org/spreadsheetml/2006/main" count="1016" uniqueCount="174">
  <si>
    <t>ANEXO I (MEMÓRIA DE CÁLCULO)</t>
  </si>
  <si>
    <t>N° Item</t>
  </si>
  <si>
    <t>Item</t>
  </si>
  <si>
    <t>Quantidade</t>
  </si>
  <si>
    <t>Unidade</t>
  </si>
  <si>
    <t>Pomerode/SC</t>
  </si>
  <si>
    <t>Garuva/SC</t>
  </si>
  <si>
    <t>Guabiruba/SC</t>
  </si>
  <si>
    <t>Gravatal/SC</t>
  </si>
  <si>
    <t>Timbó/SC</t>
  </si>
  <si>
    <t>Lages/SC</t>
  </si>
  <si>
    <t>ITAPIRANGA/SC (contrato atual)</t>
  </si>
  <si>
    <t>Bombinhas/SC</t>
  </si>
  <si>
    <t>Caibi/SC</t>
  </si>
  <si>
    <t>Pinhalzinho/SC</t>
  </si>
  <si>
    <t>Tunápolis/SC</t>
  </si>
  <si>
    <t>Princesa/SC</t>
  </si>
  <si>
    <t>Santa Helena/SC</t>
  </si>
  <si>
    <t>Saudades/SC</t>
  </si>
  <si>
    <t>Maravilha/SC</t>
  </si>
  <si>
    <t>Curitibanos/SC</t>
  </si>
  <si>
    <t>São Ludgero/SC</t>
  </si>
  <si>
    <t>Orçamento IPM Sistemas</t>
  </si>
  <si>
    <t>Valor de Referência
(média preço)</t>
  </si>
  <si>
    <t>TOTAL</t>
  </si>
  <si>
    <t>1. MÓDULOS PARA USO DO MUNICÍPIO DE ITAPIRANGA/SC</t>
  </si>
  <si>
    <t>1.1</t>
  </si>
  <si>
    <t>PLANEJAMENTO E ORÇAMENTO</t>
  </si>
  <si>
    <t>MESES</t>
  </si>
  <si>
    <t>-</t>
  </si>
  <si>
    <t>1.2</t>
  </si>
  <si>
    <t>GESTÃO PATRIMONIAL, CONTÁBIL E FINANCEIRA</t>
  </si>
  <si>
    <t>1.3</t>
  </si>
  <si>
    <t>GESTÃO DE COMPRAS, LICITAÇÕES E CONTRATOS</t>
  </si>
  <si>
    <t>1.4</t>
  </si>
  <si>
    <t>CONTROLE INTERNO</t>
  </si>
  <si>
    <t>1.5</t>
  </si>
  <si>
    <t>FROTAS</t>
  </si>
  <si>
    <t>1.6</t>
  </si>
  <si>
    <t>ALMOXARIFADO</t>
  </si>
  <si>
    <t>1.7</t>
  </si>
  <si>
    <t>PATRIMÔNIO</t>
  </si>
  <si>
    <t>1.8</t>
  </si>
  <si>
    <t>FOLHA DE PAGAMENTO E E-SOCIAL</t>
  </si>
  <si>
    <t>1.9</t>
  </si>
  <si>
    <t>SEGURANÇA E MEDICINA DO TRABALHO</t>
  </si>
  <si>
    <t>1.10</t>
  </si>
  <si>
    <t>PONTO ELETRÔNICO</t>
  </si>
  <si>
    <t>1.11</t>
  </si>
  <si>
    <t>AVALIAÇÃO DE DESEMPENHO</t>
  </si>
  <si>
    <t>1.12</t>
  </si>
  <si>
    <t>TREINAMENTO E DESENVOLVIMENTO</t>
  </si>
  <si>
    <t>1.13</t>
  </si>
  <si>
    <t>ESTÁGIO PROBATÓRIO</t>
  </si>
  <si>
    <t>1.14</t>
  </si>
  <si>
    <t>RECRUTAMENTO E SELEÇÃO</t>
  </si>
  <si>
    <t>1.15</t>
  </si>
  <si>
    <t>DOMICÍLIO ELETRÔNICO</t>
  </si>
  <si>
    <t>1.16</t>
  </si>
  <si>
    <t>HABITACIONAL</t>
  </si>
  <si>
    <t>1.17</t>
  </si>
  <si>
    <t>GESTÃO DE FISCALIZAÇÃO FAZENDÁRIA</t>
  </si>
  <si>
    <t>1.18</t>
  </si>
  <si>
    <t>SIMPLES NACIONAL</t>
  </si>
  <si>
    <t>1.19</t>
  </si>
  <si>
    <t>GESTÃO DE ESCRITA FISCAL ELETRÔNICA</t>
  </si>
  <si>
    <t>1.20</t>
  </si>
  <si>
    <t>GESTÃO DE NOTA FISCAL ELETRÔNICA DE SERVIÇOS</t>
  </si>
  <si>
    <t>1.21</t>
  </si>
  <si>
    <t>GESTÃO DE ARRECADAÇÃO</t>
  </si>
  <si>
    <t>1.22</t>
  </si>
  <si>
    <t>GESTÃO DE IPTU E TAXAS</t>
  </si>
  <si>
    <t>1.23</t>
  </si>
  <si>
    <t>GESTÃO DE ITBI E TAXAS</t>
  </si>
  <si>
    <t>1.24</t>
  </si>
  <si>
    <t>GESTÃO DE ISS E TAXAS</t>
  </si>
  <si>
    <t>1.25</t>
  </si>
  <si>
    <t>GESTÃO DE RECEITAS DIVERSAS</t>
  </si>
  <si>
    <t>1.26</t>
  </si>
  <si>
    <t>GESTÃO DA DÍVIDA ATIVA</t>
  </si>
  <si>
    <t>1.27</t>
  </si>
  <si>
    <t>GESTÃO DA ABERTURA DE EMPRESAS (REDESIM)</t>
  </si>
  <si>
    <t>1.28</t>
  </si>
  <si>
    <t>GESTÃO DA MALHA FINA</t>
  </si>
  <si>
    <t>1.29</t>
  </si>
  <si>
    <t>CONTRIBUIÇÃO DE MELHORIAS</t>
  </si>
  <si>
    <t>1.30</t>
  </si>
  <si>
    <t>PROCURADORIA</t>
  </si>
  <si>
    <t>1.31</t>
  </si>
  <si>
    <t>LEGISLAÇÃO</t>
  </si>
  <si>
    <t>1.32</t>
  </si>
  <si>
    <t>OBRAS E POSTURAS</t>
  </si>
  <si>
    <t>1.33</t>
  </si>
  <si>
    <t>PORTAL DA TRANSPARÊNCIA</t>
  </si>
  <si>
    <t>1.34</t>
  </si>
  <si>
    <t>PORTAL DE SERVIÇOS (AUTOATENDIMENTO)</t>
  </si>
  <si>
    <t>1.35</t>
  </si>
  <si>
    <t>GESTÃO ELETRÔNICA DE DOCUMENTOS</t>
  </si>
  <si>
    <t>1.36</t>
  </si>
  <si>
    <t>GESTÃO DE SERVIÇOS PÚBLICOS</t>
  </si>
  <si>
    <t>1.37</t>
  </si>
  <si>
    <t>SITE INSTITUCIONAL</t>
  </si>
  <si>
    <t>1.38</t>
  </si>
  <si>
    <t>PROCESSO DIGITAL E PROTOCOLO</t>
  </si>
  <si>
    <t>1.39</t>
  </si>
  <si>
    <t>ASSISTENTE VIRTUAL</t>
  </si>
  <si>
    <t>1.40</t>
  </si>
  <si>
    <t>APLICATIVO PERSONALIZADO - MOBILE</t>
  </si>
  <si>
    <t>1.41</t>
  </si>
  <si>
    <t>COMUNICAÇÃO INTERNA, EXTERNA E OFÍCIOS</t>
  </si>
  <si>
    <t>1.42</t>
  </si>
  <si>
    <t>GESTÃO DA AGRICULTURA</t>
  </si>
  <si>
    <t>1.43</t>
  </si>
  <si>
    <t>FISCALIZAÇÃO DE CONTRATOS</t>
  </si>
  <si>
    <t>1.44</t>
  </si>
  <si>
    <t>APP FISCALIZAÇÃO DE CONTRATOS</t>
  </si>
  <si>
    <t>1.45</t>
  </si>
  <si>
    <t>TARIFA DE AGUA</t>
  </si>
  <si>
    <t>1.46</t>
  </si>
  <si>
    <t>APP COLETOR MOBILE</t>
  </si>
  <si>
    <t>TOTAL MENSAL:</t>
  </si>
  <si>
    <t>1.2                                          MÓDULOS PARA USO DA CÂMARA MUNICIPAL DE ITAPIRANGA/SC</t>
  </si>
  <si>
    <t>1.2.1</t>
  </si>
  <si>
    <t>1.2.2</t>
  </si>
  <si>
    <t>1.2.3</t>
  </si>
  <si>
    <t>1.2.4</t>
  </si>
  <si>
    <t>1.2.5</t>
  </si>
  <si>
    <t>1.2.6</t>
  </si>
  <si>
    <t>1.2.7</t>
  </si>
  <si>
    <t>1.2.8</t>
  </si>
  <si>
    <t>1.2.9</t>
  </si>
  <si>
    <t>1.2.10</t>
  </si>
  <si>
    <t>1.2.11</t>
  </si>
  <si>
    <t>PORTAL DE AUTOATENDIMENTO</t>
  </si>
  <si>
    <t>1.3                                          MÓDULOS PARA USO DO FUNDO DE SAÚDE DE ITAPIRANGA/SC</t>
  </si>
  <si>
    <t>1.3.1</t>
  </si>
  <si>
    <t>1.3.2</t>
  </si>
  <si>
    <t>1.3.3</t>
  </si>
  <si>
    <t>1.3.4</t>
  </si>
  <si>
    <t>1.3.5</t>
  </si>
  <si>
    <t>1.3.6</t>
  </si>
  <si>
    <t>1.3.7</t>
  </si>
  <si>
    <t>1.3.8</t>
  </si>
  <si>
    <t>1.3.9</t>
  </si>
  <si>
    <t>1.4                                          MÓDULOS PARA USO DA SECRETARIA DE EDUCAÇÃO DE ITAPIRANGA/SC</t>
  </si>
  <si>
    <t>1.4.1</t>
  </si>
  <si>
    <t>GESTÃO DA EDUCAÇÃO</t>
  </si>
  <si>
    <t>1.5                                          MÓDULOS PARA USO DA SECRETARIA DE ASSISTENCIA SOCIAL DE ITAPIRANGA/SC</t>
  </si>
  <si>
    <t>1.5.1</t>
  </si>
  <si>
    <t>2                                          IMPLANTAÇÃO DA SOLUÇÃO SIGP</t>
  </si>
  <si>
    <t>2.1*</t>
  </si>
  <si>
    <t>SERVIÇOS DE DIAGNÓSTICO, MIGRAÇÃO DE DADOS, CONFIGURAÇÃO, HABILITAÇÃO E TREINAMENTO DE USUÁRIOS: MUNICÍPIO E CÂMERA DE VEREADORES</t>
  </si>
  <si>
    <t>SERVIÇO</t>
  </si>
  <si>
    <t>2.2*</t>
  </si>
  <si>
    <t>SERVIÇOS DE DIAGNÓSTICO, MIGRAÇÃO DE DADOS, CONFIGURAÇÃO, HABILITAÇÃO E TREINAMENTO DE USUÁRIOS*: SECRETARIA DE EDUCAÇÃO</t>
  </si>
  <si>
    <t>3. SERVIÇOS ADICIONAIS (SOB DEMANDA)</t>
  </si>
  <si>
    <t>3.1</t>
  </si>
  <si>
    <t>CUSTOMIZAÇÕES DO APLICATIVO</t>
  </si>
  <si>
    <t>HORA</t>
  </si>
  <si>
    <t>3.2</t>
  </si>
  <si>
    <t>CONFIGURAÇÕES PÓS IMPLANTAÇÕES E SERVIÇOS DE PERSONALIZAÇÃO E CUSTOMIZAÇÃO DE SOFTWARES, MAPEAMENTO DE PROCESSOS E OUTROS SERVIÇOS CORRELATOS SOB DEMANDA)</t>
  </si>
  <si>
    <t>3.3</t>
  </si>
  <si>
    <t>PERSONALIZAÇÃO DE RELATÓRIOS</t>
  </si>
  <si>
    <t>3.4</t>
  </si>
  <si>
    <t>CONSULTORIAS COMPLEXAS (CALCULO DE IPTU, INTERVENÇÃO EM BANCO DE DADOS, FIREWALL E OUTROS DE AMBIENTE COMPUTACIONAL DE CLIENTE)</t>
  </si>
  <si>
    <t>3.5</t>
  </si>
  <si>
    <t>ATENDIMENTO TÉCNICO PRESENCIAL</t>
  </si>
  <si>
    <t>3.6</t>
  </si>
  <si>
    <t>ATENDIMENTO TÉCNICO REMOTO</t>
  </si>
  <si>
    <t>*Caso não houver migração do sistema, esse serviço será pago apenas para os novos módulo contratados.</t>
  </si>
  <si>
    <t>1. Foi feita extensa pesquisa dos módulos, não sendo possível obter valor individual para alguns deles, em decorrencia de que a grande maioria dos municipios não utiliza ou são módulos novos desenvolvidos pela atual fornecedora de sistema de gestão do municipio. Ainda alguns municipios até possuem o módulo pesquisado contratado, porém não realizaram individualização dos valores, contratando valores fechados. Ainda, quanto ao item de migração, os municipios até cotaram migração do sistema, porém unificaram em item único para toda a migração.</t>
  </si>
  <si>
    <t>2. Os valores em vermelho destoam do valor de mercado e não foram considerados na média de valor.</t>
  </si>
  <si>
    <t>3. A pesquisa de preços foi realizada pelo servidor Weslei Hammerschmitt, respeitando o disposto no Art. 23, da Lei 14.133/2021, na qual, para a pesquisa de mercado foram realizadas consultas junto ao painel para consulta de preço (https://paineldeprecos.planejamento.gov.br/) e também junto ao Farol TCE (https://paineistransparencia.tce.sc.gov.br/extensions/AppLicitacoesExterno/index.html) além de considerar contratações similares da Administração de esfera municipal desta municipalidade e também de municípios vizinhos (em execução ou concluídas no periodo de 1 (um) ano anterior a data da pesquisa de preços).</t>
  </si>
  <si>
    <t>Além da busca por preços realizada em portais oficiais e da análise de contratações similares em outros municípios, esta municipalidade, visando atender às orientações da NOTA TÉCNICA n. TC-19/2026, publicada pelo Tribunal de Contas de Santa Catarina — a qual recomenda, em seu item 2.2.2.11, a obtenção de orçamentos diretamente junto a fornecedores de softwares de gestão pública — adotou providências adicionais para composição da pesquisa de preços.
Nesse contexto, no dia 13 de abril de 2026, foi encaminhada, via e-mail, solicitação de orçamento às três principais empresas fornecedoras de sistemas SIGP atuantes no mercado. Na comunicação, foi solicitado o envio de proposta comercial, estabelecendo-se o prazo de 5 (cinco) dias úteis para retorno, sendo informado que a ausência de manifestação dentro do prazo seria interpretada como desinteresse da empresa em apresentar proposta .
Decorrido o prazo inicialmente concedido, não houve manifestação por parte das empresas contatadas. Diante disso, no dia 27 de abril de 2026, procedeu-se ao reenvio da solicitação aos mesmos endereços eletrônicos, com o objetivo de confirmar eventual ausência de interesse. Na oportunidade, foi novamente concedido prazo de 5 (cinco) dias úteis para resposta, mantendo-se as mesmas condições anteriormente estabelecidas .
Importante destacar que há comprovação técnica de que o segundo envio foi efetivamente entregue aos destinatários, conforme registros automáticos dos sistemas de e-mail, incluindo:
Confirmação de entrega ao destinatário da empresa Betha, com status de sucesso ; 
Confirmação de entrega ao destinatário da empresa IPM, igualmente com indicação de entrega concluída ; 
Confirmação de que a mensagem enviada à empresa Publica Tecnologia foi recebida e visualizada, conforme registro de leitura ocorrido minutos após o envio . 
Após o reenvio, verificou-se o retorno da empresa IPM, que, em 30 de abril de 2026, encaminhou proposta comercial em resposta à solicitação realizada, dentro do prazo renovado estabelecido.
Diante do exposto, resta evidenciado que:
A municipalidade adotou medidas compatíveis com as orientações do Tribunal de Contas, realizando contato direto com fornecedores relevantes do mercado; 
Foram efetuadas duas tentativas formais de solicitação de orçamento, ambas com prazos definidos; 
Há comprovação documental do envio, entrega e, em ao menos um caso, leitura das mensagens; 
Houve retorno de proposta por parte de uma das empresas (IPM), enquanto as demais não se manifestaram, caracterizando, nos termos previamente informados, possível desinteresse.
Os documentos comprobatórios encontram-se em anexo a este processo.</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</si>
</sst>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176" formatCode="_-* #,##0.00_-;\-* #,##0.00_-;_-* &quot;-&quot;??_-;_-@_-"/>
    <numFmt numFmtId="177" formatCode="_-&quot;R$&quot;\ * #,##0.00_-;\-&quot;R$&quot;\ * #,##0.00_-;_-&quot;R$&quot;\ * &quot;-&quot;??_-;_-@_-"/>
    <numFmt numFmtId="178" formatCode="_-* #,##0_-;\-* #,##0_-;_-* &quot;-&quot;_-;_-@_-"/>
    <numFmt numFmtId="179" formatCode="_-&quot;R$&quot;\ * #,##0_-;\-&quot;R$&quot;\ * #,##0_-;_-&quot;R$&quot;\ * &quot;-&quot;_-;_-@_-"/>
    <numFmt numFmtId="180" formatCode="&quot;R$&quot;\ #,##0.00_);[Red]\(&quot;R$&quot;\ #,###.00\)"/>
  </numFmts>
  <fonts count="27">
    <font>
      <sz val="10"/>
      <color theme="1"/>
      <name val="Calibri"/>
      <charset val="134"/>
      <scheme val="minor"/>
    </font>
    <font>
      <b/>
      <sz val="11"/>
      <color theme="1"/>
      <name val="Calibri"/>
      <charset val="134"/>
      <scheme val="minor"/>
    </font>
    <font>
      <sz val="11"/>
      <color theme="1"/>
      <name val="Calibri"/>
      <charset val="134"/>
      <scheme val="minor"/>
    </font>
    <font>
      <b/>
      <sz val="11"/>
      <color theme="0"/>
      <name val="Calibri"/>
      <charset val="134"/>
      <scheme val="minor"/>
    </font>
    <font>
      <sz val="11"/>
      <color rgb="FFFF0000"/>
      <name val="Calibri"/>
      <charset val="134"/>
      <scheme val="minor"/>
    </font>
    <font>
      <sz val="11"/>
      <name val="Calibri"/>
      <charset val="134"/>
      <scheme val="minor"/>
    </font>
    <font>
      <sz val="11"/>
      <color rgb="FF000000"/>
      <name val="Calibri"/>
      <charset val="134"/>
    </font>
    <font>
      <sz val="11"/>
      <color theme="1"/>
      <name val="Calibri"/>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theme="1"/>
        <bgColor indexed="64"/>
      </patternFill>
    </fill>
    <fill>
      <patternFill patternType="solid">
        <fgColor theme="9" tint="0.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0" fillId="0" borderId="0" applyFont="0" applyFill="0" applyBorder="0" applyAlignment="0" applyProtection="0">
      <alignment vertical="center"/>
    </xf>
    <xf numFmtId="177" fontId="0" fillId="0" borderId="0" applyFont="0" applyFill="0" applyBorder="0" applyAlignment="0" applyProtection="0">
      <alignment vertical="center"/>
    </xf>
    <xf numFmtId="9" fontId="0" fillId="0" borderId="0" applyFont="0" applyFill="0" applyBorder="0" applyAlignment="0" applyProtection="0">
      <alignment vertical="center"/>
    </xf>
    <xf numFmtId="178" fontId="0" fillId="0" borderId="0" applyFont="0" applyFill="0" applyBorder="0" applyAlignment="0" applyProtection="0">
      <alignment vertical="center"/>
    </xf>
    <xf numFmtId="17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4" borderId="6"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7" applyNumberFormat="0" applyFill="0" applyAlignment="0" applyProtection="0">
      <alignment vertical="center"/>
    </xf>
    <xf numFmtId="0" fontId="14" fillId="0" borderId="7" applyNumberFormat="0" applyFill="0" applyAlignment="0" applyProtection="0">
      <alignment vertical="center"/>
    </xf>
    <xf numFmtId="0" fontId="15" fillId="0" borderId="8" applyNumberFormat="0" applyFill="0" applyAlignment="0" applyProtection="0">
      <alignment vertical="center"/>
    </xf>
    <xf numFmtId="0" fontId="15" fillId="0" borderId="0" applyNumberFormat="0" applyFill="0" applyBorder="0" applyAlignment="0" applyProtection="0">
      <alignment vertical="center"/>
    </xf>
    <xf numFmtId="0" fontId="16" fillId="5" borderId="9" applyNumberFormat="0" applyAlignment="0" applyProtection="0">
      <alignment vertical="center"/>
    </xf>
    <xf numFmtId="0" fontId="17" fillId="6" borderId="10" applyNumberFormat="0" applyAlignment="0" applyProtection="0">
      <alignment vertical="center"/>
    </xf>
    <xf numFmtId="0" fontId="18" fillId="6" borderId="9" applyNumberFormat="0" applyAlignment="0" applyProtection="0">
      <alignment vertical="center"/>
    </xf>
    <xf numFmtId="0" fontId="19" fillId="7" borderId="11" applyNumberFormat="0" applyAlignment="0" applyProtection="0">
      <alignment vertical="center"/>
    </xf>
    <xf numFmtId="0" fontId="20" fillId="0" borderId="12" applyNumberFormat="0" applyFill="0" applyAlignment="0" applyProtection="0">
      <alignment vertical="center"/>
    </xf>
    <xf numFmtId="0" fontId="21" fillId="0" borderId="13" applyNumberFormat="0" applyFill="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6" fillId="32" borderId="0" applyNumberFormat="0" applyBorder="0" applyAlignment="0" applyProtection="0">
      <alignment vertical="center"/>
    </xf>
    <xf numFmtId="0" fontId="26" fillId="33" borderId="0" applyNumberFormat="0" applyBorder="0" applyAlignment="0" applyProtection="0">
      <alignment vertical="center"/>
    </xf>
    <xf numFmtId="0" fontId="25" fillId="34" borderId="0" applyNumberFormat="0" applyBorder="0" applyAlignment="0" applyProtection="0">
      <alignment vertical="center"/>
    </xf>
  </cellStyleXfs>
  <cellXfs count="45">
    <xf numFmtId="0" fontId="0" fillId="0" borderId="0" xfId="0">
      <alignment vertical="center"/>
    </xf>
    <xf numFmtId="0" fontId="1" fillId="0" borderId="0" xfId="0" applyFont="1" applyAlignment="1">
      <alignment horizontal="center" vertical="center"/>
    </xf>
    <xf numFmtId="0" fontId="2" fillId="0" borderId="0" xfId="0" applyFont="1">
      <alignment vertical="center"/>
    </xf>
    <xf numFmtId="0" fontId="2" fillId="0" borderId="0" xfId="0" applyFont="1" applyAlignment="1">
      <alignment horizontal="center" vertical="center"/>
    </xf>
    <xf numFmtId="180" fontId="2" fillId="0" borderId="0" xfId="0" applyNumberFormat="1" applyFont="1" applyFill="1">
      <alignment vertical="center"/>
    </xf>
    <xf numFmtId="180" fontId="2" fillId="0" borderId="0" xfId="0" applyNumberFormat="1" applyFont="1">
      <alignment vertical="center"/>
    </xf>
    <xf numFmtId="0" fontId="3" fillId="2" borderId="1" xfId="0" applyFont="1" applyFill="1" applyBorder="1" applyAlignment="1">
      <alignment horizontal="left" vertical="center"/>
    </xf>
    <xf numFmtId="0" fontId="1" fillId="2" borderId="1" xfId="0" applyFont="1" applyFill="1" applyBorder="1" applyAlignment="1">
      <alignment horizontal="left" vertical="center"/>
    </xf>
    <xf numFmtId="0" fontId="1" fillId="0" borderId="2" xfId="0" applyFont="1" applyBorder="1" applyAlignment="1">
      <alignment horizontal="center" vertical="center"/>
    </xf>
    <xf numFmtId="0" fontId="3" fillId="2" borderId="0" xfId="0" applyFont="1" applyFill="1" applyAlignment="1">
      <alignment horizontal="center" vertical="center"/>
    </xf>
    <xf numFmtId="0" fontId="2" fillId="0" borderId="1" xfId="0" applyFont="1" applyBorder="1">
      <alignment vertical="center"/>
    </xf>
    <xf numFmtId="0" fontId="2" fillId="0" borderId="1" xfId="0" applyFont="1" applyBorder="1" applyAlignment="1">
      <alignment horizontal="center" vertical="center"/>
    </xf>
    <xf numFmtId="180" fontId="2" fillId="0" borderId="1" xfId="0" applyNumberFormat="1" applyFont="1" applyBorder="1" applyAlignment="1">
      <alignment horizontal="center" vertical="center"/>
    </xf>
    <xf numFmtId="180" fontId="4" fillId="0" borderId="1" xfId="0" applyNumberFormat="1" applyFont="1" applyBorder="1" applyAlignment="1">
      <alignment horizontal="center" vertical="center"/>
    </xf>
    <xf numFmtId="0" fontId="2" fillId="0" borderId="1" xfId="0" applyFont="1" applyFill="1" applyBorder="1">
      <alignment vertical="center"/>
    </xf>
    <xf numFmtId="180" fontId="5" fillId="0" borderId="1" xfId="0" applyNumberFormat="1" applyFont="1" applyBorder="1" applyAlignment="1">
      <alignment horizontal="center" vertical="center"/>
    </xf>
    <xf numFmtId="0" fontId="2" fillId="0" borderId="1" xfId="0" applyFont="1" applyBorder="1" applyAlignment="1">
      <alignment horizontal="left" vertical="center"/>
    </xf>
    <xf numFmtId="0" fontId="1" fillId="0" borderId="3" xfId="0" applyFont="1" applyBorder="1" applyAlignment="1">
      <alignment horizontal="right" vertical="center"/>
    </xf>
    <xf numFmtId="0" fontId="1" fillId="0" borderId="4" xfId="0" applyFont="1" applyBorder="1" applyAlignment="1">
      <alignment horizontal="right" vertical="center"/>
    </xf>
    <xf numFmtId="0" fontId="6" fillId="0" borderId="1" xfId="0" applyFont="1" applyBorder="1">
      <alignment vertical="center"/>
    </xf>
    <xf numFmtId="0" fontId="1" fillId="0" borderId="2" xfId="0" applyFont="1" applyBorder="1" applyAlignment="1">
      <alignment horizontal="center" vertical="center" wrapText="1"/>
    </xf>
    <xf numFmtId="180" fontId="1" fillId="0" borderId="2" xfId="0" applyNumberFormat="1" applyFont="1" applyFill="1" applyBorder="1" applyAlignment="1">
      <alignment horizontal="center" vertical="center" wrapText="1"/>
    </xf>
    <xf numFmtId="0" fontId="3" fillId="0" borderId="0" xfId="0" applyFont="1" applyFill="1" applyAlignment="1">
      <alignment horizontal="center" vertical="center"/>
    </xf>
    <xf numFmtId="180" fontId="2" fillId="0" borderId="1" xfId="0" applyNumberFormat="1" applyFont="1" applyFill="1" applyBorder="1" applyAlignment="1">
      <alignment horizontal="center" vertical="center"/>
    </xf>
    <xf numFmtId="0" fontId="1" fillId="0" borderId="4" xfId="0" applyFont="1" applyFill="1" applyBorder="1" applyAlignment="1">
      <alignment horizontal="right" vertical="center"/>
    </xf>
    <xf numFmtId="180" fontId="1" fillId="3" borderId="2" xfId="0" applyNumberFormat="1" applyFont="1" applyFill="1" applyBorder="1" applyAlignment="1">
      <alignment horizontal="center" vertical="center" wrapText="1"/>
    </xf>
    <xf numFmtId="180" fontId="4" fillId="0" borderId="1" xfId="0" applyNumberFormat="1" applyFont="1" applyFill="1" applyBorder="1" applyAlignment="1">
      <alignment horizontal="center" vertical="center"/>
    </xf>
    <xf numFmtId="180" fontId="2" fillId="3" borderId="1" xfId="0" applyNumberFormat="1" applyFont="1" applyFill="1" applyBorder="1" applyAlignment="1">
      <alignment horizontal="center" vertical="center"/>
    </xf>
    <xf numFmtId="180" fontId="5" fillId="0" borderId="1" xfId="0" applyNumberFormat="1" applyFont="1" applyFill="1" applyBorder="1" applyAlignment="1">
      <alignment horizontal="center" vertical="center"/>
    </xf>
    <xf numFmtId="0" fontId="1" fillId="0" borderId="5" xfId="0" applyFont="1" applyFill="1" applyBorder="1" applyAlignment="1">
      <alignment horizontal="right" vertical="center"/>
    </xf>
    <xf numFmtId="180" fontId="1" fillId="0" borderId="5" xfId="0" applyNumberFormat="1" applyFont="1" applyFill="1" applyBorder="1" applyAlignment="1">
      <alignment horizontal="center" vertical="center"/>
    </xf>
    <xf numFmtId="180" fontId="1" fillId="3" borderId="1" xfId="0" applyNumberFormat="1" applyFont="1" applyFill="1" applyBorder="1" applyAlignment="1">
      <alignment horizontal="center" vertical="center"/>
    </xf>
    <xf numFmtId="180" fontId="1" fillId="0" borderId="1" xfId="0" applyNumberFormat="1" applyFont="1" applyFill="1" applyBorder="1" applyAlignment="1">
      <alignment horizontal="center" vertical="center"/>
    </xf>
    <xf numFmtId="0" fontId="7" fillId="0" borderId="1" xfId="0" applyFont="1" applyBorder="1" applyAlignment="1">
      <alignment horizontal="justify" vertical="center" wrapText="1"/>
    </xf>
    <xf numFmtId="0" fontId="2" fillId="0" borderId="1" xfId="0" applyNumberFormat="1" applyFont="1" applyBorder="1" applyAlignment="1">
      <alignment horizontal="center" vertical="center"/>
    </xf>
    <xf numFmtId="0" fontId="2" fillId="0" borderId="1" xfId="0" applyFont="1" applyFill="1" applyBorder="1" applyAlignment="1">
      <alignment vertical="center" wrapText="1"/>
    </xf>
    <xf numFmtId="180" fontId="2" fillId="0" borderId="1" xfId="0" applyNumberFormat="1" applyFont="1" applyBorder="1">
      <alignment vertical="center"/>
    </xf>
    <xf numFmtId="180" fontId="5" fillId="0" borderId="1" xfId="0" applyNumberFormat="1" applyFont="1" applyBorder="1">
      <alignment vertical="center"/>
    </xf>
    <xf numFmtId="0" fontId="2" fillId="0" borderId="1" xfId="0" applyFont="1" applyBorder="1" applyAlignment="1">
      <alignment vertical="center" wrapText="1"/>
    </xf>
    <xf numFmtId="180" fontId="4" fillId="0" borderId="1" xfId="0" applyNumberFormat="1" applyFont="1" applyBorder="1">
      <alignment vertical="center"/>
    </xf>
    <xf numFmtId="0" fontId="2" fillId="0" borderId="0" xfId="0" applyFont="1" applyAlignment="1">
      <alignment horizontal="left" vertical="center"/>
    </xf>
    <xf numFmtId="0" fontId="2" fillId="0" borderId="1" xfId="0" applyFont="1" applyBorder="1" applyAlignment="1">
      <alignment horizontal="left" vertical="center" wrapText="1"/>
    </xf>
    <xf numFmtId="0" fontId="4" fillId="0" borderId="1" xfId="0" applyFont="1" applyBorder="1" applyAlignment="1">
      <alignment horizontal="left" vertical="center"/>
    </xf>
    <xf numFmtId="0" fontId="2" fillId="0" borderId="1" xfId="0" applyFont="1" applyBorder="1" applyAlignment="1">
      <alignment horizontal="justify" vertical="center" wrapText="1"/>
    </xf>
    <xf numFmtId="0" fontId="1" fillId="0" borderId="5" xfId="0" applyFont="1" applyBorder="1" applyAlignment="1">
      <alignment horizontal="right" vertical="center"/>
    </xf>
  </cellXfs>
  <cellStyles count="49">
    <cellStyle name="Normal" xfId="0" builtinId="0"/>
    <cellStyle name="Comma" xfId="1" builtinId="3"/>
    <cellStyle name="Moeda" xfId="2" builtinId="4"/>
    <cellStyle name="Porcentagem" xfId="3" builtinId="5"/>
    <cellStyle name="Comma [0]" xfId="4" builtinId="6"/>
    <cellStyle name="Moeda [0]" xfId="5" builtinId="7"/>
    <cellStyle name="Hyperlink" xfId="6" builtinId="8"/>
    <cellStyle name="Hyperlink seguido" xfId="7" builtinId="9"/>
    <cellStyle name="Observação" xfId="8" builtinId="10"/>
    <cellStyle name="Texto de Aviso"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ída" xfId="17" builtinId="21"/>
    <cellStyle name="Cálculo" xfId="18" builtinId="22"/>
    <cellStyle name="Célula de Verificação" xfId="19" builtinId="23"/>
    <cellStyle name="Célula Vinculada" xfId="20" builtinId="24"/>
    <cellStyle name="Total" xfId="21" builtinId="25"/>
    <cellStyle name="Bom" xfId="22" builtinId="26"/>
    <cellStyle name="Ruim" xfId="23" builtinId="27"/>
    <cellStyle name="Neutro" xfId="24" builtinId="28"/>
    <cellStyle name="Ênfase 1" xfId="25" builtinId="29"/>
    <cellStyle name="20% - Ênfase 1" xfId="26" builtinId="30"/>
    <cellStyle name="40% - Ênfase 1" xfId="27" builtinId="31"/>
    <cellStyle name="60% - Ênfase 1" xfId="28" builtinId="32"/>
    <cellStyle name="Ênfase 2" xfId="29" builtinId="33"/>
    <cellStyle name="20% - Ênfase 2" xfId="30" builtinId="34"/>
    <cellStyle name="40% - Ênfase 2" xfId="31" builtinId="35"/>
    <cellStyle name="60% - Ênfase 2" xfId="32" builtinId="36"/>
    <cellStyle name="Ênfase 3" xfId="33" builtinId="37"/>
    <cellStyle name="20% - Ênfase 3" xfId="34" builtinId="38"/>
    <cellStyle name="40% - Ênfase 3" xfId="35" builtinId="39"/>
    <cellStyle name="60% - Ênfase 3" xfId="36" builtinId="40"/>
    <cellStyle name="Ênfase 4" xfId="37" builtinId="41"/>
    <cellStyle name="20% - Ênfase 4" xfId="38" builtinId="42"/>
    <cellStyle name="40% - Ênfase 4" xfId="39" builtinId="43"/>
    <cellStyle name="60% - Ênfase 4" xfId="40" builtinId="44"/>
    <cellStyle name="Ênfase 5" xfId="41" builtinId="45"/>
    <cellStyle name="20% - Ênfase 5" xfId="42" builtinId="46"/>
    <cellStyle name="40% - Ênfase 5" xfId="43" builtinId="47"/>
    <cellStyle name="60% - Ênfase 5" xfId="44" builtinId="48"/>
    <cellStyle name="Ênfase 6" xfId="45" builtinId="49"/>
    <cellStyle name="20% - Ênfase 6" xfId="46" builtinId="50"/>
    <cellStyle name="40% - Ênfase 6" xfId="47" builtinId="51"/>
    <cellStyle name="60% - Ênfase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142"/>
  <sheetViews>
    <sheetView tabSelected="1" zoomScale="85" zoomScaleNormal="85" topLeftCell="D76" workbookViewId="0">
      <selection activeCell="X91" sqref="X91"/>
    </sheetView>
  </sheetViews>
  <sheetFormatPr defaultColWidth="9.14285714285714" defaultRowHeight="15"/>
  <cols>
    <col min="1" max="1" width="9.71428571428571" style="2" customWidth="1"/>
    <col min="2" max="2" width="45.7142857142857" style="2" customWidth="1"/>
    <col min="3" max="4" width="17.7142857142857" style="3" customWidth="1"/>
    <col min="5" max="10" width="17.7142857142857" style="2" customWidth="1"/>
    <col min="11" max="11" width="18.9904761904762" style="2" customWidth="1"/>
    <col min="12" max="13" width="17.7142857142857" style="2" customWidth="1"/>
    <col min="14" max="14" width="18.4285714285714" style="2" customWidth="1"/>
    <col min="15" max="18" width="21.4285714285714" style="4" customWidth="1"/>
    <col min="19" max="23" width="21.4285714285714" style="5" customWidth="1"/>
    <col min="24" max="24" width="16.9714285714286" style="2" customWidth="1"/>
    <col min="25" max="16384" width="9.14285714285714" style="2"/>
  </cols>
  <sheetData>
    <row r="1" ht="38" customHeight="1" spans="1:23">
      <c r="A1" s="6" t="s">
        <v>0</v>
      </c>
      <c r="B1" s="7"/>
      <c r="C1" s="7"/>
      <c r="D1" s="7"/>
      <c r="E1" s="7"/>
      <c r="F1" s="7"/>
      <c r="G1" s="7"/>
      <c r="H1" s="7"/>
      <c r="I1" s="7"/>
      <c r="J1" s="7"/>
      <c r="K1" s="7"/>
      <c r="L1" s="7"/>
      <c r="M1" s="7"/>
      <c r="N1" s="7"/>
      <c r="O1" s="7"/>
      <c r="P1" s="7"/>
      <c r="Q1" s="7"/>
      <c r="R1" s="7"/>
      <c r="S1" s="7"/>
      <c r="T1" s="7"/>
      <c r="U1" s="7"/>
      <c r="V1" s="7"/>
      <c r="W1" s="7"/>
    </row>
    <row r="2" s="1" customFormat="1" ht="48" customHeight="1" spans="1:24">
      <c r="A2" s="8" t="s">
        <v>1</v>
      </c>
      <c r="B2" s="8" t="s">
        <v>2</v>
      </c>
      <c r="C2" s="8" t="s">
        <v>3</v>
      </c>
      <c r="D2" s="8" t="s">
        <v>4</v>
      </c>
      <c r="E2" s="8" t="s">
        <v>5</v>
      </c>
      <c r="F2" s="8" t="s">
        <v>6</v>
      </c>
      <c r="G2" s="8" t="s">
        <v>7</v>
      </c>
      <c r="H2" s="8" t="s">
        <v>8</v>
      </c>
      <c r="I2" s="8" t="s">
        <v>9</v>
      </c>
      <c r="J2" s="8" t="s">
        <v>10</v>
      </c>
      <c r="K2" s="20" t="s">
        <v>11</v>
      </c>
      <c r="L2" s="8" t="s">
        <v>12</v>
      </c>
      <c r="M2" s="8" t="s">
        <v>13</v>
      </c>
      <c r="N2" s="8" t="s">
        <v>14</v>
      </c>
      <c r="O2" s="21" t="s">
        <v>15</v>
      </c>
      <c r="P2" s="21" t="s">
        <v>16</v>
      </c>
      <c r="Q2" s="21" t="s">
        <v>17</v>
      </c>
      <c r="R2" s="21" t="s">
        <v>18</v>
      </c>
      <c r="S2" s="21" t="s">
        <v>19</v>
      </c>
      <c r="T2" s="21" t="s">
        <v>20</v>
      </c>
      <c r="U2" s="21" t="s">
        <v>21</v>
      </c>
      <c r="V2" s="21" t="s">
        <v>22</v>
      </c>
      <c r="W2" s="25" t="s">
        <v>23</v>
      </c>
      <c r="X2" s="1" t="s">
        <v>24</v>
      </c>
    </row>
    <row r="3" ht="16" customHeight="1" spans="1:23">
      <c r="A3" s="9" t="s">
        <v>25</v>
      </c>
      <c r="B3" s="9"/>
      <c r="C3" s="9"/>
      <c r="D3" s="9"/>
      <c r="E3" s="9"/>
      <c r="F3" s="9"/>
      <c r="G3" s="9"/>
      <c r="H3" s="9"/>
      <c r="I3" s="9"/>
      <c r="J3" s="9"/>
      <c r="K3" s="9"/>
      <c r="L3" s="9"/>
      <c r="M3" s="9"/>
      <c r="N3" s="9"/>
      <c r="O3" s="22"/>
      <c r="P3" s="22"/>
      <c r="Q3" s="22"/>
      <c r="R3" s="22"/>
      <c r="S3" s="9"/>
      <c r="T3" s="9"/>
      <c r="U3" s="9"/>
      <c r="V3" s="9"/>
      <c r="W3" s="9"/>
    </row>
    <row r="4" spans="1:24">
      <c r="A4" s="10" t="s">
        <v>26</v>
      </c>
      <c r="B4" s="10" t="s">
        <v>27</v>
      </c>
      <c r="C4" s="11">
        <v>12</v>
      </c>
      <c r="D4" s="11" t="s">
        <v>28</v>
      </c>
      <c r="E4" s="12">
        <v>948.34</v>
      </c>
      <c r="F4" s="12">
        <v>550.28</v>
      </c>
      <c r="G4" s="12">
        <v>510</v>
      </c>
      <c r="H4" s="12">
        <v>509</v>
      </c>
      <c r="I4" s="13">
        <v>1079</v>
      </c>
      <c r="J4" s="12" t="s">
        <v>29</v>
      </c>
      <c r="K4" s="12">
        <v>620.4</v>
      </c>
      <c r="L4" s="13">
        <v>1330.48</v>
      </c>
      <c r="M4" s="12">
        <v>550.28</v>
      </c>
      <c r="N4" s="12">
        <v>793</v>
      </c>
      <c r="O4" s="12">
        <v>479</v>
      </c>
      <c r="P4" s="12" t="s">
        <v>29</v>
      </c>
      <c r="Q4" s="12" t="s">
        <v>29</v>
      </c>
      <c r="R4" s="12" t="s">
        <v>29</v>
      </c>
      <c r="S4" s="23">
        <v>765.17</v>
      </c>
      <c r="T4" s="26">
        <v>1036.45</v>
      </c>
      <c r="U4" s="23">
        <v>741.53</v>
      </c>
      <c r="V4" s="23">
        <v>731</v>
      </c>
      <c r="W4" s="27">
        <f>(E4+F4+G4+H4+K4+M4+N4+O4+S4+U4+V4)/11</f>
        <v>654.363636363636</v>
      </c>
      <c r="X4" s="5">
        <f>W4*C4</f>
        <v>7852.36363636364</v>
      </c>
    </row>
    <row r="5" spans="1:24">
      <c r="A5" s="10" t="s">
        <v>30</v>
      </c>
      <c r="B5" s="10" t="s">
        <v>31</v>
      </c>
      <c r="C5" s="11">
        <v>12</v>
      </c>
      <c r="D5" s="11" t="s">
        <v>28</v>
      </c>
      <c r="E5" s="13">
        <v>4073</v>
      </c>
      <c r="F5" s="13">
        <v>1649.67</v>
      </c>
      <c r="G5" s="12">
        <v>2488</v>
      </c>
      <c r="H5" s="13">
        <v>1901</v>
      </c>
      <c r="I5" s="12">
        <v>2328</v>
      </c>
      <c r="J5" s="12" t="s">
        <v>29</v>
      </c>
      <c r="K5" s="12">
        <v>2773.06</v>
      </c>
      <c r="L5" s="12">
        <v>2643.71</v>
      </c>
      <c r="M5" s="13">
        <v>1649.67</v>
      </c>
      <c r="N5" s="12">
        <v>2528</v>
      </c>
      <c r="O5" s="13">
        <v>1678</v>
      </c>
      <c r="P5" s="12" t="s">
        <v>29</v>
      </c>
      <c r="Q5" s="12" t="s">
        <v>29</v>
      </c>
      <c r="R5" s="12" t="s">
        <v>29</v>
      </c>
      <c r="S5" s="23">
        <v>3233.65</v>
      </c>
      <c r="T5" s="26">
        <v>4226.55</v>
      </c>
      <c r="U5" s="23">
        <v>2220.6</v>
      </c>
      <c r="V5" s="23">
        <v>2954</v>
      </c>
      <c r="W5" s="27">
        <f>(G5+I5+K5+L5+N5+S5+U5+V5)/8</f>
        <v>2646.1275</v>
      </c>
      <c r="X5" s="5">
        <f t="shared" ref="X5:X49" si="0">W5*C5</f>
        <v>31753.53</v>
      </c>
    </row>
    <row r="6" spans="1:24">
      <c r="A6" s="10" t="s">
        <v>32</v>
      </c>
      <c r="B6" s="10" t="s">
        <v>33</v>
      </c>
      <c r="C6" s="11">
        <v>12</v>
      </c>
      <c r="D6" s="11" t="s">
        <v>28</v>
      </c>
      <c r="E6" s="12">
        <v>1818</v>
      </c>
      <c r="F6" s="13">
        <v>961</v>
      </c>
      <c r="G6" s="12">
        <v>1171</v>
      </c>
      <c r="H6" s="13">
        <v>490</v>
      </c>
      <c r="I6" s="12">
        <v>1787</v>
      </c>
      <c r="J6" s="12" t="s">
        <v>29</v>
      </c>
      <c r="K6" s="12">
        <v>1552.91</v>
      </c>
      <c r="L6" s="12">
        <v>1640.18</v>
      </c>
      <c r="M6" s="13">
        <v>751.58</v>
      </c>
      <c r="N6" s="12">
        <v>1238</v>
      </c>
      <c r="O6" s="13">
        <v>984</v>
      </c>
      <c r="P6" s="12" t="s">
        <v>29</v>
      </c>
      <c r="Q6" s="12" t="s">
        <v>29</v>
      </c>
      <c r="R6" s="12" t="s">
        <v>29</v>
      </c>
      <c r="S6" s="23">
        <v>2025.76</v>
      </c>
      <c r="T6" s="26">
        <v>2360.75</v>
      </c>
      <c r="U6" s="23">
        <v>1411.07</v>
      </c>
      <c r="V6" s="23">
        <v>1655</v>
      </c>
      <c r="W6" s="27">
        <f>(E6+G6+I6+K6+L6+N6+S6+U6+V6)/9</f>
        <v>1588.76888888889</v>
      </c>
      <c r="X6" s="5">
        <f t="shared" si="0"/>
        <v>19065.2266666667</v>
      </c>
    </row>
    <row r="7" spans="1:24">
      <c r="A7" s="10" t="s">
        <v>34</v>
      </c>
      <c r="B7" s="10" t="s">
        <v>35</v>
      </c>
      <c r="C7" s="11">
        <v>12</v>
      </c>
      <c r="D7" s="11" t="s">
        <v>28</v>
      </c>
      <c r="E7" s="12">
        <v>816</v>
      </c>
      <c r="F7" s="12">
        <v>624</v>
      </c>
      <c r="G7" s="12">
        <v>843</v>
      </c>
      <c r="H7" s="12">
        <v>632.67</v>
      </c>
      <c r="I7" s="13">
        <v>995</v>
      </c>
      <c r="J7" s="12" t="s">
        <v>29</v>
      </c>
      <c r="K7" s="12">
        <v>658.67</v>
      </c>
      <c r="L7" s="12">
        <v>646.36</v>
      </c>
      <c r="M7" s="13">
        <v>444.28</v>
      </c>
      <c r="N7" s="12">
        <v>643</v>
      </c>
      <c r="O7" s="13">
        <v>484</v>
      </c>
      <c r="P7" s="12" t="s">
        <v>29</v>
      </c>
      <c r="Q7" s="12" t="s">
        <v>29</v>
      </c>
      <c r="R7" s="12" t="s">
        <v>29</v>
      </c>
      <c r="S7" s="23">
        <v>650.11</v>
      </c>
      <c r="T7" s="26">
        <v>1740.4</v>
      </c>
      <c r="U7" s="23">
        <v>810.04</v>
      </c>
      <c r="V7" s="23">
        <v>749</v>
      </c>
      <c r="W7" s="27">
        <f>(E7+F7+G7+H7+K7+L7+N7+S7+U7+V7)/10</f>
        <v>707.285</v>
      </c>
      <c r="X7" s="5">
        <f t="shared" si="0"/>
        <v>8487.42</v>
      </c>
    </row>
    <row r="8" spans="1:24">
      <c r="A8" s="10" t="s">
        <v>36</v>
      </c>
      <c r="B8" s="10" t="s">
        <v>37</v>
      </c>
      <c r="C8" s="11">
        <v>12</v>
      </c>
      <c r="D8" s="11" t="s">
        <v>28</v>
      </c>
      <c r="E8" s="12">
        <v>731.01</v>
      </c>
      <c r="F8" s="12">
        <v>554</v>
      </c>
      <c r="G8" s="12">
        <v>680</v>
      </c>
      <c r="H8" s="13">
        <v>418.18</v>
      </c>
      <c r="I8" s="13">
        <v>1196</v>
      </c>
      <c r="J8" s="12" t="s">
        <v>29</v>
      </c>
      <c r="K8" s="12">
        <v>639.23</v>
      </c>
      <c r="L8" s="12">
        <v>783.4</v>
      </c>
      <c r="M8" s="13">
        <v>410.92</v>
      </c>
      <c r="N8" s="12">
        <v>596</v>
      </c>
      <c r="O8" s="13">
        <v>376</v>
      </c>
      <c r="P8" s="12" t="s">
        <v>29</v>
      </c>
      <c r="Q8" s="12" t="s">
        <v>29</v>
      </c>
      <c r="R8" s="12" t="s">
        <v>29</v>
      </c>
      <c r="S8" s="23">
        <v>647.91</v>
      </c>
      <c r="T8" s="23">
        <v>779</v>
      </c>
      <c r="U8" s="23">
        <v>601.29</v>
      </c>
      <c r="V8" s="23">
        <v>722</v>
      </c>
      <c r="W8" s="27">
        <f>(E8+F8+G8+K8+L8+N8+S8+T8+U8+V8)/10</f>
        <v>673.384</v>
      </c>
      <c r="X8" s="5">
        <f t="shared" si="0"/>
        <v>8080.608</v>
      </c>
    </row>
    <row r="9" spans="1:24">
      <c r="A9" s="10" t="s">
        <v>38</v>
      </c>
      <c r="B9" s="10" t="s">
        <v>39</v>
      </c>
      <c r="C9" s="11">
        <v>12</v>
      </c>
      <c r="D9" s="11" t="s">
        <v>28</v>
      </c>
      <c r="E9" s="12">
        <v>597</v>
      </c>
      <c r="F9" s="13">
        <v>184</v>
      </c>
      <c r="G9" s="13">
        <v>86</v>
      </c>
      <c r="H9" s="12">
        <v>315.58</v>
      </c>
      <c r="I9" s="12">
        <v>399</v>
      </c>
      <c r="J9" s="12" t="s">
        <v>29</v>
      </c>
      <c r="K9" s="12">
        <v>443.69</v>
      </c>
      <c r="L9" s="13">
        <v>226.6</v>
      </c>
      <c r="M9" s="12">
        <v>383.53</v>
      </c>
      <c r="N9" s="13">
        <v>271</v>
      </c>
      <c r="O9" s="12">
        <v>369</v>
      </c>
      <c r="P9" s="12" t="s">
        <v>29</v>
      </c>
      <c r="Q9" s="12" t="s">
        <v>29</v>
      </c>
      <c r="R9" s="12" t="s">
        <v>29</v>
      </c>
      <c r="S9" s="23">
        <v>473.34</v>
      </c>
      <c r="T9" s="23">
        <v>617.5</v>
      </c>
      <c r="U9" s="23">
        <v>536.59</v>
      </c>
      <c r="V9" s="23">
        <v>522</v>
      </c>
      <c r="W9" s="27">
        <f>(E9+H9+I9+K9+M9+O9+S9+T9+U9+V9)/10</f>
        <v>465.723</v>
      </c>
      <c r="X9" s="5">
        <f t="shared" si="0"/>
        <v>5588.676</v>
      </c>
    </row>
    <row r="10" spans="1:24">
      <c r="A10" s="10" t="s">
        <v>40</v>
      </c>
      <c r="B10" s="10" t="s">
        <v>41</v>
      </c>
      <c r="C10" s="11">
        <v>12</v>
      </c>
      <c r="D10" s="11" t="s">
        <v>28</v>
      </c>
      <c r="E10" s="12">
        <v>685</v>
      </c>
      <c r="F10" s="12">
        <v>593</v>
      </c>
      <c r="G10" s="12">
        <v>580</v>
      </c>
      <c r="H10" s="12">
        <v>505.89</v>
      </c>
      <c r="I10" s="13">
        <v>1189</v>
      </c>
      <c r="J10" s="12" t="s">
        <v>29</v>
      </c>
      <c r="K10" s="12">
        <v>614.08</v>
      </c>
      <c r="L10" s="12">
        <v>969</v>
      </c>
      <c r="M10" s="12">
        <v>438.32</v>
      </c>
      <c r="N10" s="12">
        <v>605</v>
      </c>
      <c r="O10" s="13">
        <v>324</v>
      </c>
      <c r="P10" s="12" t="s">
        <v>29</v>
      </c>
      <c r="Q10" s="12" t="s">
        <v>29</v>
      </c>
      <c r="R10" s="12" t="s">
        <v>29</v>
      </c>
      <c r="S10" s="23">
        <v>593.76</v>
      </c>
      <c r="T10" s="23">
        <v>696.35</v>
      </c>
      <c r="U10" s="23">
        <v>566.72</v>
      </c>
      <c r="V10" s="23">
        <v>716</v>
      </c>
      <c r="W10" s="27">
        <f>(E10+F10+G10+H10+K10+M10+L10+N10+S10+T10+U10+V10)/12</f>
        <v>630.26</v>
      </c>
      <c r="X10" s="5">
        <f t="shared" si="0"/>
        <v>7563.12</v>
      </c>
    </row>
    <row r="11" spans="1:24">
      <c r="A11" s="10" t="s">
        <v>42</v>
      </c>
      <c r="B11" s="10" t="s">
        <v>43</v>
      </c>
      <c r="C11" s="11">
        <v>12</v>
      </c>
      <c r="D11" s="11" t="s">
        <v>28</v>
      </c>
      <c r="E11" s="12">
        <v>2398</v>
      </c>
      <c r="F11" s="12">
        <v>1655</v>
      </c>
      <c r="G11" s="12">
        <v>1757</v>
      </c>
      <c r="H11" s="12">
        <v>1840.59</v>
      </c>
      <c r="I11" s="13">
        <v>3607</v>
      </c>
      <c r="J11" s="12" t="s">
        <v>29</v>
      </c>
      <c r="K11" s="12">
        <v>2440.29</v>
      </c>
      <c r="L11" s="13">
        <v>3264.17</v>
      </c>
      <c r="M11" s="12" t="s">
        <v>29</v>
      </c>
      <c r="N11" s="12">
        <v>1736</v>
      </c>
      <c r="O11" s="12">
        <v>1757</v>
      </c>
      <c r="P11" s="12" t="s">
        <v>29</v>
      </c>
      <c r="Q11" s="12" t="s">
        <v>29</v>
      </c>
      <c r="R11" s="12" t="s">
        <v>29</v>
      </c>
      <c r="S11" s="23">
        <v>2130.92</v>
      </c>
      <c r="T11" s="26">
        <v>3486.5</v>
      </c>
      <c r="U11" s="23">
        <v>1933.4</v>
      </c>
      <c r="V11" s="23">
        <v>2661</v>
      </c>
      <c r="W11" s="27">
        <f>(E11+F11+G11+H11+K11+N11+O11+S11+U11+V11)/10</f>
        <v>2030.92</v>
      </c>
      <c r="X11" s="5">
        <f t="shared" si="0"/>
        <v>24371.04</v>
      </c>
    </row>
    <row r="12" spans="1:24">
      <c r="A12" s="10" t="s">
        <v>44</v>
      </c>
      <c r="B12" s="10" t="s">
        <v>45</v>
      </c>
      <c r="C12" s="11">
        <v>12</v>
      </c>
      <c r="D12" s="11" t="s">
        <v>28</v>
      </c>
      <c r="E12" s="12">
        <v>273.25</v>
      </c>
      <c r="F12" s="12">
        <v>151</v>
      </c>
      <c r="G12" s="12">
        <v>404</v>
      </c>
      <c r="H12" s="12">
        <v>335.64</v>
      </c>
      <c r="I12" s="12">
        <v>406</v>
      </c>
      <c r="J12" s="12" t="s">
        <v>29</v>
      </c>
      <c r="K12" s="12">
        <v>216.13</v>
      </c>
      <c r="L12" s="12">
        <v>312.93</v>
      </c>
      <c r="M12" s="12" t="s">
        <v>29</v>
      </c>
      <c r="N12" s="12">
        <v>358</v>
      </c>
      <c r="O12" s="12" t="s">
        <v>29</v>
      </c>
      <c r="P12" s="12" t="s">
        <v>29</v>
      </c>
      <c r="Q12" s="12" t="s">
        <v>29</v>
      </c>
      <c r="R12" s="12" t="s">
        <v>29</v>
      </c>
      <c r="S12" s="12" t="s">
        <v>29</v>
      </c>
      <c r="T12" s="12" t="s">
        <v>29</v>
      </c>
      <c r="U12" s="12" t="s">
        <v>29</v>
      </c>
      <c r="V12" s="23">
        <v>384</v>
      </c>
      <c r="W12" s="27">
        <f>AVERAGE(E12:V12)</f>
        <v>315.661111111111</v>
      </c>
      <c r="X12" s="5">
        <f t="shared" si="0"/>
        <v>3787.93333333333</v>
      </c>
    </row>
    <row r="13" spans="1:24">
      <c r="A13" s="10" t="s">
        <v>46</v>
      </c>
      <c r="B13" s="10" t="s">
        <v>47</v>
      </c>
      <c r="C13" s="11">
        <v>12</v>
      </c>
      <c r="D13" s="11" t="s">
        <v>28</v>
      </c>
      <c r="E13" s="12">
        <v>838</v>
      </c>
      <c r="F13" s="13">
        <v>706</v>
      </c>
      <c r="G13" s="12">
        <v>907</v>
      </c>
      <c r="H13" s="13">
        <v>731.33</v>
      </c>
      <c r="I13" s="13">
        <v>1879</v>
      </c>
      <c r="J13" s="12" t="s">
        <v>29</v>
      </c>
      <c r="K13" s="12">
        <v>1020.03</v>
      </c>
      <c r="L13" s="13">
        <v>688.44</v>
      </c>
      <c r="M13" s="12" t="s">
        <v>29</v>
      </c>
      <c r="N13" s="12">
        <v>931</v>
      </c>
      <c r="O13" s="12" t="s">
        <v>29</v>
      </c>
      <c r="P13" s="12" t="s">
        <v>29</v>
      </c>
      <c r="Q13" s="12" t="s">
        <v>29</v>
      </c>
      <c r="R13" s="12" t="s">
        <v>29</v>
      </c>
      <c r="S13" s="23">
        <v>920.69</v>
      </c>
      <c r="T13" s="26">
        <v>1517.15</v>
      </c>
      <c r="U13" s="26">
        <v>676.23</v>
      </c>
      <c r="V13" s="23">
        <v>1265</v>
      </c>
      <c r="W13" s="27">
        <f>(E13+G13+K13+N13+S13+V13)/6</f>
        <v>980.286666666667</v>
      </c>
      <c r="X13" s="5">
        <f t="shared" si="0"/>
        <v>11763.44</v>
      </c>
    </row>
    <row r="14" spans="1:24">
      <c r="A14" s="10" t="s">
        <v>48</v>
      </c>
      <c r="B14" s="10" t="s">
        <v>49</v>
      </c>
      <c r="C14" s="11">
        <v>12</v>
      </c>
      <c r="D14" s="11" t="s">
        <v>28</v>
      </c>
      <c r="E14" s="12">
        <v>227</v>
      </c>
      <c r="F14" s="12">
        <v>177</v>
      </c>
      <c r="G14" s="12" t="s">
        <v>29</v>
      </c>
      <c r="H14" s="12">
        <v>309.18</v>
      </c>
      <c r="I14" s="12">
        <v>223</v>
      </c>
      <c r="J14" s="12" t="s">
        <v>29</v>
      </c>
      <c r="K14" s="12" t="s">
        <v>29</v>
      </c>
      <c r="L14" s="12" t="s">
        <v>29</v>
      </c>
      <c r="M14" s="12" t="s">
        <v>29</v>
      </c>
      <c r="N14" s="12">
        <v>202</v>
      </c>
      <c r="O14" s="12" t="s">
        <v>29</v>
      </c>
      <c r="P14" s="12" t="s">
        <v>29</v>
      </c>
      <c r="Q14" s="12" t="s">
        <v>29</v>
      </c>
      <c r="R14" s="12" t="s">
        <v>29</v>
      </c>
      <c r="S14" s="12" t="s">
        <v>29</v>
      </c>
      <c r="T14" s="12" t="s">
        <v>29</v>
      </c>
      <c r="U14" s="12" t="s">
        <v>29</v>
      </c>
      <c r="V14" s="23">
        <v>233</v>
      </c>
      <c r="W14" s="27">
        <f>AVERAGE(E14:V14)</f>
        <v>228.53</v>
      </c>
      <c r="X14" s="5">
        <f t="shared" si="0"/>
        <v>2742.36</v>
      </c>
    </row>
    <row r="15" spans="1:24">
      <c r="A15" s="10" t="s">
        <v>50</v>
      </c>
      <c r="B15" s="10" t="s">
        <v>51</v>
      </c>
      <c r="C15" s="11">
        <v>12</v>
      </c>
      <c r="D15" s="11" t="s">
        <v>28</v>
      </c>
      <c r="E15" s="13">
        <v>464.5</v>
      </c>
      <c r="F15" s="12">
        <v>179</v>
      </c>
      <c r="G15" s="12" t="s">
        <v>29</v>
      </c>
      <c r="H15" s="12" t="s">
        <v>29</v>
      </c>
      <c r="I15" s="12">
        <v>257</v>
      </c>
      <c r="J15" s="12" t="s">
        <v>29</v>
      </c>
      <c r="K15" s="12" t="s">
        <v>29</v>
      </c>
      <c r="L15" s="12" t="s">
        <v>29</v>
      </c>
      <c r="M15" s="12" t="s">
        <v>29</v>
      </c>
      <c r="N15" s="12">
        <v>194</v>
      </c>
      <c r="O15" s="12" t="s">
        <v>29</v>
      </c>
      <c r="P15" s="12" t="s">
        <v>29</v>
      </c>
      <c r="Q15" s="12" t="s">
        <v>29</v>
      </c>
      <c r="R15" s="12" t="s">
        <v>29</v>
      </c>
      <c r="S15" s="12" t="s">
        <v>29</v>
      </c>
      <c r="T15" s="12" t="s">
        <v>29</v>
      </c>
      <c r="U15" s="12" t="s">
        <v>29</v>
      </c>
      <c r="V15" s="23">
        <v>235</v>
      </c>
      <c r="W15" s="27">
        <f>(F15+I15+N15+V15)/4</f>
        <v>216.25</v>
      </c>
      <c r="X15" s="5">
        <f t="shared" si="0"/>
        <v>2595</v>
      </c>
    </row>
    <row r="16" spans="1:24">
      <c r="A16" s="10" t="s">
        <v>52</v>
      </c>
      <c r="B16" s="10" t="s">
        <v>53</v>
      </c>
      <c r="C16" s="11">
        <v>12</v>
      </c>
      <c r="D16" s="11" t="s">
        <v>28</v>
      </c>
      <c r="E16" s="12">
        <v>244.5</v>
      </c>
      <c r="F16" s="12">
        <v>175</v>
      </c>
      <c r="G16" s="12">
        <v>162</v>
      </c>
      <c r="H16" s="12">
        <v>206</v>
      </c>
      <c r="I16" s="12">
        <v>223</v>
      </c>
      <c r="J16" s="12" t="s">
        <v>29</v>
      </c>
      <c r="K16" s="12">
        <v>149.8</v>
      </c>
      <c r="L16" s="12" t="s">
        <v>29</v>
      </c>
      <c r="M16" s="12" t="s">
        <v>29</v>
      </c>
      <c r="N16" s="12">
        <v>181</v>
      </c>
      <c r="O16" s="12" t="s">
        <v>29</v>
      </c>
      <c r="P16" s="12" t="s">
        <v>29</v>
      </c>
      <c r="Q16" s="12" t="s">
        <v>29</v>
      </c>
      <c r="R16" s="12" t="s">
        <v>29</v>
      </c>
      <c r="S16" s="12" t="s">
        <v>29</v>
      </c>
      <c r="T16" s="12" t="s">
        <v>29</v>
      </c>
      <c r="U16" s="12" t="s">
        <v>29</v>
      </c>
      <c r="V16" s="23">
        <v>228</v>
      </c>
      <c r="W16" s="27">
        <f>AVERAGE(E16:V16)</f>
        <v>196.1625</v>
      </c>
      <c r="X16" s="5">
        <f t="shared" si="0"/>
        <v>2353.95</v>
      </c>
    </row>
    <row r="17" spans="1:24">
      <c r="A17" s="14" t="s">
        <v>54</v>
      </c>
      <c r="B17" s="10" t="s">
        <v>55</v>
      </c>
      <c r="C17" s="11">
        <v>12</v>
      </c>
      <c r="D17" s="11" t="s">
        <v>28</v>
      </c>
      <c r="E17" s="12" t="s">
        <v>29</v>
      </c>
      <c r="F17" s="12" t="s">
        <v>29</v>
      </c>
      <c r="G17" s="12" t="s">
        <v>29</v>
      </c>
      <c r="H17" s="12" t="s">
        <v>29</v>
      </c>
      <c r="I17" s="12" t="s">
        <v>29</v>
      </c>
      <c r="J17" s="12" t="s">
        <v>29</v>
      </c>
      <c r="K17" s="12" t="s">
        <v>29</v>
      </c>
      <c r="L17" s="12" t="s">
        <v>29</v>
      </c>
      <c r="M17" s="12" t="s">
        <v>29</v>
      </c>
      <c r="N17" s="12">
        <v>211</v>
      </c>
      <c r="O17" s="12" t="s">
        <v>29</v>
      </c>
      <c r="P17" s="12" t="s">
        <v>29</v>
      </c>
      <c r="Q17" s="12" t="s">
        <v>29</v>
      </c>
      <c r="R17" s="12" t="s">
        <v>29</v>
      </c>
      <c r="S17" s="12" t="s">
        <v>29</v>
      </c>
      <c r="T17" s="12" t="s">
        <v>29</v>
      </c>
      <c r="U17" s="12" t="s">
        <v>29</v>
      </c>
      <c r="V17" s="23">
        <v>350</v>
      </c>
      <c r="W17" s="27">
        <f>AVERAGE(E17:V17)</f>
        <v>280.5</v>
      </c>
      <c r="X17" s="5">
        <f t="shared" si="0"/>
        <v>3366</v>
      </c>
    </row>
    <row r="18" spans="1:24">
      <c r="A18" s="10" t="s">
        <v>56</v>
      </c>
      <c r="B18" s="10" t="s">
        <v>57</v>
      </c>
      <c r="C18" s="11">
        <v>12</v>
      </c>
      <c r="D18" s="11" t="s">
        <v>28</v>
      </c>
      <c r="E18" s="13">
        <v>2422</v>
      </c>
      <c r="F18" s="12">
        <v>466</v>
      </c>
      <c r="G18" s="12" t="s">
        <v>29</v>
      </c>
      <c r="H18" s="12">
        <v>842</v>
      </c>
      <c r="I18" s="13">
        <v>1548</v>
      </c>
      <c r="J18" s="12" t="s">
        <v>29</v>
      </c>
      <c r="K18" s="12" t="s">
        <v>29</v>
      </c>
      <c r="L18" s="12">
        <v>490.97</v>
      </c>
      <c r="M18" s="12" t="s">
        <v>29</v>
      </c>
      <c r="N18" s="12">
        <v>600</v>
      </c>
      <c r="O18" s="12" t="s">
        <v>29</v>
      </c>
      <c r="P18" s="12" t="s">
        <v>29</v>
      </c>
      <c r="Q18" s="12" t="s">
        <v>29</v>
      </c>
      <c r="R18" s="12" t="s">
        <v>29</v>
      </c>
      <c r="S18" s="12" t="s">
        <v>29</v>
      </c>
      <c r="T18" s="12" t="s">
        <v>29</v>
      </c>
      <c r="U18" s="12" t="s">
        <v>29</v>
      </c>
      <c r="V18" s="23">
        <v>791</v>
      </c>
      <c r="W18" s="27">
        <f>(F18+H18+L18+N18+V18)/5</f>
        <v>637.994</v>
      </c>
      <c r="X18" s="5">
        <f t="shared" si="0"/>
        <v>7655.928</v>
      </c>
    </row>
    <row r="19" spans="1:24">
      <c r="A19" s="10" t="s">
        <v>58</v>
      </c>
      <c r="B19" s="10" t="s">
        <v>59</v>
      </c>
      <c r="C19" s="11">
        <v>12</v>
      </c>
      <c r="D19" s="11" t="s">
        <v>28</v>
      </c>
      <c r="E19" s="12" t="s">
        <v>29</v>
      </c>
      <c r="F19" s="12" t="s">
        <v>29</v>
      </c>
      <c r="G19" s="12" t="s">
        <v>29</v>
      </c>
      <c r="H19" s="12" t="s">
        <v>29</v>
      </c>
      <c r="I19" s="12" t="s">
        <v>29</v>
      </c>
      <c r="J19" s="12">
        <v>1191.67</v>
      </c>
      <c r="K19" s="12" t="s">
        <v>29</v>
      </c>
      <c r="L19" s="12" t="s">
        <v>29</v>
      </c>
      <c r="M19" s="12" t="s">
        <v>29</v>
      </c>
      <c r="N19" s="12">
        <v>1345</v>
      </c>
      <c r="O19" s="12" t="s">
        <v>29</v>
      </c>
      <c r="P19" s="12" t="s">
        <v>29</v>
      </c>
      <c r="Q19" s="12" t="s">
        <v>29</v>
      </c>
      <c r="R19" s="12" t="s">
        <v>29</v>
      </c>
      <c r="S19" s="12" t="s">
        <v>29</v>
      </c>
      <c r="T19" s="12" t="s">
        <v>29</v>
      </c>
      <c r="U19" s="12" t="s">
        <v>29</v>
      </c>
      <c r="V19" s="23">
        <v>890</v>
      </c>
      <c r="W19" s="27">
        <f>AVERAGE(J19:V19)</f>
        <v>1142.22333333333</v>
      </c>
      <c r="X19" s="5">
        <f t="shared" si="0"/>
        <v>13706.68</v>
      </c>
    </row>
    <row r="20" spans="1:24">
      <c r="A20" s="10" t="s">
        <v>60</v>
      </c>
      <c r="B20" s="10" t="s">
        <v>61</v>
      </c>
      <c r="C20" s="11">
        <v>12</v>
      </c>
      <c r="D20" s="11" t="s">
        <v>28</v>
      </c>
      <c r="E20" s="13">
        <v>2151</v>
      </c>
      <c r="F20" s="12">
        <v>1655</v>
      </c>
      <c r="G20" s="12">
        <v>916</v>
      </c>
      <c r="H20" s="12">
        <v>578.38</v>
      </c>
      <c r="I20" s="13">
        <v>3955</v>
      </c>
      <c r="J20" s="12" t="s">
        <v>29</v>
      </c>
      <c r="K20" s="12" t="s">
        <v>29</v>
      </c>
      <c r="L20" s="12">
        <v>1030.51</v>
      </c>
      <c r="M20" s="12" t="s">
        <v>29</v>
      </c>
      <c r="N20" s="12">
        <v>958</v>
      </c>
      <c r="O20" s="12" t="s">
        <v>29</v>
      </c>
      <c r="P20" s="12" t="s">
        <v>29</v>
      </c>
      <c r="Q20" s="12" t="s">
        <v>29</v>
      </c>
      <c r="R20" s="12" t="s">
        <v>29</v>
      </c>
      <c r="S20" s="12" t="s">
        <v>29</v>
      </c>
      <c r="T20" s="12" t="s">
        <v>29</v>
      </c>
      <c r="U20" s="12" t="s">
        <v>29</v>
      </c>
      <c r="V20" s="23">
        <v>726</v>
      </c>
      <c r="W20" s="27">
        <f>(F20+G20+H20+L20+N20+V20)/6</f>
        <v>977.315</v>
      </c>
      <c r="X20" s="5">
        <f t="shared" si="0"/>
        <v>11727.78</v>
      </c>
    </row>
    <row r="21" spans="1:24">
      <c r="A21" s="10" t="s">
        <v>62</v>
      </c>
      <c r="B21" s="10" t="s">
        <v>63</v>
      </c>
      <c r="C21" s="11">
        <v>12</v>
      </c>
      <c r="D21" s="11" t="s">
        <v>28</v>
      </c>
      <c r="E21" s="12">
        <v>603</v>
      </c>
      <c r="F21" s="12">
        <v>418</v>
      </c>
      <c r="G21" s="12">
        <v>711</v>
      </c>
      <c r="H21" s="12">
        <v>351</v>
      </c>
      <c r="I21" s="12">
        <v>654</v>
      </c>
      <c r="J21" s="12" t="s">
        <v>29</v>
      </c>
      <c r="K21" s="12" t="s">
        <v>29</v>
      </c>
      <c r="L21" s="12">
        <v>494.21</v>
      </c>
      <c r="M21" s="12" t="s">
        <v>29</v>
      </c>
      <c r="N21" s="12">
        <v>545</v>
      </c>
      <c r="O21" s="12">
        <v>464</v>
      </c>
      <c r="P21" s="12" t="s">
        <v>29</v>
      </c>
      <c r="Q21" s="12" t="s">
        <v>29</v>
      </c>
      <c r="R21" s="12" t="s">
        <v>29</v>
      </c>
      <c r="S21" s="12" t="s">
        <v>29</v>
      </c>
      <c r="T21" s="12" t="s">
        <v>29</v>
      </c>
      <c r="U21" s="12" t="s">
        <v>29</v>
      </c>
      <c r="V21" s="23">
        <v>955</v>
      </c>
      <c r="W21" s="27">
        <f>(E21+F21+G21+H21+I21+L21+N21+O21+V21)/9</f>
        <v>577.245555555556</v>
      </c>
      <c r="X21" s="5">
        <f t="shared" si="0"/>
        <v>6926.94666666667</v>
      </c>
    </row>
    <row r="22" spans="1:24">
      <c r="A22" s="10" t="s">
        <v>64</v>
      </c>
      <c r="B22" s="10" t="s">
        <v>65</v>
      </c>
      <c r="C22" s="11">
        <v>12</v>
      </c>
      <c r="D22" s="11" t="s">
        <v>28</v>
      </c>
      <c r="E22" s="13">
        <v>1303</v>
      </c>
      <c r="F22" s="12">
        <v>881</v>
      </c>
      <c r="G22" s="13">
        <v>1511</v>
      </c>
      <c r="H22" s="13">
        <v>428.05</v>
      </c>
      <c r="I22" s="13">
        <v>2249</v>
      </c>
      <c r="J22" s="12" t="s">
        <v>29</v>
      </c>
      <c r="K22" s="12">
        <v>832.49</v>
      </c>
      <c r="L22" s="13">
        <v>1311.07</v>
      </c>
      <c r="M22" s="12" t="s">
        <v>29</v>
      </c>
      <c r="N22" s="12">
        <v>1009</v>
      </c>
      <c r="O22" s="12">
        <v>1118</v>
      </c>
      <c r="P22" s="12" t="s">
        <v>29</v>
      </c>
      <c r="Q22" s="12" t="s">
        <v>29</v>
      </c>
      <c r="R22" s="12" t="s">
        <v>29</v>
      </c>
      <c r="S22" s="12" t="s">
        <v>29</v>
      </c>
      <c r="T22" s="12" t="s">
        <v>29</v>
      </c>
      <c r="U22" s="12" t="s">
        <v>29</v>
      </c>
      <c r="V22" s="23">
        <v>973</v>
      </c>
      <c r="W22" s="27">
        <f>(F22+K22+N22+O22+V22)/5</f>
        <v>962.698</v>
      </c>
      <c r="X22" s="5">
        <f t="shared" si="0"/>
        <v>11552.376</v>
      </c>
    </row>
    <row r="23" spans="1:24">
      <c r="A23" s="10" t="s">
        <v>66</v>
      </c>
      <c r="B23" s="10" t="s">
        <v>67</v>
      </c>
      <c r="C23" s="11">
        <v>12</v>
      </c>
      <c r="D23" s="11" t="s">
        <v>28</v>
      </c>
      <c r="E23" s="13">
        <v>3954</v>
      </c>
      <c r="F23" s="12">
        <v>2115</v>
      </c>
      <c r="G23" s="13">
        <v>4515</v>
      </c>
      <c r="H23" s="13">
        <v>611</v>
      </c>
      <c r="I23" s="13">
        <v>8828</v>
      </c>
      <c r="J23" s="12" t="s">
        <v>29</v>
      </c>
      <c r="K23" s="12">
        <v>1441.99</v>
      </c>
      <c r="L23" s="13">
        <v>5821.56</v>
      </c>
      <c r="M23" s="12" t="s">
        <v>29</v>
      </c>
      <c r="N23" s="13">
        <v>2907</v>
      </c>
      <c r="O23" s="12">
        <v>1116</v>
      </c>
      <c r="P23" s="12" t="s">
        <v>29</v>
      </c>
      <c r="Q23" s="12" t="s">
        <v>29</v>
      </c>
      <c r="R23" s="12" t="s">
        <v>29</v>
      </c>
      <c r="S23" s="26">
        <v>4001.31</v>
      </c>
      <c r="T23" s="26">
        <v>6353.6</v>
      </c>
      <c r="U23" s="12" t="s">
        <v>29</v>
      </c>
      <c r="V23" s="23">
        <v>1694</v>
      </c>
      <c r="W23" s="27">
        <f>(F23+K23+O23+V23)/4</f>
        <v>1591.7475</v>
      </c>
      <c r="X23" s="5">
        <f t="shared" si="0"/>
        <v>19100.97</v>
      </c>
    </row>
    <row r="24" spans="1:24">
      <c r="A24" s="10" t="s">
        <v>68</v>
      </c>
      <c r="B24" s="10" t="s">
        <v>69</v>
      </c>
      <c r="C24" s="11">
        <v>12</v>
      </c>
      <c r="D24" s="11" t="s">
        <v>28</v>
      </c>
      <c r="E24" s="12">
        <v>1758</v>
      </c>
      <c r="F24" s="13">
        <v>768</v>
      </c>
      <c r="G24" s="12">
        <v>957</v>
      </c>
      <c r="H24" s="13">
        <v>2154.14</v>
      </c>
      <c r="I24" s="13">
        <v>2178</v>
      </c>
      <c r="J24" s="12" t="s">
        <v>29</v>
      </c>
      <c r="K24" s="12">
        <v>955.99</v>
      </c>
      <c r="L24" s="12">
        <v>1024.04</v>
      </c>
      <c r="M24" s="12" t="s">
        <v>29</v>
      </c>
      <c r="N24" s="12">
        <v>1593</v>
      </c>
      <c r="O24" s="12" t="s">
        <v>29</v>
      </c>
      <c r="P24" s="12" t="s">
        <v>29</v>
      </c>
      <c r="Q24" s="12" t="s">
        <v>29</v>
      </c>
      <c r="R24" s="12" t="s">
        <v>29</v>
      </c>
      <c r="S24" s="12" t="s">
        <v>29</v>
      </c>
      <c r="T24" s="12" t="s">
        <v>29</v>
      </c>
      <c r="U24" s="12" t="s">
        <v>29</v>
      </c>
      <c r="V24" s="23">
        <v>1285</v>
      </c>
      <c r="W24" s="27">
        <f>(E24+G24+K24+L24+N24+V24)/6</f>
        <v>1262.17166666667</v>
      </c>
      <c r="X24" s="5">
        <f t="shared" si="0"/>
        <v>15146.06</v>
      </c>
    </row>
    <row r="25" spans="1:24">
      <c r="A25" s="10" t="s">
        <v>70</v>
      </c>
      <c r="B25" s="10" t="s">
        <v>71</v>
      </c>
      <c r="C25" s="11">
        <v>12</v>
      </c>
      <c r="D25" s="11" t="s">
        <v>28</v>
      </c>
      <c r="E25" s="12">
        <v>1614</v>
      </c>
      <c r="F25" s="12">
        <v>1189</v>
      </c>
      <c r="G25" s="12">
        <v>1239</v>
      </c>
      <c r="H25" s="13">
        <v>366</v>
      </c>
      <c r="I25" s="13">
        <v>2584</v>
      </c>
      <c r="J25" s="12" t="s">
        <v>29</v>
      </c>
      <c r="K25" s="12" t="s">
        <v>29</v>
      </c>
      <c r="L25" s="13">
        <v>2171.09</v>
      </c>
      <c r="M25" s="12" t="s">
        <v>29</v>
      </c>
      <c r="N25" s="12">
        <v>1527</v>
      </c>
      <c r="O25" s="12" t="s">
        <v>29</v>
      </c>
      <c r="P25" s="12" t="s">
        <v>29</v>
      </c>
      <c r="Q25" s="12" t="s">
        <v>29</v>
      </c>
      <c r="R25" s="12" t="s">
        <v>29</v>
      </c>
      <c r="S25" s="12" t="s">
        <v>29</v>
      </c>
      <c r="T25" s="12" t="s">
        <v>29</v>
      </c>
      <c r="U25" s="12" t="s">
        <v>29</v>
      </c>
      <c r="V25" s="23">
        <v>1519</v>
      </c>
      <c r="W25" s="27">
        <f>(E25+F25+G25+N25+V25)/5</f>
        <v>1417.6</v>
      </c>
      <c r="X25" s="5">
        <f t="shared" si="0"/>
        <v>17011.2</v>
      </c>
    </row>
    <row r="26" spans="1:24">
      <c r="A26" s="10" t="s">
        <v>72</v>
      </c>
      <c r="B26" s="10" t="s">
        <v>73</v>
      </c>
      <c r="C26" s="11">
        <v>12</v>
      </c>
      <c r="D26" s="11" t="s">
        <v>28</v>
      </c>
      <c r="E26" s="12">
        <v>872</v>
      </c>
      <c r="F26" s="13">
        <v>576</v>
      </c>
      <c r="G26" s="12">
        <v>756</v>
      </c>
      <c r="H26" s="13">
        <v>608</v>
      </c>
      <c r="I26" s="12">
        <v>906</v>
      </c>
      <c r="J26" s="12" t="s">
        <v>29</v>
      </c>
      <c r="K26" s="12" t="s">
        <v>29</v>
      </c>
      <c r="L26" s="12">
        <v>1168.63</v>
      </c>
      <c r="M26" s="12" t="s">
        <v>29</v>
      </c>
      <c r="N26" s="12">
        <v>899</v>
      </c>
      <c r="O26" s="12" t="s">
        <v>29</v>
      </c>
      <c r="P26" s="12" t="s">
        <v>29</v>
      </c>
      <c r="Q26" s="12" t="s">
        <v>29</v>
      </c>
      <c r="R26" s="12" t="s">
        <v>29</v>
      </c>
      <c r="S26" s="12" t="s">
        <v>29</v>
      </c>
      <c r="T26" s="12" t="s">
        <v>29</v>
      </c>
      <c r="U26" s="12" t="s">
        <v>29</v>
      </c>
      <c r="V26" s="23">
        <v>605</v>
      </c>
      <c r="W26" s="27">
        <f>(E26+G26+I26+L26+N26+V26)/6</f>
        <v>867.771666666667</v>
      </c>
      <c r="X26" s="5">
        <f t="shared" si="0"/>
        <v>10413.26</v>
      </c>
    </row>
    <row r="27" spans="1:24">
      <c r="A27" s="10" t="s">
        <v>74</v>
      </c>
      <c r="B27" s="10" t="s">
        <v>75</v>
      </c>
      <c r="C27" s="11">
        <v>12</v>
      </c>
      <c r="D27" s="11" t="s">
        <v>28</v>
      </c>
      <c r="E27" s="12">
        <v>1105</v>
      </c>
      <c r="F27" s="13">
        <v>711</v>
      </c>
      <c r="G27" s="12">
        <v>759</v>
      </c>
      <c r="H27" s="12" t="s">
        <v>29</v>
      </c>
      <c r="I27" s="13">
        <v>1395</v>
      </c>
      <c r="J27" s="12" t="s">
        <v>29</v>
      </c>
      <c r="K27" s="12">
        <v>649.52</v>
      </c>
      <c r="L27" s="13">
        <v>1656.36</v>
      </c>
      <c r="M27" s="12" t="s">
        <v>29</v>
      </c>
      <c r="N27" s="12">
        <v>1194</v>
      </c>
      <c r="O27" s="13">
        <v>462</v>
      </c>
      <c r="P27" s="12" t="s">
        <v>29</v>
      </c>
      <c r="Q27" s="12" t="s">
        <v>29</v>
      </c>
      <c r="R27" s="12" t="s">
        <v>29</v>
      </c>
      <c r="S27" s="12" t="s">
        <v>29</v>
      </c>
      <c r="T27" s="12" t="s">
        <v>29</v>
      </c>
      <c r="U27" s="12" t="s">
        <v>29</v>
      </c>
      <c r="V27" s="23">
        <v>733</v>
      </c>
      <c r="W27" s="27">
        <f>(E27+G27+K27+N27+V27)/5</f>
        <v>888.104</v>
      </c>
      <c r="X27" s="5">
        <f t="shared" si="0"/>
        <v>10657.248</v>
      </c>
    </row>
    <row r="28" spans="1:24">
      <c r="A28" s="10" t="s">
        <v>76</v>
      </c>
      <c r="B28" s="10" t="s">
        <v>77</v>
      </c>
      <c r="C28" s="11">
        <v>12</v>
      </c>
      <c r="D28" s="11" t="s">
        <v>28</v>
      </c>
      <c r="E28" s="12">
        <v>313</v>
      </c>
      <c r="F28" s="12">
        <v>338</v>
      </c>
      <c r="G28" s="12">
        <v>212</v>
      </c>
      <c r="H28" s="13">
        <v>903</v>
      </c>
      <c r="I28" s="12">
        <v>231</v>
      </c>
      <c r="J28" s="12" t="s">
        <v>29</v>
      </c>
      <c r="K28" s="12">
        <v>193.26</v>
      </c>
      <c r="L28" s="13">
        <v>398.17</v>
      </c>
      <c r="M28" s="12" t="s">
        <v>29</v>
      </c>
      <c r="N28" s="12">
        <v>285</v>
      </c>
      <c r="O28" s="12" t="s">
        <v>29</v>
      </c>
      <c r="P28" s="12" t="s">
        <v>29</v>
      </c>
      <c r="Q28" s="12" t="s">
        <v>29</v>
      </c>
      <c r="R28" s="12" t="s">
        <v>29</v>
      </c>
      <c r="S28" s="12" t="s">
        <v>29</v>
      </c>
      <c r="T28" s="12" t="s">
        <v>29</v>
      </c>
      <c r="U28" s="12" t="s">
        <v>29</v>
      </c>
      <c r="V28" s="23">
        <v>261</v>
      </c>
      <c r="W28" s="27">
        <f>(E28+F28+G28+I28+K28+N28+V28)/7</f>
        <v>261.894285714286</v>
      </c>
      <c r="X28" s="5">
        <f t="shared" si="0"/>
        <v>3142.73142857143</v>
      </c>
    </row>
    <row r="29" spans="1:24">
      <c r="A29" s="10" t="s">
        <v>78</v>
      </c>
      <c r="B29" s="10" t="s">
        <v>79</v>
      </c>
      <c r="C29" s="11">
        <v>12</v>
      </c>
      <c r="D29" s="11" t="s">
        <v>28</v>
      </c>
      <c r="E29" s="12">
        <v>905.5</v>
      </c>
      <c r="F29" s="12">
        <v>939</v>
      </c>
      <c r="G29" s="13">
        <v>803</v>
      </c>
      <c r="H29" s="13">
        <v>600.5</v>
      </c>
      <c r="I29" s="12">
        <v>1076</v>
      </c>
      <c r="J29" s="12" t="s">
        <v>29</v>
      </c>
      <c r="K29" s="12">
        <v>920.54</v>
      </c>
      <c r="L29" s="13">
        <v>1251.72</v>
      </c>
      <c r="M29" s="12" t="s">
        <v>29</v>
      </c>
      <c r="N29" s="12">
        <v>841</v>
      </c>
      <c r="O29" s="12" t="s">
        <v>29</v>
      </c>
      <c r="P29" s="12" t="s">
        <v>29</v>
      </c>
      <c r="Q29" s="12" t="s">
        <v>29</v>
      </c>
      <c r="R29" s="12" t="s">
        <v>29</v>
      </c>
      <c r="S29" s="12" t="s">
        <v>29</v>
      </c>
      <c r="T29" s="12" t="s">
        <v>29</v>
      </c>
      <c r="U29" s="12" t="s">
        <v>29</v>
      </c>
      <c r="V29" s="23">
        <v>1232</v>
      </c>
      <c r="W29" s="27">
        <f>(E29+F29+I29+K29+N29+V29)/6</f>
        <v>985.673333333333</v>
      </c>
      <c r="X29" s="5">
        <f t="shared" si="0"/>
        <v>11828.08</v>
      </c>
    </row>
    <row r="30" spans="1:24">
      <c r="A30" s="10" t="s">
        <v>80</v>
      </c>
      <c r="B30" s="10" t="s">
        <v>81</v>
      </c>
      <c r="C30" s="11">
        <v>12</v>
      </c>
      <c r="D30" s="11" t="s">
        <v>28</v>
      </c>
      <c r="E30" s="12" t="s">
        <v>29</v>
      </c>
      <c r="F30" s="12">
        <v>1985</v>
      </c>
      <c r="G30" s="12" t="s">
        <v>29</v>
      </c>
      <c r="H30" s="13">
        <v>647</v>
      </c>
      <c r="I30" s="13">
        <v>3695</v>
      </c>
      <c r="J30" s="12" t="s">
        <v>29</v>
      </c>
      <c r="K30" s="12" t="s">
        <v>29</v>
      </c>
      <c r="L30" s="12" t="s">
        <v>29</v>
      </c>
      <c r="M30" s="12" t="s">
        <v>29</v>
      </c>
      <c r="N30" s="12">
        <v>1315</v>
      </c>
      <c r="O30" s="12" t="s">
        <v>29</v>
      </c>
      <c r="P30" s="12" t="s">
        <v>29</v>
      </c>
      <c r="Q30" s="12" t="s">
        <v>29</v>
      </c>
      <c r="R30" s="12" t="s">
        <v>29</v>
      </c>
      <c r="S30" s="12" t="s">
        <v>29</v>
      </c>
      <c r="T30" s="12" t="s">
        <v>29</v>
      </c>
      <c r="U30" s="12" t="s">
        <v>29</v>
      </c>
      <c r="V30" s="23">
        <v>1776</v>
      </c>
      <c r="W30" s="27">
        <f>(F30+N30+V30)/3</f>
        <v>1692</v>
      </c>
      <c r="X30" s="5">
        <f t="shared" si="0"/>
        <v>20304</v>
      </c>
    </row>
    <row r="31" spans="1:24">
      <c r="A31" s="10" t="s">
        <v>82</v>
      </c>
      <c r="B31" s="10" t="s">
        <v>83</v>
      </c>
      <c r="C31" s="11">
        <v>12</v>
      </c>
      <c r="D31" s="11" t="s">
        <v>28</v>
      </c>
      <c r="E31" s="13">
        <v>1384</v>
      </c>
      <c r="F31" s="12">
        <v>1128</v>
      </c>
      <c r="G31" s="12" t="s">
        <v>29</v>
      </c>
      <c r="H31" s="12" t="s">
        <v>29</v>
      </c>
      <c r="I31" s="12" t="s">
        <v>29</v>
      </c>
      <c r="J31" s="12" t="s">
        <v>29</v>
      </c>
      <c r="K31" s="12" t="s">
        <v>29</v>
      </c>
      <c r="L31" s="12" t="s">
        <v>29</v>
      </c>
      <c r="M31" s="12" t="s">
        <v>29</v>
      </c>
      <c r="N31" s="12">
        <v>970</v>
      </c>
      <c r="O31" s="12" t="s">
        <v>29</v>
      </c>
      <c r="P31" s="12" t="s">
        <v>29</v>
      </c>
      <c r="Q31" s="12" t="s">
        <v>29</v>
      </c>
      <c r="R31" s="12" t="s">
        <v>29</v>
      </c>
      <c r="S31" s="12" t="s">
        <v>29</v>
      </c>
      <c r="T31" s="12" t="s">
        <v>29</v>
      </c>
      <c r="U31" s="12" t="s">
        <v>29</v>
      </c>
      <c r="V31" s="23">
        <v>1218</v>
      </c>
      <c r="W31" s="27">
        <f>(F31+N31+V31)/3</f>
        <v>1105.33333333333</v>
      </c>
      <c r="X31" s="5">
        <f t="shared" si="0"/>
        <v>13264</v>
      </c>
    </row>
    <row r="32" spans="1:24">
      <c r="A32" s="10" t="s">
        <v>84</v>
      </c>
      <c r="B32" s="10" t="s">
        <v>85</v>
      </c>
      <c r="C32" s="11">
        <v>12</v>
      </c>
      <c r="D32" s="11" t="s">
        <v>28</v>
      </c>
      <c r="E32" s="12">
        <v>430</v>
      </c>
      <c r="F32" s="12">
        <v>229</v>
      </c>
      <c r="G32" s="12">
        <v>245</v>
      </c>
      <c r="H32" s="12" t="s">
        <v>29</v>
      </c>
      <c r="I32" s="13">
        <v>598</v>
      </c>
      <c r="J32" s="12" t="s">
        <v>29</v>
      </c>
      <c r="K32" s="12">
        <v>233.28</v>
      </c>
      <c r="L32" s="13">
        <v>524.42</v>
      </c>
      <c r="M32" s="12" t="s">
        <v>29</v>
      </c>
      <c r="N32" s="12">
        <v>347</v>
      </c>
      <c r="O32" s="12" t="s">
        <v>29</v>
      </c>
      <c r="P32" s="12" t="s">
        <v>29</v>
      </c>
      <c r="Q32" s="12" t="s">
        <v>29</v>
      </c>
      <c r="R32" s="12" t="s">
        <v>29</v>
      </c>
      <c r="S32" s="12" t="s">
        <v>29</v>
      </c>
      <c r="T32" s="12" t="s">
        <v>29</v>
      </c>
      <c r="U32" s="12" t="s">
        <v>29</v>
      </c>
      <c r="V32" s="23">
        <v>315</v>
      </c>
      <c r="W32" s="27">
        <f>(E32+F32+G32+K32+N32+V32)/6</f>
        <v>299.88</v>
      </c>
      <c r="X32" s="5">
        <f t="shared" si="0"/>
        <v>3598.56</v>
      </c>
    </row>
    <row r="33" spans="1:24">
      <c r="A33" s="10" t="s">
        <v>86</v>
      </c>
      <c r="B33" s="10" t="s">
        <v>87</v>
      </c>
      <c r="C33" s="11">
        <v>12</v>
      </c>
      <c r="D33" s="11" t="s">
        <v>28</v>
      </c>
      <c r="E33" s="13">
        <v>1384</v>
      </c>
      <c r="F33" s="13">
        <v>1342</v>
      </c>
      <c r="G33" s="12">
        <v>841</v>
      </c>
      <c r="H33" s="12" t="s">
        <v>29</v>
      </c>
      <c r="I33" s="13">
        <v>1469</v>
      </c>
      <c r="J33" s="12" t="s">
        <v>29</v>
      </c>
      <c r="K33" s="12" t="s">
        <v>29</v>
      </c>
      <c r="L33" s="12">
        <v>954.98</v>
      </c>
      <c r="M33" s="12" t="s">
        <v>29</v>
      </c>
      <c r="N33" s="12">
        <v>864</v>
      </c>
      <c r="O33" s="12" t="s">
        <v>29</v>
      </c>
      <c r="P33" s="12" t="s">
        <v>29</v>
      </c>
      <c r="Q33" s="12" t="s">
        <v>29</v>
      </c>
      <c r="R33" s="12" t="s">
        <v>29</v>
      </c>
      <c r="S33" s="26">
        <v>1207.82</v>
      </c>
      <c r="T33" s="26">
        <v>1172.3</v>
      </c>
      <c r="U33" s="23">
        <v>790.27</v>
      </c>
      <c r="V33" s="23">
        <v>859</v>
      </c>
      <c r="W33" s="27">
        <f>(G33+L33+N33+U33+V33)/5</f>
        <v>861.85</v>
      </c>
      <c r="X33" s="5">
        <f t="shared" si="0"/>
        <v>10342.2</v>
      </c>
    </row>
    <row r="34" spans="1:24">
      <c r="A34" s="10" t="s">
        <v>88</v>
      </c>
      <c r="B34" s="10" t="s">
        <v>89</v>
      </c>
      <c r="C34" s="11">
        <v>12</v>
      </c>
      <c r="D34" s="11" t="s">
        <v>28</v>
      </c>
      <c r="E34" s="12">
        <v>810</v>
      </c>
      <c r="F34" s="12" t="s">
        <v>29</v>
      </c>
      <c r="G34" s="12" t="s">
        <v>29</v>
      </c>
      <c r="H34" s="12">
        <v>639.55</v>
      </c>
      <c r="I34" s="12">
        <v>620</v>
      </c>
      <c r="J34" s="12" t="s">
        <v>29</v>
      </c>
      <c r="K34" s="12">
        <v>305.32</v>
      </c>
      <c r="L34" s="12" t="s">
        <v>29</v>
      </c>
      <c r="M34" s="12" t="s">
        <v>29</v>
      </c>
      <c r="N34" s="12">
        <v>594</v>
      </c>
      <c r="O34" s="12" t="s">
        <v>29</v>
      </c>
      <c r="P34" s="12" t="s">
        <v>29</v>
      </c>
      <c r="Q34" s="12" t="s">
        <v>29</v>
      </c>
      <c r="R34" s="12" t="s">
        <v>29</v>
      </c>
      <c r="S34" s="12" t="s">
        <v>29</v>
      </c>
      <c r="T34" s="12" t="s">
        <v>29</v>
      </c>
      <c r="U34" s="12" t="s">
        <v>29</v>
      </c>
      <c r="V34" s="23">
        <v>416</v>
      </c>
      <c r="W34" s="27">
        <f>AVERAGE(E34:V34)</f>
        <v>564.145</v>
      </c>
      <c r="X34" s="5">
        <f t="shared" si="0"/>
        <v>6769.74</v>
      </c>
    </row>
    <row r="35" spans="1:24">
      <c r="A35" s="10" t="s">
        <v>90</v>
      </c>
      <c r="B35" s="10" t="s">
        <v>91</v>
      </c>
      <c r="C35" s="11">
        <v>12</v>
      </c>
      <c r="D35" s="11" t="s">
        <v>28</v>
      </c>
      <c r="E35" s="12">
        <v>671</v>
      </c>
      <c r="F35" s="12">
        <v>414</v>
      </c>
      <c r="G35" s="12">
        <v>533</v>
      </c>
      <c r="H35" s="12">
        <v>375.18</v>
      </c>
      <c r="I35" s="13">
        <v>2207</v>
      </c>
      <c r="J35" s="12" t="s">
        <v>29</v>
      </c>
      <c r="K35" s="12">
        <v>513.44</v>
      </c>
      <c r="L35" s="12">
        <v>663.62</v>
      </c>
      <c r="M35" s="12" t="s">
        <v>29</v>
      </c>
      <c r="N35" s="12">
        <v>542</v>
      </c>
      <c r="O35" s="12" t="s">
        <v>29</v>
      </c>
      <c r="P35" s="12" t="s">
        <v>29</v>
      </c>
      <c r="Q35" s="12" t="s">
        <v>29</v>
      </c>
      <c r="R35" s="12" t="s">
        <v>29</v>
      </c>
      <c r="S35" s="23">
        <v>700.54</v>
      </c>
      <c r="T35" s="23">
        <v>645.05</v>
      </c>
      <c r="U35" s="23">
        <v>526.37</v>
      </c>
      <c r="V35" s="28">
        <v>2563</v>
      </c>
      <c r="W35" s="27">
        <f>(E35+F35+G35+H35+K35+L35+N35+S35+T35+U35+V35)/11</f>
        <v>740.654545454545</v>
      </c>
      <c r="X35" s="5">
        <f t="shared" si="0"/>
        <v>8887.85454545455</v>
      </c>
    </row>
    <row r="36" spans="1:24">
      <c r="A36" s="10" t="s">
        <v>92</v>
      </c>
      <c r="B36" s="10" t="s">
        <v>93</v>
      </c>
      <c r="C36" s="11">
        <v>12</v>
      </c>
      <c r="D36" s="11" t="s">
        <v>28</v>
      </c>
      <c r="E36" s="12">
        <v>1036.5</v>
      </c>
      <c r="F36" s="12">
        <v>892</v>
      </c>
      <c r="G36" s="12">
        <v>764</v>
      </c>
      <c r="H36" s="12">
        <v>593.46</v>
      </c>
      <c r="I36" s="12" t="s">
        <v>29</v>
      </c>
      <c r="J36" s="12" t="s">
        <v>29</v>
      </c>
      <c r="K36" s="12">
        <v>682.69</v>
      </c>
      <c r="L36" s="12">
        <v>922.6</v>
      </c>
      <c r="M36" s="12" t="s">
        <v>29</v>
      </c>
      <c r="N36" s="12">
        <v>709</v>
      </c>
      <c r="O36" s="12">
        <v>606</v>
      </c>
      <c r="P36" s="12" t="s">
        <v>29</v>
      </c>
      <c r="Q36" s="12" t="s">
        <v>29</v>
      </c>
      <c r="R36" s="12" t="s">
        <v>29</v>
      </c>
      <c r="S36" s="23">
        <v>755.79</v>
      </c>
      <c r="T36" s="26">
        <v>1222.65</v>
      </c>
      <c r="U36" s="23">
        <v>646.01</v>
      </c>
      <c r="V36" s="23">
        <v>743</v>
      </c>
      <c r="W36" s="27">
        <f>(E36+F36+G36+H36+K36+L36+N36+O36+S36+U36+V36)/11</f>
        <v>759.186363636364</v>
      </c>
      <c r="X36" s="5">
        <f t="shared" si="0"/>
        <v>9110.23636363636</v>
      </c>
    </row>
    <row r="37" spans="1:24">
      <c r="A37" s="10" t="s">
        <v>94</v>
      </c>
      <c r="B37" s="10" t="s">
        <v>95</v>
      </c>
      <c r="C37" s="11">
        <v>12</v>
      </c>
      <c r="D37" s="11" t="s">
        <v>28</v>
      </c>
      <c r="E37" s="12">
        <v>1142</v>
      </c>
      <c r="F37" s="12">
        <v>723</v>
      </c>
      <c r="G37" s="12">
        <v>910</v>
      </c>
      <c r="H37" s="12">
        <v>500.33</v>
      </c>
      <c r="I37" s="13">
        <v>2017</v>
      </c>
      <c r="J37" s="12" t="s">
        <v>29</v>
      </c>
      <c r="K37" s="12">
        <v>641.52</v>
      </c>
      <c r="L37" s="12">
        <v>1019.72</v>
      </c>
      <c r="M37" s="12" t="s">
        <v>29</v>
      </c>
      <c r="N37" s="12">
        <v>908</v>
      </c>
      <c r="O37" s="12">
        <v>473</v>
      </c>
      <c r="P37" s="12" t="s">
        <v>29</v>
      </c>
      <c r="Q37" s="12" t="s">
        <v>29</v>
      </c>
      <c r="R37" s="12" t="s">
        <v>29</v>
      </c>
      <c r="S37" s="23">
        <v>816.94</v>
      </c>
      <c r="T37" s="26">
        <v>1542.8</v>
      </c>
      <c r="U37" s="23">
        <v>759.99</v>
      </c>
      <c r="V37" s="23">
        <v>933</v>
      </c>
      <c r="W37" s="27">
        <f>(E37+F37+G37+H37+K37+L37+N37+O37+S37+U37+V37)/11</f>
        <v>802.5</v>
      </c>
      <c r="X37" s="5">
        <f t="shared" si="0"/>
        <v>9630</v>
      </c>
    </row>
    <row r="38" spans="1:24">
      <c r="A38" s="10" t="s">
        <v>96</v>
      </c>
      <c r="B38" s="10" t="s">
        <v>97</v>
      </c>
      <c r="C38" s="11">
        <v>12</v>
      </c>
      <c r="D38" s="11" t="s">
        <v>28</v>
      </c>
      <c r="E38" s="12">
        <v>951</v>
      </c>
      <c r="F38" s="12">
        <v>1037</v>
      </c>
      <c r="G38" s="12" t="s">
        <v>29</v>
      </c>
      <c r="H38" s="12">
        <v>967.67</v>
      </c>
      <c r="I38" s="12" t="s">
        <v>29</v>
      </c>
      <c r="J38" s="12" t="s">
        <v>29</v>
      </c>
      <c r="K38" s="12">
        <v>1675.27</v>
      </c>
      <c r="L38" s="12">
        <v>932.62</v>
      </c>
      <c r="M38" s="12" t="s">
        <v>29</v>
      </c>
      <c r="N38" s="12">
        <v>923</v>
      </c>
      <c r="O38" s="12" t="s">
        <v>29</v>
      </c>
      <c r="P38" s="12" t="s">
        <v>29</v>
      </c>
      <c r="Q38" s="12" t="s">
        <v>29</v>
      </c>
      <c r="R38" s="12" t="s">
        <v>29</v>
      </c>
      <c r="S38" s="26">
        <v>2529.36</v>
      </c>
      <c r="T38" s="26">
        <v>2008.3</v>
      </c>
      <c r="U38" s="26">
        <v>2120.64</v>
      </c>
      <c r="V38" s="23">
        <v>2108</v>
      </c>
      <c r="W38" s="27">
        <f>(E38+F38+H38+K38+L38+N38+V38)/7</f>
        <v>1227.79428571429</v>
      </c>
      <c r="X38" s="5">
        <f t="shared" si="0"/>
        <v>14733.5314285714</v>
      </c>
    </row>
    <row r="39" spans="1:24">
      <c r="A39" s="10" t="s">
        <v>98</v>
      </c>
      <c r="B39" s="10" t="s">
        <v>99</v>
      </c>
      <c r="C39" s="11">
        <v>12</v>
      </c>
      <c r="D39" s="11" t="s">
        <v>28</v>
      </c>
      <c r="E39" s="12">
        <v>622.67</v>
      </c>
      <c r="F39" s="12" t="s">
        <v>29</v>
      </c>
      <c r="G39" s="13">
        <v>263</v>
      </c>
      <c r="H39" s="12">
        <v>550</v>
      </c>
      <c r="I39" s="12" t="s">
        <v>29</v>
      </c>
      <c r="J39" s="12" t="s">
        <v>29</v>
      </c>
      <c r="K39" s="12" t="s">
        <v>29</v>
      </c>
      <c r="L39" s="12">
        <v>350.69</v>
      </c>
      <c r="M39" s="12" t="s">
        <v>29</v>
      </c>
      <c r="N39" s="12">
        <v>438</v>
      </c>
      <c r="O39" s="12" t="s">
        <v>29</v>
      </c>
      <c r="P39" s="12" t="s">
        <v>29</v>
      </c>
      <c r="Q39" s="12" t="s">
        <v>29</v>
      </c>
      <c r="R39" s="12" t="s">
        <v>29</v>
      </c>
      <c r="S39" s="12" t="s">
        <v>29</v>
      </c>
      <c r="T39" s="12" t="s">
        <v>29</v>
      </c>
      <c r="U39" s="12" t="s">
        <v>29</v>
      </c>
      <c r="V39" s="23">
        <v>511</v>
      </c>
      <c r="W39" s="27">
        <f>(E39+H39+L39+N39+V39)/5</f>
        <v>494.472</v>
      </c>
      <c r="X39" s="5">
        <f t="shared" si="0"/>
        <v>5933.664</v>
      </c>
    </row>
    <row r="40" spans="1:24">
      <c r="A40" s="10" t="s">
        <v>100</v>
      </c>
      <c r="B40" s="10" t="s">
        <v>101</v>
      </c>
      <c r="C40" s="11">
        <v>12</v>
      </c>
      <c r="D40" s="11" t="s">
        <v>28</v>
      </c>
      <c r="E40" s="12">
        <v>536</v>
      </c>
      <c r="F40" s="12" t="s">
        <v>29</v>
      </c>
      <c r="G40" s="12" t="s">
        <v>29</v>
      </c>
      <c r="H40" s="12">
        <v>518.13</v>
      </c>
      <c r="I40" s="12" t="s">
        <v>29</v>
      </c>
      <c r="J40" s="12" t="s">
        <v>29</v>
      </c>
      <c r="K40" s="12">
        <v>313.33</v>
      </c>
      <c r="L40" s="12" t="s">
        <v>29</v>
      </c>
      <c r="M40" s="12" t="s">
        <v>29</v>
      </c>
      <c r="N40" s="12">
        <v>526</v>
      </c>
      <c r="O40" s="12" t="s">
        <v>29</v>
      </c>
      <c r="P40" s="12" t="s">
        <v>29</v>
      </c>
      <c r="Q40" s="12" t="s">
        <v>29</v>
      </c>
      <c r="R40" s="12" t="s">
        <v>29</v>
      </c>
      <c r="S40" s="12" t="s">
        <v>29</v>
      </c>
      <c r="T40" s="12" t="s">
        <v>29</v>
      </c>
      <c r="U40" s="12" t="s">
        <v>29</v>
      </c>
      <c r="V40" s="23">
        <v>1058</v>
      </c>
      <c r="W40" s="27">
        <f>AVERAGE(E40:V40)</f>
        <v>590.292</v>
      </c>
      <c r="X40" s="5">
        <f t="shared" si="0"/>
        <v>7083.504</v>
      </c>
    </row>
    <row r="41" spans="1:24">
      <c r="A41" s="10" t="s">
        <v>102</v>
      </c>
      <c r="B41" s="10" t="s">
        <v>103</v>
      </c>
      <c r="C41" s="11">
        <v>12</v>
      </c>
      <c r="D41" s="11" t="s">
        <v>28</v>
      </c>
      <c r="E41" s="12">
        <v>1388</v>
      </c>
      <c r="F41" s="12" t="s">
        <v>29</v>
      </c>
      <c r="G41" s="12">
        <v>1250</v>
      </c>
      <c r="H41" s="13">
        <v>523.39</v>
      </c>
      <c r="I41" s="13">
        <v>2257</v>
      </c>
      <c r="J41" s="12" t="s">
        <v>29</v>
      </c>
      <c r="K41" s="12">
        <v>1114.94</v>
      </c>
      <c r="L41" s="12">
        <v>1016.48</v>
      </c>
      <c r="M41" s="12" t="s">
        <v>29</v>
      </c>
      <c r="N41" s="12">
        <v>1101</v>
      </c>
      <c r="O41" s="12">
        <v>775</v>
      </c>
      <c r="P41" s="12" t="s">
        <v>29</v>
      </c>
      <c r="Q41" s="12" t="s">
        <v>29</v>
      </c>
      <c r="R41" s="12" t="s">
        <v>29</v>
      </c>
      <c r="S41" s="23">
        <v>988.07</v>
      </c>
      <c r="T41" s="23">
        <v>1892.4</v>
      </c>
      <c r="U41" s="23">
        <v>846.98</v>
      </c>
      <c r="V41" s="23">
        <v>1336</v>
      </c>
      <c r="W41" s="27">
        <f>(E41+G41+K41+L41+N41+O41+S41+T41+U41+V41)/10</f>
        <v>1170.887</v>
      </c>
      <c r="X41" s="5">
        <f t="shared" si="0"/>
        <v>14050.644</v>
      </c>
    </row>
    <row r="42" spans="1:24">
      <c r="A42" s="10" t="s">
        <v>104</v>
      </c>
      <c r="B42" s="10" t="s">
        <v>105</v>
      </c>
      <c r="C42" s="11">
        <v>12</v>
      </c>
      <c r="D42" s="11" t="s">
        <v>28</v>
      </c>
      <c r="E42" s="13">
        <v>7215</v>
      </c>
      <c r="F42" s="12" t="s">
        <v>29</v>
      </c>
      <c r="G42" s="12" t="s">
        <v>29</v>
      </c>
      <c r="H42" s="12">
        <v>2854</v>
      </c>
      <c r="I42" s="13">
        <v>7440</v>
      </c>
      <c r="J42" s="12" t="s">
        <v>29</v>
      </c>
      <c r="K42" s="12" t="s">
        <v>29</v>
      </c>
      <c r="L42" s="12" t="s">
        <v>29</v>
      </c>
      <c r="M42" s="12" t="s">
        <v>29</v>
      </c>
      <c r="N42" s="12">
        <v>3074</v>
      </c>
      <c r="O42" s="12" t="s">
        <v>29</v>
      </c>
      <c r="P42" s="12" t="s">
        <v>29</v>
      </c>
      <c r="Q42" s="12" t="s">
        <v>29</v>
      </c>
      <c r="R42" s="12" t="s">
        <v>29</v>
      </c>
      <c r="S42" s="12" t="s">
        <v>29</v>
      </c>
      <c r="T42" s="12" t="s">
        <v>29</v>
      </c>
      <c r="U42" s="12" t="s">
        <v>29</v>
      </c>
      <c r="V42" s="23">
        <v>2848</v>
      </c>
      <c r="W42" s="27">
        <f>(H42+N42+V42)/3</f>
        <v>2925.33333333333</v>
      </c>
      <c r="X42" s="5">
        <f t="shared" si="0"/>
        <v>35104</v>
      </c>
    </row>
    <row r="43" spans="1:24">
      <c r="A43" s="10" t="s">
        <v>106</v>
      </c>
      <c r="B43" s="10" t="s">
        <v>107</v>
      </c>
      <c r="C43" s="11">
        <v>12</v>
      </c>
      <c r="D43" s="11" t="s">
        <v>28</v>
      </c>
      <c r="E43" s="12">
        <v>1780.67</v>
      </c>
      <c r="F43" s="13">
        <v>4050</v>
      </c>
      <c r="G43" s="13">
        <v>628</v>
      </c>
      <c r="H43" s="12" t="s">
        <v>29</v>
      </c>
      <c r="I43" s="12">
        <v>1315</v>
      </c>
      <c r="J43" s="12" t="s">
        <v>29</v>
      </c>
      <c r="K43" s="12" t="s">
        <v>29</v>
      </c>
      <c r="L43" s="12" t="s">
        <v>29</v>
      </c>
      <c r="M43" s="12" t="s">
        <v>29</v>
      </c>
      <c r="N43" s="12">
        <v>1701</v>
      </c>
      <c r="O43" s="12" t="s">
        <v>29</v>
      </c>
      <c r="P43" s="12" t="s">
        <v>29</v>
      </c>
      <c r="Q43" s="12" t="s">
        <v>29</v>
      </c>
      <c r="R43" s="12" t="s">
        <v>29</v>
      </c>
      <c r="S43" s="12" t="s">
        <v>29</v>
      </c>
      <c r="T43" s="26">
        <v>9412</v>
      </c>
      <c r="U43" s="12" t="s">
        <v>29</v>
      </c>
      <c r="V43" s="23">
        <v>706</v>
      </c>
      <c r="W43" s="27">
        <f>(E43+I43+N43+V43)/4</f>
        <v>1375.6675</v>
      </c>
      <c r="X43" s="5">
        <f t="shared" si="0"/>
        <v>16508.01</v>
      </c>
    </row>
    <row r="44" spans="1:24">
      <c r="A44" s="10" t="s">
        <v>108</v>
      </c>
      <c r="B44" s="10" t="s">
        <v>109</v>
      </c>
      <c r="C44" s="11">
        <v>12</v>
      </c>
      <c r="D44" s="11" t="s">
        <v>28</v>
      </c>
      <c r="E44" s="13">
        <v>1935</v>
      </c>
      <c r="F44" s="12" t="s">
        <v>29</v>
      </c>
      <c r="G44" s="13">
        <v>1252</v>
      </c>
      <c r="H44" s="12">
        <v>875</v>
      </c>
      <c r="I44" s="12" t="s">
        <v>29</v>
      </c>
      <c r="J44" s="12" t="s">
        <v>29</v>
      </c>
      <c r="K44" s="12">
        <v>826.77</v>
      </c>
      <c r="L44" s="12" t="s">
        <v>29</v>
      </c>
      <c r="M44" s="12" t="s">
        <v>29</v>
      </c>
      <c r="N44" s="12">
        <v>906</v>
      </c>
      <c r="O44" s="12" t="s">
        <v>29</v>
      </c>
      <c r="P44" s="12" t="s">
        <v>29</v>
      </c>
      <c r="Q44" s="12" t="s">
        <v>29</v>
      </c>
      <c r="R44" s="12" t="s">
        <v>29</v>
      </c>
      <c r="S44" s="12" t="s">
        <v>29</v>
      </c>
      <c r="T44" s="23">
        <v>1161.85</v>
      </c>
      <c r="U44" s="23">
        <v>733.97</v>
      </c>
      <c r="V44" s="23">
        <v>933</v>
      </c>
      <c r="W44" s="27">
        <f>(H44+K44+N44+T44+U44+V44)/6</f>
        <v>906.098333333333</v>
      </c>
      <c r="X44" s="5">
        <f t="shared" si="0"/>
        <v>10873.18</v>
      </c>
    </row>
    <row r="45" spans="1:24">
      <c r="A45" s="10" t="s">
        <v>110</v>
      </c>
      <c r="B45" s="10" t="s">
        <v>111</v>
      </c>
      <c r="C45" s="11">
        <v>12</v>
      </c>
      <c r="D45" s="11" t="s">
        <v>28</v>
      </c>
      <c r="E45" s="15">
        <v>2280</v>
      </c>
      <c r="F45" s="12" t="s">
        <v>29</v>
      </c>
      <c r="G45" s="12" t="s">
        <v>29</v>
      </c>
      <c r="H45" s="12" t="s">
        <v>29</v>
      </c>
      <c r="I45" s="12" t="s">
        <v>29</v>
      </c>
      <c r="J45" s="12" t="s">
        <v>29</v>
      </c>
      <c r="K45" s="12" t="s">
        <v>29</v>
      </c>
      <c r="L45" s="12" t="s">
        <v>29</v>
      </c>
      <c r="M45" s="12" t="s">
        <v>29</v>
      </c>
      <c r="N45" s="12">
        <v>1749</v>
      </c>
      <c r="O45" s="12" t="s">
        <v>29</v>
      </c>
      <c r="P45" s="12" t="s">
        <v>29</v>
      </c>
      <c r="Q45" s="12" t="s">
        <v>29</v>
      </c>
      <c r="R45" s="12" t="s">
        <v>29</v>
      </c>
      <c r="S45" s="12" t="s">
        <v>29</v>
      </c>
      <c r="T45" s="12" t="s">
        <v>29</v>
      </c>
      <c r="U45" s="12" t="s">
        <v>29</v>
      </c>
      <c r="V45" s="23">
        <v>650</v>
      </c>
      <c r="W45" s="27">
        <f>(E45+N45+V45)/3</f>
        <v>1559.66666666667</v>
      </c>
      <c r="X45" s="5">
        <f t="shared" si="0"/>
        <v>18716</v>
      </c>
    </row>
    <row r="46" spans="1:24">
      <c r="A46" s="10" t="s">
        <v>112</v>
      </c>
      <c r="B46" s="10" t="s">
        <v>113</v>
      </c>
      <c r="C46" s="11">
        <v>12</v>
      </c>
      <c r="D46" s="11" t="s">
        <v>28</v>
      </c>
      <c r="E46" s="13">
        <v>2897</v>
      </c>
      <c r="F46" s="12" t="s">
        <v>29</v>
      </c>
      <c r="G46" s="12" t="s">
        <v>29</v>
      </c>
      <c r="H46" s="12" t="s">
        <v>29</v>
      </c>
      <c r="I46" s="12" t="s">
        <v>29</v>
      </c>
      <c r="J46" s="12" t="s">
        <v>29</v>
      </c>
      <c r="K46" s="12" t="s">
        <v>29</v>
      </c>
      <c r="L46" s="12" t="s">
        <v>29</v>
      </c>
      <c r="M46" s="12" t="s">
        <v>29</v>
      </c>
      <c r="N46" s="12">
        <v>580</v>
      </c>
      <c r="O46" s="12" t="s">
        <v>29</v>
      </c>
      <c r="P46" s="12" t="s">
        <v>29</v>
      </c>
      <c r="Q46" s="12" t="s">
        <v>29</v>
      </c>
      <c r="R46" s="12" t="s">
        <v>29</v>
      </c>
      <c r="S46" s="12" t="s">
        <v>29</v>
      </c>
      <c r="T46" s="12" t="s">
        <v>29</v>
      </c>
      <c r="U46" s="12" t="s">
        <v>29</v>
      </c>
      <c r="V46" s="23">
        <v>1319</v>
      </c>
      <c r="W46" s="27">
        <f>(N46+V46)/2</f>
        <v>949.5</v>
      </c>
      <c r="X46" s="5">
        <f t="shared" si="0"/>
        <v>11394</v>
      </c>
    </row>
    <row r="47" spans="1:24">
      <c r="A47" s="10" t="s">
        <v>114</v>
      </c>
      <c r="B47" s="10" t="s">
        <v>115</v>
      </c>
      <c r="C47" s="11">
        <v>12</v>
      </c>
      <c r="D47" s="11" t="s">
        <v>28</v>
      </c>
      <c r="E47" s="12" t="s">
        <v>29</v>
      </c>
      <c r="F47" s="12" t="s">
        <v>29</v>
      </c>
      <c r="G47" s="12" t="s">
        <v>29</v>
      </c>
      <c r="H47" s="12" t="s">
        <v>29</v>
      </c>
      <c r="I47" s="12" t="s">
        <v>29</v>
      </c>
      <c r="J47" s="12" t="s">
        <v>29</v>
      </c>
      <c r="K47" s="12"/>
      <c r="L47" s="12" t="s">
        <v>29</v>
      </c>
      <c r="M47" s="12" t="s">
        <v>29</v>
      </c>
      <c r="N47" s="12">
        <v>483</v>
      </c>
      <c r="O47" s="12" t="s">
        <v>29</v>
      </c>
      <c r="P47" s="12" t="s">
        <v>29</v>
      </c>
      <c r="Q47" s="12" t="s">
        <v>29</v>
      </c>
      <c r="R47" s="12" t="s">
        <v>29</v>
      </c>
      <c r="S47" s="12" t="s">
        <v>29</v>
      </c>
      <c r="T47" s="12" t="s">
        <v>29</v>
      </c>
      <c r="U47" s="12" t="s">
        <v>29</v>
      </c>
      <c r="V47" s="23">
        <v>1055</v>
      </c>
      <c r="W47" s="27">
        <f>AVERAGE(N47:V47)</f>
        <v>769</v>
      </c>
      <c r="X47" s="5">
        <f t="shared" si="0"/>
        <v>9228</v>
      </c>
    </row>
    <row r="48" spans="1:24">
      <c r="A48" s="16" t="s">
        <v>116</v>
      </c>
      <c r="B48" s="16" t="s">
        <v>117</v>
      </c>
      <c r="C48" s="11">
        <v>12</v>
      </c>
      <c r="D48" s="11" t="s">
        <v>28</v>
      </c>
      <c r="E48" s="12" t="s">
        <v>29</v>
      </c>
      <c r="F48" s="12" t="s">
        <v>29</v>
      </c>
      <c r="G48" s="12" t="s">
        <v>29</v>
      </c>
      <c r="H48" s="12" t="s">
        <v>29</v>
      </c>
      <c r="I48" s="12" t="s">
        <v>29</v>
      </c>
      <c r="J48" s="12" t="s">
        <v>29</v>
      </c>
      <c r="K48" s="13">
        <v>2842.81</v>
      </c>
      <c r="L48" s="12" t="s">
        <v>29</v>
      </c>
      <c r="M48" s="12" t="s">
        <v>29</v>
      </c>
      <c r="N48" s="12" t="s">
        <v>29</v>
      </c>
      <c r="O48" s="23">
        <v>1051</v>
      </c>
      <c r="P48" s="23">
        <v>724</v>
      </c>
      <c r="Q48" s="23">
        <v>562</v>
      </c>
      <c r="R48" s="23">
        <v>397.83</v>
      </c>
      <c r="S48" s="12" t="s">
        <v>29</v>
      </c>
      <c r="T48" s="12" t="s">
        <v>29</v>
      </c>
      <c r="U48" s="12" t="s">
        <v>29</v>
      </c>
      <c r="V48" s="23">
        <v>900</v>
      </c>
      <c r="W48" s="27">
        <f>AVERAGE(O48:V48)</f>
        <v>726.966</v>
      </c>
      <c r="X48" s="5">
        <f t="shared" si="0"/>
        <v>8723.592</v>
      </c>
    </row>
    <row r="49" spans="1:24">
      <c r="A49" s="16" t="s">
        <v>118</v>
      </c>
      <c r="B49" s="16" t="s">
        <v>119</v>
      </c>
      <c r="C49" s="11">
        <v>12</v>
      </c>
      <c r="D49" s="11" t="s">
        <v>28</v>
      </c>
      <c r="E49" s="12" t="s">
        <v>29</v>
      </c>
      <c r="F49" s="12" t="s">
        <v>29</v>
      </c>
      <c r="G49" s="12" t="s">
        <v>29</v>
      </c>
      <c r="H49" s="12" t="s">
        <v>29</v>
      </c>
      <c r="I49" s="12" t="s">
        <v>29</v>
      </c>
      <c r="J49" s="12" t="s">
        <v>29</v>
      </c>
      <c r="K49" s="13">
        <v>2362.53</v>
      </c>
      <c r="L49" s="12" t="s">
        <v>29</v>
      </c>
      <c r="M49" s="12" t="s">
        <v>29</v>
      </c>
      <c r="N49" s="12" t="s">
        <v>29</v>
      </c>
      <c r="O49" s="12" t="s">
        <v>29</v>
      </c>
      <c r="P49" s="23">
        <v>603</v>
      </c>
      <c r="Q49" s="23">
        <v>615</v>
      </c>
      <c r="R49" s="23">
        <v>823.08</v>
      </c>
      <c r="S49" s="12" t="s">
        <v>29</v>
      </c>
      <c r="T49" s="12" t="s">
        <v>29</v>
      </c>
      <c r="U49" s="12" t="s">
        <v>29</v>
      </c>
      <c r="V49" s="23">
        <v>810</v>
      </c>
      <c r="W49" s="27">
        <f>AVERAGE(P49:V49)</f>
        <v>712.77</v>
      </c>
      <c r="X49" s="5">
        <f t="shared" si="0"/>
        <v>8553.24</v>
      </c>
    </row>
    <row r="50" spans="1:24">
      <c r="A50" s="17" t="s">
        <v>120</v>
      </c>
      <c r="B50" s="18"/>
      <c r="C50" s="18"/>
      <c r="D50" s="18"/>
      <c r="E50" s="18"/>
      <c r="F50" s="18"/>
      <c r="G50" s="18"/>
      <c r="H50" s="18"/>
      <c r="I50" s="18"/>
      <c r="J50" s="18"/>
      <c r="K50" s="18"/>
      <c r="L50" s="18"/>
      <c r="M50" s="18"/>
      <c r="N50" s="18"/>
      <c r="O50" s="24"/>
      <c r="P50" s="24"/>
      <c r="Q50" s="24"/>
      <c r="R50" s="29"/>
      <c r="S50" s="30"/>
      <c r="T50" s="30"/>
      <c r="U50" s="30"/>
      <c r="V50" s="30"/>
      <c r="W50" s="31">
        <f>SUM(W4:W49)</f>
        <v>43420.657005772</v>
      </c>
      <c r="X50" s="5"/>
    </row>
    <row r="51" spans="1:24">
      <c r="A51" s="9" t="s">
        <v>121</v>
      </c>
      <c r="B51" s="9"/>
      <c r="C51" s="9"/>
      <c r="D51" s="9"/>
      <c r="E51" s="9"/>
      <c r="F51" s="9"/>
      <c r="G51" s="9"/>
      <c r="H51" s="9"/>
      <c r="I51" s="9"/>
      <c r="J51" s="9"/>
      <c r="K51" s="9"/>
      <c r="L51" s="9"/>
      <c r="M51" s="9"/>
      <c r="N51" s="9"/>
      <c r="O51" s="22"/>
      <c r="P51" s="22"/>
      <c r="Q51" s="22"/>
      <c r="R51" s="22"/>
      <c r="S51" s="9"/>
      <c r="T51" s="9"/>
      <c r="U51" s="9"/>
      <c r="V51" s="9"/>
      <c r="W51" s="9"/>
      <c r="X51" s="5"/>
    </row>
    <row r="52" spans="1:24">
      <c r="A52" s="10" t="s">
        <v>122</v>
      </c>
      <c r="B52" s="10" t="s">
        <v>27</v>
      </c>
      <c r="C52" s="11">
        <v>12</v>
      </c>
      <c r="D52" s="11" t="s">
        <v>28</v>
      </c>
      <c r="E52" s="12">
        <v>236.5</v>
      </c>
      <c r="F52" s="12">
        <v>189</v>
      </c>
      <c r="G52" s="12" t="s">
        <v>29</v>
      </c>
      <c r="H52" s="12">
        <v>206</v>
      </c>
      <c r="I52" s="12" t="s">
        <v>29</v>
      </c>
      <c r="J52" s="12" t="s">
        <v>29</v>
      </c>
      <c r="K52" s="12">
        <v>110.92</v>
      </c>
      <c r="L52" s="12" t="s">
        <v>29</v>
      </c>
      <c r="M52" s="12" t="s">
        <v>29</v>
      </c>
      <c r="N52" s="12">
        <v>193</v>
      </c>
      <c r="O52" s="12">
        <v>492</v>
      </c>
      <c r="P52" s="12" t="s">
        <v>29</v>
      </c>
      <c r="Q52" s="12" t="s">
        <v>29</v>
      </c>
      <c r="R52" s="12" t="s">
        <v>29</v>
      </c>
      <c r="S52" s="12" t="s">
        <v>29</v>
      </c>
      <c r="T52" s="12" t="s">
        <v>29</v>
      </c>
      <c r="U52" s="12" t="s">
        <v>29</v>
      </c>
      <c r="V52" s="23">
        <v>194</v>
      </c>
      <c r="W52" s="27">
        <f>AVERAGE(E52:V52)</f>
        <v>231.631428571429</v>
      </c>
      <c r="X52" s="5">
        <f t="shared" ref="X50:X90" si="1">W52*C52</f>
        <v>2779.57714285714</v>
      </c>
    </row>
    <row r="53" spans="1:24">
      <c r="A53" s="10" t="s">
        <v>123</v>
      </c>
      <c r="B53" s="10" t="s">
        <v>31</v>
      </c>
      <c r="C53" s="11">
        <v>12</v>
      </c>
      <c r="D53" s="11" t="s">
        <v>28</v>
      </c>
      <c r="E53" s="13">
        <v>889</v>
      </c>
      <c r="F53" s="13">
        <v>892</v>
      </c>
      <c r="G53" s="12" t="s">
        <v>29</v>
      </c>
      <c r="H53" s="12">
        <v>835.83</v>
      </c>
      <c r="I53" s="12" t="s">
        <v>29</v>
      </c>
      <c r="J53" s="12" t="s">
        <v>29</v>
      </c>
      <c r="K53" s="12">
        <v>562.46</v>
      </c>
      <c r="L53" s="12" t="s">
        <v>29</v>
      </c>
      <c r="M53" s="12" t="s">
        <v>29</v>
      </c>
      <c r="N53" s="12">
        <v>635</v>
      </c>
      <c r="O53" s="12">
        <v>644</v>
      </c>
      <c r="P53" s="12" t="s">
        <v>29</v>
      </c>
      <c r="Q53" s="12" t="s">
        <v>29</v>
      </c>
      <c r="R53" s="12" t="s">
        <v>29</v>
      </c>
      <c r="S53" s="23">
        <v>705.73</v>
      </c>
      <c r="T53" s="26">
        <v>1191.3</v>
      </c>
      <c r="U53" s="23">
        <v>623.17</v>
      </c>
      <c r="V53" s="23">
        <v>644</v>
      </c>
      <c r="W53" s="27">
        <f>(H53+K53+N53+O53+S53+U53+V53)/7</f>
        <v>664.312857142857</v>
      </c>
      <c r="X53" s="5">
        <f t="shared" si="1"/>
        <v>7971.75428571429</v>
      </c>
    </row>
    <row r="54" spans="1:24">
      <c r="A54" s="10" t="s">
        <v>124</v>
      </c>
      <c r="B54" s="10" t="s">
        <v>43</v>
      </c>
      <c r="C54" s="11">
        <v>12</v>
      </c>
      <c r="D54" s="11" t="s">
        <v>28</v>
      </c>
      <c r="E54" s="13">
        <v>750</v>
      </c>
      <c r="F54" s="12">
        <v>625</v>
      </c>
      <c r="G54" s="12" t="s">
        <v>29</v>
      </c>
      <c r="H54" s="12">
        <v>657</v>
      </c>
      <c r="I54" s="12" t="s">
        <v>29</v>
      </c>
      <c r="J54" s="12" t="s">
        <v>29</v>
      </c>
      <c r="K54" s="12">
        <v>638.09</v>
      </c>
      <c r="L54" s="12" t="s">
        <v>29</v>
      </c>
      <c r="M54" s="12" t="s">
        <v>29</v>
      </c>
      <c r="N54" s="12">
        <v>603</v>
      </c>
      <c r="O54" s="12">
        <v>672</v>
      </c>
      <c r="P54" s="12" t="s">
        <v>29</v>
      </c>
      <c r="Q54" s="12" t="s">
        <v>29</v>
      </c>
      <c r="R54" s="12" t="s">
        <v>29</v>
      </c>
      <c r="S54" s="23">
        <v>587.75</v>
      </c>
      <c r="T54" s="26">
        <v>991.8</v>
      </c>
      <c r="U54" s="12" t="s">
        <v>29</v>
      </c>
      <c r="V54" s="23">
        <v>716</v>
      </c>
      <c r="W54" s="27">
        <f>(F54+H54+K54+N54+O54+S54+V54)/7</f>
        <v>642.691428571429</v>
      </c>
      <c r="X54" s="5">
        <f t="shared" si="1"/>
        <v>7712.29714285714</v>
      </c>
    </row>
    <row r="55" spans="1:24">
      <c r="A55" s="10" t="s">
        <v>125</v>
      </c>
      <c r="B55" s="10" t="s">
        <v>45</v>
      </c>
      <c r="C55" s="11">
        <v>12</v>
      </c>
      <c r="D55" s="11" t="s">
        <v>28</v>
      </c>
      <c r="E55" s="12">
        <v>118.75</v>
      </c>
      <c r="F55" s="13">
        <v>67</v>
      </c>
      <c r="G55" s="12" t="s">
        <v>29</v>
      </c>
      <c r="H55" s="12">
        <v>216.78</v>
      </c>
      <c r="I55" s="12" t="s">
        <v>29</v>
      </c>
      <c r="J55" s="12" t="s">
        <v>29</v>
      </c>
      <c r="K55" s="12">
        <v>134.94</v>
      </c>
      <c r="L55" s="12" t="s">
        <v>29</v>
      </c>
      <c r="M55" s="12" t="s">
        <v>29</v>
      </c>
      <c r="N55" s="12">
        <v>151</v>
      </c>
      <c r="O55" s="12"/>
      <c r="P55" s="12" t="s">
        <v>29</v>
      </c>
      <c r="Q55" s="12" t="s">
        <v>29</v>
      </c>
      <c r="R55" s="12" t="s">
        <v>29</v>
      </c>
      <c r="S55" s="12" t="s">
        <v>29</v>
      </c>
      <c r="T55" s="12" t="s">
        <v>29</v>
      </c>
      <c r="U55" s="12" t="s">
        <v>29</v>
      </c>
      <c r="V55" s="23">
        <v>250</v>
      </c>
      <c r="W55" s="27">
        <f>(E55+H55+K55+N55+V55)/5</f>
        <v>174.294</v>
      </c>
      <c r="X55" s="5">
        <f t="shared" si="1"/>
        <v>2091.528</v>
      </c>
    </row>
    <row r="56" spans="1:24">
      <c r="A56" s="10" t="s">
        <v>126</v>
      </c>
      <c r="B56" s="10" t="s">
        <v>35</v>
      </c>
      <c r="C56" s="11">
        <v>12</v>
      </c>
      <c r="D56" s="11" t="s">
        <v>28</v>
      </c>
      <c r="E56" s="12" t="s">
        <v>29</v>
      </c>
      <c r="F56" s="12">
        <v>383</v>
      </c>
      <c r="G56" s="12" t="s">
        <v>29</v>
      </c>
      <c r="H56" s="12">
        <v>311.68</v>
      </c>
      <c r="I56" s="12" t="s">
        <v>29</v>
      </c>
      <c r="J56" s="12" t="s">
        <v>29</v>
      </c>
      <c r="K56" s="12" t="s">
        <v>29</v>
      </c>
      <c r="L56" s="12" t="s">
        <v>29</v>
      </c>
      <c r="M56" s="12" t="s">
        <v>29</v>
      </c>
      <c r="N56" s="12">
        <v>312</v>
      </c>
      <c r="O56" s="12"/>
      <c r="P56" s="12" t="s">
        <v>29</v>
      </c>
      <c r="Q56" s="12" t="s">
        <v>29</v>
      </c>
      <c r="R56" s="12" t="s">
        <v>29</v>
      </c>
      <c r="S56" s="12" t="s">
        <v>29</v>
      </c>
      <c r="T56" s="26">
        <v>1575.1</v>
      </c>
      <c r="U56" s="12" t="s">
        <v>29</v>
      </c>
      <c r="V56" s="23">
        <v>210</v>
      </c>
      <c r="W56" s="27">
        <f>(F56+H56+N56+V56)/4</f>
        <v>304.17</v>
      </c>
      <c r="X56" s="5">
        <f t="shared" si="1"/>
        <v>3650.04</v>
      </c>
    </row>
    <row r="57" spans="1:24">
      <c r="A57" s="10" t="s">
        <v>127</v>
      </c>
      <c r="B57" s="10" t="s">
        <v>33</v>
      </c>
      <c r="C57" s="11">
        <v>12</v>
      </c>
      <c r="D57" s="11" t="s">
        <v>28</v>
      </c>
      <c r="E57" s="12">
        <v>527</v>
      </c>
      <c r="F57" s="13">
        <v>602</v>
      </c>
      <c r="G57" s="12" t="s">
        <v>29</v>
      </c>
      <c r="H57" s="12">
        <v>456.79</v>
      </c>
      <c r="I57" s="12" t="s">
        <v>29</v>
      </c>
      <c r="J57" s="12" t="s">
        <v>29</v>
      </c>
      <c r="K57" s="12">
        <v>375.08</v>
      </c>
      <c r="L57" s="12" t="s">
        <v>29</v>
      </c>
      <c r="M57" s="12" t="s">
        <v>29</v>
      </c>
      <c r="N57" s="12">
        <v>259</v>
      </c>
      <c r="O57" s="13">
        <v>136</v>
      </c>
      <c r="P57" s="12" t="s">
        <v>29</v>
      </c>
      <c r="Q57" s="12" t="s">
        <v>29</v>
      </c>
      <c r="R57" s="12" t="s">
        <v>29</v>
      </c>
      <c r="S57" s="23">
        <v>439.51</v>
      </c>
      <c r="T57" s="26">
        <v>691.6</v>
      </c>
      <c r="U57" s="23">
        <v>546.08</v>
      </c>
      <c r="V57" s="23">
        <v>435</v>
      </c>
      <c r="W57" s="27">
        <f>(E57+H57+K57+N57+S57+U57+V57)/7</f>
        <v>434.065714285714</v>
      </c>
      <c r="X57" s="5">
        <f t="shared" si="1"/>
        <v>5208.78857142857</v>
      </c>
    </row>
    <row r="58" spans="1:24">
      <c r="A58" s="10" t="s">
        <v>128</v>
      </c>
      <c r="B58" s="10" t="s">
        <v>47</v>
      </c>
      <c r="C58" s="11">
        <v>12</v>
      </c>
      <c r="D58" s="11" t="s">
        <v>28</v>
      </c>
      <c r="E58" s="12" t="s">
        <v>29</v>
      </c>
      <c r="F58" s="12">
        <v>411</v>
      </c>
      <c r="G58" s="12" t="s">
        <v>29</v>
      </c>
      <c r="H58" s="12" t="s">
        <v>29</v>
      </c>
      <c r="I58" s="12" t="s">
        <v>29</v>
      </c>
      <c r="J58" s="12" t="s">
        <v>29</v>
      </c>
      <c r="K58" s="12">
        <v>266.44</v>
      </c>
      <c r="L58" s="12" t="s">
        <v>29</v>
      </c>
      <c r="M58" s="12" t="s">
        <v>29</v>
      </c>
      <c r="N58" s="12">
        <v>233</v>
      </c>
      <c r="O58" s="12">
        <v>308</v>
      </c>
      <c r="P58" s="12" t="s">
        <v>29</v>
      </c>
      <c r="Q58" s="12" t="s">
        <v>29</v>
      </c>
      <c r="R58" s="12" t="s">
        <v>29</v>
      </c>
      <c r="S58" s="23">
        <v>466.62</v>
      </c>
      <c r="T58" s="12" t="s">
        <v>29</v>
      </c>
      <c r="U58" s="23">
        <v>457.6</v>
      </c>
      <c r="V58" s="23">
        <v>341</v>
      </c>
      <c r="W58" s="27">
        <f>AVERAGE(F58:V58)</f>
        <v>354.808571428571</v>
      </c>
      <c r="X58" s="5">
        <f t="shared" si="1"/>
        <v>4257.70285714286</v>
      </c>
    </row>
    <row r="59" spans="1:24">
      <c r="A59" s="10" t="s">
        <v>129</v>
      </c>
      <c r="B59" s="10" t="s">
        <v>41</v>
      </c>
      <c r="C59" s="11">
        <v>12</v>
      </c>
      <c r="D59" s="11" t="s">
        <v>28</v>
      </c>
      <c r="E59" s="12">
        <v>328</v>
      </c>
      <c r="F59" s="15">
        <v>368</v>
      </c>
      <c r="G59" s="12" t="s">
        <v>29</v>
      </c>
      <c r="H59" s="12">
        <v>263.07</v>
      </c>
      <c r="I59" s="12" t="s">
        <v>29</v>
      </c>
      <c r="J59" s="12" t="s">
        <v>29</v>
      </c>
      <c r="K59" s="12">
        <v>116.64</v>
      </c>
      <c r="L59" s="12" t="s">
        <v>29</v>
      </c>
      <c r="M59" s="12" t="s">
        <v>29</v>
      </c>
      <c r="N59" s="12">
        <v>226</v>
      </c>
      <c r="O59" s="12">
        <v>289</v>
      </c>
      <c r="P59" s="12" t="s">
        <v>29</v>
      </c>
      <c r="Q59" s="12" t="s">
        <v>29</v>
      </c>
      <c r="R59" s="12" t="s">
        <v>29</v>
      </c>
      <c r="S59" s="23">
        <v>271.1</v>
      </c>
      <c r="T59" s="23">
        <v>360.05</v>
      </c>
      <c r="U59" s="23">
        <v>270.99</v>
      </c>
      <c r="V59" s="23">
        <v>209</v>
      </c>
      <c r="W59" s="27">
        <f>AVERAGE(E59:V59)</f>
        <v>270.185</v>
      </c>
      <c r="X59" s="5">
        <f t="shared" si="1"/>
        <v>3242.22</v>
      </c>
    </row>
    <row r="60" spans="1:24">
      <c r="A60" s="10" t="s">
        <v>130</v>
      </c>
      <c r="B60" s="10" t="s">
        <v>103</v>
      </c>
      <c r="C60" s="11">
        <v>12</v>
      </c>
      <c r="D60" s="11" t="s">
        <v>28</v>
      </c>
      <c r="E60" s="12">
        <v>526</v>
      </c>
      <c r="F60" s="13">
        <v>618</v>
      </c>
      <c r="G60" s="12" t="s">
        <v>29</v>
      </c>
      <c r="H60" s="12">
        <v>420</v>
      </c>
      <c r="I60" s="12" t="s">
        <v>29</v>
      </c>
      <c r="J60" s="12" t="s">
        <v>29</v>
      </c>
      <c r="K60" s="12" t="s">
        <v>29</v>
      </c>
      <c r="L60" s="12" t="s">
        <v>29</v>
      </c>
      <c r="M60" s="12" t="s">
        <v>29</v>
      </c>
      <c r="N60" s="12">
        <v>444</v>
      </c>
      <c r="O60" s="12">
        <v>395</v>
      </c>
      <c r="P60" s="12" t="s">
        <v>29</v>
      </c>
      <c r="Q60" s="12" t="s">
        <v>29</v>
      </c>
      <c r="R60" s="12" t="s">
        <v>29</v>
      </c>
      <c r="S60" s="26">
        <v>750</v>
      </c>
      <c r="T60" s="12" t="s">
        <v>29</v>
      </c>
      <c r="U60" s="12" t="s">
        <v>29</v>
      </c>
      <c r="V60" s="23">
        <v>310</v>
      </c>
      <c r="W60" s="27">
        <f>(E60+H60+N60+O60+V60)/5</f>
        <v>419</v>
      </c>
      <c r="X60" s="5">
        <f t="shared" si="1"/>
        <v>5028</v>
      </c>
    </row>
    <row r="61" spans="1:24">
      <c r="A61" s="10" t="s">
        <v>131</v>
      </c>
      <c r="B61" s="10" t="s">
        <v>93</v>
      </c>
      <c r="C61" s="11">
        <v>12</v>
      </c>
      <c r="D61" s="11" t="s">
        <v>28</v>
      </c>
      <c r="E61" s="12">
        <v>289.35</v>
      </c>
      <c r="F61" s="12">
        <v>434</v>
      </c>
      <c r="G61" s="12" t="s">
        <v>29</v>
      </c>
      <c r="H61" s="12">
        <v>311.68</v>
      </c>
      <c r="I61" s="12" t="s">
        <v>29</v>
      </c>
      <c r="J61" s="12" t="s">
        <v>29</v>
      </c>
      <c r="K61" s="12">
        <v>239</v>
      </c>
      <c r="L61" s="12" t="s">
        <v>29</v>
      </c>
      <c r="M61" s="12" t="s">
        <v>29</v>
      </c>
      <c r="N61" s="12">
        <v>310</v>
      </c>
      <c r="O61" s="12">
        <v>314</v>
      </c>
      <c r="P61" s="12" t="s">
        <v>29</v>
      </c>
      <c r="Q61" s="12" t="s">
        <v>29</v>
      </c>
      <c r="R61" s="12" t="s">
        <v>29</v>
      </c>
      <c r="S61" s="23">
        <v>368.01</v>
      </c>
      <c r="T61" s="23">
        <v>502.55</v>
      </c>
      <c r="U61" s="23">
        <v>403.71</v>
      </c>
      <c r="V61" s="23">
        <v>316</v>
      </c>
      <c r="W61" s="27">
        <f>AVERAGE(E61:V61)</f>
        <v>348.83</v>
      </c>
      <c r="X61" s="5">
        <f t="shared" si="1"/>
        <v>4185.96</v>
      </c>
    </row>
    <row r="62" spans="1:24">
      <c r="A62" s="10" t="s">
        <v>132</v>
      </c>
      <c r="B62" s="19" t="s">
        <v>133</v>
      </c>
      <c r="C62" s="11">
        <v>12</v>
      </c>
      <c r="D62" s="11" t="s">
        <v>28</v>
      </c>
      <c r="E62" s="12" t="s">
        <v>29</v>
      </c>
      <c r="F62" s="13">
        <v>524</v>
      </c>
      <c r="G62" s="12" t="s">
        <v>29</v>
      </c>
      <c r="H62" s="12" t="s">
        <v>29</v>
      </c>
      <c r="I62" s="12" t="s">
        <v>29</v>
      </c>
      <c r="J62" s="12" t="s">
        <v>29</v>
      </c>
      <c r="K62" s="12" t="s">
        <v>29</v>
      </c>
      <c r="L62" s="12" t="s">
        <v>29</v>
      </c>
      <c r="M62" s="12" t="s">
        <v>29</v>
      </c>
      <c r="N62" s="12">
        <v>175</v>
      </c>
      <c r="O62" s="12">
        <v>376</v>
      </c>
      <c r="P62" s="12" t="s">
        <v>29</v>
      </c>
      <c r="Q62" s="12" t="s">
        <v>29</v>
      </c>
      <c r="R62" s="12" t="s">
        <v>29</v>
      </c>
      <c r="S62" s="12" t="s">
        <v>29</v>
      </c>
      <c r="T62" s="23">
        <v>399</v>
      </c>
      <c r="U62" s="12" t="s">
        <v>29</v>
      </c>
      <c r="V62" s="23">
        <v>250</v>
      </c>
      <c r="W62" s="27">
        <f>AVERAGE(N62:V62)</f>
        <v>300</v>
      </c>
      <c r="X62" s="5">
        <f t="shared" si="1"/>
        <v>3600</v>
      </c>
    </row>
    <row r="63" spans="1:24">
      <c r="A63" s="17"/>
      <c r="B63" s="18"/>
      <c r="C63" s="18"/>
      <c r="D63" s="18"/>
      <c r="E63" s="18"/>
      <c r="F63" s="18"/>
      <c r="G63" s="18"/>
      <c r="H63" s="18"/>
      <c r="I63" s="18"/>
      <c r="J63" s="18"/>
      <c r="K63" s="18"/>
      <c r="L63" s="18"/>
      <c r="M63" s="18"/>
      <c r="N63" s="18"/>
      <c r="O63" s="24"/>
      <c r="P63" s="24"/>
      <c r="Q63" s="24"/>
      <c r="R63" s="29"/>
      <c r="S63" s="12"/>
      <c r="T63" s="12"/>
      <c r="U63" s="12"/>
      <c r="V63" s="32"/>
      <c r="W63" s="31"/>
      <c r="X63" s="5"/>
    </row>
    <row r="64" spans="1:24">
      <c r="A64" s="9" t="s">
        <v>134</v>
      </c>
      <c r="B64" s="9"/>
      <c r="C64" s="9"/>
      <c r="D64" s="9"/>
      <c r="E64" s="9"/>
      <c r="F64" s="9"/>
      <c r="G64" s="9"/>
      <c r="H64" s="9"/>
      <c r="I64" s="9"/>
      <c r="J64" s="9"/>
      <c r="K64" s="9"/>
      <c r="L64" s="9"/>
      <c r="M64" s="9"/>
      <c r="N64" s="9"/>
      <c r="O64" s="22"/>
      <c r="P64" s="22"/>
      <c r="Q64" s="22"/>
      <c r="R64" s="22"/>
      <c r="S64" s="9"/>
      <c r="T64" s="9"/>
      <c r="U64" s="9"/>
      <c r="V64" s="9"/>
      <c r="W64" s="9"/>
      <c r="X64" s="5"/>
    </row>
    <row r="65" spans="1:24">
      <c r="A65" s="16" t="s">
        <v>135</v>
      </c>
      <c r="B65" s="33" t="s">
        <v>27</v>
      </c>
      <c r="C65" s="11">
        <v>12</v>
      </c>
      <c r="D65" s="11" t="s">
        <v>28</v>
      </c>
      <c r="E65" s="12">
        <v>113</v>
      </c>
      <c r="F65" s="12">
        <v>122</v>
      </c>
      <c r="G65" s="12" t="s">
        <v>29</v>
      </c>
      <c r="H65" s="12">
        <v>201</v>
      </c>
      <c r="I65" s="12" t="s">
        <v>29</v>
      </c>
      <c r="J65" s="12" t="s">
        <v>29</v>
      </c>
      <c r="K65" s="12">
        <v>110.92</v>
      </c>
      <c r="L65" s="12">
        <v>91.72</v>
      </c>
      <c r="M65" s="12" t="s">
        <v>29</v>
      </c>
      <c r="N65" s="12">
        <v>134</v>
      </c>
      <c r="O65" s="12">
        <v>153</v>
      </c>
      <c r="P65" s="12" t="s">
        <v>29</v>
      </c>
      <c r="Q65" s="12" t="s">
        <v>29</v>
      </c>
      <c r="R65" s="12" t="s">
        <v>29</v>
      </c>
      <c r="S65" s="12" t="s">
        <v>29</v>
      </c>
      <c r="T65" s="12" t="s">
        <v>29</v>
      </c>
      <c r="U65" s="12" t="s">
        <v>29</v>
      </c>
      <c r="V65" s="23">
        <v>169</v>
      </c>
      <c r="W65" s="27">
        <f>AVERAGE(E65:V65)</f>
        <v>136.83</v>
      </c>
      <c r="X65" s="5">
        <f t="shared" si="1"/>
        <v>1641.96</v>
      </c>
    </row>
    <row r="66" spans="1:24">
      <c r="A66" s="16" t="s">
        <v>136</v>
      </c>
      <c r="B66" s="33" t="s">
        <v>31</v>
      </c>
      <c r="C66" s="11">
        <v>12</v>
      </c>
      <c r="D66" s="11" t="s">
        <v>28</v>
      </c>
      <c r="E66" s="12">
        <v>771</v>
      </c>
      <c r="F66" s="12">
        <v>579</v>
      </c>
      <c r="G66" s="12" t="s">
        <v>29</v>
      </c>
      <c r="H66" s="12">
        <v>555.15</v>
      </c>
      <c r="I66" s="12" t="s">
        <v>29</v>
      </c>
      <c r="J66" s="12" t="s">
        <v>29</v>
      </c>
      <c r="K66" s="12">
        <v>651.81</v>
      </c>
      <c r="L66" s="12">
        <v>420.84</v>
      </c>
      <c r="M66" s="12" t="s">
        <v>29</v>
      </c>
      <c r="N66" s="12">
        <v>576</v>
      </c>
      <c r="O66" s="12">
        <v>492</v>
      </c>
      <c r="P66" s="12" t="s">
        <v>29</v>
      </c>
      <c r="Q66" s="12" t="s">
        <v>29</v>
      </c>
      <c r="R66" s="12" t="s">
        <v>29</v>
      </c>
      <c r="S66" s="12" t="s">
        <v>29</v>
      </c>
      <c r="T66" s="23">
        <v>855</v>
      </c>
      <c r="U66" s="23">
        <v>446</v>
      </c>
      <c r="V66" s="23">
        <v>742</v>
      </c>
      <c r="W66" s="27">
        <f t="shared" ref="W66:W73" si="2">AVERAGE(E66:V66)</f>
        <v>608.88</v>
      </c>
      <c r="X66" s="5">
        <f t="shared" si="1"/>
        <v>7306.56</v>
      </c>
    </row>
    <row r="67" spans="1:24">
      <c r="A67" s="16" t="s">
        <v>137</v>
      </c>
      <c r="B67" s="33" t="s">
        <v>33</v>
      </c>
      <c r="C67" s="11">
        <v>12</v>
      </c>
      <c r="D67" s="11" t="s">
        <v>28</v>
      </c>
      <c r="E67" s="12">
        <v>491.94</v>
      </c>
      <c r="F67" s="12">
        <v>421</v>
      </c>
      <c r="G67" s="12" t="s">
        <v>29</v>
      </c>
      <c r="H67" s="12">
        <v>532.7</v>
      </c>
      <c r="I67" s="12" t="s">
        <v>29</v>
      </c>
      <c r="J67" s="12" t="s">
        <v>29</v>
      </c>
      <c r="K67" s="12">
        <v>332.77</v>
      </c>
      <c r="L67" s="12">
        <v>229.84</v>
      </c>
      <c r="M67" s="12" t="s">
        <v>29</v>
      </c>
      <c r="N67" s="12">
        <v>326</v>
      </c>
      <c r="O67" s="12">
        <v>343</v>
      </c>
      <c r="P67" s="12" t="s">
        <v>29</v>
      </c>
      <c r="Q67" s="12" t="s">
        <v>29</v>
      </c>
      <c r="R67" s="12" t="s">
        <v>29</v>
      </c>
      <c r="S67" s="12" t="s">
        <v>29</v>
      </c>
      <c r="T67" s="23">
        <v>474.05</v>
      </c>
      <c r="U67" s="23">
        <v>359.72</v>
      </c>
      <c r="V67" s="23">
        <v>417</v>
      </c>
      <c r="W67" s="27">
        <f t="shared" si="2"/>
        <v>392.802</v>
      </c>
      <c r="X67" s="5">
        <f t="shared" si="1"/>
        <v>4713.624</v>
      </c>
    </row>
    <row r="68" spans="1:24">
      <c r="A68" s="16" t="s">
        <v>138</v>
      </c>
      <c r="B68" s="33" t="s">
        <v>39</v>
      </c>
      <c r="C68" s="11">
        <v>12</v>
      </c>
      <c r="D68" s="11" t="s">
        <v>28</v>
      </c>
      <c r="E68" s="12" t="s">
        <v>29</v>
      </c>
      <c r="F68" s="12" t="s">
        <v>29</v>
      </c>
      <c r="G68" s="12" t="s">
        <v>29</v>
      </c>
      <c r="H68" s="12" t="s">
        <v>29</v>
      </c>
      <c r="I68" s="12" t="s">
        <v>29</v>
      </c>
      <c r="J68" s="12" t="s">
        <v>29</v>
      </c>
      <c r="K68" s="12">
        <v>146.37</v>
      </c>
      <c r="L68" s="12">
        <v>113.3</v>
      </c>
      <c r="M68" s="12" t="s">
        <v>29</v>
      </c>
      <c r="N68" s="12">
        <v>102</v>
      </c>
      <c r="O68" s="12">
        <v>323</v>
      </c>
      <c r="P68" s="12" t="s">
        <v>29</v>
      </c>
      <c r="Q68" s="12" t="s">
        <v>29</v>
      </c>
      <c r="R68" s="12" t="s">
        <v>29</v>
      </c>
      <c r="S68" s="12" t="s">
        <v>29</v>
      </c>
      <c r="T68" s="12" t="s">
        <v>29</v>
      </c>
      <c r="U68" s="23">
        <v>189.04</v>
      </c>
      <c r="V68" s="23">
        <v>205</v>
      </c>
      <c r="W68" s="27">
        <f t="shared" si="2"/>
        <v>179.785</v>
      </c>
      <c r="X68" s="5">
        <f t="shared" si="1"/>
        <v>2157.42</v>
      </c>
    </row>
    <row r="69" spans="1:24">
      <c r="A69" s="16" t="s">
        <v>139</v>
      </c>
      <c r="B69" s="33" t="s">
        <v>41</v>
      </c>
      <c r="C69" s="11">
        <v>12</v>
      </c>
      <c r="D69" s="11" t="s">
        <v>28</v>
      </c>
      <c r="E69" s="12" t="s">
        <v>29</v>
      </c>
      <c r="F69" s="12" t="s">
        <v>29</v>
      </c>
      <c r="G69" s="12" t="s">
        <v>29</v>
      </c>
      <c r="H69" s="12">
        <v>248.5</v>
      </c>
      <c r="I69" s="12" t="s">
        <v>29</v>
      </c>
      <c r="J69" s="12" t="s">
        <v>29</v>
      </c>
      <c r="K69" s="12">
        <v>182.96</v>
      </c>
      <c r="L69" s="12">
        <v>319.4</v>
      </c>
      <c r="M69" s="12" t="s">
        <v>29</v>
      </c>
      <c r="N69" s="12">
        <v>245</v>
      </c>
      <c r="O69" s="12">
        <v>230</v>
      </c>
      <c r="P69" s="12" t="s">
        <v>29</v>
      </c>
      <c r="Q69" s="12" t="s">
        <v>29</v>
      </c>
      <c r="R69" s="12" t="s">
        <v>29</v>
      </c>
      <c r="S69" s="12" t="s">
        <v>29</v>
      </c>
      <c r="T69" s="23">
        <v>308.75</v>
      </c>
      <c r="U69" s="12" t="s">
        <v>29</v>
      </c>
      <c r="V69" s="23">
        <v>243</v>
      </c>
      <c r="W69" s="27">
        <f t="shared" si="2"/>
        <v>253.944285714286</v>
      </c>
      <c r="X69" s="5">
        <f t="shared" si="1"/>
        <v>3047.33142857143</v>
      </c>
    </row>
    <row r="70" spans="1:24">
      <c r="A70" s="16" t="s">
        <v>140</v>
      </c>
      <c r="B70" s="33" t="s">
        <v>37</v>
      </c>
      <c r="C70" s="11">
        <v>12</v>
      </c>
      <c r="D70" s="11" t="s">
        <v>28</v>
      </c>
      <c r="E70" s="12" t="s">
        <v>29</v>
      </c>
      <c r="F70" s="12" t="s">
        <v>29</v>
      </c>
      <c r="G70" s="12" t="s">
        <v>29</v>
      </c>
      <c r="H70" s="12" t="s">
        <v>29</v>
      </c>
      <c r="I70" s="12" t="s">
        <v>29</v>
      </c>
      <c r="J70" s="12" t="s">
        <v>29</v>
      </c>
      <c r="K70" s="12" t="s">
        <v>29</v>
      </c>
      <c r="L70" s="12" t="s">
        <v>29</v>
      </c>
      <c r="M70" s="12" t="s">
        <v>29</v>
      </c>
      <c r="N70" s="12">
        <v>192</v>
      </c>
      <c r="O70" s="12">
        <v>254</v>
      </c>
      <c r="P70" s="12" t="s">
        <v>29</v>
      </c>
      <c r="Q70" s="12" t="s">
        <v>29</v>
      </c>
      <c r="R70" s="12" t="s">
        <v>29</v>
      </c>
      <c r="S70" s="12" t="s">
        <v>29</v>
      </c>
      <c r="T70" s="12" t="s">
        <v>29</v>
      </c>
      <c r="U70" s="12" t="s">
        <v>29</v>
      </c>
      <c r="V70" s="23">
        <v>250</v>
      </c>
      <c r="W70" s="27">
        <f t="shared" si="2"/>
        <v>232</v>
      </c>
      <c r="X70" s="5">
        <f t="shared" si="1"/>
        <v>2784</v>
      </c>
    </row>
    <row r="71" spans="1:24">
      <c r="A71" s="16" t="s">
        <v>141</v>
      </c>
      <c r="B71" s="33" t="s">
        <v>93</v>
      </c>
      <c r="C71" s="11">
        <v>12</v>
      </c>
      <c r="D71" s="11" t="s">
        <v>28</v>
      </c>
      <c r="E71" s="12">
        <v>175</v>
      </c>
      <c r="F71" s="12">
        <v>117</v>
      </c>
      <c r="G71" s="12" t="s">
        <v>29</v>
      </c>
      <c r="H71" s="12" t="s">
        <v>29</v>
      </c>
      <c r="I71" s="12" t="s">
        <v>29</v>
      </c>
      <c r="J71" s="12" t="s">
        <v>29</v>
      </c>
      <c r="K71" s="12">
        <v>116.64</v>
      </c>
      <c r="L71" s="12">
        <v>205.03</v>
      </c>
      <c r="M71" s="12" t="s">
        <v>29</v>
      </c>
      <c r="N71" s="12">
        <v>150</v>
      </c>
      <c r="O71" s="12">
        <v>381</v>
      </c>
      <c r="P71" s="12" t="s">
        <v>29</v>
      </c>
      <c r="Q71" s="12" t="s">
        <v>29</v>
      </c>
      <c r="R71" s="12" t="s">
        <v>29</v>
      </c>
      <c r="S71" s="12" t="s">
        <v>29</v>
      </c>
      <c r="T71" s="23">
        <v>323</v>
      </c>
      <c r="U71" s="23">
        <v>201.82</v>
      </c>
      <c r="V71" s="23">
        <v>206</v>
      </c>
      <c r="W71" s="27">
        <f t="shared" si="2"/>
        <v>208.387777777778</v>
      </c>
      <c r="X71" s="5">
        <f t="shared" si="1"/>
        <v>2500.65333333333</v>
      </c>
    </row>
    <row r="72" spans="1:24">
      <c r="A72" s="16" t="s">
        <v>142</v>
      </c>
      <c r="B72" s="33" t="s">
        <v>113</v>
      </c>
      <c r="C72" s="11">
        <v>12</v>
      </c>
      <c r="D72" s="11" t="s">
        <v>28</v>
      </c>
      <c r="E72" s="12" t="s">
        <v>29</v>
      </c>
      <c r="F72" s="12" t="s">
        <v>29</v>
      </c>
      <c r="G72" s="12" t="s">
        <v>29</v>
      </c>
      <c r="H72" s="12" t="s">
        <v>29</v>
      </c>
      <c r="I72" s="12" t="s">
        <v>29</v>
      </c>
      <c r="J72" s="12" t="s">
        <v>29</v>
      </c>
      <c r="K72" s="12" t="s">
        <v>29</v>
      </c>
      <c r="L72" s="12" t="s">
        <v>29</v>
      </c>
      <c r="M72" s="12" t="s">
        <v>29</v>
      </c>
      <c r="N72" s="12">
        <v>312</v>
      </c>
      <c r="O72" s="12" t="s">
        <v>29</v>
      </c>
      <c r="P72" s="12" t="s">
        <v>29</v>
      </c>
      <c r="Q72" s="12" t="s">
        <v>29</v>
      </c>
      <c r="R72" s="12" t="s">
        <v>29</v>
      </c>
      <c r="S72" s="12" t="s">
        <v>29</v>
      </c>
      <c r="T72" s="12" t="s">
        <v>29</v>
      </c>
      <c r="U72" s="12" t="s">
        <v>29</v>
      </c>
      <c r="V72" s="23">
        <v>410</v>
      </c>
      <c r="W72" s="27">
        <f t="shared" si="2"/>
        <v>361</v>
      </c>
      <c r="X72" s="5">
        <f t="shared" si="1"/>
        <v>4332</v>
      </c>
    </row>
    <row r="73" spans="1:24">
      <c r="A73" s="16" t="s">
        <v>143</v>
      </c>
      <c r="B73" s="33" t="s">
        <v>115</v>
      </c>
      <c r="C73" s="11">
        <v>12</v>
      </c>
      <c r="D73" s="11" t="s">
        <v>28</v>
      </c>
      <c r="E73" s="12" t="s">
        <v>29</v>
      </c>
      <c r="F73" s="12" t="s">
        <v>29</v>
      </c>
      <c r="G73" s="12" t="s">
        <v>29</v>
      </c>
      <c r="H73" s="12" t="s">
        <v>29</v>
      </c>
      <c r="I73" s="12" t="s">
        <v>29</v>
      </c>
      <c r="J73" s="12" t="s">
        <v>29</v>
      </c>
      <c r="K73" s="12" t="s">
        <v>29</v>
      </c>
      <c r="L73" s="12" t="s">
        <v>29</v>
      </c>
      <c r="M73" s="12" t="s">
        <v>29</v>
      </c>
      <c r="N73" s="12">
        <v>144</v>
      </c>
      <c r="O73" s="12" t="s">
        <v>29</v>
      </c>
      <c r="P73" s="12" t="s">
        <v>29</v>
      </c>
      <c r="Q73" s="12" t="s">
        <v>29</v>
      </c>
      <c r="R73" s="12" t="s">
        <v>29</v>
      </c>
      <c r="S73" s="12" t="s">
        <v>29</v>
      </c>
      <c r="T73" s="12" t="s">
        <v>29</v>
      </c>
      <c r="U73" s="12" t="s">
        <v>29</v>
      </c>
      <c r="V73" s="23">
        <v>350</v>
      </c>
      <c r="W73" s="27">
        <f t="shared" si="2"/>
        <v>247</v>
      </c>
      <c r="X73" s="5">
        <f t="shared" si="1"/>
        <v>2964</v>
      </c>
    </row>
    <row r="74" spans="1:24">
      <c r="A74" s="17"/>
      <c r="B74" s="18"/>
      <c r="C74" s="18"/>
      <c r="D74" s="18"/>
      <c r="E74" s="18"/>
      <c r="F74" s="18"/>
      <c r="G74" s="18"/>
      <c r="H74" s="18"/>
      <c r="I74" s="18"/>
      <c r="J74" s="18"/>
      <c r="K74" s="18"/>
      <c r="L74" s="18"/>
      <c r="M74" s="18"/>
      <c r="N74" s="18"/>
      <c r="O74" s="18"/>
      <c r="P74" s="18"/>
      <c r="Q74" s="18"/>
      <c r="R74" s="44"/>
      <c r="S74" s="30"/>
      <c r="T74" s="30"/>
      <c r="U74" s="30"/>
      <c r="V74" s="30"/>
      <c r="W74" s="31"/>
      <c r="X74" s="5"/>
    </row>
    <row r="75" spans="1:24">
      <c r="A75" s="9" t="s">
        <v>144</v>
      </c>
      <c r="B75" s="9"/>
      <c r="C75" s="9"/>
      <c r="D75" s="9"/>
      <c r="E75" s="9"/>
      <c r="F75" s="9"/>
      <c r="G75" s="9"/>
      <c r="H75" s="9"/>
      <c r="I75" s="9"/>
      <c r="J75" s="9"/>
      <c r="K75" s="9"/>
      <c r="L75" s="9"/>
      <c r="M75" s="9"/>
      <c r="N75" s="9"/>
      <c r="O75" s="22"/>
      <c r="P75" s="22"/>
      <c r="Q75" s="22"/>
      <c r="R75" s="22"/>
      <c r="S75" s="9"/>
      <c r="T75" s="9"/>
      <c r="U75" s="9"/>
      <c r="V75" s="9"/>
      <c r="W75" s="9"/>
      <c r="X75" s="5"/>
    </row>
    <row r="76" spans="1:24">
      <c r="A76" s="10" t="s">
        <v>145</v>
      </c>
      <c r="B76" s="10" t="s">
        <v>146</v>
      </c>
      <c r="C76" s="11">
        <v>12</v>
      </c>
      <c r="D76" s="11" t="s">
        <v>28</v>
      </c>
      <c r="E76" s="12" t="s">
        <v>29</v>
      </c>
      <c r="F76" s="12" t="s">
        <v>29</v>
      </c>
      <c r="G76" s="13">
        <v>9300</v>
      </c>
      <c r="H76" s="12">
        <v>5595.85</v>
      </c>
      <c r="I76" s="12" t="s">
        <v>29</v>
      </c>
      <c r="J76" s="12" t="s">
        <v>29</v>
      </c>
      <c r="K76" s="12" t="s">
        <v>29</v>
      </c>
      <c r="L76" s="12" t="s">
        <v>29</v>
      </c>
      <c r="M76" s="12">
        <v>3967.74</v>
      </c>
      <c r="N76" s="12">
        <v>5130</v>
      </c>
      <c r="O76" s="12">
        <v>2463</v>
      </c>
      <c r="P76" s="12" t="s">
        <v>29</v>
      </c>
      <c r="Q76" s="12" t="s">
        <v>29</v>
      </c>
      <c r="R76" s="23">
        <v>4878.24</v>
      </c>
      <c r="S76" s="12" t="s">
        <v>29</v>
      </c>
      <c r="T76" s="12" t="s">
        <v>29</v>
      </c>
      <c r="U76" s="12" t="s">
        <v>29</v>
      </c>
      <c r="V76" s="28">
        <v>9545</v>
      </c>
      <c r="W76" s="27">
        <f>AVERAGE(H76:V76)</f>
        <v>5263.305</v>
      </c>
      <c r="X76" s="5">
        <f t="shared" si="1"/>
        <v>63159.66</v>
      </c>
    </row>
    <row r="77" spans="1:24">
      <c r="A77" s="17"/>
      <c r="B77" s="18"/>
      <c r="C77" s="18"/>
      <c r="D77" s="18"/>
      <c r="E77" s="18"/>
      <c r="F77" s="18"/>
      <c r="G77" s="18"/>
      <c r="H77" s="18"/>
      <c r="I77" s="18"/>
      <c r="J77" s="18"/>
      <c r="K77" s="18"/>
      <c r="L77" s="18"/>
      <c r="M77" s="18"/>
      <c r="N77" s="18"/>
      <c r="O77" s="18"/>
      <c r="P77" s="18"/>
      <c r="Q77" s="18"/>
      <c r="R77" s="44"/>
      <c r="S77" s="30"/>
      <c r="T77" s="30"/>
      <c r="U77" s="30"/>
      <c r="V77" s="30"/>
      <c r="W77" s="31"/>
      <c r="X77" s="5"/>
    </row>
    <row r="78" spans="1:24">
      <c r="A78" s="9" t="s">
        <v>147</v>
      </c>
      <c r="B78" s="9"/>
      <c r="C78" s="9"/>
      <c r="D78" s="9"/>
      <c r="E78" s="9"/>
      <c r="F78" s="9"/>
      <c r="G78" s="9"/>
      <c r="H78" s="9"/>
      <c r="I78" s="9"/>
      <c r="J78" s="9"/>
      <c r="K78" s="9"/>
      <c r="L78" s="9"/>
      <c r="M78" s="9"/>
      <c r="N78" s="9"/>
      <c r="O78" s="22"/>
      <c r="P78" s="22"/>
      <c r="Q78" s="22"/>
      <c r="R78" s="22"/>
      <c r="S78" s="9"/>
      <c r="T78" s="9"/>
      <c r="U78" s="9"/>
      <c r="V78" s="9"/>
      <c r="W78" s="9"/>
      <c r="X78" s="5"/>
    </row>
    <row r="79" s="2" customFormat="1" spans="1:24">
      <c r="A79" s="16" t="s">
        <v>148</v>
      </c>
      <c r="B79" s="33" t="s">
        <v>39</v>
      </c>
      <c r="C79" s="34">
        <v>12</v>
      </c>
      <c r="D79" s="12" t="s">
        <v>28</v>
      </c>
      <c r="E79" s="12" t="s">
        <v>29</v>
      </c>
      <c r="F79" s="12" t="s">
        <v>29</v>
      </c>
      <c r="G79" s="12" t="s">
        <v>29</v>
      </c>
      <c r="H79" s="12" t="s">
        <v>29</v>
      </c>
      <c r="I79" s="12" t="s">
        <v>29</v>
      </c>
      <c r="J79" s="12" t="s">
        <v>29</v>
      </c>
      <c r="K79" s="12">
        <v>157.8</v>
      </c>
      <c r="L79" s="12" t="s">
        <v>29</v>
      </c>
      <c r="M79" s="12" t="s">
        <v>29</v>
      </c>
      <c r="N79" s="12" t="s">
        <v>29</v>
      </c>
      <c r="O79" s="12" t="s">
        <v>29</v>
      </c>
      <c r="P79" s="12" t="s">
        <v>29</v>
      </c>
      <c r="Q79" s="12" t="s">
        <v>29</v>
      </c>
      <c r="R79" s="12" t="s">
        <v>29</v>
      </c>
      <c r="S79" s="12" t="s">
        <v>29</v>
      </c>
      <c r="T79" s="12" t="s">
        <v>29</v>
      </c>
      <c r="U79" s="12" t="s">
        <v>29</v>
      </c>
      <c r="V79" s="23">
        <v>310</v>
      </c>
      <c r="W79" s="27">
        <f>AVERAGE(K79:V79)</f>
        <v>233.9</v>
      </c>
      <c r="X79" s="5">
        <f t="shared" si="1"/>
        <v>2806.8</v>
      </c>
    </row>
    <row r="80" spans="1:24">
      <c r="A80" s="17"/>
      <c r="B80" s="18"/>
      <c r="C80" s="18"/>
      <c r="D80" s="18"/>
      <c r="E80" s="18"/>
      <c r="F80" s="18"/>
      <c r="G80" s="18"/>
      <c r="H80" s="18"/>
      <c r="I80" s="18"/>
      <c r="J80" s="18"/>
      <c r="K80" s="18"/>
      <c r="L80" s="18"/>
      <c r="M80" s="18"/>
      <c r="N80" s="18"/>
      <c r="O80" s="18"/>
      <c r="P80" s="18"/>
      <c r="Q80" s="18"/>
      <c r="R80" s="44"/>
      <c r="S80" s="30"/>
      <c r="T80" s="30"/>
      <c r="U80" s="30"/>
      <c r="V80" s="30"/>
      <c r="W80" s="31"/>
      <c r="X80" s="5"/>
    </row>
    <row r="81" spans="1:24">
      <c r="A81" s="9" t="s">
        <v>149</v>
      </c>
      <c r="B81" s="9"/>
      <c r="C81" s="9"/>
      <c r="D81" s="9"/>
      <c r="E81" s="9"/>
      <c r="F81" s="9"/>
      <c r="G81" s="9"/>
      <c r="H81" s="9"/>
      <c r="I81" s="9"/>
      <c r="J81" s="9"/>
      <c r="K81" s="9"/>
      <c r="L81" s="9"/>
      <c r="M81" s="9"/>
      <c r="N81" s="9"/>
      <c r="O81" s="22"/>
      <c r="P81" s="22"/>
      <c r="Q81" s="22"/>
      <c r="R81" s="22"/>
      <c r="S81" s="9"/>
      <c r="T81" s="9"/>
      <c r="U81" s="9"/>
      <c r="V81" s="9"/>
      <c r="W81" s="9"/>
      <c r="X81" s="5"/>
    </row>
    <row r="82" ht="45" spans="1:24">
      <c r="A82" s="10" t="s">
        <v>150</v>
      </c>
      <c r="B82" s="35" t="s">
        <v>151</v>
      </c>
      <c r="C82" s="11">
        <v>1</v>
      </c>
      <c r="D82" s="11" t="s">
        <v>152</v>
      </c>
      <c r="E82" s="13">
        <v>55527.5</v>
      </c>
      <c r="F82" s="12" t="s">
        <v>29</v>
      </c>
      <c r="G82" s="13">
        <v>21169.32</v>
      </c>
      <c r="H82" s="12">
        <v>45110.27</v>
      </c>
      <c r="I82" s="12">
        <v>47288.43</v>
      </c>
      <c r="J82" s="12" t="s">
        <v>29</v>
      </c>
      <c r="K82" s="12" t="s">
        <v>29</v>
      </c>
      <c r="L82" s="12" t="s">
        <v>29</v>
      </c>
      <c r="M82" s="12" t="s">
        <v>29</v>
      </c>
      <c r="N82" s="12">
        <v>38328.09</v>
      </c>
      <c r="O82" s="12">
        <v>36208</v>
      </c>
      <c r="P82" s="12" t="s">
        <v>29</v>
      </c>
      <c r="Q82" s="12" t="s">
        <v>29</v>
      </c>
      <c r="R82" s="12" t="s">
        <v>29</v>
      </c>
      <c r="S82" s="23">
        <v>30385.86</v>
      </c>
      <c r="T82" s="12" t="s">
        <v>29</v>
      </c>
      <c r="U82" s="12" t="s">
        <v>29</v>
      </c>
      <c r="V82" s="28">
        <v>51500</v>
      </c>
      <c r="W82" s="27">
        <f>AVERAGE(H82:V82)</f>
        <v>41470.1083333333</v>
      </c>
      <c r="X82" s="5">
        <f t="shared" si="1"/>
        <v>41470.1083333333</v>
      </c>
    </row>
    <row r="83" ht="45" spans="1:24">
      <c r="A83" s="10" t="s">
        <v>153</v>
      </c>
      <c r="B83" s="35" t="s">
        <v>154</v>
      </c>
      <c r="C83" s="11">
        <v>1</v>
      </c>
      <c r="D83" s="11" t="s">
        <v>152</v>
      </c>
      <c r="E83" s="12" t="s">
        <v>29</v>
      </c>
      <c r="F83" s="12" t="s">
        <v>29</v>
      </c>
      <c r="G83" s="12" t="s">
        <v>29</v>
      </c>
      <c r="H83" s="12" t="s">
        <v>29</v>
      </c>
      <c r="I83" s="12" t="s">
        <v>29</v>
      </c>
      <c r="J83" s="12" t="s">
        <v>29</v>
      </c>
      <c r="K83" s="12" t="s">
        <v>29</v>
      </c>
      <c r="L83" s="12" t="s">
        <v>29</v>
      </c>
      <c r="M83" s="12" t="s">
        <v>29</v>
      </c>
      <c r="N83" s="12">
        <v>17384</v>
      </c>
      <c r="O83" s="12" t="s">
        <v>29</v>
      </c>
      <c r="P83" s="12" t="s">
        <v>29</v>
      </c>
      <c r="Q83" s="12" t="s">
        <v>29</v>
      </c>
      <c r="R83" s="12" t="s">
        <v>29</v>
      </c>
      <c r="S83" s="12" t="s">
        <v>29</v>
      </c>
      <c r="T83" s="12" t="s">
        <v>29</v>
      </c>
      <c r="U83" s="12" t="s">
        <v>29</v>
      </c>
      <c r="V83" s="23">
        <v>15330</v>
      </c>
      <c r="W83" s="27">
        <f>AVERAGE(N83:V83)</f>
        <v>16357</v>
      </c>
      <c r="X83" s="5">
        <f t="shared" si="1"/>
        <v>16357</v>
      </c>
    </row>
    <row r="84" spans="1:24">
      <c r="A84" s="9" t="s">
        <v>155</v>
      </c>
      <c r="B84" s="9"/>
      <c r="C84" s="9"/>
      <c r="D84" s="9"/>
      <c r="E84" s="9"/>
      <c r="F84" s="9"/>
      <c r="G84" s="9"/>
      <c r="H84" s="9"/>
      <c r="I84" s="9"/>
      <c r="J84" s="9"/>
      <c r="K84" s="9"/>
      <c r="L84" s="9"/>
      <c r="M84" s="9"/>
      <c r="N84" s="9"/>
      <c r="O84" s="22"/>
      <c r="P84" s="22"/>
      <c r="Q84" s="22"/>
      <c r="R84" s="22"/>
      <c r="S84" s="9"/>
      <c r="T84" s="9"/>
      <c r="U84" s="9"/>
      <c r="V84" s="9"/>
      <c r="W84" s="9"/>
      <c r="X84" s="5"/>
    </row>
    <row r="85" spans="1:24">
      <c r="A85" s="10" t="s">
        <v>156</v>
      </c>
      <c r="B85" s="10" t="s">
        <v>157</v>
      </c>
      <c r="C85" s="11">
        <v>50</v>
      </c>
      <c r="D85" s="11" t="s">
        <v>158</v>
      </c>
      <c r="E85" s="36">
        <v>315</v>
      </c>
      <c r="F85" s="36">
        <v>385</v>
      </c>
      <c r="G85" s="36">
        <v>377</v>
      </c>
      <c r="H85" s="37">
        <v>298.36</v>
      </c>
      <c r="I85" s="36"/>
      <c r="J85" s="36"/>
      <c r="K85" s="36"/>
      <c r="L85" s="36"/>
      <c r="M85" s="36"/>
      <c r="N85" s="36">
        <v>350</v>
      </c>
      <c r="O85" s="12">
        <v>315</v>
      </c>
      <c r="P85" s="12" t="s">
        <v>29</v>
      </c>
      <c r="Q85" s="12" t="s">
        <v>29</v>
      </c>
      <c r="R85" s="12" t="s">
        <v>29</v>
      </c>
      <c r="S85" s="12" t="s">
        <v>29</v>
      </c>
      <c r="T85" s="12" t="s">
        <v>29</v>
      </c>
      <c r="U85" s="12" t="s">
        <v>29</v>
      </c>
      <c r="V85" s="23">
        <v>385</v>
      </c>
      <c r="W85" s="27">
        <f>AVERAGE(E85:V85)</f>
        <v>346.48</v>
      </c>
      <c r="X85" s="5">
        <f t="shared" si="1"/>
        <v>17324</v>
      </c>
    </row>
    <row r="86" ht="64" customHeight="1" spans="1:24">
      <c r="A86" s="10" t="s">
        <v>159</v>
      </c>
      <c r="B86" s="38" t="s">
        <v>160</v>
      </c>
      <c r="C86" s="11">
        <v>900</v>
      </c>
      <c r="D86" s="11" t="s">
        <v>158</v>
      </c>
      <c r="E86" s="36">
        <v>226</v>
      </c>
      <c r="F86" s="36">
        <v>251</v>
      </c>
      <c r="G86" s="36">
        <v>246</v>
      </c>
      <c r="H86" s="36">
        <v>272.57</v>
      </c>
      <c r="I86" s="36">
        <v>292</v>
      </c>
      <c r="J86" s="12" t="s">
        <v>29</v>
      </c>
      <c r="K86" s="12" t="s">
        <v>29</v>
      </c>
      <c r="L86" s="36">
        <v>237.39</v>
      </c>
      <c r="M86" s="12" t="s">
        <v>29</v>
      </c>
      <c r="N86" s="36">
        <v>240</v>
      </c>
      <c r="O86" s="12">
        <v>220</v>
      </c>
      <c r="P86" s="12" t="s">
        <v>29</v>
      </c>
      <c r="Q86" s="12" t="s">
        <v>29</v>
      </c>
      <c r="R86" s="12" t="s">
        <v>29</v>
      </c>
      <c r="S86" s="23">
        <v>200</v>
      </c>
      <c r="T86" s="23">
        <v>205.2</v>
      </c>
      <c r="U86" s="12" t="s">
        <v>29</v>
      </c>
      <c r="V86" s="23">
        <v>251</v>
      </c>
      <c r="W86" s="27">
        <f>AVERAGE(E86:V86)</f>
        <v>240.105454545455</v>
      </c>
      <c r="X86" s="5">
        <f t="shared" si="1"/>
        <v>216094.909090909</v>
      </c>
    </row>
    <row r="87" spans="1:24">
      <c r="A87" s="10" t="s">
        <v>161</v>
      </c>
      <c r="B87" s="10" t="s">
        <v>162</v>
      </c>
      <c r="C87" s="11">
        <v>500</v>
      </c>
      <c r="D87" s="11" t="s">
        <v>158</v>
      </c>
      <c r="E87" s="37">
        <v>226</v>
      </c>
      <c r="F87" s="36">
        <v>180</v>
      </c>
      <c r="G87" s="36">
        <v>176</v>
      </c>
      <c r="H87" s="36">
        <v>187.18</v>
      </c>
      <c r="I87" s="36">
        <v>223</v>
      </c>
      <c r="J87" s="36"/>
      <c r="K87" s="36"/>
      <c r="L87" s="36"/>
      <c r="M87" s="36"/>
      <c r="N87" s="36">
        <v>180</v>
      </c>
      <c r="O87" s="12">
        <v>155</v>
      </c>
      <c r="P87" s="12" t="s">
        <v>29</v>
      </c>
      <c r="Q87" s="12" t="s">
        <v>29</v>
      </c>
      <c r="R87" s="12" t="s">
        <v>29</v>
      </c>
      <c r="S87" s="12" t="s">
        <v>29</v>
      </c>
      <c r="T87" s="12" t="s">
        <v>29</v>
      </c>
      <c r="U87" s="12" t="s">
        <v>29</v>
      </c>
      <c r="V87" s="23">
        <v>180</v>
      </c>
      <c r="W87" s="27">
        <f>AVERAGE(E87:V87)</f>
        <v>188.3975</v>
      </c>
      <c r="X87" s="5">
        <f t="shared" si="1"/>
        <v>94198.75</v>
      </c>
    </row>
    <row r="88" ht="60" spans="1:24">
      <c r="A88" s="10" t="s">
        <v>163</v>
      </c>
      <c r="B88" s="38" t="s">
        <v>164</v>
      </c>
      <c r="C88" s="11">
        <v>100</v>
      </c>
      <c r="D88" s="11" t="s">
        <v>158</v>
      </c>
      <c r="E88" s="36">
        <v>226</v>
      </c>
      <c r="F88" s="36">
        <v>235</v>
      </c>
      <c r="G88" s="36">
        <v>230</v>
      </c>
      <c r="H88" s="12" t="s">
        <v>29</v>
      </c>
      <c r="I88" s="12" t="s">
        <v>29</v>
      </c>
      <c r="J88" s="12" t="s">
        <v>29</v>
      </c>
      <c r="K88" s="12" t="s">
        <v>29</v>
      </c>
      <c r="L88" s="12" t="s">
        <v>29</v>
      </c>
      <c r="M88" s="12" t="s">
        <v>29</v>
      </c>
      <c r="N88" s="36">
        <v>222</v>
      </c>
      <c r="O88" s="12">
        <v>165</v>
      </c>
      <c r="P88" s="12" t="s">
        <v>29</v>
      </c>
      <c r="Q88" s="12" t="s">
        <v>29</v>
      </c>
      <c r="R88" s="12" t="s">
        <v>29</v>
      </c>
      <c r="S88" s="12" t="s">
        <v>29</v>
      </c>
      <c r="T88" s="12" t="s">
        <v>29</v>
      </c>
      <c r="U88" s="12" t="s">
        <v>29</v>
      </c>
      <c r="V88" s="23">
        <v>251</v>
      </c>
      <c r="W88" s="27">
        <f>AVERAGE(E88:V88)</f>
        <v>221.5</v>
      </c>
      <c r="X88" s="5">
        <f t="shared" si="1"/>
        <v>22150</v>
      </c>
    </row>
    <row r="89" spans="1:24">
      <c r="A89" s="10" t="s">
        <v>165</v>
      </c>
      <c r="B89" s="10" t="s">
        <v>166</v>
      </c>
      <c r="C89" s="11">
        <v>200</v>
      </c>
      <c r="D89" s="11" t="s">
        <v>158</v>
      </c>
      <c r="E89" s="39">
        <v>170</v>
      </c>
      <c r="F89" s="36">
        <v>235</v>
      </c>
      <c r="G89" s="36">
        <v>226</v>
      </c>
      <c r="H89" s="12" t="s">
        <v>29</v>
      </c>
      <c r="I89" s="36">
        <v>218</v>
      </c>
      <c r="J89" s="12" t="s">
        <v>29</v>
      </c>
      <c r="K89" s="12" t="s">
        <v>29</v>
      </c>
      <c r="L89" s="12" t="s">
        <v>29</v>
      </c>
      <c r="M89" s="12" t="s">
        <v>29</v>
      </c>
      <c r="N89" s="36">
        <v>220</v>
      </c>
      <c r="O89" s="12">
        <v>193</v>
      </c>
      <c r="P89" s="12" t="s">
        <v>29</v>
      </c>
      <c r="Q89" s="12" t="s">
        <v>29</v>
      </c>
      <c r="R89" s="12" t="s">
        <v>29</v>
      </c>
      <c r="S89" s="12" t="s">
        <v>29</v>
      </c>
      <c r="T89" s="12" t="s">
        <v>29</v>
      </c>
      <c r="U89" s="12" t="s">
        <v>29</v>
      </c>
      <c r="V89" s="23">
        <v>235</v>
      </c>
      <c r="W89" s="27">
        <f>AVERAGE(F89:V89)</f>
        <v>221.166666666667</v>
      </c>
      <c r="X89" s="5">
        <f t="shared" si="1"/>
        <v>44233.3333333333</v>
      </c>
    </row>
    <row r="90" spans="1:24">
      <c r="A90" s="10" t="s">
        <v>167</v>
      </c>
      <c r="B90" s="10" t="s">
        <v>168</v>
      </c>
      <c r="C90" s="11">
        <v>400</v>
      </c>
      <c r="D90" s="11" t="s">
        <v>158</v>
      </c>
      <c r="E90" s="36"/>
      <c r="F90" s="36">
        <v>155</v>
      </c>
      <c r="G90" s="36">
        <v>142</v>
      </c>
      <c r="H90" s="36">
        <v>187.48</v>
      </c>
      <c r="I90" s="36">
        <v>178</v>
      </c>
      <c r="J90" s="12" t="s">
        <v>29</v>
      </c>
      <c r="K90" s="12" t="s">
        <v>29</v>
      </c>
      <c r="L90" s="36">
        <v>156.56</v>
      </c>
      <c r="M90" s="12" t="s">
        <v>29</v>
      </c>
      <c r="N90" s="36">
        <v>155</v>
      </c>
      <c r="O90" s="12">
        <v>132</v>
      </c>
      <c r="P90" s="12" t="s">
        <v>29</v>
      </c>
      <c r="Q90" s="12" t="s">
        <v>29</v>
      </c>
      <c r="R90" s="12" t="s">
        <v>29</v>
      </c>
      <c r="S90" s="12" t="s">
        <v>29</v>
      </c>
      <c r="T90" s="12" t="s">
        <v>29</v>
      </c>
      <c r="U90" s="12" t="s">
        <v>29</v>
      </c>
      <c r="V90" s="23">
        <v>155</v>
      </c>
      <c r="W90" s="27">
        <f>AVERAGE(E90:V90)</f>
        <v>157.63</v>
      </c>
      <c r="X90" s="5">
        <f t="shared" si="1"/>
        <v>63052</v>
      </c>
    </row>
    <row r="91" spans="24:24">
      <c r="X91" s="2">
        <f>SUM(X4:X90)</f>
        <v>1183069.86158874</v>
      </c>
    </row>
    <row r="92" spans="1:12">
      <c r="A92" s="16" t="s">
        <v>169</v>
      </c>
      <c r="B92" s="16"/>
      <c r="C92" s="16"/>
      <c r="D92" s="16"/>
      <c r="E92" s="16"/>
      <c r="F92" s="16"/>
      <c r="G92" s="16"/>
      <c r="H92" s="16"/>
      <c r="I92" s="40"/>
      <c r="J92" s="40"/>
      <c r="K92" s="40"/>
      <c r="L92" s="40"/>
    </row>
    <row r="93" spans="1:12">
      <c r="A93" s="40"/>
      <c r="B93" s="40"/>
      <c r="C93" s="40"/>
      <c r="D93" s="40"/>
      <c r="E93" s="40"/>
      <c r="F93" s="40"/>
      <c r="G93" s="40"/>
      <c r="H93" s="40"/>
      <c r="I93" s="40"/>
      <c r="J93" s="40"/>
      <c r="K93" s="40"/>
      <c r="L93" s="40"/>
    </row>
    <row r="94" spans="1:12">
      <c r="A94" s="41" t="s">
        <v>170</v>
      </c>
      <c r="B94" s="41"/>
      <c r="C94" s="41"/>
      <c r="D94" s="41"/>
      <c r="E94" s="41"/>
      <c r="F94" s="41"/>
      <c r="G94" s="41"/>
      <c r="H94" s="41"/>
      <c r="I94" s="41"/>
      <c r="J94" s="41"/>
      <c r="K94" s="41"/>
      <c r="L94" s="41"/>
    </row>
    <row r="95" spans="1:12">
      <c r="A95" s="41"/>
      <c r="B95" s="41"/>
      <c r="C95" s="41"/>
      <c r="D95" s="41"/>
      <c r="E95" s="41"/>
      <c r="F95" s="41"/>
      <c r="G95" s="41"/>
      <c r="H95" s="41"/>
      <c r="I95" s="41"/>
      <c r="J95" s="41"/>
      <c r="K95" s="41"/>
      <c r="L95" s="41"/>
    </row>
    <row r="96" spans="1:12">
      <c r="A96" s="40"/>
      <c r="B96" s="40"/>
      <c r="C96" s="40"/>
      <c r="D96" s="40"/>
      <c r="E96" s="40"/>
      <c r="F96" s="40"/>
      <c r="G96" s="40"/>
      <c r="H96" s="40"/>
      <c r="I96" s="40"/>
      <c r="J96" s="40"/>
      <c r="K96" s="40"/>
      <c r="L96" s="40"/>
    </row>
    <row r="97" spans="1:12">
      <c r="A97" s="42" t="s">
        <v>171</v>
      </c>
      <c r="B97" s="42"/>
      <c r="C97" s="42"/>
      <c r="D97" s="42"/>
      <c r="E97" s="42"/>
      <c r="F97" s="42"/>
      <c r="G97" s="42"/>
      <c r="H97" s="42"/>
      <c r="I97" s="40"/>
      <c r="J97" s="40"/>
      <c r="K97" s="40"/>
      <c r="L97" s="40"/>
    </row>
    <row r="99" spans="1:12">
      <c r="A99" s="41" t="s">
        <v>172</v>
      </c>
      <c r="B99" s="41"/>
      <c r="C99" s="41"/>
      <c r="D99" s="41"/>
      <c r="E99" s="41"/>
      <c r="F99" s="41"/>
      <c r="G99" s="41"/>
      <c r="H99" s="41"/>
      <c r="I99" s="41"/>
      <c r="J99" s="41"/>
      <c r="K99" s="41"/>
      <c r="L99" s="41"/>
    </row>
    <row r="100" ht="36" customHeight="1" spans="1:12">
      <c r="A100" s="41"/>
      <c r="B100" s="41"/>
      <c r="C100" s="41"/>
      <c r="D100" s="41"/>
      <c r="E100" s="41"/>
      <c r="F100" s="41"/>
      <c r="G100" s="41"/>
      <c r="H100" s="41"/>
      <c r="I100" s="41"/>
      <c r="J100" s="41"/>
      <c r="K100" s="41"/>
      <c r="L100" s="41"/>
    </row>
    <row r="102" spans="4:12">
      <c r="D102" s="43" t="s">
        <v>173</v>
      </c>
      <c r="E102" s="43"/>
      <c r="F102" s="43"/>
      <c r="G102" s="43"/>
      <c r="H102" s="43"/>
      <c r="I102" s="43"/>
      <c r="J102" s="43"/>
      <c r="K102" s="43"/>
      <c r="L102" s="43"/>
    </row>
    <row r="103" spans="4:12">
      <c r="D103" s="43"/>
      <c r="E103" s="43"/>
      <c r="F103" s="43"/>
      <c r="G103" s="43"/>
      <c r="H103" s="43"/>
      <c r="I103" s="43"/>
      <c r="J103" s="43"/>
      <c r="K103" s="43"/>
      <c r="L103" s="43"/>
    </row>
    <row r="104" spans="4:12">
      <c r="D104" s="43"/>
      <c r="E104" s="43"/>
      <c r="F104" s="43"/>
      <c r="G104" s="43"/>
      <c r="H104" s="43"/>
      <c r="I104" s="43"/>
      <c r="J104" s="43"/>
      <c r="K104" s="43"/>
      <c r="L104" s="43"/>
    </row>
    <row r="105" spans="4:12">
      <c r="D105" s="43"/>
      <c r="E105" s="43"/>
      <c r="F105" s="43"/>
      <c r="G105" s="43"/>
      <c r="H105" s="43"/>
      <c r="I105" s="43"/>
      <c r="J105" s="43"/>
      <c r="K105" s="43"/>
      <c r="L105" s="43"/>
    </row>
    <row r="106" spans="4:12">
      <c r="D106" s="43"/>
      <c r="E106" s="43"/>
      <c r="F106" s="43"/>
      <c r="G106" s="43"/>
      <c r="H106" s="43"/>
      <c r="I106" s="43"/>
      <c r="J106" s="43"/>
      <c r="K106" s="43"/>
      <c r="L106" s="43"/>
    </row>
    <row r="107" spans="4:12">
      <c r="D107" s="43"/>
      <c r="E107" s="43"/>
      <c r="F107" s="43"/>
      <c r="G107" s="43"/>
      <c r="H107" s="43"/>
      <c r="I107" s="43"/>
      <c r="J107" s="43"/>
      <c r="K107" s="43"/>
      <c r="L107" s="43"/>
    </row>
    <row r="108" spans="4:12">
      <c r="D108" s="43"/>
      <c r="E108" s="43"/>
      <c r="F108" s="43"/>
      <c r="G108" s="43"/>
      <c r="H108" s="43"/>
      <c r="I108" s="43"/>
      <c r="J108" s="43"/>
      <c r="K108" s="43"/>
      <c r="L108" s="43"/>
    </row>
    <row r="109" spans="4:12">
      <c r="D109" s="43"/>
      <c r="E109" s="43"/>
      <c r="F109" s="43"/>
      <c r="G109" s="43"/>
      <c r="H109" s="43"/>
      <c r="I109" s="43"/>
      <c r="J109" s="43"/>
      <c r="K109" s="43"/>
      <c r="L109" s="43"/>
    </row>
    <row r="110" spans="4:12">
      <c r="D110" s="43"/>
      <c r="E110" s="43"/>
      <c r="F110" s="43"/>
      <c r="G110" s="43"/>
      <c r="H110" s="43"/>
      <c r="I110" s="43"/>
      <c r="J110" s="43"/>
      <c r="K110" s="43"/>
      <c r="L110" s="43"/>
    </row>
    <row r="111" spans="4:12">
      <c r="D111" s="43"/>
      <c r="E111" s="43"/>
      <c r="F111" s="43"/>
      <c r="G111" s="43"/>
      <c r="H111" s="43"/>
      <c r="I111" s="43"/>
      <c r="J111" s="43"/>
      <c r="K111" s="43"/>
      <c r="L111" s="43"/>
    </row>
    <row r="112" spans="4:12">
      <c r="D112" s="43"/>
      <c r="E112" s="43"/>
      <c r="F112" s="43"/>
      <c r="G112" s="43"/>
      <c r="H112" s="43"/>
      <c r="I112" s="43"/>
      <c r="J112" s="43"/>
      <c r="K112" s="43"/>
      <c r="L112" s="43"/>
    </row>
    <row r="113" spans="4:12">
      <c r="D113" s="43"/>
      <c r="E113" s="43"/>
      <c r="F113" s="43"/>
      <c r="G113" s="43"/>
      <c r="H113" s="43"/>
      <c r="I113" s="43"/>
      <c r="J113" s="43"/>
      <c r="K113" s="43"/>
      <c r="L113" s="43"/>
    </row>
    <row r="114" spans="4:12">
      <c r="D114" s="43"/>
      <c r="E114" s="43"/>
      <c r="F114" s="43"/>
      <c r="G114" s="43"/>
      <c r="H114" s="43"/>
      <c r="I114" s="43"/>
      <c r="J114" s="43"/>
      <c r="K114" s="43"/>
      <c r="L114" s="43"/>
    </row>
    <row r="115" spans="4:12">
      <c r="D115" s="43"/>
      <c r="E115" s="43"/>
      <c r="F115" s="43"/>
      <c r="G115" s="43"/>
      <c r="H115" s="43"/>
      <c r="I115" s="43"/>
      <c r="J115" s="43"/>
      <c r="K115" s="43"/>
      <c r="L115" s="43"/>
    </row>
    <row r="116" spans="4:12">
      <c r="D116" s="43"/>
      <c r="E116" s="43"/>
      <c r="F116" s="43"/>
      <c r="G116" s="43"/>
      <c r="H116" s="43"/>
      <c r="I116" s="43"/>
      <c r="J116" s="43"/>
      <c r="K116" s="43"/>
      <c r="L116" s="43"/>
    </row>
    <row r="117" spans="4:12">
      <c r="D117" s="43"/>
      <c r="E117" s="43"/>
      <c r="F117" s="43"/>
      <c r="G117" s="43"/>
      <c r="H117" s="43"/>
      <c r="I117" s="43"/>
      <c r="J117" s="43"/>
      <c r="K117" s="43"/>
      <c r="L117" s="43"/>
    </row>
    <row r="118" spans="4:12">
      <c r="D118" s="43"/>
      <c r="E118" s="43"/>
      <c r="F118" s="43"/>
      <c r="G118" s="43"/>
      <c r="H118" s="43"/>
      <c r="I118" s="43"/>
      <c r="J118" s="43"/>
      <c r="K118" s="43"/>
      <c r="L118" s="43"/>
    </row>
    <row r="119" spans="4:12">
      <c r="D119" s="43"/>
      <c r="E119" s="43"/>
      <c r="F119" s="43"/>
      <c r="G119" s="43"/>
      <c r="H119" s="43"/>
      <c r="I119" s="43"/>
      <c r="J119" s="43"/>
      <c r="K119" s="43"/>
      <c r="L119" s="43"/>
    </row>
    <row r="120" spans="4:12">
      <c r="D120" s="43"/>
      <c r="E120" s="43"/>
      <c r="F120" s="43"/>
      <c r="G120" s="43"/>
      <c r="H120" s="43"/>
      <c r="I120" s="43"/>
      <c r="J120" s="43"/>
      <c r="K120" s="43"/>
      <c r="L120" s="43"/>
    </row>
    <row r="121" spans="4:12">
      <c r="D121" s="43"/>
      <c r="E121" s="43"/>
      <c r="F121" s="43"/>
      <c r="G121" s="43"/>
      <c r="H121" s="43"/>
      <c r="I121" s="43"/>
      <c r="J121" s="43"/>
      <c r="K121" s="43"/>
      <c r="L121" s="43"/>
    </row>
    <row r="122" spans="4:12">
      <c r="D122" s="43"/>
      <c r="E122" s="43"/>
      <c r="F122" s="43"/>
      <c r="G122" s="43"/>
      <c r="H122" s="43"/>
      <c r="I122" s="43"/>
      <c r="J122" s="43"/>
      <c r="K122" s="43"/>
      <c r="L122" s="43"/>
    </row>
    <row r="123" spans="4:12">
      <c r="D123" s="43"/>
      <c r="E123" s="43"/>
      <c r="F123" s="43"/>
      <c r="G123" s="43"/>
      <c r="H123" s="43"/>
      <c r="I123" s="43"/>
      <c r="J123" s="43"/>
      <c r="K123" s="43"/>
      <c r="L123" s="43"/>
    </row>
    <row r="124" spans="4:12">
      <c r="D124" s="43"/>
      <c r="E124" s="43"/>
      <c r="F124" s="43"/>
      <c r="G124" s="43"/>
      <c r="H124" s="43"/>
      <c r="I124" s="43"/>
      <c r="J124" s="43"/>
      <c r="K124" s="43"/>
      <c r="L124" s="43"/>
    </row>
    <row r="125" spans="4:12">
      <c r="D125" s="43"/>
      <c r="E125" s="43"/>
      <c r="F125" s="43"/>
      <c r="G125" s="43"/>
      <c r="H125" s="43"/>
      <c r="I125" s="43"/>
      <c r="J125" s="43"/>
      <c r="K125" s="43"/>
      <c r="L125" s="43"/>
    </row>
    <row r="126" spans="4:12">
      <c r="D126" s="43"/>
      <c r="E126" s="43"/>
      <c r="F126" s="43"/>
      <c r="G126" s="43"/>
      <c r="H126" s="43"/>
      <c r="I126" s="43"/>
      <c r="J126" s="43"/>
      <c r="K126" s="43"/>
      <c r="L126" s="43"/>
    </row>
    <row r="127" ht="9" customHeight="1" spans="4:12">
      <c r="D127" s="43"/>
      <c r="E127" s="43"/>
      <c r="F127" s="43"/>
      <c r="G127" s="43"/>
      <c r="H127" s="43"/>
      <c r="I127" s="43"/>
      <c r="J127" s="43"/>
      <c r="K127" s="43"/>
      <c r="L127" s="43"/>
    </row>
    <row r="128" ht="12" hidden="1" customHeight="1" spans="4:12">
      <c r="D128" s="43"/>
      <c r="E128" s="43"/>
      <c r="F128" s="43"/>
      <c r="G128" s="43"/>
      <c r="H128" s="43"/>
      <c r="I128" s="43"/>
      <c r="J128" s="43"/>
      <c r="K128" s="43"/>
      <c r="L128" s="43"/>
    </row>
    <row r="129" hidden="1" spans="4:12">
      <c r="D129" s="43"/>
      <c r="E129" s="43"/>
      <c r="F129" s="43"/>
      <c r="G129" s="43"/>
      <c r="H129" s="43"/>
      <c r="I129" s="43"/>
      <c r="J129" s="43"/>
      <c r="K129" s="43"/>
      <c r="L129" s="43"/>
    </row>
    <row r="130" hidden="1" spans="4:12">
      <c r="D130" s="43"/>
      <c r="E130" s="43"/>
      <c r="F130" s="43"/>
      <c r="G130" s="43"/>
      <c r="H130" s="43"/>
      <c r="I130" s="43"/>
      <c r="J130" s="43"/>
      <c r="K130" s="43"/>
      <c r="L130" s="43"/>
    </row>
    <row r="131" hidden="1" spans="4:12">
      <c r="D131" s="43"/>
      <c r="E131" s="43"/>
      <c r="F131" s="43"/>
      <c r="G131" s="43"/>
      <c r="H131" s="43"/>
      <c r="I131" s="43"/>
      <c r="J131" s="43"/>
      <c r="K131" s="43"/>
      <c r="L131" s="43"/>
    </row>
    <row r="132" hidden="1" spans="4:12">
      <c r="D132" s="43"/>
      <c r="E132" s="43"/>
      <c r="F132" s="43"/>
      <c r="G132" s="43"/>
      <c r="H132" s="43"/>
      <c r="I132" s="43"/>
      <c r="J132" s="43"/>
      <c r="K132" s="43"/>
      <c r="L132" s="43"/>
    </row>
    <row r="133" hidden="1" spans="4:12">
      <c r="D133" s="43"/>
      <c r="E133" s="43"/>
      <c r="F133" s="43"/>
      <c r="G133" s="43"/>
      <c r="H133" s="43"/>
      <c r="I133" s="43"/>
      <c r="J133" s="43"/>
      <c r="K133" s="43"/>
      <c r="L133" s="43"/>
    </row>
    <row r="134" hidden="1" spans="4:12">
      <c r="D134" s="43"/>
      <c r="E134" s="43"/>
      <c r="F134" s="43"/>
      <c r="G134" s="43"/>
      <c r="H134" s="43"/>
      <c r="I134" s="43"/>
      <c r="J134" s="43"/>
      <c r="K134" s="43"/>
      <c r="L134" s="43"/>
    </row>
    <row r="135" hidden="1" spans="4:12">
      <c r="D135" s="43"/>
      <c r="E135" s="43"/>
      <c r="F135" s="43"/>
      <c r="G135" s="43"/>
      <c r="H135" s="43"/>
      <c r="I135" s="43"/>
      <c r="J135" s="43"/>
      <c r="K135" s="43"/>
      <c r="L135" s="43"/>
    </row>
    <row r="136" hidden="1" spans="4:12">
      <c r="D136" s="43"/>
      <c r="E136" s="43"/>
      <c r="F136" s="43"/>
      <c r="G136" s="43"/>
      <c r="H136" s="43"/>
      <c r="I136" s="43"/>
      <c r="J136" s="43"/>
      <c r="K136" s="43"/>
      <c r="L136" s="43"/>
    </row>
    <row r="137" hidden="1" spans="4:12">
      <c r="D137" s="43"/>
      <c r="E137" s="43"/>
      <c r="F137" s="43"/>
      <c r="G137" s="43"/>
      <c r="H137" s="43"/>
      <c r="I137" s="43"/>
      <c r="J137" s="43"/>
      <c r="K137" s="43"/>
      <c r="L137" s="43"/>
    </row>
    <row r="138" hidden="1" spans="4:12">
      <c r="D138" s="43"/>
      <c r="E138" s="43"/>
      <c r="F138" s="43"/>
      <c r="G138" s="43"/>
      <c r="H138" s="43"/>
      <c r="I138" s="43"/>
      <c r="J138" s="43"/>
      <c r="K138" s="43"/>
      <c r="L138" s="43"/>
    </row>
    <row r="139" hidden="1" spans="4:12">
      <c r="D139" s="43"/>
      <c r="E139" s="43"/>
      <c r="F139" s="43"/>
      <c r="G139" s="43"/>
      <c r="H139" s="43"/>
      <c r="I139" s="43"/>
      <c r="J139" s="43"/>
      <c r="K139" s="43"/>
      <c r="L139" s="43"/>
    </row>
    <row r="140" hidden="1" spans="4:12">
      <c r="D140" s="43"/>
      <c r="E140" s="43"/>
      <c r="F140" s="43"/>
      <c r="G140" s="43"/>
      <c r="H140" s="43"/>
      <c r="I140" s="43"/>
      <c r="J140" s="43"/>
      <c r="K140" s="43"/>
      <c r="L140" s="43"/>
    </row>
    <row r="141" hidden="1" spans="4:12">
      <c r="D141" s="43"/>
      <c r="E141" s="43"/>
      <c r="F141" s="43"/>
      <c r="G141" s="43"/>
      <c r="H141" s="43"/>
      <c r="I141" s="43"/>
      <c r="J141" s="43"/>
      <c r="K141" s="43"/>
      <c r="L141" s="43"/>
    </row>
    <row r="142" hidden="1" spans="4:12">
      <c r="D142" s="43"/>
      <c r="E142" s="43"/>
      <c r="F142" s="43"/>
      <c r="G142" s="43"/>
      <c r="H142" s="43"/>
      <c r="I142" s="43"/>
      <c r="J142" s="43"/>
      <c r="K142" s="43"/>
      <c r="L142" s="43"/>
    </row>
  </sheetData>
  <mergeCells count="18">
    <mergeCell ref="A1:W1"/>
    <mergeCell ref="A3:W3"/>
    <mergeCell ref="A50:R50"/>
    <mergeCell ref="A51:W51"/>
    <mergeCell ref="A63:R63"/>
    <mergeCell ref="A64:W64"/>
    <mergeCell ref="A74:R74"/>
    <mergeCell ref="A75:W75"/>
    <mergeCell ref="A77:R77"/>
    <mergeCell ref="A78:W78"/>
    <mergeCell ref="A80:R80"/>
    <mergeCell ref="A81:W81"/>
    <mergeCell ref="A84:W84"/>
    <mergeCell ref="A92:H92"/>
    <mergeCell ref="A97:H97"/>
    <mergeCell ref="A94:L95"/>
    <mergeCell ref="A99:L100"/>
    <mergeCell ref="D102:L142"/>
  </mergeCells>
  <pageMargins left="0.751388888888889" right="0.751388888888889" top="1" bottom="1" header="0.5" footer="0.5"/>
  <pageSetup paperSize="9" scale="3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Spreadsheets</Application>
  <HeadingPairs>
    <vt:vector size="2" baseType="variant">
      <vt:variant>
        <vt:lpstr>工作表</vt:lpstr>
      </vt:variant>
      <vt:variant>
        <vt:i4>1</vt:i4>
      </vt:variant>
    </vt:vector>
  </HeadingPairs>
  <TitlesOfParts>
    <vt:vector size="1" baseType="lpstr">
      <vt:lpstr>Planilha1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wesleiluis</dc:creator>
  <cp:lastModifiedBy>wesleiluis</cp:lastModifiedBy>
  <dcterms:created xsi:type="dcterms:W3CDTF">2025-09-16T14:20:00Z</dcterms:created>
  <dcterms:modified xsi:type="dcterms:W3CDTF">2026-04-30T16:56:17Z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65CBF08FBAD84CBC8D55ABBD9929B905_13</vt:lpwstr>
  </property>
  <property fmtid="{D5CDD505-2E9C-101B-9397-08002B2CF9AE}" pid="3" name="KSOProductBuildVer">
    <vt:lpwstr>1046-12.2.0.22549</vt:lpwstr>
  </property>
</Properties>
</file>