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codeName="EstaPastaDeTrabalho"/>
  <mc:AlternateContent xmlns:mc="http://schemas.openxmlformats.org/markup-compatibility/2006">
    <mc:Choice Requires="x15">
      <x15ac:absPath xmlns:x15ac="http://schemas.microsoft.com/office/spreadsheetml/2010/11/ac" url="C:\Users\SEC-EDUCACAO\Desktop\Oficios\Oficios\Mão de Obra - Educa\"/>
    </mc:Choice>
  </mc:AlternateContent>
  <xr:revisionPtr revIDLastSave="0" documentId="13_ncr:1_{898A6E2B-6A93-45E8-9CD4-0C90DF96472B}" xr6:coauthVersionLast="47" xr6:coauthVersionMax="47" xr10:uidLastSave="{00000000-0000-0000-0000-000000000000}"/>
  <bookViews>
    <workbookView xWindow="28680" yWindow="-120" windowWidth="29040" windowHeight="15720" firstSheet="1" activeTab="3" xr2:uid="{00000000-000D-0000-FFFF-FFFF00000000}"/>
  </bookViews>
  <sheets>
    <sheet name="PROPOSTA VALOR TOTAL" sheetId="8" r:id="rId1"/>
    <sheet name="CARPINTEIRO" sheetId="6" r:id="rId2"/>
    <sheet name="PEDREIRO" sheetId="9" r:id="rId3"/>
    <sheet name="OPERARIO BRAÇAL" sheetId="10" r:id="rId4"/>
    <sheet name="CHEFE DE EQUIPE" sheetId="11" r:id="rId5"/>
    <sheet name="VEICULO" sheetId="4" r:id="rId6"/>
    <sheet name="MATERIAIS E EQUIPAMENTOS " sheetId="3" r:id="rId7"/>
    <sheet name="EPI's" sheetId="7" r:id="rId8"/>
    <sheet name="RESUMO " sheetId="1" r:id="rId9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57" i="3" l="1"/>
  <c r="E58" i="3" s="1"/>
  <c r="E7" i="3"/>
  <c r="F8" i="3" s="1"/>
  <c r="E36" i="3"/>
  <c r="F37" i="3" s="1"/>
  <c r="F57" i="3"/>
  <c r="I84" i="6"/>
  <c r="I80" i="11"/>
  <c r="I79" i="11"/>
  <c r="C60" i="3"/>
  <c r="F36" i="3"/>
  <c r="E8" i="3"/>
  <c r="F7" i="3"/>
  <c r="G3" i="3"/>
  <c r="G41" i="3"/>
  <c r="G14" i="3"/>
  <c r="G13" i="3"/>
  <c r="I84" i="11"/>
  <c r="I84" i="10"/>
  <c r="I80" i="10"/>
  <c r="I79" i="10"/>
  <c r="I84" i="9"/>
  <c r="I80" i="9"/>
  <c r="I79" i="9"/>
  <c r="I80" i="6"/>
  <c r="I79" i="6"/>
  <c r="F58" i="3" l="1"/>
  <c r="I82" i="6"/>
  <c r="I82" i="11"/>
  <c r="I82" i="10"/>
  <c r="I82" i="9"/>
  <c r="I81" i="11"/>
  <c r="I81" i="10"/>
  <c r="I81" i="9"/>
  <c r="I81" i="6"/>
  <c r="I83" i="11"/>
  <c r="I83" i="9"/>
  <c r="I83" i="10"/>
  <c r="I83" i="6"/>
  <c r="C61" i="3"/>
  <c r="C62" i="3" s="1"/>
  <c r="I100" i="11"/>
  <c r="H97" i="11"/>
  <c r="I67" i="11"/>
  <c r="I102" i="11" s="1"/>
  <c r="H66" i="11"/>
  <c r="I55" i="11"/>
  <c r="I54" i="11"/>
  <c r="I52" i="11"/>
  <c r="H50" i="11"/>
  <c r="H51" i="11" s="1"/>
  <c r="H48" i="11"/>
  <c r="H45" i="11"/>
  <c r="H34" i="11"/>
  <c r="H33" i="11"/>
  <c r="I30" i="11"/>
  <c r="F14" i="4"/>
  <c r="E35" i="3"/>
  <c r="E34" i="3"/>
  <c r="E33" i="3"/>
  <c r="G35" i="3" s="1"/>
  <c r="E32" i="3"/>
  <c r="G34" i="3" s="1"/>
  <c r="E31" i="3"/>
  <c r="G33" i="3" s="1"/>
  <c r="E30" i="3"/>
  <c r="G32" i="3" s="1"/>
  <c r="E29" i="3"/>
  <c r="G31" i="3" s="1"/>
  <c r="E28" i="3"/>
  <c r="G30" i="3" s="1"/>
  <c r="E27" i="3"/>
  <c r="G29" i="3" s="1"/>
  <c r="E26" i="3"/>
  <c r="G28" i="3" s="1"/>
  <c r="E25" i="3"/>
  <c r="G27" i="3" s="1"/>
  <c r="E24" i="3"/>
  <c r="G26" i="3" s="1"/>
  <c r="E23" i="3"/>
  <c r="G25" i="3" s="1"/>
  <c r="E22" i="3"/>
  <c r="G24" i="3" s="1"/>
  <c r="E21" i="3"/>
  <c r="G23" i="3" s="1"/>
  <c r="E20" i="3"/>
  <c r="G22" i="3" s="1"/>
  <c r="E19" i="3"/>
  <c r="G21" i="3" s="1"/>
  <c r="E18" i="3"/>
  <c r="G20" i="3" s="1"/>
  <c r="E17" i="3"/>
  <c r="G19" i="3" s="1"/>
  <c r="E16" i="3"/>
  <c r="G18" i="3" s="1"/>
  <c r="E15" i="3"/>
  <c r="G17" i="3" s="1"/>
  <c r="E14" i="3"/>
  <c r="G16" i="3" s="1"/>
  <c r="E13" i="3"/>
  <c r="I100" i="10"/>
  <c r="H97" i="10"/>
  <c r="I67" i="10"/>
  <c r="I102" i="10" s="1"/>
  <c r="H66" i="10"/>
  <c r="I55" i="10"/>
  <c r="I54" i="10"/>
  <c r="I52" i="10"/>
  <c r="H50" i="10"/>
  <c r="H48" i="10"/>
  <c r="H45" i="10"/>
  <c r="H34" i="10"/>
  <c r="H33" i="10"/>
  <c r="I30" i="10"/>
  <c r="I100" i="9"/>
  <c r="H97" i="9"/>
  <c r="I67" i="9"/>
  <c r="I102" i="9" s="1"/>
  <c r="H66" i="9"/>
  <c r="I55" i="9"/>
  <c r="I54" i="9"/>
  <c r="I52" i="9"/>
  <c r="H50" i="9"/>
  <c r="H51" i="9" s="1"/>
  <c r="H48" i="9"/>
  <c r="H45" i="9"/>
  <c r="H34" i="9"/>
  <c r="H33" i="9"/>
  <c r="I30" i="9"/>
  <c r="I100" i="6"/>
  <c r="I67" i="6"/>
  <c r="I102" i="6" s="1"/>
  <c r="H97" i="6"/>
  <c r="F12" i="7"/>
  <c r="F16" i="7"/>
  <c r="F15" i="7"/>
  <c r="F17" i="7"/>
  <c r="F18" i="7"/>
  <c r="F19" i="7" s="1"/>
  <c r="F7" i="4"/>
  <c r="F12" i="4"/>
  <c r="F8" i="4"/>
  <c r="F9" i="4"/>
  <c r="F10" i="4"/>
  <c r="F11" i="4"/>
  <c r="F11" i="7"/>
  <c r="F10" i="7"/>
  <c r="F9" i="7"/>
  <c r="F8" i="7"/>
  <c r="F7" i="7"/>
  <c r="F6" i="7"/>
  <c r="F5" i="7"/>
  <c r="F4" i="7"/>
  <c r="F3" i="7"/>
  <c r="H66" i="6"/>
  <c r="I55" i="6"/>
  <c r="I54" i="6"/>
  <c r="I52" i="6"/>
  <c r="H50" i="6"/>
  <c r="H48" i="6"/>
  <c r="I30" i="6"/>
  <c r="H45" i="6"/>
  <c r="H34" i="6"/>
  <c r="H33" i="6"/>
  <c r="D36" i="3" l="1"/>
  <c r="G15" i="3"/>
  <c r="I50" i="11"/>
  <c r="I57" i="11" s="1"/>
  <c r="I33" i="11"/>
  <c r="I34" i="11"/>
  <c r="I34" i="6"/>
  <c r="I33" i="6"/>
  <c r="I74" i="6" s="1"/>
  <c r="H51" i="10"/>
  <c r="I50" i="10" s="1"/>
  <c r="I57" i="10" s="1"/>
  <c r="I33" i="10"/>
  <c r="I37" i="10" s="1"/>
  <c r="I34" i="10"/>
  <c r="I50" i="9"/>
  <c r="I57" i="9" s="1"/>
  <c r="I33" i="9"/>
  <c r="I34" i="9"/>
  <c r="I37" i="6"/>
  <c r="H51" i="6"/>
  <c r="E37" i="3" l="1"/>
  <c r="I71" i="11"/>
  <c r="I44" i="11"/>
  <c r="I70" i="11"/>
  <c r="I43" i="11"/>
  <c r="I69" i="11"/>
  <c r="I75" i="11" s="1"/>
  <c r="I42" i="11"/>
  <c r="I41" i="11"/>
  <c r="I37" i="11"/>
  <c r="I40" i="11"/>
  <c r="I58" i="11"/>
  <c r="I38" i="11"/>
  <c r="I73" i="11"/>
  <c r="I35" i="11"/>
  <c r="I72" i="11"/>
  <c r="I74" i="11"/>
  <c r="I73" i="6"/>
  <c r="I75" i="6" s="1"/>
  <c r="I76" i="6" s="1"/>
  <c r="I77" i="6" s="1"/>
  <c r="I103" i="6" s="1"/>
  <c r="I72" i="6"/>
  <c r="I71" i="6"/>
  <c r="I70" i="6"/>
  <c r="I69" i="6"/>
  <c r="I35" i="6"/>
  <c r="I44" i="6"/>
  <c r="I72" i="10"/>
  <c r="I40" i="10"/>
  <c r="I38" i="10"/>
  <c r="I74" i="10"/>
  <c r="I71" i="10"/>
  <c r="I44" i="10"/>
  <c r="I58" i="10" s="1"/>
  <c r="I70" i="10"/>
  <c r="I43" i="10"/>
  <c r="I41" i="10"/>
  <c r="I73" i="10"/>
  <c r="I69" i="10"/>
  <c r="I42" i="10"/>
  <c r="I35" i="10"/>
  <c r="I70" i="9"/>
  <c r="I43" i="9"/>
  <c r="I69" i="9"/>
  <c r="I42" i="9"/>
  <c r="I41" i="9"/>
  <c r="I40" i="9"/>
  <c r="I38" i="9"/>
  <c r="I37" i="9"/>
  <c r="I74" i="9"/>
  <c r="I73" i="9"/>
  <c r="I72" i="9"/>
  <c r="I71" i="9"/>
  <c r="I44" i="9"/>
  <c r="I58" i="9" s="1"/>
  <c r="I35" i="9"/>
  <c r="I50" i="6"/>
  <c r="I57" i="6" s="1"/>
  <c r="I58" i="6" s="1"/>
  <c r="I101" i="6" s="1"/>
  <c r="I101" i="11" l="1"/>
  <c r="I76" i="11"/>
  <c r="I77" i="11" s="1"/>
  <c r="I45" i="11"/>
  <c r="I45" i="10"/>
  <c r="I75" i="10"/>
  <c r="I76" i="10" s="1"/>
  <c r="I101" i="10"/>
  <c r="I101" i="9"/>
  <c r="I45" i="9"/>
  <c r="I75" i="9"/>
  <c r="E56" i="3"/>
  <c r="E55" i="3"/>
  <c r="G56" i="3" s="1"/>
  <c r="E54" i="3"/>
  <c r="G55" i="3" s="1"/>
  <c r="E53" i="3"/>
  <c r="G54" i="3" s="1"/>
  <c r="E52" i="3"/>
  <c r="G53" i="3" s="1"/>
  <c r="E51" i="3"/>
  <c r="G52" i="3" s="1"/>
  <c r="E50" i="3"/>
  <c r="G51" i="3" s="1"/>
  <c r="E49" i="3"/>
  <c r="G50" i="3" s="1"/>
  <c r="E48" i="3"/>
  <c r="G49" i="3" s="1"/>
  <c r="E47" i="3"/>
  <c r="G48" i="3" s="1"/>
  <c r="E46" i="3"/>
  <c r="G47" i="3" s="1"/>
  <c r="E45" i="3"/>
  <c r="G46" i="3" s="1"/>
  <c r="E44" i="3"/>
  <c r="G45" i="3" s="1"/>
  <c r="E43" i="3"/>
  <c r="G44" i="3" s="1"/>
  <c r="E42" i="3"/>
  <c r="G43" i="3" s="1"/>
  <c r="E41" i="3"/>
  <c r="G42" i="3" s="1"/>
  <c r="E6" i="3"/>
  <c r="E5" i="3"/>
  <c r="G5" i="3" s="1"/>
  <c r="E4" i="3"/>
  <c r="E3" i="3"/>
  <c r="I103" i="11" l="1"/>
  <c r="I77" i="10"/>
  <c r="I103" i="10" s="1"/>
  <c r="I76" i="9"/>
  <c r="I77" i="9" s="1"/>
  <c r="D7" i="3" l="1"/>
  <c r="I103" i="9"/>
  <c r="I41" i="6"/>
  <c r="I38" i="6"/>
  <c r="I40" i="6"/>
  <c r="I42" i="6"/>
  <c r="I43" i="6"/>
  <c r="I86" i="6" l="1"/>
  <c r="I86" i="9"/>
  <c r="I104" i="9" s="1"/>
  <c r="I105" i="9" s="1"/>
  <c r="I86" i="10"/>
  <c r="I86" i="11"/>
  <c r="I88" i="11" s="1"/>
  <c r="I45" i="6"/>
  <c r="I104" i="11" l="1"/>
  <c r="I105" i="11" s="1"/>
  <c r="I88" i="10"/>
  <c r="I104" i="10"/>
  <c r="I105" i="10" s="1"/>
  <c r="I104" i="6"/>
  <c r="I105" i="6" s="1"/>
  <c r="I88" i="6"/>
  <c r="I88" i="9"/>
  <c r="I90" i="9" s="1"/>
  <c r="I90" i="11" l="1"/>
  <c r="I89" i="11"/>
  <c r="I90" i="10"/>
  <c r="I89" i="10"/>
  <c r="I90" i="6"/>
  <c r="I89" i="6"/>
  <c r="I89" i="9"/>
  <c r="I91" i="9" s="1"/>
  <c r="I93" i="9" s="1"/>
  <c r="I91" i="11" l="1"/>
  <c r="I93" i="11" s="1"/>
  <c r="I91" i="10"/>
  <c r="I93" i="10" s="1"/>
  <c r="I96" i="10" s="1"/>
  <c r="I91" i="6"/>
  <c r="I93" i="6" s="1"/>
  <c r="I96" i="9"/>
  <c r="I95" i="9"/>
  <c r="I94" i="9"/>
  <c r="I97" i="9" s="1"/>
  <c r="I98" i="9" s="1"/>
  <c r="I106" i="9" s="1"/>
  <c r="I95" i="11" l="1"/>
  <c r="I96" i="11"/>
  <c r="I94" i="11"/>
  <c r="I97" i="11" s="1"/>
  <c r="I98" i="11" s="1"/>
  <c r="I106" i="11" s="1"/>
  <c r="I107" i="11" s="1"/>
  <c r="I108" i="11" s="1"/>
  <c r="K8" i="8" s="1"/>
  <c r="I95" i="10"/>
  <c r="I94" i="10"/>
  <c r="I97" i="10" s="1"/>
  <c r="I98" i="10" s="1"/>
  <c r="I106" i="10" s="1"/>
  <c r="I107" i="10" s="1"/>
  <c r="I108" i="10" s="1"/>
  <c r="H8" i="8" s="1"/>
  <c r="I107" i="9"/>
  <c r="I108" i="9" s="1"/>
  <c r="E8" i="8" s="1"/>
  <c r="I95" i="6"/>
  <c r="I94" i="6"/>
  <c r="I96" i="6"/>
  <c r="I97" i="6" l="1"/>
  <c r="I98" i="6" l="1"/>
  <c r="I106" i="6" s="1"/>
  <c r="I107" i="6" s="1"/>
  <c r="I108" i="6" s="1"/>
  <c r="B8" i="8" l="1"/>
  <c r="B12" i="8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SEC-EDUCACAO</author>
  </authors>
  <commentList>
    <comment ref="F51" authorId="0" shapeId="0" xr:uid="{4E0AB58F-3C81-4B47-83FD-F32E5C5287CF}">
      <text>
        <r>
          <rPr>
            <b/>
            <sz val="9"/>
            <color indexed="81"/>
            <rFont val="Segoe UI"/>
            <family val="2"/>
          </rPr>
          <t xml:space="preserve">PREFE-TG </t>
        </r>
        <r>
          <rPr>
            <sz val="9"/>
            <color indexed="81"/>
            <rFont val="Segoe UI"/>
            <family val="2"/>
          </rPr>
          <t xml:space="preserve">
Percentual Autorizado a Deduzir conforme CCT Abregida </t>
        </r>
      </text>
    </comment>
    <comment ref="H94" authorId="0" shapeId="0" xr:uid="{5EBEA77D-D569-4939-BB94-E5ADFD926D8F}">
      <text>
        <r>
          <rPr>
            <b/>
            <sz val="9"/>
            <color indexed="81"/>
            <rFont val="Segoe UI"/>
            <family val="2"/>
          </rPr>
          <t xml:space="preserve">PREFE-TG : 
Julgados, acórdãos e decisões administrativas que afirmam (ou aplicam na
prática) que, mesmo para empresas optantes pelo </t>
        </r>
        <r>
          <rPr>
            <b/>
            <i/>
            <u/>
            <sz val="9"/>
            <color indexed="81"/>
            <rFont val="Segoe UI"/>
            <family val="2"/>
          </rPr>
          <t>Simples Nacional</t>
        </r>
        <r>
          <rPr>
            <b/>
            <sz val="9"/>
            <color indexed="81"/>
            <rFont val="Segoe UI"/>
            <family val="2"/>
          </rPr>
          <t>, nas planilhas de
custos de licitações/contratos com dedicação exclusiva de mão-de-obra deve constar a
alíquota do PIS = 0,65% e da COFINS = 3,00% (percentuais usados para apuração na
sistemática cumulativa / retenção na fonte adotada pela Administração).
i. TCU — Acórdão 1151/2022 — Obrigação de apresentar percentuais (ISS / PIS /
COFINS) na composição do BDI/planilha.
“As empresas optantes pelo Simples Nacional deverão apresentar
os percentuais de ISS = Lei Municipal, PIS = 0,65% e da COFINS =
3,00%, discriminados na composição do BDI, compatíveis com a
realidade do regime.”
ii. TCU — Acórdão/decisões diversas (Acórdão 2189/2022 e outros) — uso das alíquotas
0,65% e 3% como referência em contratações públicas
“O TCU adota como parâmetro técnico as alíquotas PIS 0,65% /
COFINS 3% ao analisar planilhas de serviços com mão-de-obra e
compatibilidade das propostas.”
“TCU (Acórdãos 2622/2013-Plenário, 325/2007-Plenário e 1922/2016-
Plenário) já consolidou que empresas optantes pelo Simples Nacional devem
demonstrar na planilha a sua alíquota efetiva de tributação incidente sobre a
receita, sob pena de apresentar preço artificialmente reduzido e distorcer a
competitividade.”
iii. Portal Compras / Orientações sobre PIS e COFINS em contratações com dedicação
exclusiva de mão-de-obra (Gov.br)
“Orienta a forma de apuração e determina que a comprovação das
alíquotas médias efetivas ocorra em repactuação/renovação — o documento
técnico do governo é usado por pregoeiros para exigir percentuais compatíveis
(referência a 0,65% / 3%).”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H96" authorId="0" shapeId="0" xr:uid="{AA991BED-B33E-4657-9EB8-21494120E503}">
      <text>
        <r>
          <rPr>
            <b/>
            <sz val="9"/>
            <color indexed="81"/>
            <rFont val="Segoe UI"/>
            <family val="2"/>
          </rPr>
          <t xml:space="preserve">PREFE - TG </t>
        </r>
        <r>
          <rPr>
            <sz val="9"/>
            <color indexed="81"/>
            <rFont val="Segoe UI"/>
            <family val="2"/>
          </rPr>
          <t xml:space="preserve">
 O serviço considera-se prestado e o
imposto devido no local do estabelecimento prestador ou,
na falta do estabelecimento, no local do domicilio do
prestador, exceto nas hipóteses previstas nos incisos I ao
</t>
        </r>
        <r>
          <rPr>
            <b/>
            <sz val="9"/>
            <color indexed="81"/>
            <rFont val="Segoe UI"/>
            <family val="2"/>
          </rPr>
          <t>XXIII, quando o imposto será devido no local:
VII - da execução da limpeza, manutenção e conservação
de vias e logradouros públicos, imóveis, chaminés,
piscinas, parques, jardins e congêneres, no caso dos
serviços descritos no subitem 7.10 da lista anexa;</t>
        </r>
        <r>
          <rPr>
            <sz val="9"/>
            <color indexed="81"/>
            <rFont val="Segoe UI"/>
            <family val="2"/>
          </rPr>
          <t xml:space="preserve">” </t>
        </r>
        <r>
          <rPr>
            <b/>
            <i/>
            <u/>
            <sz val="10"/>
            <color indexed="81"/>
            <rFont val="Segoe UI"/>
            <family val="2"/>
          </rPr>
          <t>Aliquota de 3%</t>
        </r>
        <r>
          <rPr>
            <sz val="9"/>
            <color indexed="81"/>
            <rFont val="Segoe UI"/>
            <family val="2"/>
          </rPr>
          <t xml:space="preserve">
Fonte: https://leismunicipais.com.br/a/sc/t/tangara/lei-complementar/2003/2/27/lei-complementar-n-27-2003-dispoe-sobre-normas-relativas-ao-imposto-sobre-servicos-de-qualquer-natureza-iss-e-da-outras-providencias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SEC-EDUCACAO</author>
  </authors>
  <commentList>
    <comment ref="F51" authorId="0" shapeId="0" xr:uid="{F84D1B5E-3D93-4C1E-9F50-8D5938E50ACB}">
      <text>
        <r>
          <rPr>
            <b/>
            <sz val="9"/>
            <color indexed="81"/>
            <rFont val="Segoe UI"/>
            <family val="2"/>
          </rPr>
          <t xml:space="preserve">PREFE-TG </t>
        </r>
        <r>
          <rPr>
            <sz val="9"/>
            <color indexed="81"/>
            <rFont val="Segoe UI"/>
            <family val="2"/>
          </rPr>
          <t xml:space="preserve">
Percentual Autorizado a Deduzir conforme CCT Abregida </t>
        </r>
      </text>
    </comment>
    <comment ref="H94" authorId="0" shapeId="0" xr:uid="{0223BD5F-52DE-44BC-9018-39B33451CBA0}">
      <text>
        <r>
          <rPr>
            <b/>
            <sz val="9"/>
            <color indexed="81"/>
            <rFont val="Segoe UI"/>
            <family val="2"/>
          </rPr>
          <t xml:space="preserve">PREFE-TG : 
Julgados, acórdãos e decisões administrativas que afirmam (ou aplicam na
prática) que, mesmo para empresas optantes pelo </t>
        </r>
        <r>
          <rPr>
            <b/>
            <i/>
            <u/>
            <sz val="9"/>
            <color indexed="81"/>
            <rFont val="Segoe UI"/>
            <family val="2"/>
          </rPr>
          <t>Simples Nacional</t>
        </r>
        <r>
          <rPr>
            <b/>
            <sz val="9"/>
            <color indexed="81"/>
            <rFont val="Segoe UI"/>
            <family val="2"/>
          </rPr>
          <t>, nas planilhas de
custos de licitações/contratos com dedicação exclusiva de mão-de-obra deve constar a
alíquota do PIS = 0,65% e da COFINS = 3,00% (percentuais usados para apuração na
sistemática cumulativa / retenção na fonte adotada pela Administração).
i. TCU — Acórdão 1151/2022 — Obrigação de apresentar percentuais (ISS / PIS /
COFINS) na composição do BDI/planilha.
“As empresas optantes pelo Simples Nacional deverão apresentar
os percentuais de ISS = Lei Municipal, PIS = 0,65% e da COFINS =
3,00%, discriminados na composição do BDI, compatíveis com a
realidade do regime.”
ii. TCU — Acórdão/decisões diversas (Acórdão 2189/2022 e outros) — uso das alíquotas
0,65% e 3% como referência em contratações públicas
“O TCU adota como parâmetro técnico as alíquotas PIS 0,65% /
COFINS 3% ao analisar planilhas de serviços com mão-de-obra e
compatibilidade das propostas.”
“TCU (Acórdãos 2622/2013-Plenário, 325/2007-Plenário e 1922/2016-
Plenário) já consolidou que empresas optantes pelo Simples Nacional devem
demonstrar na planilha a sua alíquota efetiva de tributação incidente sobre a
receita, sob pena de apresentar preço artificialmente reduzido e distorcer a
competitividade.”
iii. Portal Compras / Orientações sobre PIS e COFINS em contratações com dedicação
exclusiva de mão-de-obra (Gov.br)
“Orienta a forma de apuração e determina que a comprovação das
alíquotas médias efetivas ocorra em repactuação/renovação — o documento
técnico do governo é usado por pregoeiros para exigir percentuais compatíveis
(referência a 0,65% / 3%).”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H96" authorId="0" shapeId="0" xr:uid="{EEA3CECC-B478-45BA-A471-B0DF54AD0C23}">
      <text>
        <r>
          <rPr>
            <b/>
            <sz val="9"/>
            <color indexed="81"/>
            <rFont val="Segoe UI"/>
            <family val="2"/>
          </rPr>
          <t xml:space="preserve">PREFE - TG </t>
        </r>
        <r>
          <rPr>
            <sz val="9"/>
            <color indexed="81"/>
            <rFont val="Segoe UI"/>
            <family val="2"/>
          </rPr>
          <t xml:space="preserve">
 O serviço considera-se prestado e o
imposto devido no local do estabelecimento prestador ou,
na falta do estabelecimento, no local do domicilio do
prestador, exceto nas hipóteses previstas nos incisos I ao
</t>
        </r>
        <r>
          <rPr>
            <b/>
            <sz val="9"/>
            <color indexed="81"/>
            <rFont val="Segoe UI"/>
            <family val="2"/>
          </rPr>
          <t>XXIII, quando o imposto será devido no local:
VII - da execução da limpeza, manutenção e conservação
de vias e logradouros públicos, imóveis, chaminés,
piscinas, parques, jardins e congêneres, no caso dos
serviços descritos no subitem 7.10 da lista anexa;</t>
        </r>
        <r>
          <rPr>
            <sz val="9"/>
            <color indexed="81"/>
            <rFont val="Segoe UI"/>
            <family val="2"/>
          </rPr>
          <t xml:space="preserve">” </t>
        </r>
        <r>
          <rPr>
            <b/>
            <i/>
            <u/>
            <sz val="10"/>
            <color indexed="81"/>
            <rFont val="Segoe UI"/>
            <family val="2"/>
          </rPr>
          <t>Aliquota de 3%</t>
        </r>
        <r>
          <rPr>
            <sz val="9"/>
            <color indexed="81"/>
            <rFont val="Segoe UI"/>
            <family val="2"/>
          </rPr>
          <t xml:space="preserve">
Fonte: https://leismunicipais.com.br/a/sc/t/tangara/lei-complementar/2003/2/27/lei-complementar-n-27-2003-dispoe-sobre-normas-relativas-ao-imposto-sobre-servicos-de-qualquer-natureza-iss-e-da-outras-providencias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SEC-EDUCACAO</author>
  </authors>
  <commentList>
    <comment ref="F51" authorId="0" shapeId="0" xr:uid="{19FD8B4B-9CFD-47F6-B794-5260EFA2FE58}">
      <text>
        <r>
          <rPr>
            <b/>
            <sz val="9"/>
            <color indexed="81"/>
            <rFont val="Segoe UI"/>
            <family val="2"/>
          </rPr>
          <t xml:space="preserve">PREFE-TG </t>
        </r>
        <r>
          <rPr>
            <sz val="9"/>
            <color indexed="81"/>
            <rFont val="Segoe UI"/>
            <family val="2"/>
          </rPr>
          <t xml:space="preserve">
Percentual Autorizado a Deduzir conforme CCT Abregida </t>
        </r>
      </text>
    </comment>
    <comment ref="H94" authorId="0" shapeId="0" xr:uid="{9C38E504-6D77-483A-82C9-C166645F3DB4}">
      <text>
        <r>
          <rPr>
            <b/>
            <sz val="9"/>
            <color indexed="81"/>
            <rFont val="Segoe UI"/>
            <family val="2"/>
          </rPr>
          <t xml:space="preserve">PREFE-TG : 
Julgados, acórdãos e decisões administrativas que afirmam (ou aplicam na
prática) que, mesmo para empresas optantes pelo </t>
        </r>
        <r>
          <rPr>
            <b/>
            <i/>
            <u/>
            <sz val="9"/>
            <color indexed="81"/>
            <rFont val="Segoe UI"/>
            <family val="2"/>
          </rPr>
          <t>Simples Nacional</t>
        </r>
        <r>
          <rPr>
            <b/>
            <sz val="9"/>
            <color indexed="81"/>
            <rFont val="Segoe UI"/>
            <family val="2"/>
          </rPr>
          <t>, nas planilhas de
custos de licitações/contratos com dedicação exclusiva de mão-de-obra deve constar a
alíquota do PIS = 0,65% e da COFINS = 3,00% (percentuais usados para apuração na
sistemática cumulativa / retenção na fonte adotada pela Administração).
i. TCU — Acórdão 1151/2022 — Obrigação de apresentar percentuais (ISS / PIS /
COFINS) na composição do BDI/planilha.
“As empresas optantes pelo Simples Nacional deverão apresentar
os percentuais de ISS = Lei Municipal, PIS = 0,65% e da COFINS =
3,00%, discriminados na composição do BDI, compatíveis com a
realidade do regime.”
ii. TCU — Acórdão/decisões diversas (Acórdão 2189/2022 e outros) — uso das alíquotas
0,65% e 3% como referência em contratações públicas
“O TCU adota como parâmetro técnico as alíquotas PIS 0,65% /
COFINS 3% ao analisar planilhas de serviços com mão-de-obra e
compatibilidade das propostas.”
“TCU (Acórdãos 2622/2013-Plenário, 325/2007-Plenário e 1922/2016-
Plenário) já consolidou que empresas optantes pelo Simples Nacional devem
demonstrar na planilha a sua alíquota efetiva de tributação incidente sobre a
receita, sob pena de apresentar preço artificialmente reduzido e distorcer a
competitividade.”
iii. Portal Compras / Orientações sobre PIS e COFINS em contratações com dedicação
exclusiva de mão-de-obra (Gov.br)
“Orienta a forma de apuração e determina que a comprovação das
alíquotas médias efetivas ocorra em repactuação/renovação — o documento
técnico do governo é usado por pregoeiros para exigir percentuais compatíveis
(referência a 0,65% / 3%).”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H96" authorId="0" shapeId="0" xr:uid="{0E308A03-44BE-428C-B513-60E8389AD44D}">
      <text>
        <r>
          <rPr>
            <b/>
            <sz val="9"/>
            <color indexed="81"/>
            <rFont val="Segoe UI"/>
            <family val="2"/>
          </rPr>
          <t xml:space="preserve">PREFE - TG </t>
        </r>
        <r>
          <rPr>
            <sz val="9"/>
            <color indexed="81"/>
            <rFont val="Segoe UI"/>
            <family val="2"/>
          </rPr>
          <t xml:space="preserve">
 O serviço considera-se prestado e o
imposto devido no local do estabelecimento prestador ou,
na falta do estabelecimento, no local do domicilio do
prestador, exceto nas hipóteses previstas nos incisos I ao
</t>
        </r>
        <r>
          <rPr>
            <b/>
            <sz val="9"/>
            <color indexed="81"/>
            <rFont val="Segoe UI"/>
            <family val="2"/>
          </rPr>
          <t>XXIII, quando o imposto será devido no local:
VII - da execução da limpeza, manutenção e conservação
de vias e logradouros públicos, imóveis, chaminés,
piscinas, parques, jardins e congêneres, no caso dos
serviços descritos no subitem 7.10 da lista anexa;</t>
        </r>
        <r>
          <rPr>
            <sz val="9"/>
            <color indexed="81"/>
            <rFont val="Segoe UI"/>
            <family val="2"/>
          </rPr>
          <t xml:space="preserve">” </t>
        </r>
        <r>
          <rPr>
            <b/>
            <i/>
            <u/>
            <sz val="10"/>
            <color indexed="81"/>
            <rFont val="Segoe UI"/>
            <family val="2"/>
          </rPr>
          <t>Aliquota de 3%</t>
        </r>
        <r>
          <rPr>
            <sz val="9"/>
            <color indexed="81"/>
            <rFont val="Segoe UI"/>
            <family val="2"/>
          </rPr>
          <t xml:space="preserve">
Fonte: https://leismunicipais.com.br/a/sc/t/tangara/lei-complementar/2003/2/27/lei-complementar-n-27-2003-dispoe-sobre-normas-relativas-ao-imposto-sobre-servicos-de-qualquer-natureza-iss-e-da-outras-providencias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SEC-EDUCACAO</author>
  </authors>
  <commentList>
    <comment ref="F51" authorId="0" shapeId="0" xr:uid="{5483E51D-ED71-45E7-B4E3-2DE7FFBDE3B3}">
      <text>
        <r>
          <rPr>
            <b/>
            <sz val="9"/>
            <color indexed="81"/>
            <rFont val="Segoe UI"/>
            <family val="2"/>
          </rPr>
          <t xml:space="preserve">PREFE-TG </t>
        </r>
        <r>
          <rPr>
            <sz val="9"/>
            <color indexed="81"/>
            <rFont val="Segoe UI"/>
            <family val="2"/>
          </rPr>
          <t xml:space="preserve">
Percentual Autorizado a Deduzir conforme CCT Abregida </t>
        </r>
      </text>
    </comment>
    <comment ref="H94" authorId="0" shapeId="0" xr:uid="{94915130-FD98-42A7-872D-3379E82F6980}">
      <text>
        <r>
          <rPr>
            <b/>
            <sz val="9"/>
            <color indexed="81"/>
            <rFont val="Segoe UI"/>
            <family val="2"/>
          </rPr>
          <t xml:space="preserve">PREFE-TG : 
Julgados, acórdãos e decisões administrativas que afirmam (ou aplicam na
prática) que, mesmo para empresas optantes pelo </t>
        </r>
        <r>
          <rPr>
            <b/>
            <i/>
            <u/>
            <sz val="9"/>
            <color indexed="81"/>
            <rFont val="Segoe UI"/>
            <family val="2"/>
          </rPr>
          <t>Simples Nacional</t>
        </r>
        <r>
          <rPr>
            <b/>
            <sz val="9"/>
            <color indexed="81"/>
            <rFont val="Segoe UI"/>
            <family val="2"/>
          </rPr>
          <t>, nas planilhas de
custos de licitações/contratos com dedicação exclusiva de mão-de-obra deve constar a
alíquota do PIS = 0,65% e da COFINS = 3,00% (percentuais usados para apuração na
sistemática cumulativa / retenção na fonte adotada pela Administração).
i. TCU — Acórdão 1151/2022 — Obrigação de apresentar percentuais (ISS / PIS /
COFINS) na composição do BDI/planilha.
“As empresas optantes pelo Simples Nacional deverão apresentar
os percentuais de ISS = Lei Municipal, PIS = 0,65% e da COFINS =
3,00%, discriminados na composição do BDI, compatíveis com a
realidade do regime.”
ii. TCU — Acórdão/decisões diversas (Acórdão 2189/2022 e outros) — uso das alíquotas
0,65% e 3% como referência em contratações públicas
“O TCU adota como parâmetro técnico as alíquotas PIS 0,65% /
COFINS 3% ao analisar planilhas de serviços com mão-de-obra e
compatibilidade das propostas.”
“TCU (Acórdãos 2622/2013-Plenário, 325/2007-Plenário e 1922/2016-
Plenário) já consolidou que empresas optantes pelo Simples Nacional devem
demonstrar na planilha a sua alíquota efetiva de tributação incidente sobre a
receita, sob pena de apresentar preço artificialmente reduzido e distorcer a
competitividade.”
iii. Portal Compras / Orientações sobre PIS e COFINS em contratações com dedicação
exclusiva de mão-de-obra (Gov.br)
“Orienta a forma de apuração e determina que a comprovação das
alíquotas médias efetivas ocorra em repactuação/renovação — o documento
técnico do governo é usado por pregoeiros para exigir percentuais compatíveis
(referência a 0,65% / 3%).”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H96" authorId="0" shapeId="0" xr:uid="{44700DD0-5E84-48E4-8B60-09F3B12A3624}">
      <text>
        <r>
          <rPr>
            <b/>
            <sz val="9"/>
            <color indexed="81"/>
            <rFont val="Segoe UI"/>
            <family val="2"/>
          </rPr>
          <t xml:space="preserve">PREFE - TG </t>
        </r>
        <r>
          <rPr>
            <sz val="9"/>
            <color indexed="81"/>
            <rFont val="Segoe UI"/>
            <family val="2"/>
          </rPr>
          <t xml:space="preserve">
 O serviço considera-se prestado e o
imposto devido no local do estabelecimento prestador ou,
na falta do estabelecimento, no local do domicilio do
prestador, exceto nas hipóteses previstas nos incisos I ao
</t>
        </r>
        <r>
          <rPr>
            <b/>
            <sz val="9"/>
            <color indexed="81"/>
            <rFont val="Segoe UI"/>
            <family val="2"/>
          </rPr>
          <t>XXIII, quando o imposto será devido no local:
VII - da execução da limpeza, manutenção e conservação
de vias e logradouros públicos, imóveis, chaminés,
piscinas, parques, jardins e congêneres, no caso dos
serviços descritos no subitem 7.10 da lista anexa;</t>
        </r>
        <r>
          <rPr>
            <sz val="9"/>
            <color indexed="81"/>
            <rFont val="Segoe UI"/>
            <family val="2"/>
          </rPr>
          <t xml:space="preserve">” </t>
        </r>
        <r>
          <rPr>
            <b/>
            <i/>
            <u/>
            <sz val="10"/>
            <color indexed="81"/>
            <rFont val="Segoe UI"/>
            <family val="2"/>
          </rPr>
          <t>Aliquota de 3%</t>
        </r>
        <r>
          <rPr>
            <sz val="9"/>
            <color indexed="81"/>
            <rFont val="Segoe UI"/>
            <family val="2"/>
          </rPr>
          <t xml:space="preserve">
Fonte: https://leismunicipais.com.br/a/sc/t/tangara/lei-complementar/2003/2/27/lei-complementar-n-27-2003-dispoe-sobre-normas-relativas-ao-imposto-sobre-servicos-de-qualquer-natureza-iss-e-da-outras-providencias</t>
        </r>
      </text>
    </comment>
  </commentList>
</comments>
</file>

<file path=xl/sharedStrings.xml><?xml version="1.0" encoding="utf-8"?>
<sst xmlns="http://schemas.openxmlformats.org/spreadsheetml/2006/main" count="1163" uniqueCount="349">
  <si>
    <t>DESCRIÇÃO</t>
  </si>
  <si>
    <t>QUANTIDADE</t>
  </si>
  <si>
    <t>Martelos para carpintaria</t>
  </si>
  <si>
    <t>Enxadão</t>
  </si>
  <si>
    <t>Enxada</t>
  </si>
  <si>
    <t>Foice</t>
  </si>
  <si>
    <t>Cavadeira</t>
  </si>
  <si>
    <t>Cavadeira articulada</t>
  </si>
  <si>
    <t>Lixadeira esmerilhadeira 4.1/2</t>
  </si>
  <si>
    <t>Metros de cabo PP 2 1.5mm</t>
  </si>
  <si>
    <t>Serra circular manual para concreto</t>
  </si>
  <si>
    <t>Serra circular manual para madeira</t>
  </si>
  <si>
    <t>Pulverizador costal 20l</t>
  </si>
  <si>
    <t>Marretas de 1, 2 e 5kg</t>
  </si>
  <si>
    <t>Escada com mínimo 4 metros</t>
  </si>
  <si>
    <t>Escada com mínimo 6 metros</t>
  </si>
  <si>
    <t>Escada de alumínio 7 degraus</t>
  </si>
  <si>
    <t>Rastel</t>
  </si>
  <si>
    <t>Lixadeira Orbital</t>
  </si>
  <si>
    <t>LOTE</t>
  </si>
  <si>
    <t>1.1</t>
  </si>
  <si>
    <t>VEÍCULOS</t>
  </si>
  <si>
    <t>2.1</t>
  </si>
  <si>
    <t>3.1</t>
  </si>
  <si>
    <t>3.2</t>
  </si>
  <si>
    <t>3.3</t>
  </si>
  <si>
    <t>3.4</t>
  </si>
  <si>
    <t>Soprador a Gasolina Motor 2t potência acima de 50cc</t>
  </si>
  <si>
    <t>Podador a Gasolina Motor 2t potência acima de 20cc</t>
  </si>
  <si>
    <t>Carrinho de Mão</t>
  </si>
  <si>
    <t>Forca</t>
  </si>
  <si>
    <t>Pá de diversos modelos</t>
  </si>
  <si>
    <t>Aparelho de Solda 160 amperes</t>
  </si>
  <si>
    <t>Pé de cabra</t>
  </si>
  <si>
    <t>Compressor para pintura de alto rendimento Air Less</t>
  </si>
  <si>
    <t>Furadeira manual mínimo 850w</t>
  </si>
  <si>
    <t>Serra circular de mesa para madeira</t>
  </si>
  <si>
    <t>Serra meia esquadra potência acima de 1500w</t>
  </si>
  <si>
    <t>Mechedor de tinta e argamassa potência acima de 1400w</t>
  </si>
  <si>
    <t>Cortador elétrico de cerâmica corte até 90cm</t>
  </si>
  <si>
    <t>Parafusadeira a bateria com duas baterias acima de 180w</t>
  </si>
  <si>
    <t>Martelo rompedor potência acima de 2000w - 28kg</t>
  </si>
  <si>
    <t>Martelo demolidor potência cima de 1100w</t>
  </si>
  <si>
    <t>Serra Tico-Tico potência 450w</t>
  </si>
  <si>
    <t>Vibrador 2200w com mangote mínimo de 3,5m</t>
  </si>
  <si>
    <t>Desempenadeira elétrica de reboco 700w</t>
  </si>
  <si>
    <t>Cortador elétrico de pedra e piso acima de 90cc ou 6.5cv - 12kg</t>
  </si>
  <si>
    <t>Lavadora de alta pressão mínimo de 2320PSI</t>
  </si>
  <si>
    <t>Compactador de solo potência mínima de 4cv</t>
  </si>
  <si>
    <t>4.1</t>
  </si>
  <si>
    <t>4.3</t>
  </si>
  <si>
    <t>4.2</t>
  </si>
  <si>
    <t>4.4</t>
  </si>
  <si>
    <t>4.5</t>
  </si>
  <si>
    <t>4.6</t>
  </si>
  <si>
    <t>4.7</t>
  </si>
  <si>
    <t>4.8</t>
  </si>
  <si>
    <t>4.9</t>
  </si>
  <si>
    <t>4.10</t>
  </si>
  <si>
    <t>4.11</t>
  </si>
  <si>
    <t>4.12</t>
  </si>
  <si>
    <t>4.13</t>
  </si>
  <si>
    <t>4.14</t>
  </si>
  <si>
    <t>4.15</t>
  </si>
  <si>
    <t>4.16</t>
  </si>
  <si>
    <t>4.17</t>
  </si>
  <si>
    <t>4.18</t>
  </si>
  <si>
    <t>4.19</t>
  </si>
  <si>
    <t>4.20</t>
  </si>
  <si>
    <t>4.21</t>
  </si>
  <si>
    <t>4.22</t>
  </si>
  <si>
    <t>4.23</t>
  </si>
  <si>
    <t>Motoserra a Gasolina Motor 2t potencia acima de 30cc</t>
  </si>
  <si>
    <t>5.1</t>
  </si>
  <si>
    <t>5.2</t>
  </si>
  <si>
    <t>5.3</t>
  </si>
  <si>
    <t>5.4</t>
  </si>
  <si>
    <t>5.5</t>
  </si>
  <si>
    <t>5.6</t>
  </si>
  <si>
    <t>5.7</t>
  </si>
  <si>
    <t>5.8</t>
  </si>
  <si>
    <t>5.9</t>
  </si>
  <si>
    <t>5.10</t>
  </si>
  <si>
    <t>5.11</t>
  </si>
  <si>
    <t>5.12</t>
  </si>
  <si>
    <t>5.13</t>
  </si>
  <si>
    <t>5.14</t>
  </si>
  <si>
    <t>5.15</t>
  </si>
  <si>
    <t>5.16</t>
  </si>
  <si>
    <t>Roçadeira a Gasolina Motor 2t  28cc ou 1,4kw ou 1,9HP</t>
  </si>
  <si>
    <t>SERVIDORES - 8 horas diária - Segunda a Sexta-Feira</t>
  </si>
  <si>
    <t>Operário Braçal</t>
  </si>
  <si>
    <t>1.2</t>
  </si>
  <si>
    <t>1.3</t>
  </si>
  <si>
    <t>1.4</t>
  </si>
  <si>
    <t>Pedreiro</t>
  </si>
  <si>
    <t>Carpinteiro</t>
  </si>
  <si>
    <t>Veículo Utilitário para transporte de cargas</t>
  </si>
  <si>
    <t>Plaina elétrica potência 700w</t>
  </si>
  <si>
    <t>2.1.1</t>
  </si>
  <si>
    <t>12 Meses</t>
  </si>
  <si>
    <t>4.26</t>
  </si>
  <si>
    <t>3.5</t>
  </si>
  <si>
    <t>6.1</t>
  </si>
  <si>
    <t>6.2</t>
  </si>
  <si>
    <t>6.3</t>
  </si>
  <si>
    <t>6.4</t>
  </si>
  <si>
    <t>6.5</t>
  </si>
  <si>
    <t>Capacete de Segurança</t>
  </si>
  <si>
    <t>Óculos de Segurança( Escuro/Transparente)</t>
  </si>
  <si>
    <t>6.6</t>
  </si>
  <si>
    <t>Calçados de Segurança (Botina/Bota)</t>
  </si>
  <si>
    <t>6.7</t>
  </si>
  <si>
    <t>Uniforme Completo de Trabalho (Camisa/Calça)</t>
  </si>
  <si>
    <t>6.8</t>
  </si>
  <si>
    <t>Avental PVC</t>
  </si>
  <si>
    <t>Luvas de Segurança (Raspa/Vaquetas/Nitrilicas e Anti-Corte)</t>
  </si>
  <si>
    <t>Máscara/Respirador</t>
  </si>
  <si>
    <t>6.9</t>
  </si>
  <si>
    <t>Perneiras de Segurança</t>
  </si>
  <si>
    <t xml:space="preserve">CUSTO COM CONSUMO/MANUTENÇÃO E DESPESAS ACESSORIAS - 12 MESES(0,65%)   </t>
  </si>
  <si>
    <t>5.17</t>
  </si>
  <si>
    <t xml:space="preserve">CUSTO COM CONSUMO/MANUTENÇÃO E DESPESAS ACESSORIAS - 12 MESES(3%)   </t>
  </si>
  <si>
    <t>7.1</t>
  </si>
  <si>
    <t>7.2</t>
  </si>
  <si>
    <t xml:space="preserve">CUSTO COM CONSUMO/MANUTENÇÃO E DESPESAS ACESSORIAS - 12 MESES(5%)   </t>
  </si>
  <si>
    <t>PLANILHA DE CUSTOS E FORMAÇÃO DE PREÇOS - IN 05/2017</t>
  </si>
  <si>
    <t>Nº do processo:</t>
  </si>
  <si>
    <t>Licitação nº:</t>
  </si>
  <si>
    <t>Razão Social da empresa:</t>
  </si>
  <si>
    <t>CNPJ:</t>
  </si>
  <si>
    <t>Regime Tributário:</t>
  </si>
  <si>
    <t>DADOS DA CONTRATAÇÃO / DADOS DO SERVIÇO</t>
  </si>
  <si>
    <t>A</t>
  </si>
  <si>
    <t>Data e hora de apresentação da proposta (dia/mês/ano)</t>
  </si>
  <si>
    <t>B</t>
  </si>
  <si>
    <t>Município/UF</t>
  </si>
  <si>
    <t>Tangará - SC</t>
  </si>
  <si>
    <t>C</t>
  </si>
  <si>
    <t>Acordo, Convenção ou Dissídio coletivo adotado</t>
  </si>
  <si>
    <t>D</t>
  </si>
  <si>
    <t>Ano de celebração do Acordo/Convenção/Dissídio coletivo</t>
  </si>
  <si>
    <t>E</t>
  </si>
  <si>
    <t>Vigência do Acordo, Convenção ou Dissídio coletivo</t>
  </si>
  <si>
    <t>F</t>
  </si>
  <si>
    <t>Número de meses de execução contratual</t>
  </si>
  <si>
    <t>IDENTIFICAÇÃO DOS SERVIÇOS</t>
  </si>
  <si>
    <t>G</t>
  </si>
  <si>
    <t>Tipo do Serviço</t>
  </si>
  <si>
    <t>H</t>
  </si>
  <si>
    <t>Local / Posto de Trabalho</t>
  </si>
  <si>
    <t>I</t>
  </si>
  <si>
    <t>Periodicidade / Dias da semana</t>
  </si>
  <si>
    <t>J</t>
  </si>
  <si>
    <t>Horário</t>
  </si>
  <si>
    <t>K</t>
  </si>
  <si>
    <t>Salário Normativo da Categoria Profissional</t>
  </si>
  <si>
    <t>L</t>
  </si>
  <si>
    <t>Classificação Brasileira de Ocupações (CBO)</t>
  </si>
  <si>
    <t>40 horas Semanais</t>
  </si>
  <si>
    <t>MÓDULO 1 - COMPOSIÇÃO DA REMUNERAÇÃO</t>
  </si>
  <si>
    <t>COMPOSIÇÃO DA REMUNERAÇÃO (Por servente)</t>
  </si>
  <si>
    <t>Valor R$</t>
  </si>
  <si>
    <t>Salário Base + Adicional de Insalubridade</t>
  </si>
  <si>
    <t>Adicional noturno 20%</t>
  </si>
  <si>
    <t>Outras remunerações</t>
  </si>
  <si>
    <t>TOTAL DO MÓDULO 1:</t>
  </si>
  <si>
    <t xml:space="preserve">Adicional de Insalubridade 20/30% </t>
  </si>
  <si>
    <t>MÓDULO 2 - ENCARGOS E BENEFÍCIOS ANUAIS, MENSAIS E DIÁRIOS</t>
  </si>
  <si>
    <t>SUBMÓDULO 2.1 - 13º SALÁRIO E ADICIONAL DE FÉRIAS</t>
  </si>
  <si>
    <t>%</t>
  </si>
  <si>
    <t>13º (décimo terceiro) Salário</t>
  </si>
  <si>
    <t>Adicional de Férias</t>
  </si>
  <si>
    <t>Total do Submódulo 2.1:</t>
  </si>
  <si>
    <t>2.2</t>
  </si>
  <si>
    <t>SUBMÓDULO 2.2 - ENCARGOS PREVIDENCIÁRIOS E TRABALHISTAS</t>
  </si>
  <si>
    <t>Percentual %</t>
  </si>
  <si>
    <t>INSS</t>
  </si>
  <si>
    <t>Salário Educação</t>
  </si>
  <si>
    <t>RAT X FAP</t>
  </si>
  <si>
    <t>SESC ou SESI</t>
  </si>
  <si>
    <t>SENAC ou SENAI</t>
  </si>
  <si>
    <t>SEBRAE</t>
  </si>
  <si>
    <t>INCRA</t>
  </si>
  <si>
    <t>FGTS</t>
  </si>
  <si>
    <t>Total do Submódulo 2.2:</t>
  </si>
  <si>
    <t>Veiculo</t>
  </si>
  <si>
    <t>Modelo do Veiculo:</t>
  </si>
  <si>
    <t>2.3</t>
  </si>
  <si>
    <t>SUBMÓDULO 2.3 - BENEFÍCIOS MENSAIS E DIÁRIOS</t>
  </si>
  <si>
    <t>Aux. Transp.:</t>
  </si>
  <si>
    <t xml:space="preserve">Nº de dias </t>
  </si>
  <si>
    <t>Nec. Diária</t>
  </si>
  <si>
    <t>Valor do V.T.</t>
  </si>
  <si>
    <t>A.1</t>
  </si>
  <si>
    <t xml:space="preserve">Dedução do auxílio transporte </t>
  </si>
  <si>
    <t>Percentual:</t>
  </si>
  <si>
    <t xml:space="preserve">Valor </t>
  </si>
  <si>
    <t>Auxílio-alimentação</t>
  </si>
  <si>
    <t>B.1</t>
  </si>
  <si>
    <t>Vale alimentação diário</t>
  </si>
  <si>
    <t>Nº de dias:</t>
  </si>
  <si>
    <t>Valor mensal:</t>
  </si>
  <si>
    <t>B.2</t>
  </si>
  <si>
    <t>Dedução do vale alimentação</t>
  </si>
  <si>
    <t>Dedução:</t>
  </si>
  <si>
    <t>B.3</t>
  </si>
  <si>
    <t>Auxílio alimentação em férias</t>
  </si>
  <si>
    <t xml:space="preserve">Assistência Médica e Familiar </t>
  </si>
  <si>
    <t>Assiduídade</t>
  </si>
  <si>
    <t>CONTRIBUIÇÃO ASSISTENCIAL PATRONAL</t>
  </si>
  <si>
    <t>Seguro de vida</t>
  </si>
  <si>
    <t>Total do Submódulo 2.3:</t>
  </si>
  <si>
    <t>TOTAL DO MÓDULO 2:</t>
  </si>
  <si>
    <t>MÓDULO 3 - PROVISÃO PARA RESCISÃO</t>
  </si>
  <si>
    <t>Aviso Prévio Indenizado</t>
  </si>
  <si>
    <t>Incidência do FGTS sobre o Aviso Prévio Indenizado</t>
  </si>
  <si>
    <t>Multa do FGTS e contribuições sociais sobre o Aviso Prévio Indenizado</t>
  </si>
  <si>
    <t>Aviso Prévio Trabalhado</t>
  </si>
  <si>
    <t>Incidência dos encargos sociais sobre o Aviso Prévio Trabalhado</t>
  </si>
  <si>
    <t>Multa do FGTS s/ remuneração e Aviso Prévio Trabalhado</t>
  </si>
  <si>
    <t>TOTAL DO MÓDULO 3:</t>
  </si>
  <si>
    <t>MÓDULO 4 - CUSTO PELA REPOSIÇÃO DO PROFISSIONAL AUSENTE</t>
  </si>
  <si>
    <t>Substituto na Cobertura de Férias</t>
  </si>
  <si>
    <t>Substituto na Cobertura de Ausências Legais</t>
  </si>
  <si>
    <t>Substituto na Cobertura de Licença paternidade</t>
  </si>
  <si>
    <t>Substituto na Cobertura de Ausência por Acidente de Trabalho</t>
  </si>
  <si>
    <t>Substituto na Cobertura de Afastamento Maternidade</t>
  </si>
  <si>
    <t>Substituto na Cobertura de Outras Ausências (ausência por doença)</t>
  </si>
  <si>
    <t>Subtotal:</t>
  </si>
  <si>
    <t>Incidência dos encargos do submódulo 2.2 sobre o módulo 4</t>
  </si>
  <si>
    <t>TOTAL DO MÓDULO 4:</t>
  </si>
  <si>
    <t>MÓDULO 5 - INSUMOS DIVERSOS</t>
  </si>
  <si>
    <t>TOTAL DO MÓDULO 5:</t>
  </si>
  <si>
    <t xml:space="preserve">Ferramentas </t>
  </si>
  <si>
    <t xml:space="preserve">Equipamentos a Combustão </t>
  </si>
  <si>
    <t>Manutenção Preventiva</t>
  </si>
  <si>
    <t>Manutenção Corretiva</t>
  </si>
  <si>
    <t>DPVAT</t>
  </si>
  <si>
    <t>IPVA</t>
  </si>
  <si>
    <t>2.1.2</t>
  </si>
  <si>
    <t>2.1.3</t>
  </si>
  <si>
    <t>2.1.4</t>
  </si>
  <si>
    <t>2.1.5</t>
  </si>
  <si>
    <t xml:space="preserve">Valor Total </t>
  </si>
  <si>
    <t>1 UN</t>
  </si>
  <si>
    <t xml:space="preserve">Valor Unitario - Mensal </t>
  </si>
  <si>
    <t>Quant</t>
  </si>
  <si>
    <t>Valor Unit</t>
  </si>
  <si>
    <t>Valor Total</t>
  </si>
  <si>
    <t>Protetores Auricular</t>
  </si>
  <si>
    <t>5 - FERRAMENTAS</t>
  </si>
  <si>
    <t>4 - EQUIPAMENTOS ELÉTRICOS (220v)</t>
  </si>
  <si>
    <t>3 - EQUIPAMENTOS A COMBUSTÃO</t>
  </si>
  <si>
    <t>2 - Veiculo</t>
  </si>
  <si>
    <t>6 EPIs de Uso Geral</t>
  </si>
  <si>
    <t xml:space="preserve">Protetor Solar </t>
  </si>
  <si>
    <t>Repelente de Insetos (Uso Profissional)</t>
  </si>
  <si>
    <t>7.3</t>
  </si>
  <si>
    <t>Capa de Chuva</t>
  </si>
  <si>
    <t>Álcool em Gel 70%</t>
  </si>
  <si>
    <t>7.4</t>
  </si>
  <si>
    <t xml:space="preserve">Equipmentos Elétricos  </t>
  </si>
  <si>
    <t xml:space="preserve">TOTAL DE FERRAMENTAS: </t>
  </si>
  <si>
    <t xml:space="preserve">TOTAL DE EQUIPAMENTOS ELETRICOS: </t>
  </si>
  <si>
    <t xml:space="preserve">TOTAL DE EQUIPAMENTOS A COMBUSTÃO </t>
  </si>
  <si>
    <t>Total EPI'S:</t>
  </si>
  <si>
    <t>Total DAMPI:</t>
  </si>
  <si>
    <t>7  Depesas Acessorias com Medidas de Proteção Individual (DAMPI)</t>
  </si>
  <si>
    <t>Medidas de Proteção Individual - (DAMPI)</t>
  </si>
  <si>
    <t>Total Veiculo:</t>
  </si>
  <si>
    <t xml:space="preserve">Demais Despesas Acessorias </t>
  </si>
  <si>
    <t>EPI's</t>
  </si>
  <si>
    <t>MÓDULO 6 - CUSTOS INDIRETOS, LUCRO E TRIBUTOS</t>
  </si>
  <si>
    <t>CUSTOS INDIRETOS</t>
  </si>
  <si>
    <t>LUCRO</t>
  </si>
  <si>
    <r>
      <t xml:space="preserve">Base para Cálculo do Módulo 6 </t>
    </r>
    <r>
      <rPr>
        <sz val="8"/>
        <color theme="1"/>
        <rFont val="Arial"/>
        <family val="2"/>
      </rPr>
      <t>(Módulo 1+ Módulo 2+ Módulo 3 + Módulo4 + Módulo 5)</t>
    </r>
  </si>
  <si>
    <t xml:space="preserve">C </t>
  </si>
  <si>
    <t>TRIBUTOS (Por dentro)</t>
  </si>
  <si>
    <t>C.1</t>
  </si>
  <si>
    <t>C.2</t>
  </si>
  <si>
    <t>COFINS</t>
  </si>
  <si>
    <t>C.3</t>
  </si>
  <si>
    <t>PIS</t>
  </si>
  <si>
    <t>C.4</t>
  </si>
  <si>
    <t>ISS</t>
  </si>
  <si>
    <t>Total dos Tributos:</t>
  </si>
  <si>
    <t>TOTAL DO MÓDULO 6:</t>
  </si>
  <si>
    <t>CBO 7155-05</t>
  </si>
  <si>
    <t xml:space="preserve"> (Descreva sua Memoria De  De Calculo aqui )</t>
  </si>
  <si>
    <t>Area Urbana e Rural - Municipio de Tangará</t>
  </si>
  <si>
    <t xml:space="preserve">Demais Insumos Diversos </t>
  </si>
  <si>
    <t>QUADRO RESUMO DO CUSTO POR EMPREGADO</t>
  </si>
  <si>
    <t>MÓDULO 1 - Composição da Remuneração</t>
  </si>
  <si>
    <t>MÓDULO 2 - Encargos e Benefícios Anuais, Mensais e Diários</t>
  </si>
  <si>
    <t>MÓDULO 3 - Provisão para Rescisão</t>
  </si>
  <si>
    <t>MÓDULO 4 - Custo pela Reposição do Profissional Ausente</t>
  </si>
  <si>
    <t>MÓDULO 5 - Insumos Diversos</t>
  </si>
  <si>
    <t>Subtotal ( A + B + C + D + E):</t>
  </si>
  <si>
    <t>MÓDULO 6 - Custos Indiretos, Lucro e Tributos</t>
  </si>
  <si>
    <t>CUSTO TOTAL POR EMPREGADO:</t>
  </si>
  <si>
    <t xml:space="preserve"> Está Planilha deve ser adequado de acordo com a CCT aplicavel para a função.</t>
  </si>
  <si>
    <t>Essa Planilha foi feita com o Intuito de Auxiliar, a Prefeitura não se responsabiliza por formulas erradas.</t>
  </si>
  <si>
    <r>
      <t xml:space="preserve">Base de Cálculo </t>
    </r>
    <r>
      <rPr>
        <b/>
        <sz val="9"/>
        <color rgb="FFC00000"/>
        <rFont val="Arial"/>
        <family val="2"/>
      </rPr>
      <t>(Descreva sua base de calculo aqui )</t>
    </r>
  </si>
  <si>
    <r>
      <t xml:space="preserve">Base de Cálculo da Provisão para Rescisão </t>
    </r>
    <r>
      <rPr>
        <b/>
        <sz val="9"/>
        <color rgb="FFC00000"/>
        <rFont val="Arial"/>
        <family val="2"/>
      </rPr>
      <t>(Descreva sua base de calculo aqui )</t>
    </r>
  </si>
  <si>
    <t>A Empresa é a unica responsavel integral pelo prenchimento e conferência desta planilha.</t>
  </si>
  <si>
    <t>Segunda a Sexta - Feira</t>
  </si>
  <si>
    <t xml:space="preserve">(Se Possuir, não é Obrigatorio) </t>
  </si>
  <si>
    <t>TOTAL CARPINTEIRO</t>
  </si>
  <si>
    <t xml:space="preserve">PROPOSTA </t>
  </si>
  <si>
    <t>CBO 7152-10</t>
  </si>
  <si>
    <t>OPERARIO BRAÇAL</t>
  </si>
  <si>
    <t xml:space="preserve">TOTAL PEDREIRO </t>
  </si>
  <si>
    <t xml:space="preserve">TOTAL OPERARIO BRAÇAL </t>
  </si>
  <si>
    <t xml:space="preserve">VALOR TOTAL DA PROPOSTA </t>
  </si>
  <si>
    <t>Veículo utilitário destinado ao transporte de cargas, com capacidade para deslocamento da equipe, bem como dos materiais e equipamentos necessários à execução dos serviços entre as unidades da Secretaria Municipal de Educação.</t>
  </si>
  <si>
    <t>Betoneira com capacidade entre 150 a 250 litros</t>
  </si>
  <si>
    <t>Capacidade para deslocamento da equipe, bem como dos materiais e equipamentos necessários à execução dos serviços entre as unidades da Secretaria Municipal de Educação.</t>
  </si>
  <si>
    <t xml:space="preserve">Chefe de Equipe </t>
  </si>
  <si>
    <t>VALOR TOTAL DE CARPINTEIROS(1)</t>
  </si>
  <si>
    <t>VALOR TOTAL DE PEDREIROS(1)</t>
  </si>
  <si>
    <t>VALOR TOTAL DE OPERARIOS BRAÇAL(1)</t>
  </si>
  <si>
    <t>VALOR TOTAL CHEFE DE EQUIPE (1)</t>
  </si>
  <si>
    <t xml:space="preserve">1.5 </t>
  </si>
  <si>
    <t>CBO 5171-25</t>
  </si>
  <si>
    <t xml:space="preserve">Orientações Quanto Ao Prenchimento Desta Planilha </t>
  </si>
  <si>
    <t>Serão consideradas inexequíveis as propostas que apresentem valores irrisórios, insuficientes para cobrir os custos obrigatórios (salariais, encargos, impostos, etc.) e o lucro mínimo necessário para a execução do objeto, conforme Art. 59, inciso III, da Lei nº 14.133/2021</t>
  </si>
  <si>
    <t>A ausência de verbas obrigatórias, a inconsistência na composição de custos, ou a manipulação ("jogo de planilha") na alocação de valores que desfigurem o preço real do serviço ou que busquem reequilíbrio econômico-financeiro indevido, implicarão a desclassificação da proposta por não atendimento às exigências do edital ou por inexequibilidade.</t>
  </si>
  <si>
    <t>Condutas que configurem fraude ou tentativa de frustrar a licitação, nos termos dos Arts. 155 e 156 da Lei nº 14.133/2021, sujeitarão o licitante às sanções administrativas cabíveis, sem prejuízo das demais responsabilizações legais</t>
  </si>
  <si>
    <t>A Administração poderá solicitar esclarecimentos e/ou exigir demonstrações adicionais sobre a composição dos custos de propostas que gerem dúvidas quanto à sua exequibilidade ou conformidade com os requisitos, nos termos do Art. 64 da Lei nº 14.133/2021</t>
  </si>
  <si>
    <t>TOTAL CHEFE DE EQUIPE</t>
  </si>
  <si>
    <t>CHEFE DE EQUIPE</t>
  </si>
  <si>
    <t>O Município não se responsabiliza por eventuais falhas, equívocos de cálculo, omissões de verbas, erros na metodologia de composição de preços ou qualquer inconsistência presente na proposta do licitante</t>
  </si>
  <si>
    <t xml:space="preserve"> A avaliação da proposta será realizada estritamente com base nos dados e valores apresentados pelo licitante, sem que a Administração promova ajustes em favor do proponente</t>
  </si>
  <si>
    <t>É de responsabilidade do licitante aplicar a CCT vigente para a categoria profissional e região, bem como todos os encargos sociais e tributários pertinentes, garantindo a plena cobertura dos custos</t>
  </si>
  <si>
    <t>Qualquer incorreção que resulte em inexequibilidade, ausência de conformidade com o Termo de Referência e a legislação vigente, ou que configure "jogo de planilha", poderá ensejar a desclassificação da proposta ou a aplicação de sanções, conforme previsto na Lei nº 14.133/2021, sem direito a recurso ou pleito de reajuste/repactuação para cobrir tais falhas</t>
  </si>
  <si>
    <t>É vedada a utilização de divisores genéricos baseados no quadro total de funcionários da empresa (ex: dividir o custo por 40, 50 ou 100 empregados da firma) sem nexo causal com a execução deste contrato</t>
  </si>
  <si>
    <t>O custo de veículos, equipamentos e ferramentas deve ser calculado com base na utilização real por posto de trabalho. O licitante deverá demonstrar a memória de cálculo da depreciação e manutenção proporcional ao tempo de uso dedicado a este objeto específico</t>
  </si>
  <si>
    <t>Propostas que apresentarem valores de rateio sem a respectiva nota explicativa demonstrando a lógica técnica da divisão serão consideradas insuficientes para aferição da exequibilidade e passíveis de desclassificação.</t>
  </si>
  <si>
    <t>Todos os itens de materiais, ferramentas e EPIs descritos no Termo de Referência devem, obrigatoriamente, possuir valor unitário maior que zero na planilha de custos. A omissão de qualquer item previsto no TR será considerada supressão de custo obrigatório.</t>
  </si>
  <si>
    <t>Os valores de insumos e materiais devem refletir preços praticados no mercado regional. Valores irrisórios ou simbólicos que não cubram a reposição dos materiais durante a vigência contratual caracterizam "jogo de planilha" e ensejarão a imediata diligência ou desclassificação (Art. 59, §2º da Lei 14.133/21).</t>
  </si>
  <si>
    <t>Para equipamentos de alto valor, o licitante deve prever o custo de depreciação mensal e não o valor integral de aquisição, garantindo a sustentabilidade da proposta a longo prazo.</t>
  </si>
  <si>
    <t>Valor Unitario.</t>
  </si>
  <si>
    <t>Valor total de Mercado</t>
  </si>
  <si>
    <t>V. Mensal</t>
  </si>
  <si>
    <t xml:space="preserve">Taxa De Dep. </t>
  </si>
  <si>
    <t xml:space="preserve">Total de Aquisição de Materiais e Equipamentos </t>
  </si>
  <si>
    <t xml:space="preserve">Total de Custo com Materiais e Equipamentos </t>
  </si>
  <si>
    <t>Total de Custo por Funcionario com Materiais e Equipamentos  (4 postos)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</si>
</sst>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-&quot;R$&quot;\ * #,##0.00_-;\-&quot;R$&quot;\ * #,##0.00_-;_-&quot;R$&quot;\ * &quot;-&quot;??_-;_-@_-"/>
    <numFmt numFmtId="164" formatCode="&quot;R$&quot;\ #,##0.00"/>
    <numFmt numFmtId="165" formatCode="[$-F800]dddd\,\ mmmm\ dd\,\ yyyy"/>
    <numFmt numFmtId="166" formatCode="0.0%"/>
    <numFmt numFmtId="167" formatCode="0.000%"/>
    <numFmt numFmtId="168" formatCode="0.0000"/>
  </numFmts>
  <fonts count="3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i/>
      <u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i/>
      <u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b/>
      <sz val="16"/>
      <name val="Arial"/>
      <family val="2"/>
    </font>
    <font>
      <sz val="9"/>
      <color theme="1"/>
      <name val="Arial"/>
      <family val="2"/>
    </font>
    <font>
      <b/>
      <sz val="12"/>
      <name val="Arial"/>
      <family val="2"/>
    </font>
    <font>
      <b/>
      <sz val="9"/>
      <name val="Arial"/>
      <family val="2"/>
    </font>
    <font>
      <b/>
      <sz val="9"/>
      <color rgb="FF000000"/>
      <name val="Arial"/>
      <family val="2"/>
    </font>
    <font>
      <b/>
      <sz val="9"/>
      <color theme="1"/>
      <name val="Arial"/>
      <family val="2"/>
    </font>
    <font>
      <sz val="9"/>
      <name val="Arial"/>
      <family val="2"/>
    </font>
    <font>
      <sz val="12"/>
      <name val="Calibri"/>
      <family val="2"/>
      <scheme val="minor"/>
    </font>
    <font>
      <sz val="11"/>
      <name val="Calibri"/>
      <family val="2"/>
    </font>
    <font>
      <sz val="8"/>
      <color theme="1"/>
      <name val="Arial"/>
      <family val="2"/>
    </font>
    <font>
      <b/>
      <sz val="12"/>
      <color rgb="FFC00000"/>
      <name val="Calibri"/>
      <family val="2"/>
      <scheme val="minor"/>
    </font>
    <font>
      <b/>
      <sz val="10"/>
      <name val="Arial"/>
      <family val="2"/>
    </font>
    <font>
      <b/>
      <sz val="9"/>
      <color rgb="FFC00000"/>
      <name val="Arial"/>
      <family val="2"/>
    </font>
    <font>
      <sz val="9"/>
      <color indexed="81"/>
      <name val="Segoe UI"/>
      <family val="2"/>
    </font>
    <font>
      <b/>
      <sz val="9"/>
      <color indexed="81"/>
      <name val="Segoe UI"/>
      <family val="2"/>
    </font>
    <font>
      <b/>
      <i/>
      <u/>
      <sz val="10"/>
      <color indexed="81"/>
      <name val="Segoe UI"/>
      <family val="2"/>
    </font>
    <font>
      <b/>
      <i/>
      <u/>
      <sz val="9"/>
      <color indexed="81"/>
      <name val="Segoe UI"/>
      <family val="2"/>
    </font>
    <font>
      <b/>
      <sz val="20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theme="0"/>
      </patternFill>
    </fill>
    <fill>
      <patternFill patternType="solid">
        <fgColor theme="4" tint="0.59999389629810485"/>
        <bgColor rgb="FFC0D597"/>
      </patternFill>
    </fill>
    <fill>
      <patternFill patternType="solid">
        <fgColor theme="4" tint="0.79998168889431442"/>
        <bgColor theme="0"/>
      </patternFill>
    </fill>
    <fill>
      <patternFill patternType="solid">
        <fgColor theme="4" tint="0.79998168889431442"/>
        <bgColor rgb="FFFFFDA3"/>
      </patternFill>
    </fill>
    <fill>
      <patternFill patternType="solid">
        <fgColor theme="4" tint="0.39997558519241921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rgb="FF000000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rgb="FF000000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5" fillId="0" borderId="0" applyFont="0" applyFill="0" applyBorder="0" applyAlignment="0" applyProtection="0"/>
    <xf numFmtId="9" fontId="5" fillId="0" borderId="0" applyFont="0" applyFill="0" applyBorder="0" applyAlignment="0" applyProtection="0"/>
  </cellStyleXfs>
  <cellXfs count="198">
    <xf numFmtId="0" fontId="0" fillId="0" borderId="0" xfId="0"/>
    <xf numFmtId="164" fontId="0" fillId="0" borderId="0" xfId="0" applyNumberFormat="1"/>
    <xf numFmtId="0" fontId="0" fillId="0" borderId="1" xfId="0" applyBorder="1"/>
    <xf numFmtId="0" fontId="1" fillId="0" borderId="1" xfId="0" applyFont="1" applyBorder="1"/>
    <xf numFmtId="0" fontId="2" fillId="0" borderId="1" xfId="0" applyFont="1" applyBorder="1"/>
    <xf numFmtId="0" fontId="4" fillId="0" borderId="1" xfId="0" applyFont="1" applyBorder="1"/>
    <xf numFmtId="164" fontId="0" fillId="0" borderId="1" xfId="0" applyNumberFormat="1" applyBorder="1"/>
    <xf numFmtId="0" fontId="2" fillId="0" borderId="4" xfId="0" applyFont="1" applyBorder="1"/>
    <xf numFmtId="0" fontId="0" fillId="0" borderId="4" xfId="0" applyBorder="1"/>
    <xf numFmtId="164" fontId="1" fillId="0" borderId="1" xfId="0" applyNumberFormat="1" applyFont="1" applyBorder="1"/>
    <xf numFmtId="0" fontId="0" fillId="0" borderId="5" xfId="0" applyBorder="1"/>
    <xf numFmtId="0" fontId="7" fillId="0" borderId="0" xfId="0" applyFont="1" applyAlignment="1">
      <alignment horizontal="right"/>
    </xf>
    <xf numFmtId="0" fontId="9" fillId="0" borderId="1" xfId="0" applyFont="1" applyBorder="1"/>
    <xf numFmtId="0" fontId="0" fillId="0" borderId="1" xfId="0" applyBorder="1" applyAlignment="1">
      <alignment horizontal="left"/>
    </xf>
    <xf numFmtId="0" fontId="0" fillId="0" borderId="1" xfId="0" applyBorder="1" applyAlignment="1">
      <alignment horizontal="right"/>
    </xf>
    <xf numFmtId="164" fontId="9" fillId="0" borderId="0" xfId="1" applyNumberFormat="1" applyFont="1" applyBorder="1" applyAlignment="1">
      <alignment horizontal="right"/>
    </xf>
    <xf numFmtId="164" fontId="8" fillId="0" borderId="1" xfId="1" applyNumberFormat="1" applyFont="1" applyBorder="1" applyAlignment="1">
      <alignment horizontal="right"/>
    </xf>
    <xf numFmtId="0" fontId="7" fillId="0" borderId="0" xfId="0" applyFont="1"/>
    <xf numFmtId="164" fontId="1" fillId="0" borderId="0" xfId="0" applyNumberFormat="1" applyFont="1"/>
    <xf numFmtId="0" fontId="14" fillId="0" borderId="0" xfId="0" applyFont="1" applyAlignment="1">
      <alignment vertical="center"/>
    </xf>
    <xf numFmtId="0" fontId="17" fillId="0" borderId="1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vertical="center"/>
    </xf>
    <xf numFmtId="0" fontId="14" fillId="0" borderId="1" xfId="0" applyFont="1" applyBorder="1" applyAlignment="1">
      <alignment horizontal="center" vertical="center"/>
    </xf>
    <xf numFmtId="44" fontId="14" fillId="0" borderId="1" xfId="0" applyNumberFormat="1" applyFont="1" applyBorder="1" applyAlignment="1">
      <alignment vertical="center"/>
    </xf>
    <xf numFmtId="0" fontId="18" fillId="5" borderId="1" xfId="0" applyFont="1" applyFill="1" applyBorder="1" applyAlignment="1">
      <alignment horizontal="center" vertical="center"/>
    </xf>
    <xf numFmtId="0" fontId="14" fillId="3" borderId="1" xfId="0" applyFont="1" applyFill="1" applyBorder="1" applyAlignment="1">
      <alignment horizontal="left" vertical="center"/>
    </xf>
    <xf numFmtId="10" fontId="14" fillId="3" borderId="1" xfId="2" applyNumberFormat="1" applyFont="1" applyFill="1" applyBorder="1" applyAlignment="1">
      <alignment horizontal="center" vertical="center"/>
    </xf>
    <xf numFmtId="0" fontId="18" fillId="5" borderId="1" xfId="0" applyFont="1" applyFill="1" applyBorder="1" applyAlignment="1">
      <alignment vertical="center"/>
    </xf>
    <xf numFmtId="44" fontId="18" fillId="6" borderId="1" xfId="0" applyNumberFormat="1" applyFont="1" applyFill="1" applyBorder="1" applyAlignment="1">
      <alignment vertical="center"/>
    </xf>
    <xf numFmtId="10" fontId="14" fillId="6" borderId="1" xfId="2" applyNumberFormat="1" applyFont="1" applyFill="1" applyBorder="1" applyAlignment="1">
      <alignment horizontal="center" vertical="center"/>
    </xf>
    <xf numFmtId="0" fontId="11" fillId="0" borderId="2" xfId="0" applyFont="1" applyBorder="1" applyAlignment="1">
      <alignment horizontal="center"/>
    </xf>
    <xf numFmtId="0" fontId="18" fillId="3" borderId="1" xfId="0" applyFont="1" applyFill="1" applyBorder="1" applyAlignment="1">
      <alignment vertical="center"/>
    </xf>
    <xf numFmtId="0" fontId="14" fillId="3" borderId="1" xfId="0" applyFont="1" applyFill="1" applyBorder="1" applyAlignment="1">
      <alignment horizontal="right" vertical="center"/>
    </xf>
    <xf numFmtId="0" fontId="14" fillId="3" borderId="1" xfId="0" applyFont="1" applyFill="1" applyBorder="1" applyAlignment="1">
      <alignment horizontal="center" vertical="center"/>
    </xf>
    <xf numFmtId="3" fontId="14" fillId="3" borderId="1" xfId="0" applyNumberFormat="1" applyFont="1" applyFill="1" applyBorder="1" applyAlignment="1">
      <alignment horizontal="center" vertical="center"/>
    </xf>
    <xf numFmtId="4" fontId="14" fillId="3" borderId="1" xfId="0" applyNumberFormat="1" applyFont="1" applyFill="1" applyBorder="1" applyAlignment="1">
      <alignment horizontal="center" vertical="center"/>
    </xf>
    <xf numFmtId="9" fontId="14" fillId="3" borderId="1" xfId="0" applyNumberFormat="1" applyFont="1" applyFill="1" applyBorder="1" applyAlignment="1">
      <alignment horizontal="center" vertical="center"/>
    </xf>
    <xf numFmtId="164" fontId="14" fillId="3" borderId="1" xfId="0" applyNumberFormat="1" applyFont="1" applyFill="1" applyBorder="1" applyAlignment="1">
      <alignment horizontal="center" vertical="center"/>
    </xf>
    <xf numFmtId="44" fontId="14" fillId="3" borderId="1" xfId="0" applyNumberFormat="1" applyFont="1" applyFill="1" applyBorder="1" applyAlignment="1">
      <alignment vertical="center"/>
    </xf>
    <xf numFmtId="0" fontId="18" fillId="3" borderId="1" xfId="0" applyFont="1" applyFill="1" applyBorder="1" applyAlignment="1">
      <alignment horizontal="left" vertical="center"/>
    </xf>
    <xf numFmtId="4" fontId="14" fillId="3" borderId="1" xfId="0" applyNumberFormat="1" applyFont="1" applyFill="1" applyBorder="1" applyAlignment="1">
      <alignment horizontal="right" vertical="center"/>
    </xf>
    <xf numFmtId="166" fontId="14" fillId="3" borderId="1" xfId="0" applyNumberFormat="1" applyFont="1" applyFill="1" applyBorder="1" applyAlignment="1">
      <alignment horizontal="center" vertical="center"/>
    </xf>
    <xf numFmtId="10" fontId="18" fillId="3" borderId="1" xfId="2" applyNumberFormat="1" applyFont="1" applyFill="1" applyBorder="1" applyAlignment="1">
      <alignment horizontal="center" vertical="center"/>
    </xf>
    <xf numFmtId="44" fontId="19" fillId="3" borderId="1" xfId="0" applyNumberFormat="1" applyFont="1" applyFill="1" applyBorder="1" applyAlignment="1">
      <alignment horizontal="right" vertical="center"/>
    </xf>
    <xf numFmtId="167" fontId="14" fillId="3" borderId="1" xfId="2" applyNumberFormat="1" applyFont="1" applyFill="1" applyBorder="1" applyAlignment="1">
      <alignment horizontal="center" vertical="center"/>
    </xf>
    <xf numFmtId="167" fontId="14" fillId="3" borderId="1" xfId="0" applyNumberFormat="1" applyFont="1" applyFill="1" applyBorder="1" applyAlignment="1">
      <alignment horizontal="center" vertical="center"/>
    </xf>
    <xf numFmtId="44" fontId="18" fillId="0" borderId="1" xfId="2" applyNumberFormat="1" applyFont="1" applyBorder="1" applyAlignment="1">
      <alignment vertical="center"/>
    </xf>
    <xf numFmtId="0" fontId="14" fillId="3" borderId="2" xfId="0" applyFont="1" applyFill="1" applyBorder="1" applyAlignment="1">
      <alignment vertical="center"/>
    </xf>
    <xf numFmtId="0" fontId="14" fillId="3" borderId="6" xfId="0" applyFont="1" applyFill="1" applyBorder="1" applyAlignment="1">
      <alignment vertical="center"/>
    </xf>
    <xf numFmtId="0" fontId="14" fillId="3" borderId="3" xfId="0" applyFont="1" applyFill="1" applyBorder="1" applyAlignment="1">
      <alignment vertical="center"/>
    </xf>
    <xf numFmtId="0" fontId="20" fillId="0" borderId="0" xfId="0" applyFont="1"/>
    <xf numFmtId="164" fontId="1" fillId="0" borderId="1" xfId="0" applyNumberFormat="1" applyFont="1" applyBorder="1" applyAlignment="1">
      <alignment horizontal="center"/>
    </xf>
    <xf numFmtId="0" fontId="1" fillId="6" borderId="9" xfId="0" applyFont="1" applyFill="1" applyBorder="1" applyAlignment="1">
      <alignment horizontal="right"/>
    </xf>
    <xf numFmtId="164" fontId="0" fillId="6" borderId="10" xfId="0" applyNumberFormat="1" applyFill="1" applyBorder="1"/>
    <xf numFmtId="0" fontId="1" fillId="0" borderId="1" xfId="0" applyFont="1" applyBorder="1" applyAlignment="1">
      <alignment horizontal="right"/>
    </xf>
    <xf numFmtId="0" fontId="1" fillId="0" borderId="0" xfId="0" applyFont="1"/>
    <xf numFmtId="0" fontId="0" fillId="0" borderId="0" xfId="0" applyAlignment="1">
      <alignment horizontal="left"/>
    </xf>
    <xf numFmtId="0" fontId="0" fillId="0" borderId="0" xfId="0" applyAlignment="1">
      <alignment horizontal="right"/>
    </xf>
    <xf numFmtId="0" fontId="0" fillId="0" borderId="1" xfId="0" applyBorder="1" applyAlignment="1">
      <alignment horizontal="left" vertical="center"/>
    </xf>
    <xf numFmtId="0" fontId="9" fillId="0" borderId="1" xfId="0" applyFont="1" applyBorder="1" applyAlignment="1">
      <alignment vertical="center"/>
    </xf>
    <xf numFmtId="0" fontId="10" fillId="0" borderId="1" xfId="0" applyFont="1" applyBorder="1" applyAlignment="1">
      <alignment horizontal="center" vertical="center"/>
    </xf>
    <xf numFmtId="44" fontId="0" fillId="0" borderId="1" xfId="1" applyFont="1" applyBorder="1"/>
    <xf numFmtId="0" fontId="1" fillId="0" borderId="5" xfId="0" applyFont="1" applyBorder="1"/>
    <xf numFmtId="164" fontId="8" fillId="0" borderId="0" xfId="1" applyNumberFormat="1" applyFont="1" applyBorder="1" applyAlignment="1">
      <alignment horizontal="right"/>
    </xf>
    <xf numFmtId="10" fontId="18" fillId="7" borderId="1" xfId="0" applyNumberFormat="1" applyFont="1" applyFill="1" applyBorder="1" applyAlignment="1">
      <alignment horizontal="center" vertical="center"/>
    </xf>
    <xf numFmtId="168" fontId="18" fillId="7" borderId="1" xfId="0" applyNumberFormat="1" applyFont="1" applyFill="1" applyBorder="1" applyAlignment="1">
      <alignment horizontal="center" vertical="center"/>
    </xf>
    <xf numFmtId="0" fontId="15" fillId="0" borderId="8" xfId="0" applyFont="1" applyBorder="1" applyAlignment="1">
      <alignment vertical="center"/>
    </xf>
    <xf numFmtId="0" fontId="15" fillId="0" borderId="0" xfId="0" applyFont="1" applyAlignment="1">
      <alignment vertical="center"/>
    </xf>
    <xf numFmtId="10" fontId="18" fillId="9" borderId="1" xfId="0" applyNumberFormat="1" applyFont="1" applyFill="1" applyBorder="1" applyAlignment="1">
      <alignment horizontal="center" vertical="center"/>
    </xf>
    <xf numFmtId="44" fontId="18" fillId="10" borderId="1" xfId="0" applyNumberFormat="1" applyFont="1" applyFill="1" applyBorder="1" applyAlignment="1">
      <alignment vertical="center"/>
    </xf>
    <xf numFmtId="44" fontId="12" fillId="6" borderId="1" xfId="0" applyNumberFormat="1" applyFont="1" applyFill="1" applyBorder="1" applyAlignment="1">
      <alignment vertical="center"/>
    </xf>
    <xf numFmtId="0" fontId="0" fillId="0" borderId="0" xfId="0" applyAlignment="1">
      <alignment horizontal="center" vertical="center"/>
    </xf>
    <xf numFmtId="0" fontId="0" fillId="3" borderId="1" xfId="0" applyFill="1" applyBorder="1"/>
    <xf numFmtId="164" fontId="0" fillId="3" borderId="1" xfId="0" applyNumberFormat="1" applyFill="1" applyBorder="1"/>
    <xf numFmtId="0" fontId="0" fillId="0" borderId="1" xfId="0" applyBorder="1" applyAlignment="1">
      <alignment wrapText="1"/>
    </xf>
    <xf numFmtId="0" fontId="1" fillId="0" borderId="1" xfId="0" applyFont="1" applyBorder="1" applyAlignment="1">
      <alignment horizontal="left" vertical="center" wrapText="1"/>
    </xf>
    <xf numFmtId="0" fontId="0" fillId="0" borderId="2" xfId="0" applyBorder="1"/>
    <xf numFmtId="0" fontId="0" fillId="0" borderId="3" xfId="0" applyBorder="1"/>
    <xf numFmtId="0" fontId="24" fillId="0" borderId="0" xfId="0" applyFont="1" applyAlignment="1">
      <alignment horizontal="center"/>
    </xf>
    <xf numFmtId="164" fontId="24" fillId="0" borderId="0" xfId="0" applyNumberFormat="1" applyFont="1" applyAlignment="1">
      <alignment horizontal="center"/>
    </xf>
    <xf numFmtId="164" fontId="1" fillId="0" borderId="2" xfId="0" applyNumberFormat="1" applyFont="1" applyBorder="1"/>
    <xf numFmtId="164" fontId="0" fillId="0" borderId="2" xfId="0" applyNumberFormat="1" applyBorder="1"/>
    <xf numFmtId="164" fontId="0" fillId="6" borderId="6" xfId="0" applyNumberFormat="1" applyFill="1" applyBorder="1"/>
    <xf numFmtId="0" fontId="24" fillId="2" borderId="1" xfId="0" applyFont="1" applyFill="1" applyBorder="1" applyAlignment="1">
      <alignment horizontal="center"/>
    </xf>
    <xf numFmtId="0" fontId="24" fillId="2" borderId="1" xfId="0" applyFont="1" applyFill="1" applyBorder="1"/>
    <xf numFmtId="9" fontId="0" fillId="0" borderId="1" xfId="0" applyNumberFormat="1" applyBorder="1" applyAlignment="1">
      <alignment horizontal="center"/>
    </xf>
    <xf numFmtId="164" fontId="0" fillId="0" borderId="1" xfId="0" applyNumberFormat="1" applyBorder="1" applyAlignment="1">
      <alignment horizontal="center"/>
    </xf>
    <xf numFmtId="164" fontId="0" fillId="3" borderId="2" xfId="0" applyNumberFormat="1" applyFill="1" applyBorder="1"/>
    <xf numFmtId="0" fontId="24" fillId="0" borderId="1" xfId="0" applyFont="1" applyBorder="1"/>
    <xf numFmtId="164" fontId="24" fillId="0" borderId="1" xfId="0" applyNumberFormat="1" applyFont="1" applyBorder="1"/>
    <xf numFmtId="164" fontId="1" fillId="2" borderId="1" xfId="0" applyNumberFormat="1" applyFont="1" applyFill="1" applyBorder="1"/>
    <xf numFmtId="164" fontId="1" fillId="2" borderId="2" xfId="0" applyNumberFormat="1" applyFont="1" applyFill="1" applyBorder="1"/>
    <xf numFmtId="0" fontId="7" fillId="6" borderId="1" xfId="0" applyFont="1" applyFill="1" applyBorder="1" applyAlignment="1">
      <alignment horizontal="center"/>
    </xf>
    <xf numFmtId="164" fontId="8" fillId="0" borderId="7" xfId="1" applyNumberFormat="1" applyFont="1" applyBorder="1" applyAlignment="1">
      <alignment horizontal="right"/>
    </xf>
    <xf numFmtId="0" fontId="10" fillId="2" borderId="1" xfId="0" applyFont="1" applyFill="1" applyBorder="1" applyAlignment="1">
      <alignment horizontal="center" vertical="center"/>
    </xf>
    <xf numFmtId="164" fontId="1" fillId="2" borderId="1" xfId="0" applyNumberFormat="1" applyFont="1" applyFill="1" applyBorder="1" applyAlignment="1">
      <alignment horizontal="center" vertical="center"/>
    </xf>
    <xf numFmtId="0" fontId="4" fillId="2" borderId="1" xfId="0" applyFont="1" applyFill="1" applyBorder="1"/>
    <xf numFmtId="0" fontId="0" fillId="2" borderId="1" xfId="0" applyFill="1" applyBorder="1"/>
    <xf numFmtId="0" fontId="6" fillId="6" borderId="1" xfId="0" applyFont="1" applyFill="1" applyBorder="1" applyAlignment="1">
      <alignment horizontal="right"/>
    </xf>
    <xf numFmtId="164" fontId="7" fillId="6" borderId="1" xfId="0" applyNumberFormat="1" applyFont="1" applyFill="1" applyBorder="1" applyAlignment="1">
      <alignment horizontal="right"/>
    </xf>
    <xf numFmtId="0" fontId="0" fillId="6" borderId="1" xfId="0" applyFill="1" applyBorder="1" applyAlignment="1">
      <alignment horizontal="right"/>
    </xf>
    <xf numFmtId="164" fontId="1" fillId="6" borderId="1" xfId="0" applyNumberFormat="1" applyFont="1" applyFill="1" applyBorder="1"/>
    <xf numFmtId="0" fontId="13" fillId="4" borderId="1" xfId="0" applyFont="1" applyFill="1" applyBorder="1" applyAlignment="1">
      <alignment horizontal="center" vertical="center"/>
    </xf>
    <xf numFmtId="0" fontId="24" fillId="2" borderId="6" xfId="0" applyFont="1" applyFill="1" applyBorder="1" applyAlignment="1">
      <alignment horizontal="center" vertical="center"/>
    </xf>
    <xf numFmtId="0" fontId="24" fillId="2" borderId="11" xfId="0" applyFont="1" applyFill="1" applyBorder="1" applyAlignment="1">
      <alignment horizontal="center" vertical="center"/>
    </xf>
    <xf numFmtId="0" fontId="16" fillId="0" borderId="1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6" fillId="4" borderId="1" xfId="0" applyFont="1" applyFill="1" applyBorder="1" applyAlignment="1">
      <alignment horizontal="center" vertical="center"/>
    </xf>
    <xf numFmtId="0" fontId="14" fillId="0" borderId="1" xfId="0" applyFont="1" applyBorder="1" applyAlignment="1">
      <alignment vertical="center"/>
    </xf>
    <xf numFmtId="165" fontId="14" fillId="0" borderId="1" xfId="0" applyNumberFormat="1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6" fillId="0" borderId="2" xfId="0" applyFont="1" applyBorder="1" applyAlignment="1">
      <alignment horizontal="left" vertical="center" wrapText="1"/>
    </xf>
    <xf numFmtId="0" fontId="16" fillId="0" borderId="3" xfId="0" applyFont="1" applyBorder="1" applyAlignment="1">
      <alignment horizontal="left" vertical="center" wrapText="1"/>
    </xf>
    <xf numFmtId="0" fontId="16" fillId="0" borderId="2" xfId="0" applyFont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center" wrapText="1"/>
    </xf>
    <xf numFmtId="0" fontId="16" fillId="0" borderId="3" xfId="0" applyFont="1" applyBorder="1" applyAlignment="1">
      <alignment horizontal="center" vertical="center" wrapText="1"/>
    </xf>
    <xf numFmtId="0" fontId="17" fillId="0" borderId="2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right" vertical="center" wrapText="1"/>
    </xf>
    <xf numFmtId="0" fontId="18" fillId="4" borderId="1" xfId="0" applyFont="1" applyFill="1" applyBorder="1" applyAlignment="1">
      <alignment horizontal="center" vertical="center"/>
    </xf>
    <xf numFmtId="0" fontId="14" fillId="0" borderId="1" xfId="0" applyFont="1" applyBorder="1" applyAlignment="1">
      <alignment horizontal="left" vertical="center"/>
    </xf>
    <xf numFmtId="0" fontId="18" fillId="0" borderId="1" xfId="0" applyFont="1" applyBorder="1" applyAlignment="1">
      <alignment horizontal="center" vertical="center"/>
    </xf>
    <xf numFmtId="0" fontId="16" fillId="5" borderId="1" xfId="0" applyFont="1" applyFill="1" applyBorder="1" applyAlignment="1">
      <alignment horizontal="center" vertical="center"/>
    </xf>
    <xf numFmtId="0" fontId="18" fillId="5" borderId="1" xfId="0" applyFont="1" applyFill="1" applyBorder="1" applyAlignment="1">
      <alignment horizontal="left" vertical="center"/>
    </xf>
    <xf numFmtId="164" fontId="18" fillId="0" borderId="1" xfId="0" applyNumberFormat="1" applyFont="1" applyBorder="1" applyAlignment="1">
      <alignment horizontal="center" vertical="center"/>
    </xf>
    <xf numFmtId="0" fontId="18" fillId="6" borderId="1" xfId="0" applyFont="1" applyFill="1" applyBorder="1" applyAlignment="1">
      <alignment horizontal="right" vertical="center"/>
    </xf>
    <xf numFmtId="0" fontId="14" fillId="3" borderId="2" xfId="0" applyFont="1" applyFill="1" applyBorder="1" applyAlignment="1">
      <alignment horizontal="left" vertical="center"/>
    </xf>
    <xf numFmtId="0" fontId="14" fillId="3" borderId="6" xfId="0" applyFont="1" applyFill="1" applyBorder="1" applyAlignment="1">
      <alignment horizontal="left" vertical="center"/>
    </xf>
    <xf numFmtId="0" fontId="14" fillId="3" borderId="3" xfId="0" applyFont="1" applyFill="1" applyBorder="1" applyAlignment="1">
      <alignment horizontal="left" vertical="center"/>
    </xf>
    <xf numFmtId="0" fontId="14" fillId="3" borderId="1" xfId="0" applyFont="1" applyFill="1" applyBorder="1" applyAlignment="1">
      <alignment horizontal="left" vertical="center"/>
    </xf>
    <xf numFmtId="44" fontId="14" fillId="0" borderId="1" xfId="0" applyNumberFormat="1" applyFont="1" applyBorder="1" applyAlignment="1">
      <alignment horizontal="center" vertical="center"/>
    </xf>
    <xf numFmtId="0" fontId="18" fillId="3" borderId="2" xfId="0" applyFont="1" applyFill="1" applyBorder="1" applyAlignment="1">
      <alignment horizontal="left" vertical="center"/>
    </xf>
    <xf numFmtId="0" fontId="18" fillId="3" borderId="6" xfId="0" applyFont="1" applyFill="1" applyBorder="1" applyAlignment="1">
      <alignment horizontal="left" vertical="center"/>
    </xf>
    <xf numFmtId="0" fontId="18" fillId="3" borderId="3" xfId="0" applyFont="1" applyFill="1" applyBorder="1" applyAlignment="1">
      <alignment horizontal="left" vertical="center"/>
    </xf>
    <xf numFmtId="0" fontId="14" fillId="3" borderId="1" xfId="0" applyFont="1" applyFill="1" applyBorder="1" applyAlignment="1">
      <alignment horizontal="center" vertical="center"/>
    </xf>
    <xf numFmtId="164" fontId="14" fillId="3" borderId="1" xfId="0" applyNumberFormat="1" applyFont="1" applyFill="1" applyBorder="1" applyAlignment="1">
      <alignment horizontal="center" vertical="center"/>
    </xf>
    <xf numFmtId="44" fontId="14" fillId="3" borderId="1" xfId="0" applyNumberFormat="1" applyFont="1" applyFill="1" applyBorder="1" applyAlignment="1">
      <alignment horizontal="center" vertical="center"/>
    </xf>
    <xf numFmtId="0" fontId="23" fillId="0" borderId="1" xfId="0" applyFont="1" applyBorder="1" applyAlignment="1">
      <alignment horizontal="center" vertical="center"/>
    </xf>
    <xf numFmtId="0" fontId="19" fillId="3" borderId="1" xfId="0" applyFont="1" applyFill="1" applyBorder="1" applyAlignment="1">
      <alignment horizontal="center" vertical="center"/>
    </xf>
    <xf numFmtId="0" fontId="18" fillId="3" borderId="1" xfId="0" applyFont="1" applyFill="1" applyBorder="1" applyAlignment="1">
      <alignment horizontal="left" vertical="center"/>
    </xf>
    <xf numFmtId="0" fontId="18" fillId="6" borderId="2" xfId="0" applyFont="1" applyFill="1" applyBorder="1" applyAlignment="1">
      <alignment horizontal="right" vertical="center"/>
    </xf>
    <xf numFmtId="0" fontId="18" fillId="6" borderId="6" xfId="0" applyFont="1" applyFill="1" applyBorder="1" applyAlignment="1">
      <alignment horizontal="right" vertical="center"/>
    </xf>
    <xf numFmtId="0" fontId="18" fillId="6" borderId="3" xfId="0" applyFont="1" applyFill="1" applyBorder="1" applyAlignment="1">
      <alignment horizontal="right" vertical="center"/>
    </xf>
    <xf numFmtId="0" fontId="14" fillId="3" borderId="1" xfId="0" applyFont="1" applyFill="1" applyBorder="1" applyAlignment="1">
      <alignment vertical="center"/>
    </xf>
    <xf numFmtId="0" fontId="14" fillId="3" borderId="2" xfId="0" applyFont="1" applyFill="1" applyBorder="1" applyAlignment="1">
      <alignment vertical="center"/>
    </xf>
    <xf numFmtId="0" fontId="14" fillId="3" borderId="6" xfId="0" applyFont="1" applyFill="1" applyBorder="1" applyAlignment="1">
      <alignment vertical="center"/>
    </xf>
    <xf numFmtId="0" fontId="14" fillId="3" borderId="3" xfId="0" applyFont="1" applyFill="1" applyBorder="1" applyAlignment="1">
      <alignment vertical="center"/>
    </xf>
    <xf numFmtId="0" fontId="18" fillId="8" borderId="1" xfId="0" applyFont="1" applyFill="1" applyBorder="1" applyAlignment="1">
      <alignment horizontal="center" vertical="center"/>
    </xf>
    <xf numFmtId="0" fontId="21" fillId="5" borderId="1" xfId="0" applyFont="1" applyFill="1" applyBorder="1" applyAlignment="1">
      <alignment vertical="center"/>
    </xf>
    <xf numFmtId="0" fontId="18" fillId="7" borderId="1" xfId="0" applyFont="1" applyFill="1" applyBorder="1" applyAlignment="1">
      <alignment horizontal="center" vertical="center"/>
    </xf>
    <xf numFmtId="0" fontId="18" fillId="7" borderId="1" xfId="0" applyFont="1" applyFill="1" applyBorder="1" applyAlignment="1">
      <alignment horizontal="left" vertical="center"/>
    </xf>
    <xf numFmtId="0" fontId="21" fillId="0" borderId="1" xfId="0" applyFont="1" applyBorder="1" applyAlignment="1">
      <alignment vertical="center"/>
    </xf>
    <xf numFmtId="0" fontId="18" fillId="9" borderId="1" xfId="0" applyFont="1" applyFill="1" applyBorder="1" applyAlignment="1">
      <alignment horizontal="right" vertical="center"/>
    </xf>
    <xf numFmtId="0" fontId="14" fillId="7" borderId="1" xfId="0" applyFont="1" applyFill="1" applyBorder="1" applyAlignment="1">
      <alignment horizontal="left" vertical="center"/>
    </xf>
    <xf numFmtId="0" fontId="1" fillId="6" borderId="1" xfId="0" applyFont="1" applyFill="1" applyBorder="1" applyAlignment="1">
      <alignment horizontal="center"/>
    </xf>
    <xf numFmtId="0" fontId="18" fillId="1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center" wrapText="1"/>
    </xf>
    <xf numFmtId="0" fontId="1" fillId="6" borderId="1" xfId="0" applyFont="1" applyFill="1" applyBorder="1" applyAlignment="1">
      <alignment horizontal="center" vertical="center"/>
    </xf>
    <xf numFmtId="0" fontId="30" fillId="11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4" fontId="31" fillId="0" borderId="1" xfId="1" applyFont="1" applyBorder="1" applyAlignment="1">
      <alignment horizontal="center" vertical="center"/>
    </xf>
    <xf numFmtId="44" fontId="0" fillId="0" borderId="1" xfId="1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7" fillId="5" borderId="1" xfId="0" applyFont="1" applyFill="1" applyBorder="1" applyAlignment="1">
      <alignment horizontal="center"/>
    </xf>
    <xf numFmtId="0" fontId="6" fillId="5" borderId="1" xfId="0" applyFont="1" applyFill="1" applyBorder="1" applyAlignment="1">
      <alignment horizontal="center"/>
    </xf>
    <xf numFmtId="0" fontId="16" fillId="11" borderId="1" xfId="0" applyFont="1" applyFill="1" applyBorder="1" applyAlignment="1">
      <alignment horizontal="center" vertical="center"/>
    </xf>
    <xf numFmtId="0" fontId="11" fillId="0" borderId="6" xfId="0" applyFont="1" applyBorder="1" applyAlignment="1">
      <alignment horizontal="center"/>
    </xf>
    <xf numFmtId="0" fontId="11" fillId="0" borderId="3" xfId="0" applyFont="1" applyBorder="1" applyAlignment="1">
      <alignment horizontal="center"/>
    </xf>
    <xf numFmtId="0" fontId="11" fillId="0" borderId="2" xfId="0" applyFont="1" applyBorder="1" applyAlignment="1">
      <alignment horizontal="center"/>
    </xf>
    <xf numFmtId="164" fontId="1" fillId="0" borderId="2" xfId="1" applyNumberFormat="1" applyFont="1" applyBorder="1" applyAlignment="1">
      <alignment horizontal="center"/>
    </xf>
    <xf numFmtId="44" fontId="1" fillId="0" borderId="3" xfId="1" applyFont="1" applyBorder="1" applyAlignment="1">
      <alignment horizontal="center"/>
    </xf>
    <xf numFmtId="164" fontId="1" fillId="0" borderId="2" xfId="0" applyNumberFormat="1" applyFont="1" applyBorder="1" applyAlignment="1">
      <alignment horizontal="center"/>
    </xf>
    <xf numFmtId="9" fontId="1" fillId="0" borderId="3" xfId="0" applyNumberFormat="1" applyFont="1" applyBorder="1" applyAlignment="1">
      <alignment horizontal="center"/>
    </xf>
    <xf numFmtId="164" fontId="24" fillId="6" borderId="2" xfId="0" applyNumberFormat="1" applyFont="1" applyFill="1" applyBorder="1" applyAlignment="1">
      <alignment horizontal="center"/>
    </xf>
    <xf numFmtId="0" fontId="24" fillId="6" borderId="3" xfId="0" applyFont="1" applyFill="1" applyBorder="1" applyAlignment="1">
      <alignment horizontal="center"/>
    </xf>
    <xf numFmtId="164" fontId="24" fillId="6" borderId="2" xfId="1" applyNumberFormat="1" applyFont="1" applyFill="1" applyBorder="1" applyAlignment="1">
      <alignment horizontal="center"/>
    </xf>
    <xf numFmtId="44" fontId="24" fillId="6" borderId="3" xfId="1" applyFont="1" applyFill="1" applyBorder="1" applyAlignment="1">
      <alignment horizontal="center"/>
    </xf>
    <xf numFmtId="0" fontId="11" fillId="2" borderId="2" xfId="0" applyFont="1" applyFill="1" applyBorder="1" applyAlignment="1">
      <alignment horizontal="center"/>
    </xf>
    <xf numFmtId="0" fontId="11" fillId="2" borderId="3" xfId="0" applyFont="1" applyFill="1" applyBorder="1" applyAlignment="1">
      <alignment horizontal="center"/>
    </xf>
    <xf numFmtId="0" fontId="10" fillId="2" borderId="2" xfId="0" applyFont="1" applyFill="1" applyBorder="1" applyAlignment="1">
      <alignment horizontal="center"/>
    </xf>
    <xf numFmtId="0" fontId="10" fillId="2" borderId="3" xfId="0" applyFont="1" applyFill="1" applyBorder="1" applyAlignment="1">
      <alignment horizontal="center"/>
    </xf>
    <xf numFmtId="0" fontId="7" fillId="6" borderId="2" xfId="0" applyFont="1" applyFill="1" applyBorder="1" applyAlignment="1">
      <alignment horizontal="right"/>
    </xf>
    <xf numFmtId="0" fontId="7" fillId="6" borderId="6" xfId="0" applyFont="1" applyFill="1" applyBorder="1" applyAlignment="1">
      <alignment horizontal="right"/>
    </xf>
    <xf numFmtId="0" fontId="7" fillId="0" borderId="7" xfId="0" applyFont="1" applyBorder="1" applyAlignment="1">
      <alignment horizontal="right"/>
    </xf>
    <xf numFmtId="0" fontId="7" fillId="0" borderId="1" xfId="0" applyFont="1" applyBorder="1" applyAlignment="1">
      <alignment horizontal="right"/>
    </xf>
    <xf numFmtId="0" fontId="8" fillId="2" borderId="2" xfId="0" applyFont="1" applyFill="1" applyBorder="1" applyAlignment="1">
      <alignment horizontal="center"/>
    </xf>
    <xf numFmtId="0" fontId="8" fillId="2" borderId="3" xfId="0" applyFont="1" applyFill="1" applyBorder="1" applyAlignment="1">
      <alignment horizontal="center"/>
    </xf>
    <xf numFmtId="0" fontId="8" fillId="2" borderId="2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/>
    </xf>
    <xf numFmtId="0" fontId="10" fillId="0" borderId="3" xfId="0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8" fillId="0" borderId="3" xfId="0" applyFont="1" applyBorder="1" applyAlignment="1">
      <alignment horizontal="center"/>
    </xf>
    <xf numFmtId="164" fontId="24" fillId="6" borderId="3" xfId="0" applyNumberFormat="1" applyFont="1" applyFill="1" applyBorder="1" applyAlignment="1">
      <alignment horizontal="center"/>
    </xf>
    <xf numFmtId="164" fontId="7" fillId="6" borderId="1" xfId="0" applyNumberFormat="1" applyFont="1" applyFill="1" applyBorder="1" applyAlignment="1">
      <alignment horizontal="center"/>
    </xf>
  </cellXfs>
  <cellStyles count="3">
    <cellStyle name="Moeda" xfId="1" builtinId="4"/>
    <cellStyle name="Normal" xfId="0" builtinId="0"/>
    <cellStyle name="Porcentagem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omments" Target="../comments3.xml"/><Relationship Id="rId1" Type="http://schemas.openxmlformats.org/officeDocument/2006/relationships/vmlDrawing" Target="../drawings/vmlDrawing3.v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comments" Target="../comments4.xml"/><Relationship Id="rId1" Type="http://schemas.openxmlformats.org/officeDocument/2006/relationships/vmlDrawing" Target="../drawings/vmlDrawing4.v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3E0AD7-C6B2-4BAC-989C-1FA86496D208}">
  <sheetPr codeName="Planilha2"/>
  <dimension ref="B3:M42"/>
  <sheetViews>
    <sheetView workbookViewId="0">
      <selection activeCell="D45" sqref="D45"/>
    </sheetView>
  </sheetViews>
  <sheetFormatPr defaultRowHeight="14.4" x14ac:dyDescent="0.3"/>
  <cols>
    <col min="4" max="4" width="12.6640625" customWidth="1"/>
    <col min="6" max="6" width="18.77734375" customWidth="1"/>
    <col min="10" max="10" width="18.5546875" customWidth="1"/>
    <col min="12" max="12" width="12.6640625" customWidth="1"/>
    <col min="13" max="13" width="10.6640625" customWidth="1"/>
  </cols>
  <sheetData>
    <row r="3" spans="2:13" ht="14.4" customHeight="1" x14ac:dyDescent="0.3">
      <c r="B3" s="159" t="s">
        <v>309</v>
      </c>
      <c r="C3" s="159"/>
      <c r="D3" s="159"/>
      <c r="E3" s="159"/>
      <c r="F3" s="159"/>
      <c r="G3" s="159"/>
      <c r="H3" s="159"/>
      <c r="I3" s="159"/>
      <c r="J3" s="159"/>
      <c r="K3" s="159"/>
      <c r="L3" s="159"/>
      <c r="M3" s="159"/>
    </row>
    <row r="4" spans="2:13" ht="14.4" customHeight="1" x14ac:dyDescent="0.3">
      <c r="B4" s="159"/>
      <c r="C4" s="159"/>
      <c r="D4" s="159"/>
      <c r="E4" s="159"/>
      <c r="F4" s="159"/>
      <c r="G4" s="159"/>
      <c r="H4" s="159"/>
      <c r="I4" s="159"/>
      <c r="J4" s="159"/>
      <c r="K4" s="159"/>
      <c r="L4" s="159"/>
      <c r="M4" s="159"/>
    </row>
    <row r="5" spans="2:13" ht="14.4" customHeight="1" x14ac:dyDescent="0.3">
      <c r="B5" s="159"/>
      <c r="C5" s="159"/>
      <c r="D5" s="159"/>
      <c r="E5" s="159"/>
      <c r="F5" s="159"/>
      <c r="G5" s="159"/>
      <c r="H5" s="159"/>
      <c r="I5" s="159"/>
      <c r="J5" s="159"/>
      <c r="K5" s="159"/>
      <c r="L5" s="159"/>
      <c r="M5" s="159"/>
    </row>
    <row r="6" spans="2:13" x14ac:dyDescent="0.3">
      <c r="B6" s="158" t="s">
        <v>319</v>
      </c>
      <c r="C6" s="158"/>
      <c r="D6" s="158"/>
      <c r="E6" s="158" t="s">
        <v>320</v>
      </c>
      <c r="F6" s="158"/>
      <c r="G6" s="158"/>
      <c r="H6" s="158" t="s">
        <v>321</v>
      </c>
      <c r="I6" s="158"/>
      <c r="J6" s="158"/>
      <c r="K6" s="158" t="s">
        <v>322</v>
      </c>
      <c r="L6" s="158"/>
      <c r="M6" s="158"/>
    </row>
    <row r="7" spans="2:13" x14ac:dyDescent="0.3">
      <c r="B7" s="158"/>
      <c r="C7" s="158"/>
      <c r="D7" s="158"/>
      <c r="E7" s="158"/>
      <c r="F7" s="158"/>
      <c r="G7" s="158"/>
      <c r="H7" s="158"/>
      <c r="I7" s="158"/>
      <c r="J7" s="158"/>
      <c r="K7" s="158"/>
      <c r="L7" s="158"/>
      <c r="M7" s="158"/>
    </row>
    <row r="8" spans="2:13" s="72" customFormat="1" x14ac:dyDescent="0.3">
      <c r="B8" s="162" t="e">
        <f>CARPINTEIRO!I108</f>
        <v>#DIV/0!</v>
      </c>
      <c r="C8" s="162"/>
      <c r="D8" s="162"/>
      <c r="E8" s="162" t="e">
        <f>PEDREIRO!I108</f>
        <v>#DIV/0!</v>
      </c>
      <c r="F8" s="162"/>
      <c r="G8" s="162"/>
      <c r="H8" s="162" t="e">
        <f>'OPERARIO BRAÇAL'!I108</f>
        <v>#DIV/0!</v>
      </c>
      <c r="I8" s="162"/>
      <c r="J8" s="162"/>
      <c r="K8" s="160" t="e">
        <f>'CHEFE DE EQUIPE'!I108</f>
        <v>#DIV/0!</v>
      </c>
      <c r="L8" s="160"/>
      <c r="M8" s="160"/>
    </row>
    <row r="9" spans="2:13" s="72" customFormat="1" x14ac:dyDescent="0.3">
      <c r="B9" s="162"/>
      <c r="C9" s="162"/>
      <c r="D9" s="162"/>
      <c r="E9" s="162"/>
      <c r="F9" s="162"/>
      <c r="G9" s="162"/>
      <c r="H9" s="162"/>
      <c r="I9" s="162"/>
      <c r="J9" s="162"/>
      <c r="K9" s="160"/>
      <c r="L9" s="160"/>
      <c r="M9" s="160"/>
    </row>
    <row r="10" spans="2:13" ht="14.4" customHeight="1" x14ac:dyDescent="0.3">
      <c r="B10" s="159" t="s">
        <v>314</v>
      </c>
      <c r="C10" s="159"/>
      <c r="D10" s="159"/>
      <c r="E10" s="159"/>
      <c r="F10" s="159"/>
      <c r="G10" s="159"/>
      <c r="H10" s="159"/>
      <c r="I10" s="159"/>
      <c r="J10" s="159"/>
      <c r="K10" s="159"/>
      <c r="L10" s="159"/>
      <c r="M10" s="159"/>
    </row>
    <row r="11" spans="2:13" ht="14.4" customHeight="1" x14ac:dyDescent="0.3">
      <c r="B11" s="159"/>
      <c r="C11" s="159"/>
      <c r="D11" s="159"/>
      <c r="E11" s="159"/>
      <c r="F11" s="159"/>
      <c r="G11" s="159"/>
      <c r="H11" s="159"/>
      <c r="I11" s="159"/>
      <c r="J11" s="159"/>
      <c r="K11" s="159"/>
      <c r="L11" s="159"/>
      <c r="M11" s="159"/>
    </row>
    <row r="12" spans="2:13" ht="14.4" customHeight="1" x14ac:dyDescent="0.3">
      <c r="B12" s="161" t="e">
        <f>B8+E8+H8+K8</f>
        <v>#DIV/0!</v>
      </c>
      <c r="C12" s="161"/>
      <c r="D12" s="161"/>
      <c r="E12" s="161"/>
      <c r="F12" s="161"/>
      <c r="G12" s="161"/>
      <c r="H12" s="161"/>
      <c r="I12" s="161"/>
      <c r="J12" s="161"/>
      <c r="K12" s="161"/>
      <c r="L12" s="161"/>
      <c r="M12" s="161"/>
    </row>
    <row r="13" spans="2:13" ht="14.4" customHeight="1" x14ac:dyDescent="0.3">
      <c r="B13" s="161"/>
      <c r="C13" s="161"/>
      <c r="D13" s="161"/>
      <c r="E13" s="161"/>
      <c r="F13" s="161"/>
      <c r="G13" s="161"/>
      <c r="H13" s="161"/>
      <c r="I13" s="161"/>
      <c r="J13" s="161"/>
      <c r="K13" s="161"/>
      <c r="L13" s="161"/>
      <c r="M13" s="161"/>
    </row>
    <row r="15" spans="2:13" ht="15.6" x14ac:dyDescent="0.3">
      <c r="B15" s="164" t="s">
        <v>325</v>
      </c>
      <c r="C15" s="165"/>
      <c r="D15" s="165"/>
      <c r="E15" s="165"/>
      <c r="F15" s="165"/>
      <c r="G15" s="165"/>
      <c r="H15" s="165"/>
      <c r="I15" s="165"/>
      <c r="J15" s="165"/>
      <c r="K15" s="165"/>
      <c r="L15" s="165"/>
      <c r="M15" s="165"/>
    </row>
    <row r="16" spans="2:13" ht="32.4" customHeight="1" x14ac:dyDescent="0.3">
      <c r="B16" s="157" t="s">
        <v>326</v>
      </c>
      <c r="C16" s="157"/>
      <c r="D16" s="157"/>
      <c r="E16" s="157"/>
      <c r="F16" s="157"/>
      <c r="G16" s="157"/>
      <c r="H16" s="157"/>
      <c r="I16" s="157"/>
      <c r="J16" s="157"/>
      <c r="K16" s="157"/>
      <c r="L16" s="157"/>
      <c r="M16" s="157"/>
    </row>
    <row r="17" spans="2:13" ht="29.4" customHeight="1" x14ac:dyDescent="0.3">
      <c r="B17" s="157" t="s">
        <v>329</v>
      </c>
      <c r="C17" s="157"/>
      <c r="D17" s="157"/>
      <c r="E17" s="157"/>
      <c r="F17" s="157"/>
      <c r="G17" s="157"/>
      <c r="H17" s="157"/>
      <c r="I17" s="157"/>
      <c r="J17" s="157"/>
      <c r="K17" s="157"/>
      <c r="L17" s="157"/>
      <c r="M17" s="157"/>
    </row>
    <row r="18" spans="2:13" ht="47.4" customHeight="1" x14ac:dyDescent="0.3">
      <c r="B18" s="157" t="s">
        <v>327</v>
      </c>
      <c r="C18" s="157"/>
      <c r="D18" s="157"/>
      <c r="E18" s="157"/>
      <c r="F18" s="157"/>
      <c r="G18" s="157"/>
      <c r="H18" s="157"/>
      <c r="I18" s="157"/>
      <c r="J18" s="157"/>
      <c r="K18" s="157"/>
      <c r="L18" s="157"/>
      <c r="M18" s="157"/>
    </row>
    <row r="19" spans="2:13" x14ac:dyDescent="0.3">
      <c r="B19" s="157" t="s">
        <v>328</v>
      </c>
      <c r="C19" s="157"/>
      <c r="D19" s="157"/>
      <c r="E19" s="157"/>
      <c r="F19" s="157"/>
      <c r="G19" s="157"/>
      <c r="H19" s="157"/>
      <c r="I19" s="157"/>
      <c r="J19" s="157"/>
      <c r="K19" s="157"/>
      <c r="L19" s="157"/>
      <c r="M19" s="157"/>
    </row>
    <row r="20" spans="2:13" x14ac:dyDescent="0.3">
      <c r="B20" s="157"/>
      <c r="C20" s="157"/>
      <c r="D20" s="157"/>
      <c r="E20" s="157"/>
      <c r="F20" s="157"/>
      <c r="G20" s="157"/>
      <c r="H20" s="157"/>
      <c r="I20" s="157"/>
      <c r="J20" s="157"/>
      <c r="K20" s="157"/>
      <c r="L20" s="157"/>
      <c r="M20" s="157"/>
    </row>
    <row r="21" spans="2:13" x14ac:dyDescent="0.3">
      <c r="B21" s="163" t="s">
        <v>332</v>
      </c>
      <c r="C21" s="163"/>
      <c r="D21" s="163"/>
      <c r="E21" s="163"/>
      <c r="F21" s="163"/>
      <c r="G21" s="163"/>
      <c r="H21" s="163"/>
      <c r="I21" s="163"/>
      <c r="J21" s="163"/>
      <c r="K21" s="163"/>
      <c r="L21" s="163"/>
      <c r="M21" s="163"/>
    </row>
    <row r="22" spans="2:13" x14ac:dyDescent="0.3">
      <c r="B22" s="163"/>
      <c r="C22" s="163"/>
      <c r="D22" s="163"/>
      <c r="E22" s="163"/>
      <c r="F22" s="163"/>
      <c r="G22" s="163"/>
      <c r="H22" s="163"/>
      <c r="I22" s="163"/>
      <c r="J22" s="163"/>
      <c r="K22" s="163"/>
      <c r="L22" s="163"/>
      <c r="M22" s="163"/>
    </row>
    <row r="23" spans="2:13" x14ac:dyDescent="0.3">
      <c r="B23" s="157" t="s">
        <v>333</v>
      </c>
      <c r="C23" s="157"/>
      <c r="D23" s="157"/>
      <c r="E23" s="157"/>
      <c r="F23" s="157"/>
      <c r="G23" s="157"/>
      <c r="H23" s="157"/>
      <c r="I23" s="157"/>
      <c r="J23" s="157"/>
      <c r="K23" s="157"/>
      <c r="L23" s="157"/>
      <c r="M23" s="157"/>
    </row>
    <row r="24" spans="2:13" x14ac:dyDescent="0.3">
      <c r="B24" s="157"/>
      <c r="C24" s="157"/>
      <c r="D24" s="157"/>
      <c r="E24" s="157"/>
      <c r="F24" s="157"/>
      <c r="G24" s="157"/>
      <c r="H24" s="157"/>
      <c r="I24" s="157"/>
      <c r="J24" s="157"/>
      <c r="K24" s="157"/>
      <c r="L24" s="157"/>
      <c r="M24" s="157"/>
    </row>
    <row r="25" spans="2:13" x14ac:dyDescent="0.3">
      <c r="B25" s="157" t="s">
        <v>335</v>
      </c>
      <c r="C25" s="157"/>
      <c r="D25" s="157"/>
      <c r="E25" s="157"/>
      <c r="F25" s="157"/>
      <c r="G25" s="157"/>
      <c r="H25" s="157"/>
      <c r="I25" s="157"/>
      <c r="J25" s="157"/>
      <c r="K25" s="157"/>
      <c r="L25" s="157"/>
      <c r="M25" s="157"/>
    </row>
    <row r="26" spans="2:13" x14ac:dyDescent="0.3">
      <c r="B26" s="157"/>
      <c r="C26" s="157"/>
      <c r="D26" s="157"/>
      <c r="E26" s="157"/>
      <c r="F26" s="157"/>
      <c r="G26" s="157"/>
      <c r="H26" s="157"/>
      <c r="I26" s="157"/>
      <c r="J26" s="157"/>
      <c r="K26" s="157"/>
      <c r="L26" s="157"/>
      <c r="M26" s="157"/>
    </row>
    <row r="27" spans="2:13" x14ac:dyDescent="0.3">
      <c r="B27" s="157" t="s">
        <v>334</v>
      </c>
      <c r="C27" s="157"/>
      <c r="D27" s="157"/>
      <c r="E27" s="157"/>
      <c r="F27" s="157"/>
      <c r="G27" s="157"/>
      <c r="H27" s="157"/>
      <c r="I27" s="157"/>
      <c r="J27" s="157"/>
      <c r="K27" s="157"/>
      <c r="L27" s="157"/>
      <c r="M27" s="157"/>
    </row>
    <row r="28" spans="2:13" x14ac:dyDescent="0.3">
      <c r="B28" s="157"/>
      <c r="C28" s="157"/>
      <c r="D28" s="157"/>
      <c r="E28" s="157"/>
      <c r="F28" s="157"/>
      <c r="G28" s="157"/>
      <c r="H28" s="157"/>
      <c r="I28" s="157"/>
      <c r="J28" s="157"/>
      <c r="K28" s="157"/>
      <c r="L28" s="157"/>
      <c r="M28" s="157"/>
    </row>
    <row r="29" spans="2:13" x14ac:dyDescent="0.3">
      <c r="B29" s="157" t="s">
        <v>336</v>
      </c>
      <c r="C29" s="157"/>
      <c r="D29" s="157"/>
      <c r="E29" s="157"/>
      <c r="F29" s="157"/>
      <c r="G29" s="157"/>
      <c r="H29" s="157"/>
      <c r="I29" s="157"/>
      <c r="J29" s="157"/>
      <c r="K29" s="157"/>
      <c r="L29" s="157"/>
      <c r="M29" s="157"/>
    </row>
    <row r="30" spans="2:13" x14ac:dyDescent="0.3">
      <c r="B30" s="157"/>
      <c r="C30" s="157"/>
      <c r="D30" s="157"/>
      <c r="E30" s="157"/>
      <c r="F30" s="157"/>
      <c r="G30" s="157"/>
      <c r="H30" s="157"/>
      <c r="I30" s="157"/>
      <c r="J30" s="157"/>
      <c r="K30" s="157"/>
      <c r="L30" s="157"/>
      <c r="M30" s="157"/>
    </row>
    <row r="31" spans="2:13" x14ac:dyDescent="0.3">
      <c r="B31" s="157" t="s">
        <v>337</v>
      </c>
      <c r="C31" s="157"/>
      <c r="D31" s="157"/>
      <c r="E31" s="157"/>
      <c r="F31" s="157"/>
      <c r="G31" s="157"/>
      <c r="H31" s="157"/>
      <c r="I31" s="157"/>
      <c r="J31" s="157"/>
      <c r="K31" s="157"/>
      <c r="L31" s="157"/>
      <c r="M31" s="157"/>
    </row>
    <row r="32" spans="2:13" x14ac:dyDescent="0.3">
      <c r="B32" s="157"/>
      <c r="C32" s="157"/>
      <c r="D32" s="157"/>
      <c r="E32" s="157"/>
      <c r="F32" s="157"/>
      <c r="G32" s="157"/>
      <c r="H32" s="157"/>
      <c r="I32" s="157"/>
      <c r="J32" s="157"/>
      <c r="K32" s="157"/>
      <c r="L32" s="157"/>
      <c r="M32" s="157"/>
    </row>
    <row r="33" spans="2:13" x14ac:dyDescent="0.3">
      <c r="B33" s="157" t="s">
        <v>338</v>
      </c>
      <c r="C33" s="157"/>
      <c r="D33" s="157"/>
      <c r="E33" s="157"/>
      <c r="F33" s="157"/>
      <c r="G33" s="157"/>
      <c r="H33" s="157"/>
      <c r="I33" s="157"/>
      <c r="J33" s="157"/>
      <c r="K33" s="157"/>
      <c r="L33" s="157"/>
      <c r="M33" s="157"/>
    </row>
    <row r="34" spans="2:13" x14ac:dyDescent="0.3">
      <c r="B34" s="157"/>
      <c r="C34" s="157"/>
      <c r="D34" s="157"/>
      <c r="E34" s="157"/>
      <c r="F34" s="157"/>
      <c r="G34" s="157"/>
      <c r="H34" s="157"/>
      <c r="I34" s="157"/>
      <c r="J34" s="157"/>
      <c r="K34" s="157"/>
      <c r="L34" s="157"/>
      <c r="M34" s="157"/>
    </row>
    <row r="35" spans="2:13" x14ac:dyDescent="0.3">
      <c r="B35" s="157" t="s">
        <v>339</v>
      </c>
      <c r="C35" s="157"/>
      <c r="D35" s="157"/>
      <c r="E35" s="157"/>
      <c r="F35" s="157"/>
      <c r="G35" s="157"/>
      <c r="H35" s="157"/>
      <c r="I35" s="157"/>
      <c r="J35" s="157"/>
      <c r="K35" s="157"/>
      <c r="L35" s="157"/>
      <c r="M35" s="157"/>
    </row>
    <row r="36" spans="2:13" x14ac:dyDescent="0.3">
      <c r="B36" s="157"/>
      <c r="C36" s="157"/>
      <c r="D36" s="157"/>
      <c r="E36" s="157"/>
      <c r="F36" s="157"/>
      <c r="G36" s="157"/>
      <c r="H36" s="157"/>
      <c r="I36" s="157"/>
      <c r="J36" s="157"/>
      <c r="K36" s="157"/>
      <c r="L36" s="157"/>
      <c r="M36" s="157"/>
    </row>
    <row r="37" spans="2:13" x14ac:dyDescent="0.3">
      <c r="B37" s="157" t="s">
        <v>340</v>
      </c>
      <c r="C37" s="157"/>
      <c r="D37" s="157"/>
      <c r="E37" s="157"/>
      <c r="F37" s="157"/>
      <c r="G37" s="157"/>
      <c r="H37" s="157"/>
      <c r="I37" s="157"/>
      <c r="J37" s="157"/>
      <c r="K37" s="157"/>
      <c r="L37" s="157"/>
      <c r="M37" s="157"/>
    </row>
    <row r="38" spans="2:13" x14ac:dyDescent="0.3">
      <c r="B38" s="157"/>
      <c r="C38" s="157"/>
      <c r="D38" s="157"/>
      <c r="E38" s="157"/>
      <c r="F38" s="157"/>
      <c r="G38" s="157"/>
      <c r="H38" s="157"/>
      <c r="I38" s="157"/>
      <c r="J38" s="157"/>
      <c r="K38" s="157"/>
      <c r="L38" s="157"/>
      <c r="M38" s="157"/>
    </row>
    <row r="39" spans="2:13" x14ac:dyDescent="0.3">
      <c r="B39" s="157" t="s">
        <v>339</v>
      </c>
      <c r="C39" s="157"/>
      <c r="D39" s="157"/>
      <c r="E39" s="157"/>
      <c r="F39" s="157"/>
      <c r="G39" s="157"/>
      <c r="H39" s="157"/>
      <c r="I39" s="157"/>
      <c r="J39" s="157"/>
      <c r="K39" s="157"/>
      <c r="L39" s="157"/>
      <c r="M39" s="157"/>
    </row>
    <row r="40" spans="2:13" x14ac:dyDescent="0.3">
      <c r="B40" s="157"/>
      <c r="C40" s="157"/>
      <c r="D40" s="157"/>
      <c r="E40" s="157"/>
      <c r="F40" s="157"/>
      <c r="G40" s="157"/>
      <c r="H40" s="157"/>
      <c r="I40" s="157"/>
      <c r="J40" s="157"/>
      <c r="K40" s="157"/>
      <c r="L40" s="157"/>
      <c r="M40" s="157"/>
    </row>
    <row r="41" spans="2:13" x14ac:dyDescent="0.3">
      <c r="B41" s="157" t="s">
        <v>341</v>
      </c>
      <c r="C41" s="157"/>
      <c r="D41" s="157"/>
      <c r="E41" s="157"/>
      <c r="F41" s="157"/>
      <c r="G41" s="157"/>
      <c r="H41" s="157"/>
      <c r="I41" s="157"/>
      <c r="J41" s="157"/>
      <c r="K41" s="157"/>
      <c r="L41" s="157"/>
      <c r="M41" s="157"/>
    </row>
    <row r="42" spans="2:13" x14ac:dyDescent="0.3">
      <c r="B42" s="157"/>
      <c r="C42" s="157"/>
      <c r="D42" s="157"/>
      <c r="E42" s="157"/>
      <c r="F42" s="157"/>
      <c r="G42" s="157"/>
      <c r="H42" s="157"/>
      <c r="I42" s="157"/>
      <c r="J42" s="157"/>
      <c r="K42" s="157"/>
      <c r="L42" s="157"/>
      <c r="M42" s="157"/>
    </row>
  </sheetData>
  <mergeCells count="27">
    <mergeCell ref="B21:M22"/>
    <mergeCell ref="B23:M24"/>
    <mergeCell ref="B25:M26"/>
    <mergeCell ref="B27:M28"/>
    <mergeCell ref="B15:M15"/>
    <mergeCell ref="B16:M16"/>
    <mergeCell ref="B17:M17"/>
    <mergeCell ref="B18:M18"/>
    <mergeCell ref="B19:M20"/>
    <mergeCell ref="K6:M7"/>
    <mergeCell ref="B3:M5"/>
    <mergeCell ref="K8:M9"/>
    <mergeCell ref="B10:M11"/>
    <mergeCell ref="B12:M13"/>
    <mergeCell ref="B6:D7"/>
    <mergeCell ref="E6:G7"/>
    <mergeCell ref="H6:J7"/>
    <mergeCell ref="B8:D9"/>
    <mergeCell ref="E8:G9"/>
    <mergeCell ref="H8:J9"/>
    <mergeCell ref="B39:M40"/>
    <mergeCell ref="B41:M42"/>
    <mergeCell ref="B29:M30"/>
    <mergeCell ref="B31:M32"/>
    <mergeCell ref="B33:M34"/>
    <mergeCell ref="B35:M36"/>
    <mergeCell ref="B37:M38"/>
  </mergeCell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8F9E90-2BB2-4967-804E-15F2A4A9CB57}">
  <sheetPr codeName="Planilha3"/>
  <dimension ref="A1:AN108"/>
  <sheetViews>
    <sheetView topLeftCell="A76" workbookViewId="0">
      <selection activeCell="H115" sqref="H115"/>
    </sheetView>
  </sheetViews>
  <sheetFormatPr defaultRowHeight="14.4" x14ac:dyDescent="0.3"/>
  <cols>
    <col min="1" max="1" width="23.109375" customWidth="1"/>
    <col min="2" max="2" width="13.6640625" customWidth="1"/>
    <col min="7" max="7" width="12.21875" customWidth="1"/>
    <col min="8" max="8" width="12.44140625" customWidth="1"/>
    <col min="9" max="9" width="18.33203125" customWidth="1"/>
    <col min="13" max="13" width="24.77734375" customWidth="1"/>
  </cols>
  <sheetData>
    <row r="1" spans="1:40" s="19" customFormat="1" ht="33" customHeight="1" x14ac:dyDescent="0.3">
      <c r="A1" s="103" t="s">
        <v>126</v>
      </c>
      <c r="B1" s="103"/>
      <c r="C1" s="103"/>
      <c r="D1" s="103"/>
      <c r="E1" s="103"/>
      <c r="F1" s="103"/>
      <c r="G1" s="103"/>
      <c r="H1" s="103"/>
      <c r="I1" s="103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s="67" customFormat="1" ht="22.8" customHeight="1" x14ac:dyDescent="0.3">
      <c r="A2" s="104" t="s">
        <v>302</v>
      </c>
      <c r="B2" s="104"/>
      <c r="C2" s="104"/>
      <c r="D2" s="104"/>
      <c r="E2" s="104"/>
      <c r="F2" s="104"/>
      <c r="G2" s="104"/>
      <c r="H2" s="104"/>
      <c r="I2" s="104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</row>
    <row r="3" spans="1:40" s="68" customFormat="1" ht="13.8" customHeight="1" x14ac:dyDescent="0.3">
      <c r="A3" s="104" t="s">
        <v>305</v>
      </c>
      <c r="B3" s="104"/>
      <c r="C3" s="104"/>
      <c r="D3" s="104"/>
      <c r="E3" s="104"/>
      <c r="F3" s="104"/>
      <c r="G3" s="104"/>
      <c r="H3" s="104"/>
      <c r="I3" s="104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</row>
    <row r="4" spans="1:40" s="68" customFormat="1" ht="36.6" customHeight="1" x14ac:dyDescent="0.3">
      <c r="A4" s="105" t="s">
        <v>301</v>
      </c>
      <c r="B4" s="104"/>
      <c r="C4" s="104"/>
      <c r="D4" s="104"/>
      <c r="E4" s="104"/>
      <c r="F4" s="104"/>
      <c r="G4" s="104"/>
      <c r="H4" s="104"/>
      <c r="I4" s="10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</row>
    <row r="5" spans="1:40" s="19" customFormat="1" ht="17.100000000000001" customHeight="1" x14ac:dyDescent="0.3">
      <c r="A5" s="106" t="s">
        <v>127</v>
      </c>
      <c r="B5" s="106"/>
      <c r="C5" s="106"/>
      <c r="D5" s="106"/>
      <c r="E5" s="106"/>
      <c r="F5" s="107"/>
      <c r="G5" s="107"/>
      <c r="H5" s="107"/>
      <c r="I5" s="107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</row>
    <row r="6" spans="1:40" s="19" customFormat="1" ht="17.100000000000001" customHeight="1" x14ac:dyDescent="0.3">
      <c r="A6" s="106" t="s">
        <v>128</v>
      </c>
      <c r="B6" s="106"/>
      <c r="C6" s="106"/>
      <c r="D6" s="106"/>
      <c r="E6" s="106"/>
      <c r="F6" s="107"/>
      <c r="G6" s="107"/>
      <c r="H6" s="107"/>
      <c r="I6" s="107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</row>
    <row r="7" spans="1:40" s="19" customFormat="1" ht="17.100000000000001" customHeight="1" x14ac:dyDescent="0.3">
      <c r="A7" s="112" t="s">
        <v>129</v>
      </c>
      <c r="B7" s="113"/>
      <c r="C7" s="114"/>
      <c r="D7" s="115"/>
      <c r="E7" s="115"/>
      <c r="F7" s="116"/>
      <c r="G7" s="20" t="s">
        <v>130</v>
      </c>
      <c r="H7" s="117"/>
      <c r="I7" s="118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</row>
    <row r="8" spans="1:40" s="19" customFormat="1" ht="17.100000000000001" customHeight="1" x14ac:dyDescent="0.3">
      <c r="A8" s="119" t="s">
        <v>131</v>
      </c>
      <c r="B8" s="119"/>
      <c r="C8" s="119"/>
      <c r="D8" s="119"/>
      <c r="E8" s="119"/>
      <c r="F8" s="107"/>
      <c r="G8" s="107"/>
      <c r="H8" s="107"/>
      <c r="I8" s="107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</row>
    <row r="9" spans="1:40" x14ac:dyDescent="0.3">
      <c r="A9" s="108" t="s">
        <v>132</v>
      </c>
      <c r="B9" s="108"/>
      <c r="C9" s="108"/>
      <c r="D9" s="108"/>
      <c r="E9" s="108"/>
      <c r="F9" s="108"/>
      <c r="G9" s="108"/>
      <c r="H9" s="108"/>
      <c r="I9" s="108"/>
    </row>
    <row r="10" spans="1:40" x14ac:dyDescent="0.3">
      <c r="A10" s="21" t="s">
        <v>133</v>
      </c>
      <c r="B10" s="109" t="s">
        <v>134</v>
      </c>
      <c r="C10" s="109"/>
      <c r="D10" s="109"/>
      <c r="E10" s="109"/>
      <c r="F10" s="109"/>
      <c r="G10" s="110"/>
      <c r="H10" s="110"/>
      <c r="I10" s="110"/>
    </row>
    <row r="11" spans="1:40" x14ac:dyDescent="0.3">
      <c r="A11" s="21" t="s">
        <v>135</v>
      </c>
      <c r="B11" s="109" t="s">
        <v>136</v>
      </c>
      <c r="C11" s="109"/>
      <c r="D11" s="109"/>
      <c r="E11" s="109"/>
      <c r="F11" s="109"/>
      <c r="G11" s="111" t="s">
        <v>137</v>
      </c>
      <c r="H11" s="111"/>
      <c r="I11" s="111"/>
    </row>
    <row r="12" spans="1:40" x14ac:dyDescent="0.3">
      <c r="A12" s="21" t="s">
        <v>138</v>
      </c>
      <c r="B12" s="109" t="s">
        <v>139</v>
      </c>
      <c r="C12" s="109"/>
      <c r="D12" s="109"/>
      <c r="E12" s="109"/>
      <c r="F12" s="109"/>
      <c r="G12" s="111"/>
      <c r="H12" s="111"/>
      <c r="I12" s="111"/>
    </row>
    <row r="13" spans="1:40" x14ac:dyDescent="0.3">
      <c r="A13" s="21" t="s">
        <v>140</v>
      </c>
      <c r="B13" s="109" t="s">
        <v>141</v>
      </c>
      <c r="C13" s="109"/>
      <c r="D13" s="109"/>
      <c r="E13" s="109"/>
      <c r="F13" s="109"/>
      <c r="G13" s="111"/>
      <c r="H13" s="111"/>
      <c r="I13" s="111"/>
    </row>
    <row r="14" spans="1:40" x14ac:dyDescent="0.3">
      <c r="A14" s="21" t="s">
        <v>142</v>
      </c>
      <c r="B14" s="109" t="s">
        <v>143</v>
      </c>
      <c r="C14" s="109"/>
      <c r="D14" s="109"/>
      <c r="E14" s="109"/>
      <c r="F14" s="109"/>
      <c r="G14" s="111"/>
      <c r="H14" s="111"/>
      <c r="I14" s="111"/>
    </row>
    <row r="15" spans="1:40" x14ac:dyDescent="0.3">
      <c r="A15" s="21" t="s">
        <v>144</v>
      </c>
      <c r="B15" s="109" t="s">
        <v>145</v>
      </c>
      <c r="C15" s="109"/>
      <c r="D15" s="109"/>
      <c r="E15" s="109"/>
      <c r="F15" s="109"/>
      <c r="G15" s="111"/>
      <c r="H15" s="111"/>
      <c r="I15" s="111"/>
    </row>
    <row r="16" spans="1:40" x14ac:dyDescent="0.3">
      <c r="A16" s="120" t="s">
        <v>146</v>
      </c>
      <c r="B16" s="120"/>
      <c r="C16" s="120"/>
      <c r="D16" s="120"/>
      <c r="E16" s="120"/>
      <c r="F16" s="120"/>
      <c r="G16" s="120"/>
      <c r="H16" s="120"/>
      <c r="I16" s="120"/>
    </row>
    <row r="17" spans="1:9" x14ac:dyDescent="0.3">
      <c r="A17" s="21" t="s">
        <v>147</v>
      </c>
      <c r="B17" s="121" t="s">
        <v>148</v>
      </c>
      <c r="C17" s="121"/>
      <c r="D17" s="121"/>
      <c r="E17" s="121"/>
      <c r="F17" s="121"/>
      <c r="G17" s="122" t="s">
        <v>96</v>
      </c>
      <c r="H17" s="122"/>
      <c r="I17" s="122"/>
    </row>
    <row r="18" spans="1:9" x14ac:dyDescent="0.3">
      <c r="A18" s="21" t="s">
        <v>149</v>
      </c>
      <c r="B18" s="121" t="s">
        <v>150</v>
      </c>
      <c r="C18" s="121"/>
      <c r="D18" s="121"/>
      <c r="E18" s="121"/>
      <c r="F18" s="121"/>
      <c r="G18" s="111" t="s">
        <v>290</v>
      </c>
      <c r="H18" s="111"/>
      <c r="I18" s="111"/>
    </row>
    <row r="19" spans="1:9" x14ac:dyDescent="0.3">
      <c r="A19" s="21" t="s">
        <v>151</v>
      </c>
      <c r="B19" s="121" t="s">
        <v>152</v>
      </c>
      <c r="C19" s="121"/>
      <c r="D19" s="121"/>
      <c r="E19" s="121"/>
      <c r="F19" s="121"/>
      <c r="G19" s="111" t="s">
        <v>306</v>
      </c>
      <c r="H19" s="111"/>
      <c r="I19" s="111"/>
    </row>
    <row r="20" spans="1:9" x14ac:dyDescent="0.3">
      <c r="A20" s="21" t="s">
        <v>153</v>
      </c>
      <c r="B20" s="121" t="s">
        <v>154</v>
      </c>
      <c r="C20" s="121"/>
      <c r="D20" s="121"/>
      <c r="E20" s="121"/>
      <c r="F20" s="121"/>
      <c r="G20" s="111" t="s">
        <v>159</v>
      </c>
      <c r="H20" s="111"/>
      <c r="I20" s="111"/>
    </row>
    <row r="21" spans="1:9" x14ac:dyDescent="0.3">
      <c r="A21" s="21" t="s">
        <v>155</v>
      </c>
      <c r="B21" s="121" t="s">
        <v>156</v>
      </c>
      <c r="C21" s="121"/>
      <c r="D21" s="121"/>
      <c r="E21" s="121"/>
      <c r="F21" s="121"/>
      <c r="G21" s="125"/>
      <c r="H21" s="125"/>
      <c r="I21" s="125"/>
    </row>
    <row r="22" spans="1:9" x14ac:dyDescent="0.3">
      <c r="A22" s="21" t="s">
        <v>157</v>
      </c>
      <c r="B22" s="121" t="s">
        <v>158</v>
      </c>
      <c r="C22" s="121"/>
      <c r="D22" s="121"/>
      <c r="E22" s="121"/>
      <c r="F22" s="121"/>
      <c r="G22" s="122" t="s">
        <v>288</v>
      </c>
      <c r="H22" s="111"/>
      <c r="I22" s="111"/>
    </row>
    <row r="23" spans="1:9" x14ac:dyDescent="0.3">
      <c r="A23" s="123" t="s">
        <v>160</v>
      </c>
      <c r="B23" s="123"/>
      <c r="C23" s="123"/>
      <c r="D23" s="123"/>
      <c r="E23" s="123"/>
      <c r="F23" s="123"/>
      <c r="G23" s="123"/>
      <c r="H23" s="123"/>
      <c r="I23" s="123"/>
    </row>
    <row r="24" spans="1:9" x14ac:dyDescent="0.3">
      <c r="A24" s="25" t="s">
        <v>20</v>
      </c>
      <c r="B24" s="124" t="s">
        <v>161</v>
      </c>
      <c r="C24" s="124"/>
      <c r="D24" s="124"/>
      <c r="E24" s="124"/>
      <c r="F24" s="124"/>
      <c r="G24" s="124"/>
      <c r="H24" s="124"/>
      <c r="I24" s="25" t="s">
        <v>162</v>
      </c>
    </row>
    <row r="25" spans="1:9" x14ac:dyDescent="0.3">
      <c r="A25" s="21" t="s">
        <v>133</v>
      </c>
      <c r="B25" s="121" t="s">
        <v>156</v>
      </c>
      <c r="C25" s="121"/>
      <c r="D25" s="121"/>
      <c r="E25" s="121"/>
      <c r="F25" s="121"/>
      <c r="G25" s="121"/>
      <c r="H25" s="121"/>
      <c r="I25" s="24">
        <v>0</v>
      </c>
    </row>
    <row r="26" spans="1:9" x14ac:dyDescent="0.3">
      <c r="A26" s="21" t="s">
        <v>135</v>
      </c>
      <c r="B26" s="121" t="s">
        <v>167</v>
      </c>
      <c r="C26" s="121"/>
      <c r="D26" s="121"/>
      <c r="E26" s="121"/>
      <c r="F26" s="121"/>
      <c r="G26" s="121"/>
      <c r="H26" s="121"/>
      <c r="I26" s="24">
        <v>0</v>
      </c>
    </row>
    <row r="27" spans="1:9" x14ac:dyDescent="0.3">
      <c r="A27" s="21" t="s">
        <v>138</v>
      </c>
      <c r="B27" s="121" t="s">
        <v>163</v>
      </c>
      <c r="C27" s="121"/>
      <c r="D27" s="121"/>
      <c r="E27" s="121"/>
      <c r="F27" s="121"/>
      <c r="G27" s="121"/>
      <c r="H27" s="121"/>
      <c r="I27" s="24">
        <v>0</v>
      </c>
    </row>
    <row r="28" spans="1:9" x14ac:dyDescent="0.3">
      <c r="A28" s="21" t="s">
        <v>140</v>
      </c>
      <c r="B28" s="121" t="s">
        <v>164</v>
      </c>
      <c r="C28" s="121"/>
      <c r="D28" s="121"/>
      <c r="E28" s="121"/>
      <c r="F28" s="121"/>
      <c r="G28" s="121"/>
      <c r="H28" s="121"/>
      <c r="I28" s="24">
        <v>0</v>
      </c>
    </row>
    <row r="29" spans="1:9" x14ac:dyDescent="0.3">
      <c r="A29" s="21" t="s">
        <v>142</v>
      </c>
      <c r="B29" s="121" t="s">
        <v>165</v>
      </c>
      <c r="C29" s="121"/>
      <c r="D29" s="121"/>
      <c r="E29" s="121"/>
      <c r="F29" s="121"/>
      <c r="G29" s="121"/>
      <c r="H29" s="121"/>
      <c r="I29" s="24">
        <v>0</v>
      </c>
    </row>
    <row r="30" spans="1:9" x14ac:dyDescent="0.3">
      <c r="A30" s="126" t="s">
        <v>166</v>
      </c>
      <c r="B30" s="126"/>
      <c r="C30" s="126"/>
      <c r="D30" s="126"/>
      <c r="E30" s="126"/>
      <c r="F30" s="126"/>
      <c r="G30" s="126"/>
      <c r="H30" s="126"/>
      <c r="I30" s="29">
        <f>SUM(I25:I29)</f>
        <v>0</v>
      </c>
    </row>
    <row r="31" spans="1:9" x14ac:dyDescent="0.3">
      <c r="A31" s="123" t="s">
        <v>168</v>
      </c>
      <c r="B31" s="123"/>
      <c r="C31" s="123"/>
      <c r="D31" s="123"/>
      <c r="E31" s="123"/>
      <c r="F31" s="123"/>
      <c r="G31" s="123"/>
      <c r="H31" s="123"/>
      <c r="I31" s="123"/>
    </row>
    <row r="32" spans="1:9" x14ac:dyDescent="0.3">
      <c r="A32" s="25" t="s">
        <v>22</v>
      </c>
      <c r="B32" s="124" t="s">
        <v>169</v>
      </c>
      <c r="C32" s="124"/>
      <c r="D32" s="124"/>
      <c r="E32" s="124"/>
      <c r="F32" s="124"/>
      <c r="G32" s="124"/>
      <c r="H32" s="25" t="s">
        <v>170</v>
      </c>
      <c r="I32" s="25" t="s">
        <v>162</v>
      </c>
    </row>
    <row r="33" spans="1:9" x14ac:dyDescent="0.3">
      <c r="A33" s="21" t="s">
        <v>133</v>
      </c>
      <c r="B33" s="130" t="s">
        <v>171</v>
      </c>
      <c r="C33" s="130"/>
      <c r="D33" s="130"/>
      <c r="E33" s="130"/>
      <c r="F33" s="130"/>
      <c r="G33" s="130"/>
      <c r="H33" s="27">
        <f>1/12</f>
        <v>8.3333333333333329E-2</v>
      </c>
      <c r="I33" s="24">
        <f>I30*H33</f>
        <v>0</v>
      </c>
    </row>
    <row r="34" spans="1:9" x14ac:dyDescent="0.3">
      <c r="A34" s="21" t="s">
        <v>135</v>
      </c>
      <c r="B34" s="130" t="s">
        <v>172</v>
      </c>
      <c r="C34" s="130"/>
      <c r="D34" s="130"/>
      <c r="E34" s="130"/>
      <c r="F34" s="130"/>
      <c r="G34" s="130"/>
      <c r="H34" s="27">
        <f>((1/12)/3)</f>
        <v>2.7777777777777776E-2</v>
      </c>
      <c r="I34" s="24">
        <f>I30*H34</f>
        <v>0</v>
      </c>
    </row>
    <row r="35" spans="1:9" x14ac:dyDescent="0.3">
      <c r="A35" s="126" t="s">
        <v>173</v>
      </c>
      <c r="B35" s="126"/>
      <c r="C35" s="126"/>
      <c r="D35" s="126"/>
      <c r="E35" s="126"/>
      <c r="F35" s="126"/>
      <c r="G35" s="126"/>
      <c r="H35" s="126"/>
      <c r="I35" s="29">
        <f>SUM(I33:I34)</f>
        <v>0</v>
      </c>
    </row>
    <row r="36" spans="1:9" x14ac:dyDescent="0.3">
      <c r="A36" s="25" t="s">
        <v>174</v>
      </c>
      <c r="B36" s="124" t="s">
        <v>175</v>
      </c>
      <c r="C36" s="124"/>
      <c r="D36" s="124"/>
      <c r="E36" s="124"/>
      <c r="F36" s="124"/>
      <c r="G36" s="124"/>
      <c r="H36" s="28" t="s">
        <v>176</v>
      </c>
      <c r="I36" s="25" t="s">
        <v>162</v>
      </c>
    </row>
    <row r="37" spans="1:9" x14ac:dyDescent="0.3">
      <c r="A37" s="21" t="s">
        <v>133</v>
      </c>
      <c r="B37" s="127" t="s">
        <v>177</v>
      </c>
      <c r="C37" s="128"/>
      <c r="D37" s="128"/>
      <c r="E37" s="128"/>
      <c r="F37" s="128"/>
      <c r="G37" s="129"/>
      <c r="H37" s="27">
        <v>0.2</v>
      </c>
      <c r="I37" s="24">
        <f>(($I$33+$I$39)*H37)</f>
        <v>0</v>
      </c>
    </row>
    <row r="38" spans="1:9" x14ac:dyDescent="0.3">
      <c r="A38" s="21" t="s">
        <v>135</v>
      </c>
      <c r="B38" s="127" t="s">
        <v>178</v>
      </c>
      <c r="C38" s="128"/>
      <c r="D38" s="128"/>
      <c r="E38" s="128"/>
      <c r="F38" s="128"/>
      <c r="G38" s="129"/>
      <c r="H38" s="27">
        <v>0</v>
      </c>
      <c r="I38" s="24">
        <f t="shared" ref="I38:I43" si="0">(($I$33+$I$39)*H38)</f>
        <v>0</v>
      </c>
    </row>
    <row r="39" spans="1:9" x14ac:dyDescent="0.3">
      <c r="A39" s="21" t="s">
        <v>138</v>
      </c>
      <c r="B39" s="127" t="s">
        <v>179</v>
      </c>
      <c r="C39" s="128"/>
      <c r="D39" s="128"/>
      <c r="E39" s="128"/>
      <c r="F39" s="128"/>
      <c r="G39" s="129"/>
      <c r="H39" s="27">
        <v>0</v>
      </c>
      <c r="I39" s="24">
        <v>0</v>
      </c>
    </row>
    <row r="40" spans="1:9" x14ac:dyDescent="0.3">
      <c r="A40" s="21" t="s">
        <v>140</v>
      </c>
      <c r="B40" s="127" t="s">
        <v>180</v>
      </c>
      <c r="C40" s="128"/>
      <c r="D40" s="128"/>
      <c r="E40" s="128"/>
      <c r="F40" s="128"/>
      <c r="G40" s="129"/>
      <c r="H40" s="27">
        <v>0</v>
      </c>
      <c r="I40" s="24">
        <f t="shared" si="0"/>
        <v>0</v>
      </c>
    </row>
    <row r="41" spans="1:9" x14ac:dyDescent="0.3">
      <c r="A41" s="21" t="s">
        <v>142</v>
      </c>
      <c r="B41" s="127" t="s">
        <v>181</v>
      </c>
      <c r="C41" s="128"/>
      <c r="D41" s="128"/>
      <c r="E41" s="128"/>
      <c r="F41" s="128"/>
      <c r="G41" s="129"/>
      <c r="H41" s="27">
        <v>0</v>
      </c>
      <c r="I41" s="24">
        <f t="shared" si="0"/>
        <v>0</v>
      </c>
    </row>
    <row r="42" spans="1:9" x14ac:dyDescent="0.3">
      <c r="A42" s="21" t="s">
        <v>144</v>
      </c>
      <c r="B42" s="127" t="s">
        <v>182</v>
      </c>
      <c r="C42" s="128"/>
      <c r="D42" s="128"/>
      <c r="E42" s="128"/>
      <c r="F42" s="128"/>
      <c r="G42" s="129"/>
      <c r="H42" s="27">
        <v>0</v>
      </c>
      <c r="I42" s="24">
        <f t="shared" si="0"/>
        <v>0</v>
      </c>
    </row>
    <row r="43" spans="1:9" x14ac:dyDescent="0.3">
      <c r="A43" s="21" t="s">
        <v>147</v>
      </c>
      <c r="B43" s="127" t="s">
        <v>183</v>
      </c>
      <c r="C43" s="128"/>
      <c r="D43" s="128"/>
      <c r="E43" s="128"/>
      <c r="F43" s="128"/>
      <c r="G43" s="129"/>
      <c r="H43" s="27">
        <v>0</v>
      </c>
      <c r="I43" s="24">
        <f t="shared" si="0"/>
        <v>0</v>
      </c>
    </row>
    <row r="44" spans="1:9" x14ac:dyDescent="0.3">
      <c r="A44" s="21" t="s">
        <v>149</v>
      </c>
      <c r="B44" s="127" t="s">
        <v>184</v>
      </c>
      <c r="C44" s="128"/>
      <c r="D44" s="128"/>
      <c r="E44" s="128"/>
      <c r="F44" s="128"/>
      <c r="G44" s="129"/>
      <c r="H44" s="27">
        <v>0.08</v>
      </c>
      <c r="I44" s="24">
        <f>(($I$33+$I$39)*H44)</f>
        <v>0</v>
      </c>
    </row>
    <row r="45" spans="1:9" x14ac:dyDescent="0.3">
      <c r="A45" s="126" t="s">
        <v>185</v>
      </c>
      <c r="B45" s="126"/>
      <c r="C45" s="126"/>
      <c r="D45" s="126"/>
      <c r="E45" s="126"/>
      <c r="F45" s="126"/>
      <c r="G45" s="126"/>
      <c r="H45" s="30">
        <f>SUM(H37:H44)</f>
        <v>0.28000000000000003</v>
      </c>
      <c r="I45" s="29">
        <f>SUM(I37:I44)</f>
        <v>0</v>
      </c>
    </row>
    <row r="46" spans="1:9" x14ac:dyDescent="0.3">
      <c r="A46" s="25" t="s">
        <v>188</v>
      </c>
      <c r="B46" s="124" t="s">
        <v>189</v>
      </c>
      <c r="C46" s="124"/>
      <c r="D46" s="124"/>
      <c r="E46" s="124"/>
      <c r="F46" s="124"/>
      <c r="G46" s="124"/>
      <c r="H46" s="124"/>
      <c r="I46" s="25" t="s">
        <v>162</v>
      </c>
    </row>
    <row r="47" spans="1:9" x14ac:dyDescent="0.3">
      <c r="A47" s="21" t="s">
        <v>133</v>
      </c>
      <c r="B47" s="32" t="s">
        <v>190</v>
      </c>
      <c r="C47" s="33" t="s">
        <v>191</v>
      </c>
      <c r="D47" s="34">
        <v>0</v>
      </c>
      <c r="E47" s="34" t="s">
        <v>192</v>
      </c>
      <c r="F47" s="35">
        <v>0</v>
      </c>
      <c r="G47" s="34" t="s">
        <v>193</v>
      </c>
      <c r="H47" s="36">
        <v>0</v>
      </c>
      <c r="I47" s="131">
        <v>0</v>
      </c>
    </row>
    <row r="48" spans="1:9" x14ac:dyDescent="0.3">
      <c r="A48" s="23" t="s">
        <v>194</v>
      </c>
      <c r="B48" s="127" t="s">
        <v>195</v>
      </c>
      <c r="C48" s="128"/>
      <c r="D48" s="129"/>
      <c r="E48" s="34" t="s">
        <v>196</v>
      </c>
      <c r="F48" s="37">
        <v>0</v>
      </c>
      <c r="G48" s="34" t="s">
        <v>197</v>
      </c>
      <c r="H48" s="38">
        <f>I22*F48</f>
        <v>0</v>
      </c>
      <c r="I48" s="131"/>
    </row>
    <row r="49" spans="1:14" x14ac:dyDescent="0.3">
      <c r="A49" s="21" t="s">
        <v>135</v>
      </c>
      <c r="B49" s="132" t="s">
        <v>198</v>
      </c>
      <c r="C49" s="133"/>
      <c r="D49" s="133"/>
      <c r="E49" s="133"/>
      <c r="F49" s="133"/>
      <c r="G49" s="133"/>
      <c r="H49" s="133"/>
      <c r="I49" s="134"/>
    </row>
    <row r="50" spans="1:14" x14ac:dyDescent="0.3">
      <c r="A50" s="23" t="s">
        <v>199</v>
      </c>
      <c r="B50" s="135" t="s">
        <v>200</v>
      </c>
      <c r="C50" s="135"/>
      <c r="D50" s="39">
        <v>0</v>
      </c>
      <c r="E50" s="34" t="s">
        <v>201</v>
      </c>
      <c r="F50" s="34">
        <v>22</v>
      </c>
      <c r="G50" s="34" t="s">
        <v>202</v>
      </c>
      <c r="H50" s="38">
        <f>D50*F50</f>
        <v>0</v>
      </c>
      <c r="I50" s="136">
        <f>H50-H51</f>
        <v>0</v>
      </c>
    </row>
    <row r="51" spans="1:14" x14ac:dyDescent="0.3">
      <c r="A51" s="23" t="s">
        <v>203</v>
      </c>
      <c r="B51" s="26" t="s">
        <v>204</v>
      </c>
      <c r="C51" s="40"/>
      <c r="D51" s="40"/>
      <c r="E51" s="37" t="s">
        <v>196</v>
      </c>
      <c r="F51" s="37">
        <v>0</v>
      </c>
      <c r="G51" s="34" t="s">
        <v>205</v>
      </c>
      <c r="H51" s="41">
        <f>H50*F51</f>
        <v>0</v>
      </c>
      <c r="I51" s="137"/>
    </row>
    <row r="52" spans="1:14" x14ac:dyDescent="0.3">
      <c r="A52" s="23" t="s">
        <v>206</v>
      </c>
      <c r="B52" s="127" t="s">
        <v>207</v>
      </c>
      <c r="C52" s="128"/>
      <c r="D52" s="129"/>
      <c r="E52" s="37" t="s">
        <v>196</v>
      </c>
      <c r="F52" s="42"/>
      <c r="G52" s="26"/>
      <c r="H52" s="41"/>
      <c r="I52" s="39">
        <f>I49*F52</f>
        <v>0</v>
      </c>
    </row>
    <row r="53" spans="1:14" x14ac:dyDescent="0.3">
      <c r="A53" s="21" t="s">
        <v>138</v>
      </c>
      <c r="B53" s="132" t="s">
        <v>208</v>
      </c>
      <c r="C53" s="133"/>
      <c r="D53" s="133"/>
      <c r="E53" s="133"/>
      <c r="F53" s="133"/>
      <c r="G53" s="133"/>
      <c r="H53" s="134"/>
      <c r="I53" s="24"/>
    </row>
    <row r="54" spans="1:14" x14ac:dyDescent="0.3">
      <c r="A54" s="21" t="s">
        <v>140</v>
      </c>
      <c r="B54" s="140" t="s">
        <v>209</v>
      </c>
      <c r="C54" s="140"/>
      <c r="D54" s="140"/>
      <c r="E54" s="140"/>
      <c r="F54" s="140"/>
      <c r="G54" s="140"/>
      <c r="H54" s="43">
        <v>0</v>
      </c>
      <c r="I54" s="24">
        <f>I27*H54</f>
        <v>0</v>
      </c>
    </row>
    <row r="55" spans="1:14" x14ac:dyDescent="0.3">
      <c r="A55" s="21" t="s">
        <v>142</v>
      </c>
      <c r="B55" s="132" t="s">
        <v>210</v>
      </c>
      <c r="C55" s="133"/>
      <c r="D55" s="133"/>
      <c r="E55" s="133"/>
      <c r="F55" s="133"/>
      <c r="G55" s="134"/>
      <c r="H55" s="43">
        <v>0</v>
      </c>
      <c r="I55" s="39">
        <f>I27*H55</f>
        <v>0</v>
      </c>
    </row>
    <row r="56" spans="1:14" x14ac:dyDescent="0.3">
      <c r="A56" s="21" t="s">
        <v>144</v>
      </c>
      <c r="B56" s="140" t="s">
        <v>211</v>
      </c>
      <c r="C56" s="140"/>
      <c r="D56" s="140"/>
      <c r="E56" s="140"/>
      <c r="F56" s="140"/>
      <c r="G56" s="140"/>
      <c r="H56" s="140"/>
      <c r="I56" s="39">
        <v>0</v>
      </c>
    </row>
    <row r="57" spans="1:14" x14ac:dyDescent="0.3">
      <c r="A57" s="141" t="s">
        <v>212</v>
      </c>
      <c r="B57" s="142"/>
      <c r="C57" s="142"/>
      <c r="D57" s="142"/>
      <c r="E57" s="142"/>
      <c r="F57" s="142"/>
      <c r="G57" s="142"/>
      <c r="H57" s="143"/>
      <c r="I57" s="29">
        <f>SUM(I47:I56)</f>
        <v>0</v>
      </c>
    </row>
    <row r="58" spans="1:14" x14ac:dyDescent="0.3">
      <c r="A58" s="126" t="s">
        <v>213</v>
      </c>
      <c r="B58" s="126"/>
      <c r="C58" s="126"/>
      <c r="D58" s="126"/>
      <c r="E58" s="126"/>
      <c r="F58" s="126"/>
      <c r="G58" s="126"/>
      <c r="H58" s="126"/>
      <c r="I58" s="29">
        <f>I33+I44+I57</f>
        <v>0</v>
      </c>
    </row>
    <row r="59" spans="1:14" ht="14.4" customHeight="1" x14ac:dyDescent="0.3">
      <c r="A59" s="123" t="s">
        <v>214</v>
      </c>
      <c r="B59" s="123"/>
      <c r="C59" s="123"/>
      <c r="D59" s="123"/>
      <c r="E59" s="123"/>
      <c r="F59" s="123"/>
      <c r="G59" s="123"/>
      <c r="H59" s="123"/>
      <c r="I59" s="123"/>
    </row>
    <row r="60" spans="1:14" ht="14.4" customHeight="1" x14ac:dyDescent="0.3">
      <c r="A60" s="139" t="s">
        <v>304</v>
      </c>
      <c r="B60" s="139"/>
      <c r="C60" s="139"/>
      <c r="D60" s="139"/>
      <c r="E60" s="139"/>
      <c r="F60" s="139"/>
      <c r="G60" s="139"/>
      <c r="H60" s="139"/>
      <c r="I60" s="44">
        <v>0</v>
      </c>
      <c r="J60" s="138" t="s">
        <v>289</v>
      </c>
      <c r="K60" s="138"/>
      <c r="L60" s="138"/>
      <c r="M60" s="138"/>
      <c r="N60" s="138"/>
    </row>
    <row r="61" spans="1:14" ht="14.4" customHeight="1" x14ac:dyDescent="0.3">
      <c r="A61" s="21" t="s">
        <v>133</v>
      </c>
      <c r="B61" s="127" t="s">
        <v>215</v>
      </c>
      <c r="C61" s="128"/>
      <c r="D61" s="128"/>
      <c r="E61" s="128"/>
      <c r="F61" s="128"/>
      <c r="G61" s="129"/>
      <c r="H61" s="45">
        <v>0</v>
      </c>
      <c r="I61" s="24">
        <v>0</v>
      </c>
      <c r="J61" s="138"/>
      <c r="K61" s="138"/>
      <c r="L61" s="138"/>
      <c r="M61" s="138"/>
      <c r="N61" s="138"/>
    </row>
    <row r="62" spans="1:14" x14ac:dyDescent="0.3">
      <c r="A62" s="21" t="s">
        <v>135</v>
      </c>
      <c r="B62" s="127" t="s">
        <v>216</v>
      </c>
      <c r="C62" s="128"/>
      <c r="D62" s="128"/>
      <c r="E62" s="128"/>
      <c r="F62" s="128"/>
      <c r="G62" s="129"/>
      <c r="H62" s="45">
        <v>0</v>
      </c>
      <c r="I62" s="24">
        <v>0</v>
      </c>
      <c r="J62" s="138"/>
      <c r="K62" s="138"/>
      <c r="L62" s="138"/>
      <c r="M62" s="138"/>
      <c r="N62" s="138"/>
    </row>
    <row r="63" spans="1:14" x14ac:dyDescent="0.3">
      <c r="A63" s="21" t="s">
        <v>138</v>
      </c>
      <c r="B63" s="127" t="s">
        <v>217</v>
      </c>
      <c r="C63" s="128"/>
      <c r="D63" s="128"/>
      <c r="E63" s="128"/>
      <c r="F63" s="128"/>
      <c r="G63" s="129"/>
      <c r="H63" s="45">
        <v>0</v>
      </c>
      <c r="I63" s="24">
        <v>0</v>
      </c>
      <c r="J63" s="138"/>
      <c r="K63" s="138"/>
      <c r="L63" s="138"/>
      <c r="M63" s="138"/>
      <c r="N63" s="138"/>
    </row>
    <row r="64" spans="1:14" x14ac:dyDescent="0.3">
      <c r="A64" s="21" t="s">
        <v>140</v>
      </c>
      <c r="B64" s="127" t="s">
        <v>218</v>
      </c>
      <c r="C64" s="128"/>
      <c r="D64" s="128"/>
      <c r="E64" s="128"/>
      <c r="F64" s="128"/>
      <c r="G64" s="129"/>
      <c r="H64" s="45">
        <v>0</v>
      </c>
      <c r="I64" s="24">
        <v>0</v>
      </c>
      <c r="J64" s="138"/>
      <c r="K64" s="138"/>
      <c r="L64" s="138"/>
      <c r="M64" s="138"/>
      <c r="N64" s="138"/>
    </row>
    <row r="65" spans="1:14" x14ac:dyDescent="0.3">
      <c r="A65" s="21" t="s">
        <v>142</v>
      </c>
      <c r="B65" s="127" t="s">
        <v>219</v>
      </c>
      <c r="C65" s="128"/>
      <c r="D65" s="128"/>
      <c r="E65" s="128"/>
      <c r="F65" s="128"/>
      <c r="G65" s="129"/>
      <c r="H65" s="46">
        <v>0</v>
      </c>
      <c r="I65" s="24">
        <v>0</v>
      </c>
      <c r="J65" s="138"/>
      <c r="K65" s="138"/>
      <c r="L65" s="138"/>
      <c r="M65" s="138"/>
      <c r="N65" s="138"/>
    </row>
    <row r="66" spans="1:14" x14ac:dyDescent="0.3">
      <c r="A66" s="21" t="s">
        <v>144</v>
      </c>
      <c r="B66" s="127" t="s">
        <v>220</v>
      </c>
      <c r="C66" s="128"/>
      <c r="D66" s="128"/>
      <c r="E66" s="128"/>
      <c r="F66" s="128"/>
      <c r="G66" s="129"/>
      <c r="H66" s="45">
        <f>H64*0.08*0.4</f>
        <v>0</v>
      </c>
      <c r="I66" s="24">
        <v>0</v>
      </c>
    </row>
    <row r="67" spans="1:14" x14ac:dyDescent="0.3">
      <c r="A67" s="126" t="s">
        <v>221</v>
      </c>
      <c r="B67" s="126"/>
      <c r="C67" s="126"/>
      <c r="D67" s="126"/>
      <c r="E67" s="126"/>
      <c r="F67" s="126"/>
      <c r="G67" s="126"/>
      <c r="H67" s="126"/>
      <c r="I67" s="29">
        <f>SUM(I61:I66)</f>
        <v>0</v>
      </c>
    </row>
    <row r="68" spans="1:14" x14ac:dyDescent="0.3">
      <c r="A68" s="123" t="s">
        <v>222</v>
      </c>
      <c r="B68" s="123"/>
      <c r="C68" s="123"/>
      <c r="D68" s="123"/>
      <c r="E68" s="123"/>
      <c r="F68" s="123"/>
      <c r="G68" s="123"/>
      <c r="H68" s="123"/>
      <c r="I68" s="123"/>
    </row>
    <row r="69" spans="1:14" x14ac:dyDescent="0.3">
      <c r="A69" s="21" t="s">
        <v>133</v>
      </c>
      <c r="B69" s="127" t="s">
        <v>223</v>
      </c>
      <c r="C69" s="128"/>
      <c r="D69" s="128"/>
      <c r="E69" s="128"/>
      <c r="F69" s="128"/>
      <c r="G69" s="129"/>
      <c r="H69" s="45">
        <v>0</v>
      </c>
      <c r="I69" s="24">
        <f>$I$33*H69</f>
        <v>0</v>
      </c>
      <c r="J69" s="138" t="s">
        <v>289</v>
      </c>
      <c r="K69" s="138"/>
      <c r="L69" s="138"/>
      <c r="M69" s="138"/>
      <c r="N69" s="138"/>
    </row>
    <row r="70" spans="1:14" x14ac:dyDescent="0.3">
      <c r="A70" s="21" t="s">
        <v>135</v>
      </c>
      <c r="B70" s="127" t="s">
        <v>224</v>
      </c>
      <c r="C70" s="128"/>
      <c r="D70" s="128"/>
      <c r="E70" s="128"/>
      <c r="F70" s="128"/>
      <c r="G70" s="129"/>
      <c r="H70" s="45">
        <v>0</v>
      </c>
      <c r="I70" s="24">
        <f t="shared" ref="I70:I74" si="1">$I$33*H70</f>
        <v>0</v>
      </c>
      <c r="J70" s="138"/>
      <c r="K70" s="138"/>
      <c r="L70" s="138"/>
      <c r="M70" s="138"/>
      <c r="N70" s="138"/>
    </row>
    <row r="71" spans="1:14" x14ac:dyDescent="0.3">
      <c r="A71" s="21" t="s">
        <v>138</v>
      </c>
      <c r="B71" s="127" t="s">
        <v>225</v>
      </c>
      <c r="C71" s="128"/>
      <c r="D71" s="128"/>
      <c r="E71" s="128"/>
      <c r="F71" s="128"/>
      <c r="G71" s="129"/>
      <c r="H71" s="45">
        <v>0</v>
      </c>
      <c r="I71" s="24">
        <f t="shared" si="1"/>
        <v>0</v>
      </c>
      <c r="J71" s="138"/>
      <c r="K71" s="138"/>
      <c r="L71" s="138"/>
      <c r="M71" s="138"/>
      <c r="N71" s="138"/>
    </row>
    <row r="72" spans="1:14" x14ac:dyDescent="0.3">
      <c r="A72" s="21" t="s">
        <v>140</v>
      </c>
      <c r="B72" s="127" t="s">
        <v>226</v>
      </c>
      <c r="C72" s="128"/>
      <c r="D72" s="128"/>
      <c r="E72" s="128"/>
      <c r="F72" s="128"/>
      <c r="G72" s="129"/>
      <c r="H72" s="45">
        <v>0</v>
      </c>
      <c r="I72" s="24">
        <f t="shared" si="1"/>
        <v>0</v>
      </c>
      <c r="J72" s="138"/>
      <c r="K72" s="138"/>
      <c r="L72" s="138"/>
      <c r="M72" s="138"/>
      <c r="N72" s="138"/>
    </row>
    <row r="73" spans="1:14" x14ac:dyDescent="0.3">
      <c r="A73" s="21" t="s">
        <v>142</v>
      </c>
      <c r="B73" s="127" t="s">
        <v>227</v>
      </c>
      <c r="C73" s="128"/>
      <c r="D73" s="128"/>
      <c r="E73" s="128"/>
      <c r="F73" s="128"/>
      <c r="G73" s="129"/>
      <c r="H73" s="45">
        <v>0</v>
      </c>
      <c r="I73" s="24">
        <f t="shared" si="1"/>
        <v>0</v>
      </c>
      <c r="J73" s="138"/>
      <c r="K73" s="138"/>
      <c r="L73" s="138"/>
      <c r="M73" s="138"/>
      <c r="N73" s="138"/>
    </row>
    <row r="74" spans="1:14" x14ac:dyDescent="0.3">
      <c r="A74" s="21" t="s">
        <v>144</v>
      </c>
      <c r="B74" s="127" t="s">
        <v>228</v>
      </c>
      <c r="C74" s="128"/>
      <c r="D74" s="128"/>
      <c r="E74" s="128"/>
      <c r="F74" s="128"/>
      <c r="G74" s="129"/>
      <c r="H74" s="45">
        <v>0</v>
      </c>
      <c r="I74" s="24">
        <f t="shared" si="1"/>
        <v>0</v>
      </c>
      <c r="J74" s="138"/>
      <c r="K74" s="138"/>
      <c r="L74" s="138"/>
      <c r="M74" s="138"/>
      <c r="N74" s="138"/>
    </row>
    <row r="75" spans="1:14" x14ac:dyDescent="0.3">
      <c r="A75" s="126" t="s">
        <v>229</v>
      </c>
      <c r="B75" s="126"/>
      <c r="C75" s="126"/>
      <c r="D75" s="126"/>
      <c r="E75" s="126"/>
      <c r="F75" s="126"/>
      <c r="G75" s="126"/>
      <c r="H75" s="126"/>
      <c r="I75" s="29">
        <f>SUM(I69:I74)</f>
        <v>0</v>
      </c>
    </row>
    <row r="76" spans="1:14" x14ac:dyDescent="0.3">
      <c r="A76" s="21" t="s">
        <v>147</v>
      </c>
      <c r="B76" s="130" t="s">
        <v>230</v>
      </c>
      <c r="C76" s="130"/>
      <c r="D76" s="130"/>
      <c r="E76" s="130"/>
      <c r="F76" s="130"/>
      <c r="G76" s="130"/>
      <c r="H76" s="130"/>
      <c r="I76" s="47">
        <f>I75*H42</f>
        <v>0</v>
      </c>
    </row>
    <row r="77" spans="1:14" x14ac:dyDescent="0.3">
      <c r="A77" s="126" t="s">
        <v>231</v>
      </c>
      <c r="B77" s="126"/>
      <c r="C77" s="126"/>
      <c r="D77" s="126"/>
      <c r="E77" s="126"/>
      <c r="F77" s="126"/>
      <c r="G77" s="126"/>
      <c r="H77" s="126"/>
      <c r="I77" s="29">
        <f>SUM(I75:I76)</f>
        <v>0</v>
      </c>
    </row>
    <row r="78" spans="1:14" x14ac:dyDescent="0.3">
      <c r="A78" s="123" t="s">
        <v>232</v>
      </c>
      <c r="B78" s="123"/>
      <c r="C78" s="123"/>
      <c r="D78" s="123"/>
      <c r="E78" s="123"/>
      <c r="F78" s="123"/>
      <c r="G78" s="123"/>
      <c r="H78" s="123"/>
      <c r="I78" s="123"/>
    </row>
    <row r="79" spans="1:14" x14ac:dyDescent="0.3">
      <c r="A79" s="21" t="s">
        <v>133</v>
      </c>
      <c r="B79" s="144" t="s">
        <v>272</v>
      </c>
      <c r="C79" s="144"/>
      <c r="D79" s="144"/>
      <c r="E79" s="144"/>
      <c r="F79" s="144"/>
      <c r="G79" s="144"/>
      <c r="H79" s="144"/>
      <c r="I79" s="24">
        <f>'EPI''s'!F12/4</f>
        <v>0</v>
      </c>
    </row>
    <row r="80" spans="1:14" x14ac:dyDescent="0.3">
      <c r="A80" s="21" t="s">
        <v>135</v>
      </c>
      <c r="B80" s="127" t="s">
        <v>269</v>
      </c>
      <c r="C80" s="128"/>
      <c r="D80" s="128"/>
      <c r="E80" s="128"/>
      <c r="F80" s="128"/>
      <c r="G80" s="128"/>
      <c r="H80" s="129"/>
      <c r="I80" s="24">
        <f>'EPI''s'!F19/4</f>
        <v>0</v>
      </c>
    </row>
    <row r="81" spans="1:14" x14ac:dyDescent="0.3">
      <c r="A81" s="21" t="s">
        <v>138</v>
      </c>
      <c r="B81" s="144" t="s">
        <v>262</v>
      </c>
      <c r="C81" s="144"/>
      <c r="D81" s="144"/>
      <c r="E81" s="144"/>
      <c r="F81" s="144"/>
      <c r="G81" s="144"/>
      <c r="H81" s="144"/>
      <c r="I81" s="24">
        <f>'MATERIAIS E EQUIPAMENTOS '!F37/4</f>
        <v>0</v>
      </c>
    </row>
    <row r="82" spans="1:14" x14ac:dyDescent="0.3">
      <c r="A82" s="21" t="s">
        <v>140</v>
      </c>
      <c r="B82" s="145" t="s">
        <v>235</v>
      </c>
      <c r="C82" s="146"/>
      <c r="D82" s="146"/>
      <c r="E82" s="146"/>
      <c r="F82" s="146"/>
      <c r="G82" s="146"/>
      <c r="H82" s="147"/>
      <c r="I82" s="24">
        <f>'MATERIAIS E EQUIPAMENTOS '!F8/4</f>
        <v>0</v>
      </c>
    </row>
    <row r="83" spans="1:14" x14ac:dyDescent="0.3">
      <c r="A83" s="21" t="s">
        <v>142</v>
      </c>
      <c r="B83" s="145" t="s">
        <v>234</v>
      </c>
      <c r="C83" s="146"/>
      <c r="D83" s="146"/>
      <c r="E83" s="146"/>
      <c r="F83" s="146"/>
      <c r="G83" s="146"/>
      <c r="H83" s="147"/>
      <c r="I83" s="24">
        <f>'MATERIAIS E EQUIPAMENTOS '!F58/4</f>
        <v>0</v>
      </c>
    </row>
    <row r="84" spans="1:14" x14ac:dyDescent="0.3">
      <c r="A84" s="21" t="s">
        <v>144</v>
      </c>
      <c r="B84" s="48" t="s">
        <v>186</v>
      </c>
      <c r="C84" s="49"/>
      <c r="D84" s="49"/>
      <c r="E84" s="49"/>
      <c r="F84" s="49"/>
      <c r="G84" s="49"/>
      <c r="H84" s="50"/>
      <c r="I84" s="24">
        <f>VEICULO!F14/10</f>
        <v>0</v>
      </c>
    </row>
    <row r="85" spans="1:14" x14ac:dyDescent="0.3">
      <c r="A85" s="21" t="s">
        <v>147</v>
      </c>
      <c r="B85" s="48" t="s">
        <v>291</v>
      </c>
      <c r="C85" s="49"/>
      <c r="D85" s="49" t="s">
        <v>307</v>
      </c>
      <c r="E85" s="49"/>
      <c r="F85" s="49"/>
      <c r="G85" s="49"/>
      <c r="H85" s="50"/>
      <c r="I85" s="24">
        <v>0</v>
      </c>
    </row>
    <row r="86" spans="1:14" x14ac:dyDescent="0.3">
      <c r="A86" s="126" t="s">
        <v>233</v>
      </c>
      <c r="B86" s="126"/>
      <c r="C86" s="126"/>
      <c r="D86" s="126"/>
      <c r="E86" s="126"/>
      <c r="F86" s="126"/>
      <c r="G86" s="126"/>
      <c r="H86" s="126"/>
      <c r="I86" s="29">
        <f>SUM(I79:I85)</f>
        <v>0</v>
      </c>
    </row>
    <row r="87" spans="1:14" x14ac:dyDescent="0.3">
      <c r="A87" s="148" t="s">
        <v>273</v>
      </c>
      <c r="B87" s="149"/>
      <c r="C87" s="149"/>
      <c r="D87" s="149"/>
      <c r="E87" s="149"/>
      <c r="F87" s="149"/>
      <c r="G87" s="149"/>
      <c r="H87" s="149"/>
      <c r="I87" s="149"/>
    </row>
    <row r="88" spans="1:14" x14ac:dyDescent="0.3">
      <c r="A88" s="150" t="s">
        <v>276</v>
      </c>
      <c r="B88" s="150"/>
      <c r="C88" s="150"/>
      <c r="D88" s="150"/>
      <c r="E88" s="150"/>
      <c r="F88" s="150"/>
      <c r="G88" s="150"/>
      <c r="H88" s="150"/>
      <c r="I88" s="24">
        <f>I30+I58+I67+I77+I86</f>
        <v>0</v>
      </c>
    </row>
    <row r="89" spans="1:14" x14ac:dyDescent="0.3">
      <c r="A89" s="21" t="s">
        <v>133</v>
      </c>
      <c r="B89" s="151" t="s">
        <v>274</v>
      </c>
      <c r="C89" s="152"/>
      <c r="D89" s="152"/>
      <c r="E89" s="152"/>
      <c r="F89" s="152"/>
      <c r="G89" s="152"/>
      <c r="H89" s="65">
        <v>0</v>
      </c>
      <c r="I89" s="22">
        <f>I88*H89</f>
        <v>0</v>
      </c>
    </row>
    <row r="90" spans="1:14" x14ac:dyDescent="0.3">
      <c r="A90" s="21" t="s">
        <v>135</v>
      </c>
      <c r="B90" s="151" t="s">
        <v>275</v>
      </c>
      <c r="C90" s="152"/>
      <c r="D90" s="152"/>
      <c r="E90" s="152"/>
      <c r="F90" s="152"/>
      <c r="G90" s="152"/>
      <c r="H90" s="65">
        <v>0</v>
      </c>
      <c r="I90" s="24">
        <f>I88*H90</f>
        <v>0</v>
      </c>
    </row>
    <row r="91" spans="1:14" x14ac:dyDescent="0.3">
      <c r="A91" s="153" t="s">
        <v>229</v>
      </c>
      <c r="B91" s="153"/>
      <c r="C91" s="153"/>
      <c r="D91" s="153"/>
      <c r="E91" s="153"/>
      <c r="F91" s="153"/>
      <c r="G91" s="153"/>
      <c r="H91" s="153"/>
      <c r="I91" s="29">
        <f>SUM(I89:I90)</f>
        <v>0</v>
      </c>
    </row>
    <row r="92" spans="1:14" x14ac:dyDescent="0.3">
      <c r="A92" s="21" t="s">
        <v>277</v>
      </c>
      <c r="B92" s="150" t="s">
        <v>278</v>
      </c>
      <c r="C92" s="150"/>
      <c r="D92" s="150"/>
      <c r="E92" s="150"/>
      <c r="F92" s="150"/>
      <c r="G92" s="150"/>
      <c r="H92" s="150"/>
      <c r="I92" s="150"/>
    </row>
    <row r="93" spans="1:14" x14ac:dyDescent="0.3">
      <c r="A93" s="21" t="s">
        <v>279</v>
      </c>
      <c r="B93" s="154" t="s">
        <v>303</v>
      </c>
      <c r="C93" s="152"/>
      <c r="D93" s="152"/>
      <c r="E93" s="152"/>
      <c r="F93" s="152"/>
      <c r="G93" s="152"/>
      <c r="H93" s="66">
        <v>0</v>
      </c>
      <c r="I93" s="24" t="e">
        <f>(I88+I91)/H93</f>
        <v>#DIV/0!</v>
      </c>
      <c r="J93" s="138" t="s">
        <v>289</v>
      </c>
      <c r="K93" s="138"/>
      <c r="L93" s="138"/>
      <c r="M93" s="138"/>
      <c r="N93" s="138"/>
    </row>
    <row r="94" spans="1:14" x14ac:dyDescent="0.3">
      <c r="A94" s="21" t="s">
        <v>280</v>
      </c>
      <c r="B94" s="154" t="s">
        <v>281</v>
      </c>
      <c r="C94" s="152"/>
      <c r="D94" s="152"/>
      <c r="E94" s="152"/>
      <c r="F94" s="152"/>
      <c r="G94" s="152"/>
      <c r="H94" s="65">
        <v>0.03</v>
      </c>
      <c r="I94" s="24" t="e">
        <f>I93*H94</f>
        <v>#DIV/0!</v>
      </c>
      <c r="J94" s="138"/>
      <c r="K94" s="138"/>
      <c r="L94" s="138"/>
      <c r="M94" s="138"/>
      <c r="N94" s="138"/>
    </row>
    <row r="95" spans="1:14" x14ac:dyDescent="0.3">
      <c r="A95" s="21" t="s">
        <v>282</v>
      </c>
      <c r="B95" s="154" t="s">
        <v>283</v>
      </c>
      <c r="C95" s="152"/>
      <c r="D95" s="152"/>
      <c r="E95" s="152"/>
      <c r="F95" s="152"/>
      <c r="G95" s="152"/>
      <c r="H95" s="65">
        <v>6.4999999999999997E-3</v>
      </c>
      <c r="I95" s="24" t="e">
        <f>I93*H95</f>
        <v>#DIV/0!</v>
      </c>
      <c r="J95" s="138"/>
      <c r="K95" s="138"/>
      <c r="L95" s="138"/>
      <c r="M95" s="138"/>
      <c r="N95" s="138"/>
    </row>
    <row r="96" spans="1:14" x14ac:dyDescent="0.3">
      <c r="A96" s="21" t="s">
        <v>284</v>
      </c>
      <c r="B96" s="154" t="s">
        <v>285</v>
      </c>
      <c r="C96" s="152"/>
      <c r="D96" s="152"/>
      <c r="E96" s="152"/>
      <c r="F96" s="152"/>
      <c r="G96" s="152"/>
      <c r="H96" s="65">
        <v>0.03</v>
      </c>
      <c r="I96" s="24" t="e">
        <f>I93*H96</f>
        <v>#DIV/0!</v>
      </c>
      <c r="J96" s="138"/>
      <c r="K96" s="138"/>
      <c r="L96" s="138"/>
      <c r="M96" s="138"/>
      <c r="N96" s="138"/>
    </row>
    <row r="97" spans="1:14" x14ac:dyDescent="0.3">
      <c r="A97" s="153" t="s">
        <v>286</v>
      </c>
      <c r="B97" s="153"/>
      <c r="C97" s="153"/>
      <c r="D97" s="153"/>
      <c r="E97" s="153"/>
      <c r="F97" s="153"/>
      <c r="G97" s="153"/>
      <c r="H97" s="69">
        <f t="shared" ref="H97:I97" si="2">SUM(H94:H96)</f>
        <v>6.6500000000000004E-2</v>
      </c>
      <c r="I97" s="29" t="e">
        <f t="shared" si="2"/>
        <v>#DIV/0!</v>
      </c>
      <c r="J97" s="138"/>
      <c r="K97" s="138"/>
      <c r="L97" s="138"/>
      <c r="M97" s="138"/>
      <c r="N97" s="138"/>
    </row>
    <row r="98" spans="1:14" x14ac:dyDescent="0.3">
      <c r="A98" s="156" t="s">
        <v>287</v>
      </c>
      <c r="B98" s="156"/>
      <c r="C98" s="156"/>
      <c r="D98" s="156"/>
      <c r="E98" s="156"/>
      <c r="F98" s="156"/>
      <c r="G98" s="156"/>
      <c r="H98" s="156"/>
      <c r="I98" s="70" t="e">
        <f>I91+I97</f>
        <v>#DIV/0!</v>
      </c>
      <c r="J98" s="138"/>
      <c r="K98" s="138"/>
      <c r="L98" s="138"/>
      <c r="M98" s="138"/>
      <c r="N98" s="138"/>
    </row>
    <row r="99" spans="1:14" x14ac:dyDescent="0.3">
      <c r="A99" s="123" t="s">
        <v>292</v>
      </c>
      <c r="B99" s="123"/>
      <c r="C99" s="123"/>
      <c r="D99" s="123"/>
      <c r="E99" s="123"/>
      <c r="F99" s="123"/>
      <c r="G99" s="123"/>
      <c r="H99" s="123"/>
      <c r="I99" s="123"/>
    </row>
    <row r="100" spans="1:14" x14ac:dyDescent="0.3">
      <c r="A100" s="21" t="s">
        <v>133</v>
      </c>
      <c r="B100" s="140" t="s">
        <v>293</v>
      </c>
      <c r="C100" s="140"/>
      <c r="D100" s="140"/>
      <c r="E100" s="140"/>
      <c r="F100" s="140"/>
      <c r="G100" s="140"/>
      <c r="H100" s="140"/>
      <c r="I100" s="24">
        <f>I25</f>
        <v>0</v>
      </c>
    </row>
    <row r="101" spans="1:14" x14ac:dyDescent="0.3">
      <c r="A101" s="21" t="s">
        <v>135</v>
      </c>
      <c r="B101" s="140" t="s">
        <v>294</v>
      </c>
      <c r="C101" s="140"/>
      <c r="D101" s="140"/>
      <c r="E101" s="140"/>
      <c r="F101" s="140"/>
      <c r="G101" s="140"/>
      <c r="H101" s="140"/>
      <c r="I101" s="24">
        <f>I58</f>
        <v>0</v>
      </c>
    </row>
    <row r="102" spans="1:14" x14ac:dyDescent="0.3">
      <c r="A102" s="21" t="s">
        <v>138</v>
      </c>
      <c r="B102" s="140" t="s">
        <v>295</v>
      </c>
      <c r="C102" s="140"/>
      <c r="D102" s="140"/>
      <c r="E102" s="140"/>
      <c r="F102" s="140"/>
      <c r="G102" s="140"/>
      <c r="H102" s="140"/>
      <c r="I102" s="24">
        <f>I67</f>
        <v>0</v>
      </c>
    </row>
    <row r="103" spans="1:14" x14ac:dyDescent="0.3">
      <c r="A103" s="21" t="s">
        <v>140</v>
      </c>
      <c r="B103" s="132" t="s">
        <v>296</v>
      </c>
      <c r="C103" s="133"/>
      <c r="D103" s="133"/>
      <c r="E103" s="133"/>
      <c r="F103" s="133"/>
      <c r="G103" s="133"/>
      <c r="H103" s="134"/>
      <c r="I103" s="39">
        <f>I77</f>
        <v>0</v>
      </c>
    </row>
    <row r="104" spans="1:14" x14ac:dyDescent="0.3">
      <c r="A104" s="21" t="s">
        <v>142</v>
      </c>
      <c r="B104" s="132" t="s">
        <v>297</v>
      </c>
      <c r="C104" s="133"/>
      <c r="D104" s="133"/>
      <c r="E104" s="133"/>
      <c r="F104" s="133"/>
      <c r="G104" s="133"/>
      <c r="H104" s="134"/>
      <c r="I104" s="39">
        <f>I86</f>
        <v>0</v>
      </c>
    </row>
    <row r="105" spans="1:14" x14ac:dyDescent="0.3">
      <c r="A105" s="141" t="s">
        <v>298</v>
      </c>
      <c r="B105" s="142"/>
      <c r="C105" s="142"/>
      <c r="D105" s="142"/>
      <c r="E105" s="142"/>
      <c r="F105" s="142"/>
      <c r="G105" s="142"/>
      <c r="H105" s="143"/>
      <c r="I105" s="29">
        <f>SUM(I100:I104)</f>
        <v>0</v>
      </c>
    </row>
    <row r="106" spans="1:14" x14ac:dyDescent="0.3">
      <c r="A106" s="21" t="s">
        <v>144</v>
      </c>
      <c r="B106" s="132" t="s">
        <v>299</v>
      </c>
      <c r="C106" s="133"/>
      <c r="D106" s="133"/>
      <c r="E106" s="133"/>
      <c r="F106" s="133"/>
      <c r="G106" s="133"/>
      <c r="H106" s="134"/>
      <c r="I106" s="39" t="e">
        <f>I98</f>
        <v>#DIV/0!</v>
      </c>
    </row>
    <row r="107" spans="1:14" x14ac:dyDescent="0.3">
      <c r="A107" s="141" t="s">
        <v>300</v>
      </c>
      <c r="B107" s="142"/>
      <c r="C107" s="142"/>
      <c r="D107" s="142"/>
      <c r="E107" s="142"/>
      <c r="F107" s="142"/>
      <c r="G107" s="142"/>
      <c r="H107" s="143"/>
      <c r="I107" s="71" t="e">
        <f>I105+I106</f>
        <v>#DIV/0!</v>
      </c>
    </row>
    <row r="108" spans="1:14" x14ac:dyDescent="0.3">
      <c r="F108" s="155" t="s">
        <v>308</v>
      </c>
      <c r="G108" s="155"/>
      <c r="H108" s="155"/>
      <c r="I108" s="2" t="e">
        <f>I107*2</f>
        <v>#DIV/0!</v>
      </c>
    </row>
  </sheetData>
  <mergeCells count="126">
    <mergeCell ref="F108:H108"/>
    <mergeCell ref="A9:I9"/>
    <mergeCell ref="B10:F10"/>
    <mergeCell ref="G10:I10"/>
    <mergeCell ref="B11:F11"/>
    <mergeCell ref="G11:I11"/>
    <mergeCell ref="A7:B7"/>
    <mergeCell ref="C7:F7"/>
    <mergeCell ref="H7:I7"/>
    <mergeCell ref="A8:E8"/>
    <mergeCell ref="F8:I8"/>
    <mergeCell ref="B15:F15"/>
    <mergeCell ref="G15:I15"/>
    <mergeCell ref="A16:I16"/>
    <mergeCell ref="B17:F17"/>
    <mergeCell ref="G17:I17"/>
    <mergeCell ref="B18:F18"/>
    <mergeCell ref="G18:I18"/>
    <mergeCell ref="B12:F12"/>
    <mergeCell ref="G19:I19"/>
    <mergeCell ref="B20:F20"/>
    <mergeCell ref="G20:I20"/>
    <mergeCell ref="B21:F21"/>
    <mergeCell ref="G21:I21"/>
    <mergeCell ref="A1:I1"/>
    <mergeCell ref="A5:E5"/>
    <mergeCell ref="F5:I5"/>
    <mergeCell ref="A6:E6"/>
    <mergeCell ref="F6:I6"/>
    <mergeCell ref="B34:G34"/>
    <mergeCell ref="A35:H35"/>
    <mergeCell ref="B36:G36"/>
    <mergeCell ref="B37:G37"/>
    <mergeCell ref="B38:G38"/>
    <mergeCell ref="B33:G33"/>
    <mergeCell ref="G12:I12"/>
    <mergeCell ref="B13:F13"/>
    <mergeCell ref="G13:I13"/>
    <mergeCell ref="B14:F14"/>
    <mergeCell ref="G14:I14"/>
    <mergeCell ref="B22:F22"/>
    <mergeCell ref="G22:I22"/>
    <mergeCell ref="A23:I23"/>
    <mergeCell ref="B24:H24"/>
    <mergeCell ref="B27:H27"/>
    <mergeCell ref="B28:H28"/>
    <mergeCell ref="B29:H29"/>
    <mergeCell ref="A30:H30"/>
    <mergeCell ref="A31:I31"/>
    <mergeCell ref="B32:G32"/>
    <mergeCell ref="B25:H25"/>
    <mergeCell ref="B26:H26"/>
    <mergeCell ref="B19:F19"/>
    <mergeCell ref="A45:G45"/>
    <mergeCell ref="B46:H46"/>
    <mergeCell ref="I47:I48"/>
    <mergeCell ref="B48:D48"/>
    <mergeCell ref="B49:I49"/>
    <mergeCell ref="B50:C50"/>
    <mergeCell ref="I50:I51"/>
    <mergeCell ref="B39:G39"/>
    <mergeCell ref="B40:G40"/>
    <mergeCell ref="B41:G41"/>
    <mergeCell ref="B42:G42"/>
    <mergeCell ref="B43:G43"/>
    <mergeCell ref="B44:G44"/>
    <mergeCell ref="A58:H58"/>
    <mergeCell ref="A59:I59"/>
    <mergeCell ref="A60:H60"/>
    <mergeCell ref="B61:G61"/>
    <mergeCell ref="B62:G62"/>
    <mergeCell ref="B63:G63"/>
    <mergeCell ref="B52:D52"/>
    <mergeCell ref="B53:H53"/>
    <mergeCell ref="B54:G54"/>
    <mergeCell ref="B55:G55"/>
    <mergeCell ref="B56:H56"/>
    <mergeCell ref="A57:H57"/>
    <mergeCell ref="B69:G69"/>
    <mergeCell ref="B70:G70"/>
    <mergeCell ref="B71:G71"/>
    <mergeCell ref="B72:G72"/>
    <mergeCell ref="B73:G73"/>
    <mergeCell ref="B74:G74"/>
    <mergeCell ref="B64:G64"/>
    <mergeCell ref="B65:G65"/>
    <mergeCell ref="B66:G66"/>
    <mergeCell ref="A67:H67"/>
    <mergeCell ref="A68:I68"/>
    <mergeCell ref="B94:G94"/>
    <mergeCell ref="B82:H82"/>
    <mergeCell ref="B83:H83"/>
    <mergeCell ref="A86:H86"/>
    <mergeCell ref="B80:H80"/>
    <mergeCell ref="A87:I87"/>
    <mergeCell ref="A88:H88"/>
    <mergeCell ref="A75:H75"/>
    <mergeCell ref="B76:H76"/>
    <mergeCell ref="A77:H77"/>
    <mergeCell ref="A78:I78"/>
    <mergeCell ref="B79:H79"/>
    <mergeCell ref="B81:H81"/>
    <mergeCell ref="B106:H106"/>
    <mergeCell ref="A107:H107"/>
    <mergeCell ref="J93:N98"/>
    <mergeCell ref="A2:I2"/>
    <mergeCell ref="A3:I3"/>
    <mergeCell ref="B100:H100"/>
    <mergeCell ref="B101:H101"/>
    <mergeCell ref="B102:H102"/>
    <mergeCell ref="B103:H103"/>
    <mergeCell ref="B104:H104"/>
    <mergeCell ref="A105:H105"/>
    <mergeCell ref="J60:N65"/>
    <mergeCell ref="J69:N74"/>
    <mergeCell ref="A99:I99"/>
    <mergeCell ref="B95:G95"/>
    <mergeCell ref="B96:G96"/>
    <mergeCell ref="A97:G97"/>
    <mergeCell ref="A98:H98"/>
    <mergeCell ref="A4:I4"/>
    <mergeCell ref="B89:G89"/>
    <mergeCell ref="B90:G90"/>
    <mergeCell ref="A91:H91"/>
    <mergeCell ref="B92:I92"/>
    <mergeCell ref="B93:G93"/>
  </mergeCells>
  <pageMargins left="0.511811024" right="0.511811024" top="0.78740157499999996" bottom="0.78740157499999996" header="0.31496062000000002" footer="0.31496062000000002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E3B689-6AC1-48E9-809F-EDA6A9BBF312}">
  <sheetPr codeName="Planilha4"/>
  <dimension ref="A1:AN108"/>
  <sheetViews>
    <sheetView topLeftCell="A58" workbookViewId="0">
      <selection activeCell="I83" sqref="I83"/>
    </sheetView>
  </sheetViews>
  <sheetFormatPr defaultRowHeight="14.4" x14ac:dyDescent="0.3"/>
  <cols>
    <col min="1" max="1" width="23.109375" customWidth="1"/>
    <col min="2" max="2" width="13.6640625" customWidth="1"/>
    <col min="7" max="7" width="12.21875" customWidth="1"/>
    <col min="8" max="8" width="12.44140625" customWidth="1"/>
    <col min="9" max="9" width="19.44140625" customWidth="1"/>
    <col min="13" max="13" width="24.77734375" customWidth="1"/>
  </cols>
  <sheetData>
    <row r="1" spans="1:40" s="19" customFormat="1" ht="33" customHeight="1" x14ac:dyDescent="0.3">
      <c r="A1" s="103" t="s">
        <v>126</v>
      </c>
      <c r="B1" s="103"/>
      <c r="C1" s="103"/>
      <c r="D1" s="103"/>
      <c r="E1" s="103"/>
      <c r="F1" s="103"/>
      <c r="G1" s="103"/>
      <c r="H1" s="103"/>
      <c r="I1" s="103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s="67" customFormat="1" ht="22.8" customHeight="1" x14ac:dyDescent="0.3">
      <c r="A2" s="104" t="s">
        <v>302</v>
      </c>
      <c r="B2" s="104"/>
      <c r="C2" s="104"/>
      <c r="D2" s="104"/>
      <c r="E2" s="104"/>
      <c r="F2" s="104"/>
      <c r="G2" s="104"/>
      <c r="H2" s="104"/>
      <c r="I2" s="104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</row>
    <row r="3" spans="1:40" s="68" customFormat="1" ht="13.8" customHeight="1" x14ac:dyDescent="0.3">
      <c r="A3" s="104" t="s">
        <v>305</v>
      </c>
      <c r="B3" s="104"/>
      <c r="C3" s="104"/>
      <c r="D3" s="104"/>
      <c r="E3" s="104"/>
      <c r="F3" s="104"/>
      <c r="G3" s="104"/>
      <c r="H3" s="104"/>
      <c r="I3" s="104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</row>
    <row r="4" spans="1:40" s="19" customFormat="1" ht="17.100000000000001" customHeight="1" x14ac:dyDescent="0.3">
      <c r="A4" s="105" t="s">
        <v>301</v>
      </c>
      <c r="B4" s="104"/>
      <c r="C4" s="104"/>
      <c r="D4" s="104"/>
      <c r="E4" s="104"/>
      <c r="F4" s="104"/>
      <c r="G4" s="104"/>
      <c r="H4" s="104"/>
      <c r="I4" s="10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</row>
    <row r="5" spans="1:40" s="19" customFormat="1" ht="17.100000000000001" customHeight="1" x14ac:dyDescent="0.3">
      <c r="A5" s="106" t="s">
        <v>127</v>
      </c>
      <c r="B5" s="106"/>
      <c r="C5" s="106"/>
      <c r="D5" s="106"/>
      <c r="E5" s="106"/>
      <c r="F5" s="107"/>
      <c r="G5" s="107"/>
      <c r="H5" s="107"/>
      <c r="I5" s="107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</row>
    <row r="6" spans="1:40" s="19" customFormat="1" ht="17.100000000000001" customHeight="1" x14ac:dyDescent="0.3">
      <c r="A6" s="106" t="s">
        <v>128</v>
      </c>
      <c r="B6" s="106"/>
      <c r="C6" s="106"/>
      <c r="D6" s="106"/>
      <c r="E6" s="106"/>
      <c r="F6" s="107"/>
      <c r="G6" s="107"/>
      <c r="H6" s="107"/>
      <c r="I6" s="107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</row>
    <row r="7" spans="1:40" x14ac:dyDescent="0.3">
      <c r="A7" s="112" t="s">
        <v>129</v>
      </c>
      <c r="B7" s="113"/>
      <c r="C7" s="114"/>
      <c r="D7" s="115"/>
      <c r="E7" s="115"/>
      <c r="F7" s="116"/>
      <c r="G7" s="20" t="s">
        <v>130</v>
      </c>
      <c r="H7" s="117"/>
      <c r="I7" s="118"/>
    </row>
    <row r="8" spans="1:40" x14ac:dyDescent="0.3">
      <c r="A8" s="119" t="s">
        <v>131</v>
      </c>
      <c r="B8" s="119"/>
      <c r="C8" s="119"/>
      <c r="D8" s="119"/>
      <c r="E8" s="119"/>
      <c r="F8" s="107"/>
      <c r="G8" s="107"/>
      <c r="H8" s="107"/>
      <c r="I8" s="107"/>
    </row>
    <row r="9" spans="1:40" x14ac:dyDescent="0.3">
      <c r="A9" s="108" t="s">
        <v>132</v>
      </c>
      <c r="B9" s="108"/>
      <c r="C9" s="108"/>
      <c r="D9" s="108"/>
      <c r="E9" s="108"/>
      <c r="F9" s="108"/>
      <c r="G9" s="108"/>
      <c r="H9" s="108"/>
      <c r="I9" s="108"/>
    </row>
    <row r="10" spans="1:40" x14ac:dyDescent="0.3">
      <c r="A10" s="21" t="s">
        <v>133</v>
      </c>
      <c r="B10" s="109" t="s">
        <v>134</v>
      </c>
      <c r="C10" s="109"/>
      <c r="D10" s="109"/>
      <c r="E10" s="109"/>
      <c r="F10" s="109"/>
      <c r="G10" s="110"/>
      <c r="H10" s="110"/>
      <c r="I10" s="110"/>
    </row>
    <row r="11" spans="1:40" x14ac:dyDescent="0.3">
      <c r="A11" s="21" t="s">
        <v>135</v>
      </c>
      <c r="B11" s="109" t="s">
        <v>136</v>
      </c>
      <c r="C11" s="109"/>
      <c r="D11" s="109"/>
      <c r="E11" s="109"/>
      <c r="F11" s="109"/>
      <c r="G11" s="111" t="s">
        <v>137</v>
      </c>
      <c r="H11" s="111"/>
      <c r="I11" s="111"/>
    </row>
    <row r="12" spans="1:40" x14ac:dyDescent="0.3">
      <c r="A12" s="21" t="s">
        <v>138</v>
      </c>
      <c r="B12" s="109" t="s">
        <v>139</v>
      </c>
      <c r="C12" s="109"/>
      <c r="D12" s="109"/>
      <c r="E12" s="109"/>
      <c r="F12" s="109"/>
      <c r="G12" s="111"/>
      <c r="H12" s="111"/>
      <c r="I12" s="111"/>
    </row>
    <row r="13" spans="1:40" x14ac:dyDescent="0.3">
      <c r="A13" s="21" t="s">
        <v>140</v>
      </c>
      <c r="B13" s="109" t="s">
        <v>141</v>
      </c>
      <c r="C13" s="109"/>
      <c r="D13" s="109"/>
      <c r="E13" s="109"/>
      <c r="F13" s="109"/>
      <c r="G13" s="111"/>
      <c r="H13" s="111"/>
      <c r="I13" s="111"/>
    </row>
    <row r="14" spans="1:40" x14ac:dyDescent="0.3">
      <c r="A14" s="21" t="s">
        <v>142</v>
      </c>
      <c r="B14" s="109" t="s">
        <v>143</v>
      </c>
      <c r="C14" s="109"/>
      <c r="D14" s="109"/>
      <c r="E14" s="109"/>
      <c r="F14" s="109"/>
      <c r="G14" s="111"/>
      <c r="H14" s="111"/>
      <c r="I14" s="111"/>
    </row>
    <row r="15" spans="1:40" x14ac:dyDescent="0.3">
      <c r="A15" s="21" t="s">
        <v>144</v>
      </c>
      <c r="B15" s="109" t="s">
        <v>145</v>
      </c>
      <c r="C15" s="109"/>
      <c r="D15" s="109"/>
      <c r="E15" s="109"/>
      <c r="F15" s="109"/>
      <c r="G15" s="111"/>
      <c r="H15" s="111"/>
      <c r="I15" s="111"/>
    </row>
    <row r="16" spans="1:40" x14ac:dyDescent="0.3">
      <c r="A16" s="120" t="s">
        <v>146</v>
      </c>
      <c r="B16" s="120"/>
      <c r="C16" s="120"/>
      <c r="D16" s="120"/>
      <c r="E16" s="120"/>
      <c r="F16" s="120"/>
      <c r="G16" s="120"/>
      <c r="H16" s="120"/>
      <c r="I16" s="120"/>
    </row>
    <row r="17" spans="1:9" x14ac:dyDescent="0.3">
      <c r="A17" s="21" t="s">
        <v>147</v>
      </c>
      <c r="B17" s="121" t="s">
        <v>148</v>
      </c>
      <c r="C17" s="121"/>
      <c r="D17" s="121"/>
      <c r="E17" s="121"/>
      <c r="F17" s="121"/>
      <c r="G17" s="122" t="s">
        <v>95</v>
      </c>
      <c r="H17" s="122"/>
      <c r="I17" s="122"/>
    </row>
    <row r="18" spans="1:9" x14ac:dyDescent="0.3">
      <c r="A18" s="21" t="s">
        <v>149</v>
      </c>
      <c r="B18" s="121" t="s">
        <v>150</v>
      </c>
      <c r="C18" s="121"/>
      <c r="D18" s="121"/>
      <c r="E18" s="121"/>
      <c r="F18" s="121"/>
      <c r="G18" s="111" t="s">
        <v>290</v>
      </c>
      <c r="H18" s="111"/>
      <c r="I18" s="111"/>
    </row>
    <row r="19" spans="1:9" x14ac:dyDescent="0.3">
      <c r="A19" s="21" t="s">
        <v>151</v>
      </c>
      <c r="B19" s="121" t="s">
        <v>152</v>
      </c>
      <c r="C19" s="121"/>
      <c r="D19" s="121"/>
      <c r="E19" s="121"/>
      <c r="F19" s="121"/>
      <c r="G19" s="111" t="s">
        <v>306</v>
      </c>
      <c r="H19" s="111"/>
      <c r="I19" s="111"/>
    </row>
    <row r="20" spans="1:9" x14ac:dyDescent="0.3">
      <c r="A20" s="21" t="s">
        <v>153</v>
      </c>
      <c r="B20" s="121" t="s">
        <v>154</v>
      </c>
      <c r="C20" s="121"/>
      <c r="D20" s="121"/>
      <c r="E20" s="121"/>
      <c r="F20" s="121"/>
      <c r="G20" s="111" t="s">
        <v>159</v>
      </c>
      <c r="H20" s="111"/>
      <c r="I20" s="111"/>
    </row>
    <row r="21" spans="1:9" x14ac:dyDescent="0.3">
      <c r="A21" s="21" t="s">
        <v>155</v>
      </c>
      <c r="B21" s="121" t="s">
        <v>156</v>
      </c>
      <c r="C21" s="121"/>
      <c r="D21" s="121"/>
      <c r="E21" s="121"/>
      <c r="F21" s="121"/>
      <c r="G21" s="125"/>
      <c r="H21" s="125"/>
      <c r="I21" s="125"/>
    </row>
    <row r="22" spans="1:9" x14ac:dyDescent="0.3">
      <c r="A22" s="21" t="s">
        <v>157</v>
      </c>
      <c r="B22" s="121" t="s">
        <v>158</v>
      </c>
      <c r="C22" s="121"/>
      <c r="D22" s="121"/>
      <c r="E22" s="121"/>
      <c r="F22" s="121"/>
      <c r="G22" s="122" t="s">
        <v>310</v>
      </c>
      <c r="H22" s="111"/>
      <c r="I22" s="111"/>
    </row>
    <row r="23" spans="1:9" x14ac:dyDescent="0.3">
      <c r="A23" s="123" t="s">
        <v>160</v>
      </c>
      <c r="B23" s="123"/>
      <c r="C23" s="123"/>
      <c r="D23" s="123"/>
      <c r="E23" s="123"/>
      <c r="F23" s="123"/>
      <c r="G23" s="123"/>
      <c r="H23" s="123"/>
      <c r="I23" s="123"/>
    </row>
    <row r="24" spans="1:9" x14ac:dyDescent="0.3">
      <c r="A24" s="25" t="s">
        <v>20</v>
      </c>
      <c r="B24" s="124" t="s">
        <v>161</v>
      </c>
      <c r="C24" s="124"/>
      <c r="D24" s="124"/>
      <c r="E24" s="124"/>
      <c r="F24" s="124"/>
      <c r="G24" s="124"/>
      <c r="H24" s="124"/>
      <c r="I24" s="25" t="s">
        <v>162</v>
      </c>
    </row>
    <row r="25" spans="1:9" x14ac:dyDescent="0.3">
      <c r="A25" s="21" t="s">
        <v>133</v>
      </c>
      <c r="B25" s="121" t="s">
        <v>156</v>
      </c>
      <c r="C25" s="121"/>
      <c r="D25" s="121"/>
      <c r="E25" s="121"/>
      <c r="F25" s="121"/>
      <c r="G25" s="121"/>
      <c r="H25" s="121"/>
      <c r="I25" s="24">
        <v>0</v>
      </c>
    </row>
    <row r="26" spans="1:9" x14ac:dyDescent="0.3">
      <c r="A26" s="21" t="s">
        <v>135</v>
      </c>
      <c r="B26" s="121" t="s">
        <v>167</v>
      </c>
      <c r="C26" s="121"/>
      <c r="D26" s="121"/>
      <c r="E26" s="121"/>
      <c r="F26" s="121"/>
      <c r="G26" s="121"/>
      <c r="H26" s="121"/>
      <c r="I26" s="24">
        <v>0</v>
      </c>
    </row>
    <row r="27" spans="1:9" x14ac:dyDescent="0.3">
      <c r="A27" s="21" t="s">
        <v>138</v>
      </c>
      <c r="B27" s="121" t="s">
        <v>163</v>
      </c>
      <c r="C27" s="121"/>
      <c r="D27" s="121"/>
      <c r="E27" s="121"/>
      <c r="F27" s="121"/>
      <c r="G27" s="121"/>
      <c r="H27" s="121"/>
      <c r="I27" s="24">
        <v>0</v>
      </c>
    </row>
    <row r="28" spans="1:9" x14ac:dyDescent="0.3">
      <c r="A28" s="21" t="s">
        <v>140</v>
      </c>
      <c r="B28" s="121" t="s">
        <v>164</v>
      </c>
      <c r="C28" s="121"/>
      <c r="D28" s="121"/>
      <c r="E28" s="121"/>
      <c r="F28" s="121"/>
      <c r="G28" s="121"/>
      <c r="H28" s="121"/>
      <c r="I28" s="24">
        <v>0</v>
      </c>
    </row>
    <row r="29" spans="1:9" x14ac:dyDescent="0.3">
      <c r="A29" s="21" t="s">
        <v>142</v>
      </c>
      <c r="B29" s="121" t="s">
        <v>165</v>
      </c>
      <c r="C29" s="121"/>
      <c r="D29" s="121"/>
      <c r="E29" s="121"/>
      <c r="F29" s="121"/>
      <c r="G29" s="121"/>
      <c r="H29" s="121"/>
      <c r="I29" s="24">
        <v>0</v>
      </c>
    </row>
    <row r="30" spans="1:9" x14ac:dyDescent="0.3">
      <c r="A30" s="126" t="s">
        <v>166</v>
      </c>
      <c r="B30" s="126"/>
      <c r="C30" s="126"/>
      <c r="D30" s="126"/>
      <c r="E30" s="126"/>
      <c r="F30" s="126"/>
      <c r="G30" s="126"/>
      <c r="H30" s="126"/>
      <c r="I30" s="29">
        <f>SUM(I25:I29)</f>
        <v>0</v>
      </c>
    </row>
    <row r="31" spans="1:9" x14ac:dyDescent="0.3">
      <c r="A31" s="123" t="s">
        <v>168</v>
      </c>
      <c r="B31" s="123"/>
      <c r="C31" s="123"/>
      <c r="D31" s="123"/>
      <c r="E31" s="123"/>
      <c r="F31" s="123"/>
      <c r="G31" s="123"/>
      <c r="H31" s="123"/>
      <c r="I31" s="123"/>
    </row>
    <row r="32" spans="1:9" x14ac:dyDescent="0.3">
      <c r="A32" s="25" t="s">
        <v>22</v>
      </c>
      <c r="B32" s="124" t="s">
        <v>169</v>
      </c>
      <c r="C32" s="124"/>
      <c r="D32" s="124"/>
      <c r="E32" s="124"/>
      <c r="F32" s="124"/>
      <c r="G32" s="124"/>
      <c r="H32" s="25" t="s">
        <v>170</v>
      </c>
      <c r="I32" s="25" t="s">
        <v>162</v>
      </c>
    </row>
    <row r="33" spans="1:9" x14ac:dyDescent="0.3">
      <c r="A33" s="21" t="s">
        <v>133</v>
      </c>
      <c r="B33" s="130" t="s">
        <v>171</v>
      </c>
      <c r="C33" s="130"/>
      <c r="D33" s="130"/>
      <c r="E33" s="130"/>
      <c r="F33" s="130"/>
      <c r="G33" s="130"/>
      <c r="H33" s="27">
        <f>1/12</f>
        <v>8.3333333333333329E-2</v>
      </c>
      <c r="I33" s="24">
        <f>I30*H33</f>
        <v>0</v>
      </c>
    </row>
    <row r="34" spans="1:9" x14ac:dyDescent="0.3">
      <c r="A34" s="21" t="s">
        <v>135</v>
      </c>
      <c r="B34" s="130" t="s">
        <v>172</v>
      </c>
      <c r="C34" s="130"/>
      <c r="D34" s="130"/>
      <c r="E34" s="130"/>
      <c r="F34" s="130"/>
      <c r="G34" s="130"/>
      <c r="H34" s="27">
        <f>((1/12)/3)</f>
        <v>2.7777777777777776E-2</v>
      </c>
      <c r="I34" s="24">
        <f>I30*H34</f>
        <v>0</v>
      </c>
    </row>
    <row r="35" spans="1:9" x14ac:dyDescent="0.3">
      <c r="A35" s="126" t="s">
        <v>173</v>
      </c>
      <c r="B35" s="126"/>
      <c r="C35" s="126"/>
      <c r="D35" s="126"/>
      <c r="E35" s="126"/>
      <c r="F35" s="126"/>
      <c r="G35" s="126"/>
      <c r="H35" s="126"/>
      <c r="I35" s="29">
        <f>SUM(I33:I34)</f>
        <v>0</v>
      </c>
    </row>
    <row r="36" spans="1:9" x14ac:dyDescent="0.3">
      <c r="A36" s="25" t="s">
        <v>174</v>
      </c>
      <c r="B36" s="124" t="s">
        <v>175</v>
      </c>
      <c r="C36" s="124"/>
      <c r="D36" s="124"/>
      <c r="E36" s="124"/>
      <c r="F36" s="124"/>
      <c r="G36" s="124"/>
      <c r="H36" s="28" t="s">
        <v>176</v>
      </c>
      <c r="I36" s="25" t="s">
        <v>162</v>
      </c>
    </row>
    <row r="37" spans="1:9" x14ac:dyDescent="0.3">
      <c r="A37" s="21" t="s">
        <v>133</v>
      </c>
      <c r="B37" s="127" t="s">
        <v>177</v>
      </c>
      <c r="C37" s="128"/>
      <c r="D37" s="128"/>
      <c r="E37" s="128"/>
      <c r="F37" s="128"/>
      <c r="G37" s="129"/>
      <c r="H37" s="27">
        <v>0.2</v>
      </c>
      <c r="I37" s="24">
        <f>(($I$33+$I$39)*H37)</f>
        <v>0</v>
      </c>
    </row>
    <row r="38" spans="1:9" x14ac:dyDescent="0.3">
      <c r="A38" s="21" t="s">
        <v>135</v>
      </c>
      <c r="B38" s="127" t="s">
        <v>178</v>
      </c>
      <c r="C38" s="128"/>
      <c r="D38" s="128"/>
      <c r="E38" s="128"/>
      <c r="F38" s="128"/>
      <c r="G38" s="129"/>
      <c r="H38" s="27">
        <v>0</v>
      </c>
      <c r="I38" s="24">
        <f t="shared" ref="I38:I43" si="0">(($I$33+$I$39)*H38)</f>
        <v>0</v>
      </c>
    </row>
    <row r="39" spans="1:9" x14ac:dyDescent="0.3">
      <c r="A39" s="21" t="s">
        <v>138</v>
      </c>
      <c r="B39" s="127" t="s">
        <v>179</v>
      </c>
      <c r="C39" s="128"/>
      <c r="D39" s="128"/>
      <c r="E39" s="128"/>
      <c r="F39" s="128"/>
      <c r="G39" s="129"/>
      <c r="H39" s="27">
        <v>0</v>
      </c>
      <c r="I39" s="24">
        <v>0</v>
      </c>
    </row>
    <row r="40" spans="1:9" x14ac:dyDescent="0.3">
      <c r="A40" s="21" t="s">
        <v>140</v>
      </c>
      <c r="B40" s="127" t="s">
        <v>180</v>
      </c>
      <c r="C40" s="128"/>
      <c r="D40" s="128"/>
      <c r="E40" s="128"/>
      <c r="F40" s="128"/>
      <c r="G40" s="129"/>
      <c r="H40" s="27">
        <v>0</v>
      </c>
      <c r="I40" s="24">
        <f t="shared" si="0"/>
        <v>0</v>
      </c>
    </row>
    <row r="41" spans="1:9" x14ac:dyDescent="0.3">
      <c r="A41" s="21" t="s">
        <v>142</v>
      </c>
      <c r="B41" s="127" t="s">
        <v>181</v>
      </c>
      <c r="C41" s="128"/>
      <c r="D41" s="128"/>
      <c r="E41" s="128"/>
      <c r="F41" s="128"/>
      <c r="G41" s="129"/>
      <c r="H41" s="27">
        <v>0</v>
      </c>
      <c r="I41" s="24">
        <f t="shared" si="0"/>
        <v>0</v>
      </c>
    </row>
    <row r="42" spans="1:9" x14ac:dyDescent="0.3">
      <c r="A42" s="21" t="s">
        <v>144</v>
      </c>
      <c r="B42" s="127" t="s">
        <v>182</v>
      </c>
      <c r="C42" s="128"/>
      <c r="D42" s="128"/>
      <c r="E42" s="128"/>
      <c r="F42" s="128"/>
      <c r="G42" s="129"/>
      <c r="H42" s="27">
        <v>0</v>
      </c>
      <c r="I42" s="24">
        <f t="shared" si="0"/>
        <v>0</v>
      </c>
    </row>
    <row r="43" spans="1:9" x14ac:dyDescent="0.3">
      <c r="A43" s="21" t="s">
        <v>147</v>
      </c>
      <c r="B43" s="127" t="s">
        <v>183</v>
      </c>
      <c r="C43" s="128"/>
      <c r="D43" s="128"/>
      <c r="E43" s="128"/>
      <c r="F43" s="128"/>
      <c r="G43" s="129"/>
      <c r="H43" s="27">
        <v>0</v>
      </c>
      <c r="I43" s="24">
        <f t="shared" si="0"/>
        <v>0</v>
      </c>
    </row>
    <row r="44" spans="1:9" x14ac:dyDescent="0.3">
      <c r="A44" s="21" t="s">
        <v>149</v>
      </c>
      <c r="B44" s="127" t="s">
        <v>184</v>
      </c>
      <c r="C44" s="128"/>
      <c r="D44" s="128"/>
      <c r="E44" s="128"/>
      <c r="F44" s="128"/>
      <c r="G44" s="129"/>
      <c r="H44" s="27">
        <v>0.08</v>
      </c>
      <c r="I44" s="24">
        <f>(($I$33+$I$39)*H44)</f>
        <v>0</v>
      </c>
    </row>
    <row r="45" spans="1:9" x14ac:dyDescent="0.3">
      <c r="A45" s="126" t="s">
        <v>185</v>
      </c>
      <c r="B45" s="126"/>
      <c r="C45" s="126"/>
      <c r="D45" s="126"/>
      <c r="E45" s="126"/>
      <c r="F45" s="126"/>
      <c r="G45" s="126"/>
      <c r="H45" s="30">
        <f>SUM(H37:H44)</f>
        <v>0.28000000000000003</v>
      </c>
      <c r="I45" s="29">
        <f>SUM(I37:I44)</f>
        <v>0</v>
      </c>
    </row>
    <row r="46" spans="1:9" x14ac:dyDescent="0.3">
      <c r="A46" s="25" t="s">
        <v>188</v>
      </c>
      <c r="B46" s="124" t="s">
        <v>189</v>
      </c>
      <c r="C46" s="124"/>
      <c r="D46" s="124"/>
      <c r="E46" s="124"/>
      <c r="F46" s="124"/>
      <c r="G46" s="124"/>
      <c r="H46" s="124"/>
      <c r="I46" s="25" t="s">
        <v>162</v>
      </c>
    </row>
    <row r="47" spans="1:9" x14ac:dyDescent="0.3">
      <c r="A47" s="21" t="s">
        <v>133</v>
      </c>
      <c r="B47" s="32" t="s">
        <v>190</v>
      </c>
      <c r="C47" s="33" t="s">
        <v>191</v>
      </c>
      <c r="D47" s="34">
        <v>0</v>
      </c>
      <c r="E47" s="34" t="s">
        <v>192</v>
      </c>
      <c r="F47" s="35">
        <v>0</v>
      </c>
      <c r="G47" s="34" t="s">
        <v>193</v>
      </c>
      <c r="H47" s="36">
        <v>0</v>
      </c>
      <c r="I47" s="131">
        <v>0</v>
      </c>
    </row>
    <row r="48" spans="1:9" x14ac:dyDescent="0.3">
      <c r="A48" s="23" t="s">
        <v>194</v>
      </c>
      <c r="B48" s="127" t="s">
        <v>195</v>
      </c>
      <c r="C48" s="128"/>
      <c r="D48" s="129"/>
      <c r="E48" s="34" t="s">
        <v>196</v>
      </c>
      <c r="F48" s="37">
        <v>0</v>
      </c>
      <c r="G48" s="34" t="s">
        <v>197</v>
      </c>
      <c r="H48" s="38">
        <f>I22*F48</f>
        <v>0</v>
      </c>
      <c r="I48" s="131"/>
    </row>
    <row r="49" spans="1:14" x14ac:dyDescent="0.3">
      <c r="A49" s="21" t="s">
        <v>135</v>
      </c>
      <c r="B49" s="132" t="s">
        <v>198</v>
      </c>
      <c r="C49" s="133"/>
      <c r="D49" s="133"/>
      <c r="E49" s="133"/>
      <c r="F49" s="133"/>
      <c r="G49" s="133"/>
      <c r="H49" s="133"/>
      <c r="I49" s="134"/>
    </row>
    <row r="50" spans="1:14" x14ac:dyDescent="0.3">
      <c r="A50" s="23" t="s">
        <v>199</v>
      </c>
      <c r="B50" s="135" t="s">
        <v>200</v>
      </c>
      <c r="C50" s="135"/>
      <c r="D50" s="39">
        <v>0</v>
      </c>
      <c r="E50" s="34" t="s">
        <v>201</v>
      </c>
      <c r="F50" s="34">
        <v>22</v>
      </c>
      <c r="G50" s="34" t="s">
        <v>202</v>
      </c>
      <c r="H50" s="38">
        <f>D50*F50</f>
        <v>0</v>
      </c>
      <c r="I50" s="136">
        <f>H50-H51</f>
        <v>0</v>
      </c>
    </row>
    <row r="51" spans="1:14" x14ac:dyDescent="0.3">
      <c r="A51" s="23" t="s">
        <v>203</v>
      </c>
      <c r="B51" s="26" t="s">
        <v>204</v>
      </c>
      <c r="C51" s="40"/>
      <c r="D51" s="40"/>
      <c r="E51" s="37" t="s">
        <v>196</v>
      </c>
      <c r="F51" s="37">
        <v>0</v>
      </c>
      <c r="G51" s="34" t="s">
        <v>205</v>
      </c>
      <c r="H51" s="41">
        <f>H50*F51</f>
        <v>0</v>
      </c>
      <c r="I51" s="137"/>
    </row>
    <row r="52" spans="1:14" x14ac:dyDescent="0.3">
      <c r="A52" s="23" t="s">
        <v>206</v>
      </c>
      <c r="B52" s="127" t="s">
        <v>207</v>
      </c>
      <c r="C52" s="128"/>
      <c r="D52" s="129"/>
      <c r="E52" s="37" t="s">
        <v>196</v>
      </c>
      <c r="F52" s="42"/>
      <c r="G52" s="26"/>
      <c r="H52" s="41"/>
      <c r="I52" s="39">
        <f>I49*F52</f>
        <v>0</v>
      </c>
    </row>
    <row r="53" spans="1:14" x14ac:dyDescent="0.3">
      <c r="A53" s="21" t="s">
        <v>138</v>
      </c>
      <c r="B53" s="132" t="s">
        <v>208</v>
      </c>
      <c r="C53" s="133"/>
      <c r="D53" s="133"/>
      <c r="E53" s="133"/>
      <c r="F53" s="133"/>
      <c r="G53" s="133"/>
      <c r="H53" s="134"/>
      <c r="I53" s="24"/>
    </row>
    <row r="54" spans="1:14" x14ac:dyDescent="0.3">
      <c r="A54" s="21" t="s">
        <v>140</v>
      </c>
      <c r="B54" s="140" t="s">
        <v>209</v>
      </c>
      <c r="C54" s="140"/>
      <c r="D54" s="140"/>
      <c r="E54" s="140"/>
      <c r="F54" s="140"/>
      <c r="G54" s="140"/>
      <c r="H54" s="43">
        <v>0</v>
      </c>
      <c r="I54" s="24">
        <f>I27*H54</f>
        <v>0</v>
      </c>
    </row>
    <row r="55" spans="1:14" x14ac:dyDescent="0.3">
      <c r="A55" s="21" t="s">
        <v>142</v>
      </c>
      <c r="B55" s="132" t="s">
        <v>210</v>
      </c>
      <c r="C55" s="133"/>
      <c r="D55" s="133"/>
      <c r="E55" s="133"/>
      <c r="F55" s="133"/>
      <c r="G55" s="134"/>
      <c r="H55" s="43">
        <v>0</v>
      </c>
      <c r="I55" s="39">
        <f>I27*H55</f>
        <v>0</v>
      </c>
    </row>
    <row r="56" spans="1:14" ht="14.4" customHeight="1" x14ac:dyDescent="0.3">
      <c r="A56" s="21" t="s">
        <v>144</v>
      </c>
      <c r="B56" s="140" t="s">
        <v>211</v>
      </c>
      <c r="C56" s="140"/>
      <c r="D56" s="140"/>
      <c r="E56" s="140"/>
      <c r="F56" s="140"/>
      <c r="G56" s="140"/>
      <c r="H56" s="140"/>
      <c r="I56" s="39">
        <v>0</v>
      </c>
    </row>
    <row r="57" spans="1:14" ht="14.4" customHeight="1" x14ac:dyDescent="0.3">
      <c r="A57" s="141" t="s">
        <v>212</v>
      </c>
      <c r="B57" s="142"/>
      <c r="C57" s="142"/>
      <c r="D57" s="142"/>
      <c r="E57" s="142"/>
      <c r="F57" s="142"/>
      <c r="G57" s="142"/>
      <c r="H57" s="143"/>
      <c r="I57" s="29">
        <f>SUM(I47:I56)</f>
        <v>0</v>
      </c>
      <c r="J57" s="138" t="s">
        <v>289</v>
      </c>
      <c r="K57" s="138"/>
      <c r="L57" s="138"/>
      <c r="M57" s="138"/>
      <c r="N57" s="138"/>
    </row>
    <row r="58" spans="1:14" ht="14.4" customHeight="1" x14ac:dyDescent="0.3">
      <c r="A58" s="126" t="s">
        <v>213</v>
      </c>
      <c r="B58" s="126"/>
      <c r="C58" s="126"/>
      <c r="D58" s="126"/>
      <c r="E58" s="126"/>
      <c r="F58" s="126"/>
      <c r="G58" s="126"/>
      <c r="H58" s="126"/>
      <c r="I58" s="29">
        <f>I33+I44+I57</f>
        <v>0</v>
      </c>
      <c r="J58" s="138"/>
      <c r="K58" s="138"/>
      <c r="L58" s="138"/>
      <c r="M58" s="138"/>
      <c r="N58" s="138"/>
    </row>
    <row r="59" spans="1:14" x14ac:dyDescent="0.3">
      <c r="A59" s="123" t="s">
        <v>214</v>
      </c>
      <c r="B59" s="123"/>
      <c r="C59" s="123"/>
      <c r="D59" s="123"/>
      <c r="E59" s="123"/>
      <c r="F59" s="123"/>
      <c r="G59" s="123"/>
      <c r="H59" s="123"/>
      <c r="I59" s="123"/>
      <c r="J59" s="138"/>
      <c r="K59" s="138"/>
      <c r="L59" s="138"/>
      <c r="M59" s="138"/>
      <c r="N59" s="138"/>
    </row>
    <row r="60" spans="1:14" x14ac:dyDescent="0.3">
      <c r="A60" s="139" t="s">
        <v>304</v>
      </c>
      <c r="B60" s="139"/>
      <c r="C60" s="139"/>
      <c r="D60" s="139"/>
      <c r="E60" s="139"/>
      <c r="F60" s="139"/>
      <c r="G60" s="139"/>
      <c r="H60" s="139"/>
      <c r="I60" s="44">
        <v>0</v>
      </c>
      <c r="J60" s="138"/>
      <c r="K60" s="138"/>
      <c r="L60" s="138"/>
      <c r="M60" s="138"/>
      <c r="N60" s="138"/>
    </row>
    <row r="61" spans="1:14" x14ac:dyDescent="0.3">
      <c r="A61" s="21" t="s">
        <v>133</v>
      </c>
      <c r="B61" s="127" t="s">
        <v>215</v>
      </c>
      <c r="C61" s="128"/>
      <c r="D61" s="128"/>
      <c r="E61" s="128"/>
      <c r="F61" s="128"/>
      <c r="G61" s="129"/>
      <c r="H61" s="45">
        <v>0</v>
      </c>
      <c r="I61" s="24">
        <v>0</v>
      </c>
      <c r="J61" s="138"/>
      <c r="K61" s="138"/>
      <c r="L61" s="138"/>
      <c r="M61" s="138"/>
      <c r="N61" s="138"/>
    </row>
    <row r="62" spans="1:14" x14ac:dyDescent="0.3">
      <c r="A62" s="21" t="s">
        <v>135</v>
      </c>
      <c r="B62" s="127" t="s">
        <v>216</v>
      </c>
      <c r="C62" s="128"/>
      <c r="D62" s="128"/>
      <c r="E62" s="128"/>
      <c r="F62" s="128"/>
      <c r="G62" s="129"/>
      <c r="H62" s="45">
        <v>0</v>
      </c>
      <c r="I62" s="24">
        <v>0</v>
      </c>
      <c r="J62" s="138"/>
      <c r="K62" s="138"/>
      <c r="L62" s="138"/>
      <c r="M62" s="138"/>
      <c r="N62" s="138"/>
    </row>
    <row r="63" spans="1:14" x14ac:dyDescent="0.3">
      <c r="A63" s="21" t="s">
        <v>138</v>
      </c>
      <c r="B63" s="127" t="s">
        <v>217</v>
      </c>
      <c r="C63" s="128"/>
      <c r="D63" s="128"/>
      <c r="E63" s="128"/>
      <c r="F63" s="128"/>
      <c r="G63" s="129"/>
      <c r="H63" s="45">
        <v>0</v>
      </c>
      <c r="I63" s="24">
        <v>0</v>
      </c>
    </row>
    <row r="64" spans="1:14" x14ac:dyDescent="0.3">
      <c r="A64" s="21" t="s">
        <v>140</v>
      </c>
      <c r="B64" s="127" t="s">
        <v>218</v>
      </c>
      <c r="C64" s="128"/>
      <c r="D64" s="128"/>
      <c r="E64" s="128"/>
      <c r="F64" s="128"/>
      <c r="G64" s="129"/>
      <c r="H64" s="45">
        <v>0</v>
      </c>
      <c r="I64" s="24">
        <v>0</v>
      </c>
    </row>
    <row r="65" spans="1:14" x14ac:dyDescent="0.3">
      <c r="A65" s="21" t="s">
        <v>142</v>
      </c>
      <c r="B65" s="127" t="s">
        <v>219</v>
      </c>
      <c r="C65" s="128"/>
      <c r="D65" s="128"/>
      <c r="E65" s="128"/>
      <c r="F65" s="128"/>
      <c r="G65" s="129"/>
      <c r="H65" s="46">
        <v>0</v>
      </c>
      <c r="I65" s="24">
        <v>0</v>
      </c>
    </row>
    <row r="66" spans="1:14" x14ac:dyDescent="0.3">
      <c r="A66" s="21" t="s">
        <v>144</v>
      </c>
      <c r="B66" s="127" t="s">
        <v>220</v>
      </c>
      <c r="C66" s="128"/>
      <c r="D66" s="128"/>
      <c r="E66" s="128"/>
      <c r="F66" s="128"/>
      <c r="G66" s="129"/>
      <c r="H66" s="45">
        <f>H64*0.08*0.4</f>
        <v>0</v>
      </c>
      <c r="I66" s="24">
        <v>0</v>
      </c>
      <c r="J66" s="138" t="s">
        <v>289</v>
      </c>
      <c r="K66" s="138"/>
      <c r="L66" s="138"/>
      <c r="M66" s="138"/>
      <c r="N66" s="138"/>
    </row>
    <row r="67" spans="1:14" x14ac:dyDescent="0.3">
      <c r="A67" s="126" t="s">
        <v>221</v>
      </c>
      <c r="B67" s="126"/>
      <c r="C67" s="126"/>
      <c r="D67" s="126"/>
      <c r="E67" s="126"/>
      <c r="F67" s="126"/>
      <c r="G67" s="126"/>
      <c r="H67" s="126"/>
      <c r="I67" s="29">
        <f>SUM(I61:I66)</f>
        <v>0</v>
      </c>
      <c r="J67" s="138"/>
      <c r="K67" s="138"/>
      <c r="L67" s="138"/>
      <c r="M67" s="138"/>
      <c r="N67" s="138"/>
    </row>
    <row r="68" spans="1:14" x14ac:dyDescent="0.3">
      <c r="A68" s="123" t="s">
        <v>222</v>
      </c>
      <c r="B68" s="123"/>
      <c r="C68" s="123"/>
      <c r="D68" s="123"/>
      <c r="E68" s="123"/>
      <c r="F68" s="123"/>
      <c r="G68" s="123"/>
      <c r="H68" s="123"/>
      <c r="I68" s="123"/>
      <c r="J68" s="138"/>
      <c r="K68" s="138"/>
      <c r="L68" s="138"/>
      <c r="M68" s="138"/>
      <c r="N68" s="138"/>
    </row>
    <row r="69" spans="1:14" x14ac:dyDescent="0.3">
      <c r="A69" s="21" t="s">
        <v>133</v>
      </c>
      <c r="B69" s="127" t="s">
        <v>223</v>
      </c>
      <c r="C69" s="128"/>
      <c r="D69" s="128"/>
      <c r="E69" s="128"/>
      <c r="F69" s="128"/>
      <c r="G69" s="129"/>
      <c r="H69" s="45">
        <v>0</v>
      </c>
      <c r="I69" s="24">
        <f>$I$33*H69</f>
        <v>0</v>
      </c>
      <c r="J69" s="138"/>
      <c r="K69" s="138"/>
      <c r="L69" s="138"/>
      <c r="M69" s="138"/>
      <c r="N69" s="138"/>
    </row>
    <row r="70" spans="1:14" x14ac:dyDescent="0.3">
      <c r="A70" s="21" t="s">
        <v>135</v>
      </c>
      <c r="B70" s="127" t="s">
        <v>224</v>
      </c>
      <c r="C70" s="128"/>
      <c r="D70" s="128"/>
      <c r="E70" s="128"/>
      <c r="F70" s="128"/>
      <c r="G70" s="129"/>
      <c r="H70" s="45">
        <v>0</v>
      </c>
      <c r="I70" s="24">
        <f t="shared" ref="I70:I74" si="1">$I$33*H70</f>
        <v>0</v>
      </c>
      <c r="J70" s="138"/>
      <c r="K70" s="138"/>
      <c r="L70" s="138"/>
      <c r="M70" s="138"/>
      <c r="N70" s="138"/>
    </row>
    <row r="71" spans="1:14" x14ac:dyDescent="0.3">
      <c r="A71" s="21" t="s">
        <v>138</v>
      </c>
      <c r="B71" s="127" t="s">
        <v>225</v>
      </c>
      <c r="C71" s="128"/>
      <c r="D71" s="128"/>
      <c r="E71" s="128"/>
      <c r="F71" s="128"/>
      <c r="G71" s="129"/>
      <c r="H71" s="45">
        <v>0</v>
      </c>
      <c r="I71" s="24">
        <f t="shared" si="1"/>
        <v>0</v>
      </c>
      <c r="J71" s="138"/>
      <c r="K71" s="138"/>
      <c r="L71" s="138"/>
      <c r="M71" s="138"/>
      <c r="N71" s="138"/>
    </row>
    <row r="72" spans="1:14" x14ac:dyDescent="0.3">
      <c r="A72" s="21" t="s">
        <v>140</v>
      </c>
      <c r="B72" s="127" t="s">
        <v>226</v>
      </c>
      <c r="C72" s="128"/>
      <c r="D72" s="128"/>
      <c r="E72" s="128"/>
      <c r="F72" s="128"/>
      <c r="G72" s="129"/>
      <c r="H72" s="45">
        <v>0</v>
      </c>
      <c r="I72" s="24">
        <f t="shared" si="1"/>
        <v>0</v>
      </c>
    </row>
    <row r="73" spans="1:14" x14ac:dyDescent="0.3">
      <c r="A73" s="21" t="s">
        <v>142</v>
      </c>
      <c r="B73" s="127" t="s">
        <v>227</v>
      </c>
      <c r="C73" s="128"/>
      <c r="D73" s="128"/>
      <c r="E73" s="128"/>
      <c r="F73" s="128"/>
      <c r="G73" s="129"/>
      <c r="H73" s="45">
        <v>0</v>
      </c>
      <c r="I73" s="24">
        <f t="shared" si="1"/>
        <v>0</v>
      </c>
    </row>
    <row r="74" spans="1:14" x14ac:dyDescent="0.3">
      <c r="A74" s="21" t="s">
        <v>144</v>
      </c>
      <c r="B74" s="127" t="s">
        <v>228</v>
      </c>
      <c r="C74" s="128"/>
      <c r="D74" s="128"/>
      <c r="E74" s="128"/>
      <c r="F74" s="128"/>
      <c r="G74" s="129"/>
      <c r="H74" s="45">
        <v>0</v>
      </c>
      <c r="I74" s="24">
        <f t="shared" si="1"/>
        <v>0</v>
      </c>
    </row>
    <row r="75" spans="1:14" x14ac:dyDescent="0.3">
      <c r="A75" s="126" t="s">
        <v>229</v>
      </c>
      <c r="B75" s="126"/>
      <c r="C75" s="126"/>
      <c r="D75" s="126"/>
      <c r="E75" s="126"/>
      <c r="F75" s="126"/>
      <c r="G75" s="126"/>
      <c r="H75" s="126"/>
      <c r="I75" s="29">
        <f>SUM(I69:I74)</f>
        <v>0</v>
      </c>
    </row>
    <row r="76" spans="1:14" x14ac:dyDescent="0.3">
      <c r="A76" s="21" t="s">
        <v>147</v>
      </c>
      <c r="B76" s="130" t="s">
        <v>230</v>
      </c>
      <c r="C76" s="130"/>
      <c r="D76" s="130"/>
      <c r="E76" s="130"/>
      <c r="F76" s="130"/>
      <c r="G76" s="130"/>
      <c r="H76" s="130"/>
      <c r="I76" s="47">
        <f>I75*H42</f>
        <v>0</v>
      </c>
    </row>
    <row r="77" spans="1:14" x14ac:dyDescent="0.3">
      <c r="A77" s="126" t="s">
        <v>231</v>
      </c>
      <c r="B77" s="126"/>
      <c r="C77" s="126"/>
      <c r="D77" s="126"/>
      <c r="E77" s="126"/>
      <c r="F77" s="126"/>
      <c r="G77" s="126"/>
      <c r="H77" s="126"/>
      <c r="I77" s="29">
        <f>SUM(I75:I76)</f>
        <v>0</v>
      </c>
    </row>
    <row r="78" spans="1:14" x14ac:dyDescent="0.3">
      <c r="A78" s="123" t="s">
        <v>232</v>
      </c>
      <c r="B78" s="123"/>
      <c r="C78" s="123"/>
      <c r="D78" s="123"/>
      <c r="E78" s="123"/>
      <c r="F78" s="123"/>
      <c r="G78" s="123"/>
      <c r="H78" s="123"/>
      <c r="I78" s="123"/>
    </row>
    <row r="79" spans="1:14" x14ac:dyDescent="0.3">
      <c r="A79" s="21" t="s">
        <v>133</v>
      </c>
      <c r="B79" s="144" t="s">
        <v>272</v>
      </c>
      <c r="C79" s="144"/>
      <c r="D79" s="144"/>
      <c r="E79" s="144"/>
      <c r="F79" s="144"/>
      <c r="G79" s="144"/>
      <c r="H79" s="144"/>
      <c r="I79" s="24">
        <f>'EPI''s'!F12/4</f>
        <v>0</v>
      </c>
    </row>
    <row r="80" spans="1:14" x14ac:dyDescent="0.3">
      <c r="A80" s="21" t="s">
        <v>135</v>
      </c>
      <c r="B80" s="127" t="s">
        <v>269</v>
      </c>
      <c r="C80" s="128"/>
      <c r="D80" s="128"/>
      <c r="E80" s="128"/>
      <c r="F80" s="128"/>
      <c r="G80" s="128"/>
      <c r="H80" s="129"/>
      <c r="I80" s="24">
        <f>'EPI''s'!F19/4</f>
        <v>0</v>
      </c>
    </row>
    <row r="81" spans="1:14" x14ac:dyDescent="0.3">
      <c r="A81" s="21" t="s">
        <v>138</v>
      </c>
      <c r="B81" s="144" t="s">
        <v>262</v>
      </c>
      <c r="C81" s="144"/>
      <c r="D81" s="144"/>
      <c r="E81" s="144"/>
      <c r="F81" s="144"/>
      <c r="G81" s="144"/>
      <c r="H81" s="144"/>
      <c r="I81" s="24">
        <f>'MATERIAIS E EQUIPAMENTOS '!F37/4</f>
        <v>0</v>
      </c>
    </row>
    <row r="82" spans="1:14" x14ac:dyDescent="0.3">
      <c r="A82" s="21" t="s">
        <v>140</v>
      </c>
      <c r="B82" s="145" t="s">
        <v>235</v>
      </c>
      <c r="C82" s="146"/>
      <c r="D82" s="146"/>
      <c r="E82" s="146"/>
      <c r="F82" s="146"/>
      <c r="G82" s="146"/>
      <c r="H82" s="147"/>
      <c r="I82" s="24">
        <f>'MATERIAIS E EQUIPAMENTOS '!F8/4</f>
        <v>0</v>
      </c>
    </row>
    <row r="83" spans="1:14" x14ac:dyDescent="0.3">
      <c r="A83" s="21" t="s">
        <v>142</v>
      </c>
      <c r="B83" s="145" t="s">
        <v>234</v>
      </c>
      <c r="C83" s="146"/>
      <c r="D83" s="146"/>
      <c r="E83" s="146"/>
      <c r="F83" s="146"/>
      <c r="G83" s="146"/>
      <c r="H83" s="147"/>
      <c r="I83" s="39">
        <f>'MATERIAIS E EQUIPAMENTOS '!F58/4</f>
        <v>0</v>
      </c>
    </row>
    <row r="84" spans="1:14" x14ac:dyDescent="0.3">
      <c r="A84" s="21" t="s">
        <v>144</v>
      </c>
      <c r="B84" s="48" t="s">
        <v>186</v>
      </c>
      <c r="C84" s="49"/>
      <c r="D84" s="49"/>
      <c r="E84" s="49"/>
      <c r="F84" s="49"/>
      <c r="G84" s="49"/>
      <c r="H84" s="50"/>
      <c r="I84" s="24">
        <f>VEICULO!F14/4</f>
        <v>0</v>
      </c>
    </row>
    <row r="85" spans="1:14" x14ac:dyDescent="0.3">
      <c r="A85" s="21" t="s">
        <v>147</v>
      </c>
      <c r="B85" s="48" t="s">
        <v>291</v>
      </c>
      <c r="C85" s="49"/>
      <c r="D85" s="49" t="s">
        <v>307</v>
      </c>
      <c r="E85" s="49"/>
      <c r="F85" s="49"/>
      <c r="G85" s="49"/>
      <c r="H85" s="50"/>
      <c r="I85" s="24">
        <v>0</v>
      </c>
    </row>
    <row r="86" spans="1:14" x14ac:dyDescent="0.3">
      <c r="A86" s="126" t="s">
        <v>233</v>
      </c>
      <c r="B86" s="126"/>
      <c r="C86" s="126"/>
      <c r="D86" s="126"/>
      <c r="E86" s="126"/>
      <c r="F86" s="126"/>
      <c r="G86" s="126"/>
      <c r="H86" s="126"/>
      <c r="I86" s="29">
        <f>SUM(I79:I85)</f>
        <v>0</v>
      </c>
    </row>
    <row r="87" spans="1:14" x14ac:dyDescent="0.3">
      <c r="A87" s="148" t="s">
        <v>273</v>
      </c>
      <c r="B87" s="149"/>
      <c r="C87" s="149"/>
      <c r="D87" s="149"/>
      <c r="E87" s="149"/>
      <c r="F87" s="149"/>
      <c r="G87" s="149"/>
      <c r="H87" s="149"/>
      <c r="I87" s="149"/>
    </row>
    <row r="88" spans="1:14" x14ac:dyDescent="0.3">
      <c r="A88" s="150" t="s">
        <v>276</v>
      </c>
      <c r="B88" s="150"/>
      <c r="C88" s="150"/>
      <c r="D88" s="150"/>
      <c r="E88" s="150"/>
      <c r="F88" s="150"/>
      <c r="G88" s="150"/>
      <c r="H88" s="150"/>
      <c r="I88" s="24">
        <f>I30+I58+I67+I77+I86</f>
        <v>0</v>
      </c>
    </row>
    <row r="89" spans="1:14" x14ac:dyDescent="0.3">
      <c r="A89" s="21" t="s">
        <v>133</v>
      </c>
      <c r="B89" s="151" t="s">
        <v>274</v>
      </c>
      <c r="C89" s="152"/>
      <c r="D89" s="152"/>
      <c r="E89" s="152"/>
      <c r="F89" s="152"/>
      <c r="G89" s="152"/>
      <c r="H89" s="65">
        <v>0</v>
      </c>
      <c r="I89" s="22">
        <f>I88*H89</f>
        <v>0</v>
      </c>
    </row>
    <row r="90" spans="1:14" x14ac:dyDescent="0.3">
      <c r="A90" s="21" t="s">
        <v>135</v>
      </c>
      <c r="B90" s="151" t="s">
        <v>275</v>
      </c>
      <c r="C90" s="152"/>
      <c r="D90" s="152"/>
      <c r="E90" s="152"/>
      <c r="F90" s="152"/>
      <c r="G90" s="152"/>
      <c r="H90" s="65">
        <v>0</v>
      </c>
      <c r="I90" s="24">
        <f>I88*H90</f>
        <v>0</v>
      </c>
      <c r="J90" s="138" t="s">
        <v>289</v>
      </c>
      <c r="K90" s="138"/>
      <c r="L90" s="138"/>
      <c r="M90" s="138"/>
      <c r="N90" s="138"/>
    </row>
    <row r="91" spans="1:14" x14ac:dyDescent="0.3">
      <c r="A91" s="153" t="s">
        <v>229</v>
      </c>
      <c r="B91" s="153"/>
      <c r="C91" s="153"/>
      <c r="D91" s="153"/>
      <c r="E91" s="153"/>
      <c r="F91" s="153"/>
      <c r="G91" s="153"/>
      <c r="H91" s="153"/>
      <c r="I91" s="29">
        <f>SUM(I89:I90)</f>
        <v>0</v>
      </c>
      <c r="J91" s="138"/>
      <c r="K91" s="138"/>
      <c r="L91" s="138"/>
      <c r="M91" s="138"/>
      <c r="N91" s="138"/>
    </row>
    <row r="92" spans="1:14" x14ac:dyDescent="0.3">
      <c r="A92" s="21" t="s">
        <v>277</v>
      </c>
      <c r="B92" s="150" t="s">
        <v>278</v>
      </c>
      <c r="C92" s="150"/>
      <c r="D92" s="150"/>
      <c r="E92" s="150"/>
      <c r="F92" s="150"/>
      <c r="G92" s="150"/>
      <c r="H92" s="150"/>
      <c r="I92" s="150"/>
      <c r="J92" s="138"/>
      <c r="K92" s="138"/>
      <c r="L92" s="138"/>
      <c r="M92" s="138"/>
      <c r="N92" s="138"/>
    </row>
    <row r="93" spans="1:14" x14ac:dyDescent="0.3">
      <c r="A93" s="21" t="s">
        <v>279</v>
      </c>
      <c r="B93" s="154" t="s">
        <v>303</v>
      </c>
      <c r="C93" s="152"/>
      <c r="D93" s="152"/>
      <c r="E93" s="152"/>
      <c r="F93" s="152"/>
      <c r="G93" s="152"/>
      <c r="H93" s="66">
        <v>0</v>
      </c>
      <c r="I93" s="24" t="e">
        <f>(I88+I91)/H93</f>
        <v>#DIV/0!</v>
      </c>
      <c r="J93" s="138"/>
      <c r="K93" s="138"/>
      <c r="L93" s="138"/>
      <c r="M93" s="138"/>
      <c r="N93" s="138"/>
    </row>
    <row r="94" spans="1:14" x14ac:dyDescent="0.3">
      <c r="A94" s="21" t="s">
        <v>280</v>
      </c>
      <c r="B94" s="154" t="s">
        <v>281</v>
      </c>
      <c r="C94" s="152"/>
      <c r="D94" s="152"/>
      <c r="E94" s="152"/>
      <c r="F94" s="152"/>
      <c r="G94" s="152"/>
      <c r="H94" s="65">
        <v>0.03</v>
      </c>
      <c r="I94" s="24" t="e">
        <f>I93*H94</f>
        <v>#DIV/0!</v>
      </c>
      <c r="J94" s="138"/>
      <c r="K94" s="138"/>
      <c r="L94" s="138"/>
      <c r="M94" s="138"/>
      <c r="N94" s="138"/>
    </row>
    <row r="95" spans="1:14" x14ac:dyDescent="0.3">
      <c r="A95" s="21" t="s">
        <v>282</v>
      </c>
      <c r="B95" s="154" t="s">
        <v>283</v>
      </c>
      <c r="C95" s="152"/>
      <c r="D95" s="152"/>
      <c r="E95" s="152"/>
      <c r="F95" s="152"/>
      <c r="G95" s="152"/>
      <c r="H95" s="65">
        <v>6.4999999999999997E-3</v>
      </c>
      <c r="I95" s="24" t="e">
        <f>I93*H95</f>
        <v>#DIV/0!</v>
      </c>
      <c r="J95" s="138"/>
      <c r="K95" s="138"/>
      <c r="L95" s="138"/>
      <c r="M95" s="138"/>
      <c r="N95" s="138"/>
    </row>
    <row r="96" spans="1:14" x14ac:dyDescent="0.3">
      <c r="A96" s="21" t="s">
        <v>284</v>
      </c>
      <c r="B96" s="154" t="s">
        <v>285</v>
      </c>
      <c r="C96" s="152"/>
      <c r="D96" s="152"/>
      <c r="E96" s="152"/>
      <c r="F96" s="152"/>
      <c r="G96" s="152"/>
      <c r="H96" s="65">
        <v>0.03</v>
      </c>
      <c r="I96" s="24" t="e">
        <f>I93*H96</f>
        <v>#DIV/0!</v>
      </c>
    </row>
    <row r="97" spans="1:9" x14ac:dyDescent="0.3">
      <c r="A97" s="153" t="s">
        <v>286</v>
      </c>
      <c r="B97" s="153"/>
      <c r="C97" s="153"/>
      <c r="D97" s="153"/>
      <c r="E97" s="153"/>
      <c r="F97" s="153"/>
      <c r="G97" s="153"/>
      <c r="H97" s="69">
        <f t="shared" ref="H97:I97" si="2">SUM(H94:H96)</f>
        <v>6.6500000000000004E-2</v>
      </c>
      <c r="I97" s="29" t="e">
        <f t="shared" si="2"/>
        <v>#DIV/0!</v>
      </c>
    </row>
    <row r="98" spans="1:9" x14ac:dyDescent="0.3">
      <c r="A98" s="156" t="s">
        <v>287</v>
      </c>
      <c r="B98" s="156"/>
      <c r="C98" s="156"/>
      <c r="D98" s="156"/>
      <c r="E98" s="156"/>
      <c r="F98" s="156"/>
      <c r="G98" s="156"/>
      <c r="H98" s="156"/>
      <c r="I98" s="70" t="e">
        <f>I91+I97</f>
        <v>#DIV/0!</v>
      </c>
    </row>
    <row r="99" spans="1:9" x14ac:dyDescent="0.3">
      <c r="A99" s="123" t="s">
        <v>292</v>
      </c>
      <c r="B99" s="123"/>
      <c r="C99" s="123"/>
      <c r="D99" s="123"/>
      <c r="E99" s="123"/>
      <c r="F99" s="123"/>
      <c r="G99" s="123"/>
      <c r="H99" s="123"/>
      <c r="I99" s="123"/>
    </row>
    <row r="100" spans="1:9" x14ac:dyDescent="0.3">
      <c r="A100" s="21" t="s">
        <v>133</v>
      </c>
      <c r="B100" s="140" t="s">
        <v>293</v>
      </c>
      <c r="C100" s="140"/>
      <c r="D100" s="140"/>
      <c r="E100" s="140"/>
      <c r="F100" s="140"/>
      <c r="G100" s="140"/>
      <c r="H100" s="140"/>
      <c r="I100" s="24">
        <f>I25</f>
        <v>0</v>
      </c>
    </row>
    <row r="101" spans="1:9" x14ac:dyDescent="0.3">
      <c r="A101" s="21" t="s">
        <v>135</v>
      </c>
      <c r="B101" s="140" t="s">
        <v>294</v>
      </c>
      <c r="C101" s="140"/>
      <c r="D101" s="140"/>
      <c r="E101" s="140"/>
      <c r="F101" s="140"/>
      <c r="G101" s="140"/>
      <c r="H101" s="140"/>
      <c r="I101" s="24">
        <f>I58</f>
        <v>0</v>
      </c>
    </row>
    <row r="102" spans="1:9" x14ac:dyDescent="0.3">
      <c r="A102" s="21" t="s">
        <v>138</v>
      </c>
      <c r="B102" s="140" t="s">
        <v>295</v>
      </c>
      <c r="C102" s="140"/>
      <c r="D102" s="140"/>
      <c r="E102" s="140"/>
      <c r="F102" s="140"/>
      <c r="G102" s="140"/>
      <c r="H102" s="140"/>
      <c r="I102" s="24">
        <f>I67</f>
        <v>0</v>
      </c>
    </row>
    <row r="103" spans="1:9" x14ac:dyDescent="0.3">
      <c r="A103" s="21" t="s">
        <v>140</v>
      </c>
      <c r="B103" s="132" t="s">
        <v>296</v>
      </c>
      <c r="C103" s="133"/>
      <c r="D103" s="133"/>
      <c r="E103" s="133"/>
      <c r="F103" s="133"/>
      <c r="G103" s="133"/>
      <c r="H103" s="134"/>
      <c r="I103" s="39">
        <f>I77</f>
        <v>0</v>
      </c>
    </row>
    <row r="104" spans="1:9" x14ac:dyDescent="0.3">
      <c r="A104" s="21" t="s">
        <v>142</v>
      </c>
      <c r="B104" s="132" t="s">
        <v>297</v>
      </c>
      <c r="C104" s="133"/>
      <c r="D104" s="133"/>
      <c r="E104" s="133"/>
      <c r="F104" s="133"/>
      <c r="G104" s="133"/>
      <c r="H104" s="134"/>
      <c r="I104" s="39">
        <f>I86</f>
        <v>0</v>
      </c>
    </row>
    <row r="105" spans="1:9" x14ac:dyDescent="0.3">
      <c r="A105" s="141" t="s">
        <v>298</v>
      </c>
      <c r="B105" s="142"/>
      <c r="C105" s="142"/>
      <c r="D105" s="142"/>
      <c r="E105" s="142"/>
      <c r="F105" s="142"/>
      <c r="G105" s="142"/>
      <c r="H105" s="143"/>
      <c r="I105" s="29">
        <f>SUM(I100:I104)</f>
        <v>0</v>
      </c>
    </row>
    <row r="106" spans="1:9" x14ac:dyDescent="0.3">
      <c r="A106" s="21" t="s">
        <v>144</v>
      </c>
      <c r="B106" s="132" t="s">
        <v>299</v>
      </c>
      <c r="C106" s="133"/>
      <c r="D106" s="133"/>
      <c r="E106" s="133"/>
      <c r="F106" s="133"/>
      <c r="G106" s="133"/>
      <c r="H106" s="134"/>
      <c r="I106" s="39" t="e">
        <f>I98</f>
        <v>#DIV/0!</v>
      </c>
    </row>
    <row r="107" spans="1:9" x14ac:dyDescent="0.3">
      <c r="A107" s="141" t="s">
        <v>300</v>
      </c>
      <c r="B107" s="142"/>
      <c r="C107" s="142"/>
      <c r="D107" s="142"/>
      <c r="E107" s="142"/>
      <c r="F107" s="142"/>
      <c r="G107" s="142"/>
      <c r="H107" s="143"/>
      <c r="I107" s="71" t="e">
        <f>I105+I106</f>
        <v>#DIV/0!</v>
      </c>
    </row>
    <row r="108" spans="1:9" x14ac:dyDescent="0.3">
      <c r="F108" s="155" t="s">
        <v>312</v>
      </c>
      <c r="G108" s="155"/>
      <c r="H108" s="155"/>
      <c r="I108" s="2" t="e">
        <f>I107*2</f>
        <v>#DIV/0!</v>
      </c>
    </row>
  </sheetData>
  <mergeCells count="126">
    <mergeCell ref="B96:G96"/>
    <mergeCell ref="B103:H103"/>
    <mergeCell ref="B104:H104"/>
    <mergeCell ref="A105:H105"/>
    <mergeCell ref="B106:H106"/>
    <mergeCell ref="A107:H107"/>
    <mergeCell ref="F108:H108"/>
    <mergeCell ref="A97:G97"/>
    <mergeCell ref="A98:H98"/>
    <mergeCell ref="A99:I99"/>
    <mergeCell ref="B100:H100"/>
    <mergeCell ref="B101:H101"/>
    <mergeCell ref="B102:H102"/>
    <mergeCell ref="A88:H88"/>
    <mergeCell ref="B89:G89"/>
    <mergeCell ref="B90:G90"/>
    <mergeCell ref="A91:H91"/>
    <mergeCell ref="B92:I92"/>
    <mergeCell ref="J90:N95"/>
    <mergeCell ref="B93:G93"/>
    <mergeCell ref="B94:G94"/>
    <mergeCell ref="B95:G95"/>
    <mergeCell ref="B73:G73"/>
    <mergeCell ref="B80:H80"/>
    <mergeCell ref="B81:H81"/>
    <mergeCell ref="B82:H82"/>
    <mergeCell ref="B83:H83"/>
    <mergeCell ref="A86:H86"/>
    <mergeCell ref="A87:I87"/>
    <mergeCell ref="B74:G74"/>
    <mergeCell ref="A75:H75"/>
    <mergeCell ref="B76:H76"/>
    <mergeCell ref="A77:H77"/>
    <mergeCell ref="A78:I78"/>
    <mergeCell ref="B79:H79"/>
    <mergeCell ref="B65:G65"/>
    <mergeCell ref="B66:G66"/>
    <mergeCell ref="A67:H67"/>
    <mergeCell ref="A68:I68"/>
    <mergeCell ref="J66:N71"/>
    <mergeCell ref="B69:G69"/>
    <mergeCell ref="B70:G70"/>
    <mergeCell ref="B71:G71"/>
    <mergeCell ref="B72:G72"/>
    <mergeCell ref="A59:I59"/>
    <mergeCell ref="J57:N62"/>
    <mergeCell ref="A60:H60"/>
    <mergeCell ref="B61:G61"/>
    <mergeCell ref="B62:G62"/>
    <mergeCell ref="B63:G63"/>
    <mergeCell ref="B64:G64"/>
    <mergeCell ref="B53:H53"/>
    <mergeCell ref="B54:G54"/>
    <mergeCell ref="B55:G55"/>
    <mergeCell ref="B56:H56"/>
    <mergeCell ref="A57:H57"/>
    <mergeCell ref="A58:H58"/>
    <mergeCell ref="I47:I48"/>
    <mergeCell ref="B48:D48"/>
    <mergeCell ref="B49:I49"/>
    <mergeCell ref="B50:C50"/>
    <mergeCell ref="I50:I51"/>
    <mergeCell ref="B52:D52"/>
    <mergeCell ref="B41:G41"/>
    <mergeCell ref="B42:G42"/>
    <mergeCell ref="B43:G43"/>
    <mergeCell ref="B44:G44"/>
    <mergeCell ref="A45:G45"/>
    <mergeCell ref="B46:H46"/>
    <mergeCell ref="A35:H35"/>
    <mergeCell ref="B36:G36"/>
    <mergeCell ref="B37:G37"/>
    <mergeCell ref="B38:G38"/>
    <mergeCell ref="B39:G39"/>
    <mergeCell ref="B40:G40"/>
    <mergeCell ref="B29:H29"/>
    <mergeCell ref="A30:H30"/>
    <mergeCell ref="A31:I31"/>
    <mergeCell ref="B32:G32"/>
    <mergeCell ref="B33:G33"/>
    <mergeCell ref="B34:G34"/>
    <mergeCell ref="A23:I23"/>
    <mergeCell ref="B24:H24"/>
    <mergeCell ref="B25:H25"/>
    <mergeCell ref="B26:H26"/>
    <mergeCell ref="B27:H27"/>
    <mergeCell ref="B28:H28"/>
    <mergeCell ref="B20:F20"/>
    <mergeCell ref="G20:I20"/>
    <mergeCell ref="B21:F21"/>
    <mergeCell ref="G21:I21"/>
    <mergeCell ref="B22:F22"/>
    <mergeCell ref="G22:I22"/>
    <mergeCell ref="A16:I16"/>
    <mergeCell ref="B17:F17"/>
    <mergeCell ref="G17:I17"/>
    <mergeCell ref="B18:F18"/>
    <mergeCell ref="G18:I18"/>
    <mergeCell ref="B19:F19"/>
    <mergeCell ref="G19:I19"/>
    <mergeCell ref="B13:F13"/>
    <mergeCell ref="G13:I13"/>
    <mergeCell ref="B14:F14"/>
    <mergeCell ref="G14:I14"/>
    <mergeCell ref="B15:F15"/>
    <mergeCell ref="G15:I15"/>
    <mergeCell ref="B11:F11"/>
    <mergeCell ref="G11:I11"/>
    <mergeCell ref="B12:F12"/>
    <mergeCell ref="G12:I12"/>
    <mergeCell ref="A6:E6"/>
    <mergeCell ref="F6:I6"/>
    <mergeCell ref="A7:B7"/>
    <mergeCell ref="C7:F7"/>
    <mergeCell ref="H7:I7"/>
    <mergeCell ref="A8:E8"/>
    <mergeCell ref="F8:I8"/>
    <mergeCell ref="A1:I1"/>
    <mergeCell ref="A2:I2"/>
    <mergeCell ref="A3:I3"/>
    <mergeCell ref="A4:I4"/>
    <mergeCell ref="A5:E5"/>
    <mergeCell ref="F5:I5"/>
    <mergeCell ref="A9:I9"/>
    <mergeCell ref="B10:F10"/>
    <mergeCell ref="G10:I10"/>
  </mergeCells>
  <pageMargins left="0.511811024" right="0.511811024" top="0.78740157499999996" bottom="0.78740157499999996" header="0.31496062000000002" footer="0.31496062000000002"/>
  <legacy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68FFC8-3217-4C12-AD20-62DCF5561977}">
  <sheetPr codeName="Planilha1"/>
  <dimension ref="A1:AN108"/>
  <sheetViews>
    <sheetView tabSelected="1" topLeftCell="A58" workbookViewId="0">
      <selection activeCell="I84" sqref="I84"/>
    </sheetView>
  </sheetViews>
  <sheetFormatPr defaultRowHeight="14.4" x14ac:dyDescent="0.3"/>
  <cols>
    <col min="1" max="1" width="23.109375" customWidth="1"/>
    <col min="2" max="2" width="13.6640625" customWidth="1"/>
    <col min="7" max="7" width="12.21875" customWidth="1"/>
    <col min="8" max="8" width="12.44140625" customWidth="1"/>
    <col min="9" max="9" width="19.44140625" customWidth="1"/>
    <col min="13" max="13" width="24.77734375" customWidth="1"/>
  </cols>
  <sheetData>
    <row r="1" spans="1:40" s="19" customFormat="1" ht="33" customHeight="1" x14ac:dyDescent="0.3">
      <c r="A1" s="103" t="s">
        <v>126</v>
      </c>
      <c r="B1" s="103"/>
      <c r="C1" s="103"/>
      <c r="D1" s="103"/>
      <c r="E1" s="103"/>
      <c r="F1" s="103"/>
      <c r="G1" s="103"/>
      <c r="H1" s="103"/>
      <c r="I1" s="103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s="67" customFormat="1" ht="22.8" customHeight="1" x14ac:dyDescent="0.3">
      <c r="A2" s="104" t="s">
        <v>302</v>
      </c>
      <c r="B2" s="104"/>
      <c r="C2" s="104"/>
      <c r="D2" s="104"/>
      <c r="E2" s="104"/>
      <c r="F2" s="104"/>
      <c r="G2" s="104"/>
      <c r="H2" s="104"/>
      <c r="I2" s="104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</row>
    <row r="3" spans="1:40" s="68" customFormat="1" ht="13.8" customHeight="1" x14ac:dyDescent="0.3">
      <c r="A3" s="104" t="s">
        <v>305</v>
      </c>
      <c r="B3" s="104"/>
      <c r="C3" s="104"/>
      <c r="D3" s="104"/>
      <c r="E3" s="104"/>
      <c r="F3" s="104"/>
      <c r="G3" s="104"/>
      <c r="H3" s="104"/>
      <c r="I3" s="104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</row>
    <row r="4" spans="1:40" s="19" customFormat="1" ht="17.100000000000001" customHeight="1" x14ac:dyDescent="0.3">
      <c r="A4" s="105" t="s">
        <v>301</v>
      </c>
      <c r="B4" s="104"/>
      <c r="C4" s="104"/>
      <c r="D4" s="104"/>
      <c r="E4" s="104"/>
      <c r="F4" s="104"/>
      <c r="G4" s="104"/>
      <c r="H4" s="104"/>
      <c r="I4" s="10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</row>
    <row r="5" spans="1:40" s="19" customFormat="1" ht="17.100000000000001" customHeight="1" x14ac:dyDescent="0.3">
      <c r="A5" s="106" t="s">
        <v>127</v>
      </c>
      <c r="B5" s="106"/>
      <c r="C5" s="106"/>
      <c r="D5" s="106"/>
      <c r="E5" s="106"/>
      <c r="F5" s="107"/>
      <c r="G5" s="107"/>
      <c r="H5" s="107"/>
      <c r="I5" s="107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</row>
    <row r="6" spans="1:40" s="19" customFormat="1" ht="17.100000000000001" customHeight="1" x14ac:dyDescent="0.3">
      <c r="A6" s="106" t="s">
        <v>128</v>
      </c>
      <c r="B6" s="106"/>
      <c r="C6" s="106"/>
      <c r="D6" s="106"/>
      <c r="E6" s="106"/>
      <c r="F6" s="107"/>
      <c r="G6" s="107"/>
      <c r="H6" s="107"/>
      <c r="I6" s="107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</row>
    <row r="7" spans="1:40" s="19" customFormat="1" ht="17.100000000000001" customHeight="1" x14ac:dyDescent="0.3">
      <c r="A7" s="112" t="s">
        <v>129</v>
      </c>
      <c r="B7" s="113"/>
      <c r="C7" s="114"/>
      <c r="D7" s="115"/>
      <c r="E7" s="115"/>
      <c r="F7" s="116"/>
      <c r="G7" s="20" t="s">
        <v>130</v>
      </c>
      <c r="H7" s="117"/>
      <c r="I7" s="118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</row>
    <row r="8" spans="1:40" x14ac:dyDescent="0.3">
      <c r="A8" s="119" t="s">
        <v>131</v>
      </c>
      <c r="B8" s="119"/>
      <c r="C8" s="119"/>
      <c r="D8" s="119"/>
      <c r="E8" s="119"/>
      <c r="F8" s="107"/>
      <c r="G8" s="107"/>
      <c r="H8" s="107"/>
      <c r="I8" s="107"/>
    </row>
    <row r="9" spans="1:40" x14ac:dyDescent="0.3">
      <c r="A9" s="108" t="s">
        <v>132</v>
      </c>
      <c r="B9" s="108"/>
      <c r="C9" s="108"/>
      <c r="D9" s="108"/>
      <c r="E9" s="108"/>
      <c r="F9" s="108"/>
      <c r="G9" s="108"/>
      <c r="H9" s="108"/>
      <c r="I9" s="108"/>
    </row>
    <row r="10" spans="1:40" x14ac:dyDescent="0.3">
      <c r="A10" s="21" t="s">
        <v>133</v>
      </c>
      <c r="B10" s="109" t="s">
        <v>134</v>
      </c>
      <c r="C10" s="109"/>
      <c r="D10" s="109"/>
      <c r="E10" s="109"/>
      <c r="F10" s="109"/>
      <c r="G10" s="110"/>
      <c r="H10" s="110"/>
      <c r="I10" s="110"/>
    </row>
    <row r="11" spans="1:40" x14ac:dyDescent="0.3">
      <c r="A11" s="21" t="s">
        <v>135</v>
      </c>
      <c r="B11" s="109" t="s">
        <v>136</v>
      </c>
      <c r="C11" s="109"/>
      <c r="D11" s="109"/>
      <c r="E11" s="109"/>
      <c r="F11" s="109"/>
      <c r="G11" s="111" t="s">
        <v>137</v>
      </c>
      <c r="H11" s="111"/>
      <c r="I11" s="111"/>
    </row>
    <row r="12" spans="1:40" x14ac:dyDescent="0.3">
      <c r="A12" s="21" t="s">
        <v>138</v>
      </c>
      <c r="B12" s="109" t="s">
        <v>139</v>
      </c>
      <c r="C12" s="109"/>
      <c r="D12" s="109"/>
      <c r="E12" s="109"/>
      <c r="F12" s="109"/>
      <c r="G12" s="111"/>
      <c r="H12" s="111"/>
      <c r="I12" s="111"/>
    </row>
    <row r="13" spans="1:40" x14ac:dyDescent="0.3">
      <c r="A13" s="21" t="s">
        <v>140</v>
      </c>
      <c r="B13" s="109" t="s">
        <v>141</v>
      </c>
      <c r="C13" s="109"/>
      <c r="D13" s="109"/>
      <c r="E13" s="109"/>
      <c r="F13" s="109"/>
      <c r="G13" s="111"/>
      <c r="H13" s="111"/>
      <c r="I13" s="111"/>
    </row>
    <row r="14" spans="1:40" x14ac:dyDescent="0.3">
      <c r="A14" s="21" t="s">
        <v>142</v>
      </c>
      <c r="B14" s="109" t="s">
        <v>143</v>
      </c>
      <c r="C14" s="109"/>
      <c r="D14" s="109"/>
      <c r="E14" s="109"/>
      <c r="F14" s="109"/>
      <c r="G14" s="111"/>
      <c r="H14" s="111"/>
      <c r="I14" s="111"/>
    </row>
    <row r="15" spans="1:40" x14ac:dyDescent="0.3">
      <c r="A15" s="21" t="s">
        <v>144</v>
      </c>
      <c r="B15" s="109" t="s">
        <v>145</v>
      </c>
      <c r="C15" s="109"/>
      <c r="D15" s="109"/>
      <c r="E15" s="109"/>
      <c r="F15" s="109"/>
      <c r="G15" s="111"/>
      <c r="H15" s="111"/>
      <c r="I15" s="111"/>
    </row>
    <row r="16" spans="1:40" x14ac:dyDescent="0.3">
      <c r="A16" s="120" t="s">
        <v>146</v>
      </c>
      <c r="B16" s="120"/>
      <c r="C16" s="120"/>
      <c r="D16" s="120"/>
      <c r="E16" s="120"/>
      <c r="F16" s="120"/>
      <c r="G16" s="120"/>
      <c r="H16" s="120"/>
      <c r="I16" s="120"/>
    </row>
    <row r="17" spans="1:9" x14ac:dyDescent="0.3">
      <c r="A17" s="21" t="s">
        <v>147</v>
      </c>
      <c r="B17" s="121" t="s">
        <v>148</v>
      </c>
      <c r="C17" s="121"/>
      <c r="D17" s="121"/>
      <c r="E17" s="121"/>
      <c r="F17" s="121"/>
      <c r="G17" s="122" t="s">
        <v>311</v>
      </c>
      <c r="H17" s="122"/>
      <c r="I17" s="122"/>
    </row>
    <row r="18" spans="1:9" x14ac:dyDescent="0.3">
      <c r="A18" s="21" t="s">
        <v>149</v>
      </c>
      <c r="B18" s="121" t="s">
        <v>150</v>
      </c>
      <c r="C18" s="121"/>
      <c r="D18" s="121"/>
      <c r="E18" s="121"/>
      <c r="F18" s="121"/>
      <c r="G18" s="111" t="s">
        <v>290</v>
      </c>
      <c r="H18" s="111"/>
      <c r="I18" s="111"/>
    </row>
    <row r="19" spans="1:9" x14ac:dyDescent="0.3">
      <c r="A19" s="21" t="s">
        <v>151</v>
      </c>
      <c r="B19" s="121" t="s">
        <v>152</v>
      </c>
      <c r="C19" s="121"/>
      <c r="D19" s="121"/>
      <c r="E19" s="121"/>
      <c r="F19" s="121"/>
      <c r="G19" s="111" t="s">
        <v>306</v>
      </c>
      <c r="H19" s="111"/>
      <c r="I19" s="111"/>
    </row>
    <row r="20" spans="1:9" x14ac:dyDescent="0.3">
      <c r="A20" s="21" t="s">
        <v>153</v>
      </c>
      <c r="B20" s="121" t="s">
        <v>154</v>
      </c>
      <c r="C20" s="121"/>
      <c r="D20" s="121"/>
      <c r="E20" s="121"/>
      <c r="F20" s="121"/>
      <c r="G20" s="111" t="s">
        <v>159</v>
      </c>
      <c r="H20" s="111"/>
      <c r="I20" s="111"/>
    </row>
    <row r="21" spans="1:9" x14ac:dyDescent="0.3">
      <c r="A21" s="21" t="s">
        <v>155</v>
      </c>
      <c r="B21" s="121" t="s">
        <v>156</v>
      </c>
      <c r="C21" s="121"/>
      <c r="D21" s="121"/>
      <c r="E21" s="121"/>
      <c r="F21" s="121"/>
      <c r="G21" s="125"/>
      <c r="H21" s="125"/>
      <c r="I21" s="125"/>
    </row>
    <row r="22" spans="1:9" x14ac:dyDescent="0.3">
      <c r="A22" s="21" t="s">
        <v>157</v>
      </c>
      <c r="B22" s="121" t="s">
        <v>158</v>
      </c>
      <c r="C22" s="121"/>
      <c r="D22" s="121"/>
      <c r="E22" s="121"/>
      <c r="F22" s="121"/>
      <c r="G22" s="122" t="s">
        <v>310</v>
      </c>
      <c r="H22" s="111"/>
      <c r="I22" s="111"/>
    </row>
    <row r="23" spans="1:9" x14ac:dyDescent="0.3">
      <c r="A23" s="166" t="s">
        <v>160</v>
      </c>
      <c r="B23" s="166"/>
      <c r="C23" s="166"/>
      <c r="D23" s="166"/>
      <c r="E23" s="166"/>
      <c r="F23" s="166"/>
      <c r="G23" s="166"/>
      <c r="H23" s="166"/>
      <c r="I23" s="166"/>
    </row>
    <row r="24" spans="1:9" x14ac:dyDescent="0.3">
      <c r="A24" s="25" t="s">
        <v>20</v>
      </c>
      <c r="B24" s="124" t="s">
        <v>161</v>
      </c>
      <c r="C24" s="124"/>
      <c r="D24" s="124"/>
      <c r="E24" s="124"/>
      <c r="F24" s="124"/>
      <c r="G24" s="124"/>
      <c r="H24" s="124"/>
      <c r="I24" s="25" t="s">
        <v>162</v>
      </c>
    </row>
    <row r="25" spans="1:9" x14ac:dyDescent="0.3">
      <c r="A25" s="21" t="s">
        <v>133</v>
      </c>
      <c r="B25" s="121" t="s">
        <v>156</v>
      </c>
      <c r="C25" s="121"/>
      <c r="D25" s="121"/>
      <c r="E25" s="121"/>
      <c r="F25" s="121"/>
      <c r="G25" s="121"/>
      <c r="H25" s="121"/>
      <c r="I25" s="24">
        <v>0</v>
      </c>
    </row>
    <row r="26" spans="1:9" x14ac:dyDescent="0.3">
      <c r="A26" s="21" t="s">
        <v>135</v>
      </c>
      <c r="B26" s="121" t="s">
        <v>167</v>
      </c>
      <c r="C26" s="121"/>
      <c r="D26" s="121"/>
      <c r="E26" s="121"/>
      <c r="F26" s="121"/>
      <c r="G26" s="121"/>
      <c r="H26" s="121"/>
      <c r="I26" s="24">
        <v>0</v>
      </c>
    </row>
    <row r="27" spans="1:9" x14ac:dyDescent="0.3">
      <c r="A27" s="21" t="s">
        <v>138</v>
      </c>
      <c r="B27" s="121" t="s">
        <v>163</v>
      </c>
      <c r="C27" s="121"/>
      <c r="D27" s="121"/>
      <c r="E27" s="121"/>
      <c r="F27" s="121"/>
      <c r="G27" s="121"/>
      <c r="H27" s="121"/>
      <c r="I27" s="24">
        <v>0</v>
      </c>
    </row>
    <row r="28" spans="1:9" x14ac:dyDescent="0.3">
      <c r="A28" s="21" t="s">
        <v>140</v>
      </c>
      <c r="B28" s="121" t="s">
        <v>164</v>
      </c>
      <c r="C28" s="121"/>
      <c r="D28" s="121"/>
      <c r="E28" s="121"/>
      <c r="F28" s="121"/>
      <c r="G28" s="121"/>
      <c r="H28" s="121"/>
      <c r="I28" s="24">
        <v>0</v>
      </c>
    </row>
    <row r="29" spans="1:9" x14ac:dyDescent="0.3">
      <c r="A29" s="21" t="s">
        <v>142</v>
      </c>
      <c r="B29" s="121" t="s">
        <v>165</v>
      </c>
      <c r="C29" s="121"/>
      <c r="D29" s="121"/>
      <c r="E29" s="121"/>
      <c r="F29" s="121"/>
      <c r="G29" s="121"/>
      <c r="H29" s="121"/>
      <c r="I29" s="24">
        <v>0</v>
      </c>
    </row>
    <row r="30" spans="1:9" x14ac:dyDescent="0.3">
      <c r="A30" s="126" t="s">
        <v>166</v>
      </c>
      <c r="B30" s="126"/>
      <c r="C30" s="126"/>
      <c r="D30" s="126"/>
      <c r="E30" s="126"/>
      <c r="F30" s="126"/>
      <c r="G30" s="126"/>
      <c r="H30" s="126"/>
      <c r="I30" s="29">
        <f>SUM(I25:I29)</f>
        <v>0</v>
      </c>
    </row>
    <row r="31" spans="1:9" x14ac:dyDescent="0.3">
      <c r="A31" s="123" t="s">
        <v>168</v>
      </c>
      <c r="B31" s="123"/>
      <c r="C31" s="123"/>
      <c r="D31" s="123"/>
      <c r="E31" s="123"/>
      <c r="F31" s="123"/>
      <c r="G31" s="123"/>
      <c r="H31" s="123"/>
      <c r="I31" s="123"/>
    </row>
    <row r="32" spans="1:9" x14ac:dyDescent="0.3">
      <c r="A32" s="25" t="s">
        <v>22</v>
      </c>
      <c r="B32" s="124" t="s">
        <v>169</v>
      </c>
      <c r="C32" s="124"/>
      <c r="D32" s="124"/>
      <c r="E32" s="124"/>
      <c r="F32" s="124"/>
      <c r="G32" s="124"/>
      <c r="H32" s="25" t="s">
        <v>170</v>
      </c>
      <c r="I32" s="25" t="s">
        <v>162</v>
      </c>
    </row>
    <row r="33" spans="1:9" x14ac:dyDescent="0.3">
      <c r="A33" s="21" t="s">
        <v>133</v>
      </c>
      <c r="B33" s="130" t="s">
        <v>171</v>
      </c>
      <c r="C33" s="130"/>
      <c r="D33" s="130"/>
      <c r="E33" s="130"/>
      <c r="F33" s="130"/>
      <c r="G33" s="130"/>
      <c r="H33" s="27">
        <f>1/12</f>
        <v>8.3333333333333329E-2</v>
      </c>
      <c r="I33" s="24">
        <f>I30*H33</f>
        <v>0</v>
      </c>
    </row>
    <row r="34" spans="1:9" x14ac:dyDescent="0.3">
      <c r="A34" s="21" t="s">
        <v>135</v>
      </c>
      <c r="B34" s="130" t="s">
        <v>172</v>
      </c>
      <c r="C34" s="130"/>
      <c r="D34" s="130"/>
      <c r="E34" s="130"/>
      <c r="F34" s="130"/>
      <c r="G34" s="130"/>
      <c r="H34" s="27">
        <f>((1/12)/3)</f>
        <v>2.7777777777777776E-2</v>
      </c>
      <c r="I34" s="24">
        <f>I30*H34</f>
        <v>0</v>
      </c>
    </row>
    <row r="35" spans="1:9" x14ac:dyDescent="0.3">
      <c r="A35" s="126" t="s">
        <v>173</v>
      </c>
      <c r="B35" s="126"/>
      <c r="C35" s="126"/>
      <c r="D35" s="126"/>
      <c r="E35" s="126"/>
      <c r="F35" s="126"/>
      <c r="G35" s="126"/>
      <c r="H35" s="126"/>
      <c r="I35" s="29">
        <f>SUM(I33:I34)</f>
        <v>0</v>
      </c>
    </row>
    <row r="36" spans="1:9" x14ac:dyDescent="0.3">
      <c r="A36" s="25" t="s">
        <v>174</v>
      </c>
      <c r="B36" s="124" t="s">
        <v>175</v>
      </c>
      <c r="C36" s="124"/>
      <c r="D36" s="124"/>
      <c r="E36" s="124"/>
      <c r="F36" s="124"/>
      <c r="G36" s="124"/>
      <c r="H36" s="28" t="s">
        <v>176</v>
      </c>
      <c r="I36" s="25" t="s">
        <v>162</v>
      </c>
    </row>
    <row r="37" spans="1:9" x14ac:dyDescent="0.3">
      <c r="A37" s="21" t="s">
        <v>133</v>
      </c>
      <c r="B37" s="127" t="s">
        <v>177</v>
      </c>
      <c r="C37" s="128"/>
      <c r="D37" s="128"/>
      <c r="E37" s="128"/>
      <c r="F37" s="128"/>
      <c r="G37" s="129"/>
      <c r="H37" s="27">
        <v>0.2</v>
      </c>
      <c r="I37" s="24">
        <f>(($I$33+$I$39)*H37)</f>
        <v>0</v>
      </c>
    </row>
    <row r="38" spans="1:9" x14ac:dyDescent="0.3">
      <c r="A38" s="21" t="s">
        <v>135</v>
      </c>
      <c r="B38" s="127" t="s">
        <v>178</v>
      </c>
      <c r="C38" s="128"/>
      <c r="D38" s="128"/>
      <c r="E38" s="128"/>
      <c r="F38" s="128"/>
      <c r="G38" s="129"/>
      <c r="H38" s="27">
        <v>0</v>
      </c>
      <c r="I38" s="24">
        <f t="shared" ref="I38:I43" si="0">(($I$33+$I$39)*H38)</f>
        <v>0</v>
      </c>
    </row>
    <row r="39" spans="1:9" x14ac:dyDescent="0.3">
      <c r="A39" s="21" t="s">
        <v>138</v>
      </c>
      <c r="B39" s="127" t="s">
        <v>179</v>
      </c>
      <c r="C39" s="128"/>
      <c r="D39" s="128"/>
      <c r="E39" s="128"/>
      <c r="F39" s="128"/>
      <c r="G39" s="129"/>
      <c r="H39" s="27">
        <v>0</v>
      </c>
      <c r="I39" s="24">
        <v>0</v>
      </c>
    </row>
    <row r="40" spans="1:9" x14ac:dyDescent="0.3">
      <c r="A40" s="21" t="s">
        <v>140</v>
      </c>
      <c r="B40" s="127" t="s">
        <v>180</v>
      </c>
      <c r="C40" s="128"/>
      <c r="D40" s="128"/>
      <c r="E40" s="128"/>
      <c r="F40" s="128"/>
      <c r="G40" s="129"/>
      <c r="H40" s="27">
        <v>0</v>
      </c>
      <c r="I40" s="24">
        <f t="shared" si="0"/>
        <v>0</v>
      </c>
    </row>
    <row r="41" spans="1:9" x14ac:dyDescent="0.3">
      <c r="A41" s="21" t="s">
        <v>142</v>
      </c>
      <c r="B41" s="127" t="s">
        <v>181</v>
      </c>
      <c r="C41" s="128"/>
      <c r="D41" s="128"/>
      <c r="E41" s="128"/>
      <c r="F41" s="128"/>
      <c r="G41" s="129"/>
      <c r="H41" s="27">
        <v>0</v>
      </c>
      <c r="I41" s="24">
        <f t="shared" si="0"/>
        <v>0</v>
      </c>
    </row>
    <row r="42" spans="1:9" x14ac:dyDescent="0.3">
      <c r="A42" s="21" t="s">
        <v>144</v>
      </c>
      <c r="B42" s="127" t="s">
        <v>182</v>
      </c>
      <c r="C42" s="128"/>
      <c r="D42" s="128"/>
      <c r="E42" s="128"/>
      <c r="F42" s="128"/>
      <c r="G42" s="129"/>
      <c r="H42" s="27">
        <v>0</v>
      </c>
      <c r="I42" s="24">
        <f t="shared" si="0"/>
        <v>0</v>
      </c>
    </row>
    <row r="43" spans="1:9" x14ac:dyDescent="0.3">
      <c r="A43" s="21" t="s">
        <v>147</v>
      </c>
      <c r="B43" s="127" t="s">
        <v>183</v>
      </c>
      <c r="C43" s="128"/>
      <c r="D43" s="128"/>
      <c r="E43" s="128"/>
      <c r="F43" s="128"/>
      <c r="G43" s="129"/>
      <c r="H43" s="27">
        <v>0</v>
      </c>
      <c r="I43" s="24">
        <f t="shared" si="0"/>
        <v>0</v>
      </c>
    </row>
    <row r="44" spans="1:9" x14ac:dyDescent="0.3">
      <c r="A44" s="21" t="s">
        <v>149</v>
      </c>
      <c r="B44" s="127" t="s">
        <v>184</v>
      </c>
      <c r="C44" s="128"/>
      <c r="D44" s="128"/>
      <c r="E44" s="128"/>
      <c r="F44" s="128"/>
      <c r="G44" s="129"/>
      <c r="H44" s="27">
        <v>0.08</v>
      </c>
      <c r="I44" s="24">
        <f>(($I$33+$I$39)*H44)</f>
        <v>0</v>
      </c>
    </row>
    <row r="45" spans="1:9" x14ac:dyDescent="0.3">
      <c r="A45" s="126" t="s">
        <v>185</v>
      </c>
      <c r="B45" s="126"/>
      <c r="C45" s="126"/>
      <c r="D45" s="126"/>
      <c r="E45" s="126"/>
      <c r="F45" s="126"/>
      <c r="G45" s="126"/>
      <c r="H45" s="30">
        <f>SUM(H37:H44)</f>
        <v>0.28000000000000003</v>
      </c>
      <c r="I45" s="29">
        <f>SUM(I37:I44)</f>
        <v>0</v>
      </c>
    </row>
    <row r="46" spans="1:9" x14ac:dyDescent="0.3">
      <c r="A46" s="25" t="s">
        <v>188</v>
      </c>
      <c r="B46" s="124" t="s">
        <v>189</v>
      </c>
      <c r="C46" s="124"/>
      <c r="D46" s="124"/>
      <c r="E46" s="124"/>
      <c r="F46" s="124"/>
      <c r="G46" s="124"/>
      <c r="H46" s="124"/>
      <c r="I46" s="25" t="s">
        <v>162</v>
      </c>
    </row>
    <row r="47" spans="1:9" x14ac:dyDescent="0.3">
      <c r="A47" s="21" t="s">
        <v>133</v>
      </c>
      <c r="B47" s="32" t="s">
        <v>190</v>
      </c>
      <c r="C47" s="33" t="s">
        <v>191</v>
      </c>
      <c r="D47" s="34">
        <v>0</v>
      </c>
      <c r="E47" s="34" t="s">
        <v>192</v>
      </c>
      <c r="F47" s="35">
        <v>0</v>
      </c>
      <c r="G47" s="34" t="s">
        <v>193</v>
      </c>
      <c r="H47" s="36">
        <v>0</v>
      </c>
      <c r="I47" s="131">
        <v>0</v>
      </c>
    </row>
    <row r="48" spans="1:9" x14ac:dyDescent="0.3">
      <c r="A48" s="23" t="s">
        <v>194</v>
      </c>
      <c r="B48" s="127" t="s">
        <v>195</v>
      </c>
      <c r="C48" s="128"/>
      <c r="D48" s="129"/>
      <c r="E48" s="34" t="s">
        <v>196</v>
      </c>
      <c r="F48" s="37">
        <v>0</v>
      </c>
      <c r="G48" s="34" t="s">
        <v>197</v>
      </c>
      <c r="H48" s="38">
        <f>I22*F48</f>
        <v>0</v>
      </c>
      <c r="I48" s="131"/>
    </row>
    <row r="49" spans="1:14" x14ac:dyDescent="0.3">
      <c r="A49" s="21" t="s">
        <v>135</v>
      </c>
      <c r="B49" s="132" t="s">
        <v>198</v>
      </c>
      <c r="C49" s="133"/>
      <c r="D49" s="133"/>
      <c r="E49" s="133"/>
      <c r="F49" s="133"/>
      <c r="G49" s="133"/>
      <c r="H49" s="133"/>
      <c r="I49" s="134"/>
    </row>
    <row r="50" spans="1:14" x14ac:dyDescent="0.3">
      <c r="A50" s="23" t="s">
        <v>199</v>
      </c>
      <c r="B50" s="135" t="s">
        <v>200</v>
      </c>
      <c r="C50" s="135"/>
      <c r="D50" s="39">
        <v>0</v>
      </c>
      <c r="E50" s="34" t="s">
        <v>201</v>
      </c>
      <c r="F50" s="34">
        <v>22</v>
      </c>
      <c r="G50" s="34" t="s">
        <v>202</v>
      </c>
      <c r="H50" s="38">
        <f>D50*F50</f>
        <v>0</v>
      </c>
      <c r="I50" s="136">
        <f>H50-H51</f>
        <v>0</v>
      </c>
    </row>
    <row r="51" spans="1:14" x14ac:dyDescent="0.3">
      <c r="A51" s="23" t="s">
        <v>203</v>
      </c>
      <c r="B51" s="26" t="s">
        <v>204</v>
      </c>
      <c r="C51" s="40"/>
      <c r="D51" s="40"/>
      <c r="E51" s="37" t="s">
        <v>196</v>
      </c>
      <c r="F51" s="37">
        <v>0</v>
      </c>
      <c r="G51" s="34" t="s">
        <v>205</v>
      </c>
      <c r="H51" s="41">
        <f>H50*F51</f>
        <v>0</v>
      </c>
      <c r="I51" s="137"/>
    </row>
    <row r="52" spans="1:14" x14ac:dyDescent="0.3">
      <c r="A52" s="23" t="s">
        <v>206</v>
      </c>
      <c r="B52" s="127" t="s">
        <v>207</v>
      </c>
      <c r="C52" s="128"/>
      <c r="D52" s="129"/>
      <c r="E52" s="37" t="s">
        <v>196</v>
      </c>
      <c r="F52" s="42"/>
      <c r="G52" s="26"/>
      <c r="H52" s="41"/>
      <c r="I52" s="39">
        <f>I49*F52</f>
        <v>0</v>
      </c>
    </row>
    <row r="53" spans="1:14" x14ac:dyDescent="0.3">
      <c r="A53" s="21" t="s">
        <v>138</v>
      </c>
      <c r="B53" s="132" t="s">
        <v>208</v>
      </c>
      <c r="C53" s="133"/>
      <c r="D53" s="133"/>
      <c r="E53" s="133"/>
      <c r="F53" s="133"/>
      <c r="G53" s="133"/>
      <c r="H53" s="134"/>
      <c r="I53" s="24"/>
    </row>
    <row r="54" spans="1:14" x14ac:dyDescent="0.3">
      <c r="A54" s="21" t="s">
        <v>140</v>
      </c>
      <c r="B54" s="140" t="s">
        <v>209</v>
      </c>
      <c r="C54" s="140"/>
      <c r="D54" s="140"/>
      <c r="E54" s="140"/>
      <c r="F54" s="140"/>
      <c r="G54" s="140"/>
      <c r="H54" s="43">
        <v>0</v>
      </c>
      <c r="I54" s="24">
        <f>I27*H54</f>
        <v>0</v>
      </c>
    </row>
    <row r="55" spans="1:14" x14ac:dyDescent="0.3">
      <c r="A55" s="21" t="s">
        <v>142</v>
      </c>
      <c r="B55" s="132" t="s">
        <v>210</v>
      </c>
      <c r="C55" s="133"/>
      <c r="D55" s="133"/>
      <c r="E55" s="133"/>
      <c r="F55" s="133"/>
      <c r="G55" s="134"/>
      <c r="H55" s="43">
        <v>0</v>
      </c>
      <c r="I55" s="39">
        <f>I27*H55</f>
        <v>0</v>
      </c>
    </row>
    <row r="56" spans="1:14" x14ac:dyDescent="0.3">
      <c r="A56" s="21" t="s">
        <v>144</v>
      </c>
      <c r="B56" s="140" t="s">
        <v>211</v>
      </c>
      <c r="C56" s="140"/>
      <c r="D56" s="140"/>
      <c r="E56" s="140"/>
      <c r="F56" s="140"/>
      <c r="G56" s="140"/>
      <c r="H56" s="140"/>
      <c r="I56" s="39">
        <v>0</v>
      </c>
    </row>
    <row r="57" spans="1:14" x14ac:dyDescent="0.3">
      <c r="A57" s="141" t="s">
        <v>212</v>
      </c>
      <c r="B57" s="142"/>
      <c r="C57" s="142"/>
      <c r="D57" s="142"/>
      <c r="E57" s="142"/>
      <c r="F57" s="142"/>
      <c r="G57" s="142"/>
      <c r="H57" s="143"/>
      <c r="I57" s="29">
        <f>SUM(I47:I56)</f>
        <v>0</v>
      </c>
    </row>
    <row r="58" spans="1:14" ht="14.4" customHeight="1" x14ac:dyDescent="0.3">
      <c r="A58" s="126" t="s">
        <v>213</v>
      </c>
      <c r="B58" s="126"/>
      <c r="C58" s="126"/>
      <c r="D58" s="126"/>
      <c r="E58" s="126"/>
      <c r="F58" s="126"/>
      <c r="G58" s="126"/>
      <c r="H58" s="126"/>
      <c r="I58" s="29">
        <f>I33+I44+I57</f>
        <v>0</v>
      </c>
    </row>
    <row r="59" spans="1:14" ht="14.4" customHeight="1" x14ac:dyDescent="0.3">
      <c r="A59" s="123" t="s">
        <v>214</v>
      </c>
      <c r="B59" s="123"/>
      <c r="C59" s="123"/>
      <c r="D59" s="123"/>
      <c r="E59" s="123"/>
      <c r="F59" s="123"/>
      <c r="G59" s="123"/>
      <c r="H59" s="123"/>
      <c r="I59" s="123"/>
      <c r="J59" s="138" t="s">
        <v>289</v>
      </c>
      <c r="K59" s="138"/>
      <c r="L59" s="138"/>
      <c r="M59" s="138"/>
      <c r="N59" s="138"/>
    </row>
    <row r="60" spans="1:14" ht="14.4" customHeight="1" x14ac:dyDescent="0.3">
      <c r="A60" s="139" t="s">
        <v>304</v>
      </c>
      <c r="B60" s="139"/>
      <c r="C60" s="139"/>
      <c r="D60" s="139"/>
      <c r="E60" s="139"/>
      <c r="F60" s="139"/>
      <c r="G60" s="139"/>
      <c r="H60" s="139"/>
      <c r="I60" s="44">
        <v>0</v>
      </c>
      <c r="J60" s="138"/>
      <c r="K60" s="138"/>
      <c r="L60" s="138"/>
      <c r="M60" s="138"/>
      <c r="N60" s="138"/>
    </row>
    <row r="61" spans="1:14" x14ac:dyDescent="0.3">
      <c r="A61" s="21" t="s">
        <v>133</v>
      </c>
      <c r="B61" s="127" t="s">
        <v>215</v>
      </c>
      <c r="C61" s="128"/>
      <c r="D61" s="128"/>
      <c r="E61" s="128"/>
      <c r="F61" s="128"/>
      <c r="G61" s="129"/>
      <c r="H61" s="45">
        <v>0</v>
      </c>
      <c r="I61" s="24">
        <v>0</v>
      </c>
      <c r="J61" s="138"/>
      <c r="K61" s="138"/>
      <c r="L61" s="138"/>
      <c r="M61" s="138"/>
      <c r="N61" s="138"/>
    </row>
    <row r="62" spans="1:14" x14ac:dyDescent="0.3">
      <c r="A62" s="21" t="s">
        <v>135</v>
      </c>
      <c r="B62" s="127" t="s">
        <v>216</v>
      </c>
      <c r="C62" s="128"/>
      <c r="D62" s="128"/>
      <c r="E62" s="128"/>
      <c r="F62" s="128"/>
      <c r="G62" s="129"/>
      <c r="H62" s="45">
        <v>0</v>
      </c>
      <c r="I62" s="24">
        <v>0</v>
      </c>
      <c r="J62" s="138"/>
      <c r="K62" s="138"/>
      <c r="L62" s="138"/>
      <c r="M62" s="138"/>
      <c r="N62" s="138"/>
    </row>
    <row r="63" spans="1:14" x14ac:dyDescent="0.3">
      <c r="A63" s="21" t="s">
        <v>138</v>
      </c>
      <c r="B63" s="127" t="s">
        <v>217</v>
      </c>
      <c r="C63" s="128"/>
      <c r="D63" s="128"/>
      <c r="E63" s="128"/>
      <c r="F63" s="128"/>
      <c r="G63" s="129"/>
      <c r="H63" s="45">
        <v>0</v>
      </c>
      <c r="I63" s="24">
        <v>0</v>
      </c>
      <c r="J63" s="138"/>
      <c r="K63" s="138"/>
      <c r="L63" s="138"/>
      <c r="M63" s="138"/>
      <c r="N63" s="138"/>
    </row>
    <row r="64" spans="1:14" x14ac:dyDescent="0.3">
      <c r="A64" s="21" t="s">
        <v>140</v>
      </c>
      <c r="B64" s="127" t="s">
        <v>218</v>
      </c>
      <c r="C64" s="128"/>
      <c r="D64" s="128"/>
      <c r="E64" s="128"/>
      <c r="F64" s="128"/>
      <c r="G64" s="129"/>
      <c r="H64" s="45">
        <v>0</v>
      </c>
      <c r="I64" s="24">
        <v>0</v>
      </c>
      <c r="J64" s="138"/>
      <c r="K64" s="138"/>
      <c r="L64" s="138"/>
      <c r="M64" s="138"/>
      <c r="N64" s="138"/>
    </row>
    <row r="65" spans="1:14" x14ac:dyDescent="0.3">
      <c r="A65" s="21" t="s">
        <v>142</v>
      </c>
      <c r="B65" s="127" t="s">
        <v>219</v>
      </c>
      <c r="C65" s="128"/>
      <c r="D65" s="128"/>
      <c r="E65" s="128"/>
      <c r="F65" s="128"/>
      <c r="G65" s="129"/>
      <c r="H65" s="46">
        <v>0</v>
      </c>
      <c r="I65" s="24">
        <v>0</v>
      </c>
    </row>
    <row r="66" spans="1:14" x14ac:dyDescent="0.3">
      <c r="A66" s="21" t="s">
        <v>144</v>
      </c>
      <c r="B66" s="127" t="s">
        <v>220</v>
      </c>
      <c r="C66" s="128"/>
      <c r="D66" s="128"/>
      <c r="E66" s="128"/>
      <c r="F66" s="128"/>
      <c r="G66" s="129"/>
      <c r="H66" s="45">
        <f>H64*0.08*0.4</f>
        <v>0</v>
      </c>
      <c r="I66" s="24">
        <v>0</v>
      </c>
    </row>
    <row r="67" spans="1:14" x14ac:dyDescent="0.3">
      <c r="A67" s="126" t="s">
        <v>221</v>
      </c>
      <c r="B67" s="126"/>
      <c r="C67" s="126"/>
      <c r="D67" s="126"/>
      <c r="E67" s="126"/>
      <c r="F67" s="126"/>
      <c r="G67" s="126"/>
      <c r="H67" s="126"/>
      <c r="I67" s="29">
        <f>SUM(I61:I66)</f>
        <v>0</v>
      </c>
    </row>
    <row r="68" spans="1:14" x14ac:dyDescent="0.3">
      <c r="A68" s="123" t="s">
        <v>222</v>
      </c>
      <c r="B68" s="123"/>
      <c r="C68" s="123"/>
      <c r="D68" s="123"/>
      <c r="E68" s="123"/>
      <c r="F68" s="123"/>
      <c r="G68" s="123"/>
      <c r="H68" s="123"/>
      <c r="I68" s="123"/>
      <c r="J68" s="138" t="s">
        <v>289</v>
      </c>
      <c r="K68" s="138"/>
      <c r="L68" s="138"/>
      <c r="M68" s="138"/>
      <c r="N68" s="138"/>
    </row>
    <row r="69" spans="1:14" x14ac:dyDescent="0.3">
      <c r="A69" s="21" t="s">
        <v>133</v>
      </c>
      <c r="B69" s="127" t="s">
        <v>223</v>
      </c>
      <c r="C69" s="128"/>
      <c r="D69" s="128"/>
      <c r="E69" s="128"/>
      <c r="F69" s="128"/>
      <c r="G69" s="129"/>
      <c r="H69" s="45">
        <v>0</v>
      </c>
      <c r="I69" s="24">
        <f>$I$33*H69</f>
        <v>0</v>
      </c>
      <c r="J69" s="138"/>
      <c r="K69" s="138"/>
      <c r="L69" s="138"/>
      <c r="M69" s="138"/>
      <c r="N69" s="138"/>
    </row>
    <row r="70" spans="1:14" x14ac:dyDescent="0.3">
      <c r="A70" s="21" t="s">
        <v>135</v>
      </c>
      <c r="B70" s="127" t="s">
        <v>224</v>
      </c>
      <c r="C70" s="128"/>
      <c r="D70" s="128"/>
      <c r="E70" s="128"/>
      <c r="F70" s="128"/>
      <c r="G70" s="129"/>
      <c r="H70" s="45">
        <v>0</v>
      </c>
      <c r="I70" s="24">
        <f t="shared" ref="I70:I74" si="1">$I$33*H70</f>
        <v>0</v>
      </c>
      <c r="J70" s="138"/>
      <c r="K70" s="138"/>
      <c r="L70" s="138"/>
      <c r="M70" s="138"/>
      <c r="N70" s="138"/>
    </row>
    <row r="71" spans="1:14" x14ac:dyDescent="0.3">
      <c r="A71" s="21" t="s">
        <v>138</v>
      </c>
      <c r="B71" s="127" t="s">
        <v>225</v>
      </c>
      <c r="C71" s="128"/>
      <c r="D71" s="128"/>
      <c r="E71" s="128"/>
      <c r="F71" s="128"/>
      <c r="G71" s="129"/>
      <c r="H71" s="45">
        <v>0</v>
      </c>
      <c r="I71" s="24">
        <f t="shared" si="1"/>
        <v>0</v>
      </c>
      <c r="J71" s="138"/>
      <c r="K71" s="138"/>
      <c r="L71" s="138"/>
      <c r="M71" s="138"/>
      <c r="N71" s="138"/>
    </row>
    <row r="72" spans="1:14" x14ac:dyDescent="0.3">
      <c r="A72" s="21" t="s">
        <v>140</v>
      </c>
      <c r="B72" s="127" t="s">
        <v>226</v>
      </c>
      <c r="C72" s="128"/>
      <c r="D72" s="128"/>
      <c r="E72" s="128"/>
      <c r="F72" s="128"/>
      <c r="G72" s="129"/>
      <c r="H72" s="45">
        <v>0</v>
      </c>
      <c r="I72" s="24">
        <f t="shared" si="1"/>
        <v>0</v>
      </c>
      <c r="J72" s="138"/>
      <c r="K72" s="138"/>
      <c r="L72" s="138"/>
      <c r="M72" s="138"/>
      <c r="N72" s="138"/>
    </row>
    <row r="73" spans="1:14" x14ac:dyDescent="0.3">
      <c r="A73" s="21" t="s">
        <v>142</v>
      </c>
      <c r="B73" s="127" t="s">
        <v>227</v>
      </c>
      <c r="C73" s="128"/>
      <c r="D73" s="128"/>
      <c r="E73" s="128"/>
      <c r="F73" s="128"/>
      <c r="G73" s="129"/>
      <c r="H73" s="45">
        <v>0</v>
      </c>
      <c r="I73" s="24">
        <f t="shared" si="1"/>
        <v>0</v>
      </c>
      <c r="J73" s="138"/>
      <c r="K73" s="138"/>
      <c r="L73" s="138"/>
      <c r="M73" s="138"/>
      <c r="N73" s="138"/>
    </row>
    <row r="74" spans="1:14" x14ac:dyDescent="0.3">
      <c r="A74" s="21" t="s">
        <v>144</v>
      </c>
      <c r="B74" s="127" t="s">
        <v>228</v>
      </c>
      <c r="C74" s="128"/>
      <c r="D74" s="128"/>
      <c r="E74" s="128"/>
      <c r="F74" s="128"/>
      <c r="G74" s="129"/>
      <c r="H74" s="45">
        <v>0</v>
      </c>
      <c r="I74" s="24">
        <f t="shared" si="1"/>
        <v>0</v>
      </c>
    </row>
    <row r="75" spans="1:14" x14ac:dyDescent="0.3">
      <c r="A75" s="126" t="s">
        <v>229</v>
      </c>
      <c r="B75" s="126"/>
      <c r="C75" s="126"/>
      <c r="D75" s="126"/>
      <c r="E75" s="126"/>
      <c r="F75" s="126"/>
      <c r="G75" s="126"/>
      <c r="H75" s="126"/>
      <c r="I75" s="29">
        <f>SUM(I69:I74)</f>
        <v>0</v>
      </c>
    </row>
    <row r="76" spans="1:14" x14ac:dyDescent="0.3">
      <c r="A76" s="21" t="s">
        <v>147</v>
      </c>
      <c r="B76" s="130" t="s">
        <v>230</v>
      </c>
      <c r="C76" s="130"/>
      <c r="D76" s="130"/>
      <c r="E76" s="130"/>
      <c r="F76" s="130"/>
      <c r="G76" s="130"/>
      <c r="H76" s="130"/>
      <c r="I76" s="47">
        <f>I75*H42</f>
        <v>0</v>
      </c>
    </row>
    <row r="77" spans="1:14" x14ac:dyDescent="0.3">
      <c r="A77" s="126" t="s">
        <v>231</v>
      </c>
      <c r="B77" s="126"/>
      <c r="C77" s="126"/>
      <c r="D77" s="126"/>
      <c r="E77" s="126"/>
      <c r="F77" s="126"/>
      <c r="G77" s="126"/>
      <c r="H77" s="126"/>
      <c r="I77" s="29">
        <f>SUM(I75:I76)</f>
        <v>0</v>
      </c>
    </row>
    <row r="78" spans="1:14" x14ac:dyDescent="0.3">
      <c r="A78" s="123" t="s">
        <v>232</v>
      </c>
      <c r="B78" s="123"/>
      <c r="C78" s="123"/>
      <c r="D78" s="123"/>
      <c r="E78" s="123"/>
      <c r="F78" s="123"/>
      <c r="G78" s="123"/>
      <c r="H78" s="123"/>
      <c r="I78" s="123"/>
    </row>
    <row r="79" spans="1:14" x14ac:dyDescent="0.3">
      <c r="A79" s="21" t="s">
        <v>133</v>
      </c>
      <c r="B79" s="144" t="s">
        <v>272</v>
      </c>
      <c r="C79" s="144"/>
      <c r="D79" s="144"/>
      <c r="E79" s="144"/>
      <c r="F79" s="144"/>
      <c r="G79" s="144"/>
      <c r="H79" s="144"/>
      <c r="I79" s="24">
        <f>'EPI''s'!F12/4</f>
        <v>0</v>
      </c>
    </row>
    <row r="80" spans="1:14" x14ac:dyDescent="0.3">
      <c r="A80" s="21" t="s">
        <v>135</v>
      </c>
      <c r="B80" s="127" t="s">
        <v>269</v>
      </c>
      <c r="C80" s="128"/>
      <c r="D80" s="128"/>
      <c r="E80" s="128"/>
      <c r="F80" s="128"/>
      <c r="G80" s="128"/>
      <c r="H80" s="129"/>
      <c r="I80" s="24">
        <f>'EPI''s'!F19/4</f>
        <v>0</v>
      </c>
    </row>
    <row r="81" spans="1:14" x14ac:dyDescent="0.3">
      <c r="A81" s="21" t="s">
        <v>138</v>
      </c>
      <c r="B81" s="144" t="s">
        <v>262</v>
      </c>
      <c r="C81" s="144"/>
      <c r="D81" s="144"/>
      <c r="E81" s="144"/>
      <c r="F81" s="144"/>
      <c r="G81" s="144"/>
      <c r="H81" s="144"/>
      <c r="I81" s="24">
        <f>'MATERIAIS E EQUIPAMENTOS '!F37/4</f>
        <v>0</v>
      </c>
    </row>
    <row r="82" spans="1:14" x14ac:dyDescent="0.3">
      <c r="A82" s="21" t="s">
        <v>140</v>
      </c>
      <c r="B82" s="145" t="s">
        <v>235</v>
      </c>
      <c r="C82" s="146"/>
      <c r="D82" s="146"/>
      <c r="E82" s="146"/>
      <c r="F82" s="146"/>
      <c r="G82" s="146"/>
      <c r="H82" s="147"/>
      <c r="I82" s="24">
        <f>'MATERIAIS E EQUIPAMENTOS '!F8/4</f>
        <v>0</v>
      </c>
    </row>
    <row r="83" spans="1:14" x14ac:dyDescent="0.3">
      <c r="A83" s="21" t="s">
        <v>142</v>
      </c>
      <c r="B83" s="145" t="s">
        <v>234</v>
      </c>
      <c r="C83" s="146"/>
      <c r="D83" s="146"/>
      <c r="E83" s="146"/>
      <c r="F83" s="146"/>
      <c r="G83" s="146"/>
      <c r="H83" s="147"/>
      <c r="I83" s="24">
        <f>'MATERIAIS E EQUIPAMENTOS '!F58/4</f>
        <v>0</v>
      </c>
    </row>
    <row r="84" spans="1:14" x14ac:dyDescent="0.3">
      <c r="A84" s="21" t="s">
        <v>144</v>
      </c>
      <c r="B84" s="48" t="s">
        <v>186</v>
      </c>
      <c r="C84" s="49"/>
      <c r="D84" s="49"/>
      <c r="E84" s="49"/>
      <c r="F84" s="49"/>
      <c r="G84" s="49"/>
      <c r="H84" s="50"/>
      <c r="I84" s="24">
        <f>VEICULO!F14/4</f>
        <v>0</v>
      </c>
    </row>
    <row r="85" spans="1:14" x14ac:dyDescent="0.3">
      <c r="A85" s="21" t="s">
        <v>147</v>
      </c>
      <c r="B85" s="48" t="s">
        <v>291</v>
      </c>
      <c r="C85" s="49"/>
      <c r="D85" s="49" t="s">
        <v>307</v>
      </c>
      <c r="E85" s="49"/>
      <c r="F85" s="49"/>
      <c r="G85" s="49"/>
      <c r="H85" s="50"/>
      <c r="I85" s="24">
        <v>0</v>
      </c>
    </row>
    <row r="86" spans="1:14" x14ac:dyDescent="0.3">
      <c r="A86" s="126" t="s">
        <v>233</v>
      </c>
      <c r="B86" s="126"/>
      <c r="C86" s="126"/>
      <c r="D86" s="126"/>
      <c r="E86" s="126"/>
      <c r="F86" s="126"/>
      <c r="G86" s="126"/>
      <c r="H86" s="126"/>
      <c r="I86" s="29">
        <f>SUM(I79:I85)</f>
        <v>0</v>
      </c>
    </row>
    <row r="87" spans="1:14" x14ac:dyDescent="0.3">
      <c r="A87" s="148" t="s">
        <v>273</v>
      </c>
      <c r="B87" s="149"/>
      <c r="C87" s="149"/>
      <c r="D87" s="149"/>
      <c r="E87" s="149"/>
      <c r="F87" s="149"/>
      <c r="G87" s="149"/>
      <c r="H87" s="149"/>
      <c r="I87" s="149"/>
    </row>
    <row r="88" spans="1:14" x14ac:dyDescent="0.3">
      <c r="A88" s="150" t="s">
        <v>276</v>
      </c>
      <c r="B88" s="150"/>
      <c r="C88" s="150"/>
      <c r="D88" s="150"/>
      <c r="E88" s="150"/>
      <c r="F88" s="150"/>
      <c r="G88" s="150"/>
      <c r="H88" s="150"/>
      <c r="I88" s="24">
        <f>I30+I58+I67+I77+I86</f>
        <v>0</v>
      </c>
    </row>
    <row r="89" spans="1:14" x14ac:dyDescent="0.3">
      <c r="A89" s="21" t="s">
        <v>133</v>
      </c>
      <c r="B89" s="151" t="s">
        <v>274</v>
      </c>
      <c r="C89" s="152"/>
      <c r="D89" s="152"/>
      <c r="E89" s="152"/>
      <c r="F89" s="152"/>
      <c r="G89" s="152"/>
      <c r="H89" s="65">
        <v>0</v>
      </c>
      <c r="I89" s="22">
        <f>I88*H89</f>
        <v>0</v>
      </c>
    </row>
    <row r="90" spans="1:14" x14ac:dyDescent="0.3">
      <c r="A90" s="21" t="s">
        <v>135</v>
      </c>
      <c r="B90" s="151" t="s">
        <v>275</v>
      </c>
      <c r="C90" s="152"/>
      <c r="D90" s="152"/>
      <c r="E90" s="152"/>
      <c r="F90" s="152"/>
      <c r="G90" s="152"/>
      <c r="H90" s="65">
        <v>0</v>
      </c>
      <c r="I90" s="24">
        <f>I88*H90</f>
        <v>0</v>
      </c>
    </row>
    <row r="91" spans="1:14" x14ac:dyDescent="0.3">
      <c r="A91" s="153" t="s">
        <v>229</v>
      </c>
      <c r="B91" s="153"/>
      <c r="C91" s="153"/>
      <c r="D91" s="153"/>
      <c r="E91" s="153"/>
      <c r="F91" s="153"/>
      <c r="G91" s="153"/>
      <c r="H91" s="153"/>
      <c r="I91" s="29">
        <f>SUM(I89:I90)</f>
        <v>0</v>
      </c>
    </row>
    <row r="92" spans="1:14" x14ac:dyDescent="0.3">
      <c r="A92" s="21" t="s">
        <v>277</v>
      </c>
      <c r="B92" s="150" t="s">
        <v>278</v>
      </c>
      <c r="C92" s="150"/>
      <c r="D92" s="150"/>
      <c r="E92" s="150"/>
      <c r="F92" s="150"/>
      <c r="G92" s="150"/>
      <c r="H92" s="150"/>
      <c r="I92" s="150"/>
      <c r="J92" s="138" t="s">
        <v>289</v>
      </c>
      <c r="K92" s="138"/>
      <c r="L92" s="138"/>
      <c r="M92" s="138"/>
      <c r="N92" s="138"/>
    </row>
    <row r="93" spans="1:14" x14ac:dyDescent="0.3">
      <c r="A93" s="21" t="s">
        <v>279</v>
      </c>
      <c r="B93" s="154" t="s">
        <v>303</v>
      </c>
      <c r="C93" s="152"/>
      <c r="D93" s="152"/>
      <c r="E93" s="152"/>
      <c r="F93" s="152"/>
      <c r="G93" s="152"/>
      <c r="H93" s="66">
        <v>0</v>
      </c>
      <c r="I93" s="24" t="e">
        <f>(I88+I91)/H93</f>
        <v>#DIV/0!</v>
      </c>
      <c r="J93" s="138"/>
      <c r="K93" s="138"/>
      <c r="L93" s="138"/>
      <c r="M93" s="138"/>
      <c r="N93" s="138"/>
    </row>
    <row r="94" spans="1:14" x14ac:dyDescent="0.3">
      <c r="A94" s="21" t="s">
        <v>280</v>
      </c>
      <c r="B94" s="154" t="s">
        <v>281</v>
      </c>
      <c r="C94" s="152"/>
      <c r="D94" s="152"/>
      <c r="E94" s="152"/>
      <c r="F94" s="152"/>
      <c r="G94" s="152"/>
      <c r="H94" s="65">
        <v>0.03</v>
      </c>
      <c r="I94" s="24" t="e">
        <f>I93*H94</f>
        <v>#DIV/0!</v>
      </c>
      <c r="J94" s="138"/>
      <c r="K94" s="138"/>
      <c r="L94" s="138"/>
      <c r="M94" s="138"/>
      <c r="N94" s="138"/>
    </row>
    <row r="95" spans="1:14" x14ac:dyDescent="0.3">
      <c r="A95" s="21" t="s">
        <v>282</v>
      </c>
      <c r="B95" s="154" t="s">
        <v>283</v>
      </c>
      <c r="C95" s="152"/>
      <c r="D95" s="152"/>
      <c r="E95" s="152"/>
      <c r="F95" s="152"/>
      <c r="G95" s="152"/>
      <c r="H95" s="65">
        <v>6.4999999999999997E-3</v>
      </c>
      <c r="I95" s="24" t="e">
        <f>I93*H95</f>
        <v>#DIV/0!</v>
      </c>
      <c r="J95" s="138"/>
      <c r="K95" s="138"/>
      <c r="L95" s="138"/>
      <c r="M95" s="138"/>
      <c r="N95" s="138"/>
    </row>
    <row r="96" spans="1:14" x14ac:dyDescent="0.3">
      <c r="A96" s="21" t="s">
        <v>284</v>
      </c>
      <c r="B96" s="154" t="s">
        <v>285</v>
      </c>
      <c r="C96" s="152"/>
      <c r="D96" s="152"/>
      <c r="E96" s="152"/>
      <c r="F96" s="152"/>
      <c r="G96" s="152"/>
      <c r="H96" s="65">
        <v>0.03</v>
      </c>
      <c r="I96" s="24" t="e">
        <f>I93*H96</f>
        <v>#DIV/0!</v>
      </c>
      <c r="J96" s="138"/>
      <c r="K96" s="138"/>
      <c r="L96" s="138"/>
      <c r="M96" s="138"/>
      <c r="N96" s="138"/>
    </row>
    <row r="97" spans="1:14" x14ac:dyDescent="0.3">
      <c r="A97" s="153" t="s">
        <v>286</v>
      </c>
      <c r="B97" s="153"/>
      <c r="C97" s="153"/>
      <c r="D97" s="153"/>
      <c r="E97" s="153"/>
      <c r="F97" s="153"/>
      <c r="G97" s="153"/>
      <c r="H97" s="69">
        <f t="shared" ref="H97:I97" si="2">SUM(H94:H96)</f>
        <v>6.6500000000000004E-2</v>
      </c>
      <c r="I97" s="29" t="e">
        <f t="shared" si="2"/>
        <v>#DIV/0!</v>
      </c>
      <c r="J97" s="138"/>
      <c r="K97" s="138"/>
      <c r="L97" s="138"/>
      <c r="M97" s="138"/>
      <c r="N97" s="138"/>
    </row>
    <row r="98" spans="1:14" x14ac:dyDescent="0.3">
      <c r="A98" s="156" t="s">
        <v>287</v>
      </c>
      <c r="B98" s="156"/>
      <c r="C98" s="156"/>
      <c r="D98" s="156"/>
      <c r="E98" s="156"/>
      <c r="F98" s="156"/>
      <c r="G98" s="156"/>
      <c r="H98" s="156"/>
      <c r="I98" s="70" t="e">
        <f>I91+I97</f>
        <v>#DIV/0!</v>
      </c>
    </row>
    <row r="99" spans="1:14" x14ac:dyDescent="0.3">
      <c r="A99" s="123" t="s">
        <v>292</v>
      </c>
      <c r="B99" s="123"/>
      <c r="C99" s="123"/>
      <c r="D99" s="123"/>
      <c r="E99" s="123"/>
      <c r="F99" s="123"/>
      <c r="G99" s="123"/>
      <c r="H99" s="123"/>
      <c r="I99" s="123"/>
    </row>
    <row r="100" spans="1:14" x14ac:dyDescent="0.3">
      <c r="A100" s="21" t="s">
        <v>133</v>
      </c>
      <c r="B100" s="140" t="s">
        <v>293</v>
      </c>
      <c r="C100" s="140"/>
      <c r="D100" s="140"/>
      <c r="E100" s="140"/>
      <c r="F100" s="140"/>
      <c r="G100" s="140"/>
      <c r="H100" s="140"/>
      <c r="I100" s="24">
        <f>I25</f>
        <v>0</v>
      </c>
    </row>
    <row r="101" spans="1:14" x14ac:dyDescent="0.3">
      <c r="A101" s="21" t="s">
        <v>135</v>
      </c>
      <c r="B101" s="140" t="s">
        <v>294</v>
      </c>
      <c r="C101" s="140"/>
      <c r="D101" s="140"/>
      <c r="E101" s="140"/>
      <c r="F101" s="140"/>
      <c r="G101" s="140"/>
      <c r="H101" s="140"/>
      <c r="I101" s="24">
        <f>I58</f>
        <v>0</v>
      </c>
    </row>
    <row r="102" spans="1:14" x14ac:dyDescent="0.3">
      <c r="A102" s="21" t="s">
        <v>138</v>
      </c>
      <c r="B102" s="140" t="s">
        <v>295</v>
      </c>
      <c r="C102" s="140"/>
      <c r="D102" s="140"/>
      <c r="E102" s="140"/>
      <c r="F102" s="140"/>
      <c r="G102" s="140"/>
      <c r="H102" s="140"/>
      <c r="I102" s="24">
        <f>I67</f>
        <v>0</v>
      </c>
    </row>
    <row r="103" spans="1:14" x14ac:dyDescent="0.3">
      <c r="A103" s="21" t="s">
        <v>140</v>
      </c>
      <c r="B103" s="132" t="s">
        <v>296</v>
      </c>
      <c r="C103" s="133"/>
      <c r="D103" s="133"/>
      <c r="E103" s="133"/>
      <c r="F103" s="133"/>
      <c r="G103" s="133"/>
      <c r="H103" s="134"/>
      <c r="I103" s="39">
        <f>I77</f>
        <v>0</v>
      </c>
    </row>
    <row r="104" spans="1:14" x14ac:dyDescent="0.3">
      <c r="A104" s="21" t="s">
        <v>142</v>
      </c>
      <c r="B104" s="132" t="s">
        <v>297</v>
      </c>
      <c r="C104" s="133"/>
      <c r="D104" s="133"/>
      <c r="E104" s="133"/>
      <c r="F104" s="133"/>
      <c r="G104" s="133"/>
      <c r="H104" s="134"/>
      <c r="I104" s="39">
        <f>I86</f>
        <v>0</v>
      </c>
    </row>
    <row r="105" spans="1:14" x14ac:dyDescent="0.3">
      <c r="A105" s="141" t="s">
        <v>298</v>
      </c>
      <c r="B105" s="142"/>
      <c r="C105" s="142"/>
      <c r="D105" s="142"/>
      <c r="E105" s="142"/>
      <c r="F105" s="142"/>
      <c r="G105" s="142"/>
      <c r="H105" s="143"/>
      <c r="I105" s="29">
        <f>SUM(I100:I104)</f>
        <v>0</v>
      </c>
    </row>
    <row r="106" spans="1:14" x14ac:dyDescent="0.3">
      <c r="A106" s="21" t="s">
        <v>144</v>
      </c>
      <c r="B106" s="132" t="s">
        <v>299</v>
      </c>
      <c r="C106" s="133"/>
      <c r="D106" s="133"/>
      <c r="E106" s="133"/>
      <c r="F106" s="133"/>
      <c r="G106" s="133"/>
      <c r="H106" s="134"/>
      <c r="I106" s="39" t="e">
        <f>I98</f>
        <v>#DIV/0!</v>
      </c>
    </row>
    <row r="107" spans="1:14" x14ac:dyDescent="0.3">
      <c r="A107" s="141" t="s">
        <v>300</v>
      </c>
      <c r="B107" s="142"/>
      <c r="C107" s="142"/>
      <c r="D107" s="142"/>
      <c r="E107" s="142"/>
      <c r="F107" s="142"/>
      <c r="G107" s="142"/>
      <c r="H107" s="143"/>
      <c r="I107" s="71" t="e">
        <f>I105+I106</f>
        <v>#DIV/0!</v>
      </c>
    </row>
    <row r="108" spans="1:14" x14ac:dyDescent="0.3">
      <c r="F108" s="155" t="s">
        <v>313</v>
      </c>
      <c r="G108" s="155"/>
      <c r="H108" s="155"/>
      <c r="I108" s="2" t="e">
        <f>I107*5</f>
        <v>#DIV/0!</v>
      </c>
    </row>
  </sheetData>
  <mergeCells count="126">
    <mergeCell ref="B103:H103"/>
    <mergeCell ref="B104:H104"/>
    <mergeCell ref="A105:H105"/>
    <mergeCell ref="B106:H106"/>
    <mergeCell ref="A107:H107"/>
    <mergeCell ref="F108:H108"/>
    <mergeCell ref="A97:G97"/>
    <mergeCell ref="A98:H98"/>
    <mergeCell ref="A99:I99"/>
    <mergeCell ref="B100:H100"/>
    <mergeCell ref="B101:H101"/>
    <mergeCell ref="B102:H102"/>
    <mergeCell ref="A88:H88"/>
    <mergeCell ref="B89:G89"/>
    <mergeCell ref="B90:G90"/>
    <mergeCell ref="A91:H91"/>
    <mergeCell ref="B92:I92"/>
    <mergeCell ref="J92:N97"/>
    <mergeCell ref="B93:G93"/>
    <mergeCell ref="B94:G94"/>
    <mergeCell ref="B95:G95"/>
    <mergeCell ref="B96:G96"/>
    <mergeCell ref="B80:H80"/>
    <mergeCell ref="B81:H81"/>
    <mergeCell ref="B82:H82"/>
    <mergeCell ref="B83:H83"/>
    <mergeCell ref="A86:H86"/>
    <mergeCell ref="A87:I87"/>
    <mergeCell ref="B74:G74"/>
    <mergeCell ref="A75:H75"/>
    <mergeCell ref="B76:H76"/>
    <mergeCell ref="A77:H77"/>
    <mergeCell ref="A78:I78"/>
    <mergeCell ref="B79:H79"/>
    <mergeCell ref="B65:G65"/>
    <mergeCell ref="B66:G66"/>
    <mergeCell ref="A67:H67"/>
    <mergeCell ref="A68:I68"/>
    <mergeCell ref="J68:N73"/>
    <mergeCell ref="B69:G69"/>
    <mergeCell ref="B70:G70"/>
    <mergeCell ref="B71:G71"/>
    <mergeCell ref="B72:G72"/>
    <mergeCell ref="B73:G73"/>
    <mergeCell ref="A59:I59"/>
    <mergeCell ref="J59:N64"/>
    <mergeCell ref="A60:H60"/>
    <mergeCell ref="B61:G61"/>
    <mergeCell ref="B62:G62"/>
    <mergeCell ref="B63:G63"/>
    <mergeCell ref="B64:G64"/>
    <mergeCell ref="B53:H53"/>
    <mergeCell ref="B54:G54"/>
    <mergeCell ref="B55:G55"/>
    <mergeCell ref="B56:H56"/>
    <mergeCell ref="A57:H57"/>
    <mergeCell ref="A58:H58"/>
    <mergeCell ref="I47:I48"/>
    <mergeCell ref="B48:D48"/>
    <mergeCell ref="B49:I49"/>
    <mergeCell ref="B50:C50"/>
    <mergeCell ref="I50:I51"/>
    <mergeCell ref="B52:D52"/>
    <mergeCell ref="B41:G41"/>
    <mergeCell ref="B42:G42"/>
    <mergeCell ref="B43:G43"/>
    <mergeCell ref="B44:G44"/>
    <mergeCell ref="A45:G45"/>
    <mergeCell ref="B46:H46"/>
    <mergeCell ref="A35:H35"/>
    <mergeCell ref="B36:G36"/>
    <mergeCell ref="B37:G37"/>
    <mergeCell ref="B38:G38"/>
    <mergeCell ref="B39:G39"/>
    <mergeCell ref="B40:G40"/>
    <mergeCell ref="B29:H29"/>
    <mergeCell ref="A30:H30"/>
    <mergeCell ref="A31:I31"/>
    <mergeCell ref="B32:G32"/>
    <mergeCell ref="B33:G33"/>
    <mergeCell ref="B34:G34"/>
    <mergeCell ref="A23:I23"/>
    <mergeCell ref="B24:H24"/>
    <mergeCell ref="B25:H25"/>
    <mergeCell ref="B26:H26"/>
    <mergeCell ref="B27:H27"/>
    <mergeCell ref="B28:H28"/>
    <mergeCell ref="B20:F20"/>
    <mergeCell ref="G20:I20"/>
    <mergeCell ref="B21:F21"/>
    <mergeCell ref="G21:I21"/>
    <mergeCell ref="B22:F22"/>
    <mergeCell ref="G22:I22"/>
    <mergeCell ref="A16:I16"/>
    <mergeCell ref="B17:F17"/>
    <mergeCell ref="G17:I17"/>
    <mergeCell ref="B18:F18"/>
    <mergeCell ref="G18:I18"/>
    <mergeCell ref="B19:F19"/>
    <mergeCell ref="G19:I19"/>
    <mergeCell ref="B13:F13"/>
    <mergeCell ref="G13:I13"/>
    <mergeCell ref="B14:F14"/>
    <mergeCell ref="G14:I14"/>
    <mergeCell ref="B15:F15"/>
    <mergeCell ref="G15:I15"/>
    <mergeCell ref="B11:F11"/>
    <mergeCell ref="G11:I11"/>
    <mergeCell ref="B12:F12"/>
    <mergeCell ref="G12:I12"/>
    <mergeCell ref="A6:E6"/>
    <mergeCell ref="F6:I6"/>
    <mergeCell ref="A7:B7"/>
    <mergeCell ref="C7:F7"/>
    <mergeCell ref="H7:I7"/>
    <mergeCell ref="A8:E8"/>
    <mergeCell ref="F8:I8"/>
    <mergeCell ref="A1:I1"/>
    <mergeCell ref="A2:I2"/>
    <mergeCell ref="A3:I3"/>
    <mergeCell ref="A4:I4"/>
    <mergeCell ref="A5:E5"/>
    <mergeCell ref="F5:I5"/>
    <mergeCell ref="A9:I9"/>
    <mergeCell ref="B10:F10"/>
    <mergeCell ref="G10:I10"/>
  </mergeCells>
  <pageMargins left="0.511811024" right="0.511811024" top="0.78740157499999996" bottom="0.78740157499999996" header="0.31496062000000002" footer="0.31496062000000002"/>
  <legacy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C0F882-F2EE-407D-8651-0D1759FA25B3}">
  <dimension ref="A1:AN108"/>
  <sheetViews>
    <sheetView topLeftCell="A70" workbookViewId="0">
      <selection activeCell="I84" sqref="I84"/>
    </sheetView>
  </sheetViews>
  <sheetFormatPr defaultRowHeight="14.4" x14ac:dyDescent="0.3"/>
  <cols>
    <col min="1" max="1" width="23.109375" customWidth="1"/>
    <col min="2" max="2" width="13.6640625" customWidth="1"/>
    <col min="7" max="7" width="12.21875" customWidth="1"/>
    <col min="8" max="8" width="12.44140625" customWidth="1"/>
    <col min="9" max="9" width="19.44140625" customWidth="1"/>
    <col min="13" max="13" width="24.77734375" customWidth="1"/>
  </cols>
  <sheetData>
    <row r="1" spans="1:40" s="19" customFormat="1" ht="33" customHeight="1" x14ac:dyDescent="0.3">
      <c r="A1" s="103" t="s">
        <v>126</v>
      </c>
      <c r="B1" s="103"/>
      <c r="C1" s="103"/>
      <c r="D1" s="103"/>
      <c r="E1" s="103"/>
      <c r="F1" s="103"/>
      <c r="G1" s="103"/>
      <c r="H1" s="103"/>
      <c r="I1" s="103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s="67" customFormat="1" ht="22.8" customHeight="1" x14ac:dyDescent="0.3">
      <c r="A2" s="104" t="s">
        <v>302</v>
      </c>
      <c r="B2" s="104"/>
      <c r="C2" s="104"/>
      <c r="D2" s="104"/>
      <c r="E2" s="104"/>
      <c r="F2" s="104"/>
      <c r="G2" s="104"/>
      <c r="H2" s="104"/>
      <c r="I2" s="104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</row>
    <row r="3" spans="1:40" s="68" customFormat="1" ht="13.8" customHeight="1" x14ac:dyDescent="0.3">
      <c r="A3" s="104" t="s">
        <v>305</v>
      </c>
      <c r="B3" s="104"/>
      <c r="C3" s="104"/>
      <c r="D3" s="104"/>
      <c r="E3" s="104"/>
      <c r="F3" s="104"/>
      <c r="G3" s="104"/>
      <c r="H3" s="104"/>
      <c r="I3" s="104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</row>
    <row r="4" spans="1:40" s="19" customFormat="1" ht="17.100000000000001" customHeight="1" x14ac:dyDescent="0.3">
      <c r="A4" s="105" t="s">
        <v>301</v>
      </c>
      <c r="B4" s="104"/>
      <c r="C4" s="104"/>
      <c r="D4" s="104"/>
      <c r="E4" s="104"/>
      <c r="F4" s="104"/>
      <c r="G4" s="104"/>
      <c r="H4" s="104"/>
      <c r="I4" s="10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</row>
    <row r="5" spans="1:40" s="19" customFormat="1" ht="17.100000000000001" customHeight="1" x14ac:dyDescent="0.3">
      <c r="A5" s="106" t="s">
        <v>127</v>
      </c>
      <c r="B5" s="106"/>
      <c r="C5" s="106"/>
      <c r="D5" s="106"/>
      <c r="E5" s="106"/>
      <c r="F5" s="107"/>
      <c r="G5" s="107"/>
      <c r="H5" s="107"/>
      <c r="I5" s="107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</row>
    <row r="6" spans="1:40" s="19" customFormat="1" ht="17.100000000000001" customHeight="1" x14ac:dyDescent="0.3">
      <c r="A6" s="106" t="s">
        <v>128</v>
      </c>
      <c r="B6" s="106"/>
      <c r="C6" s="106"/>
      <c r="D6" s="106"/>
      <c r="E6" s="106"/>
      <c r="F6" s="107"/>
      <c r="G6" s="107"/>
      <c r="H6" s="107"/>
      <c r="I6" s="107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</row>
    <row r="7" spans="1:40" s="19" customFormat="1" ht="17.100000000000001" customHeight="1" x14ac:dyDescent="0.3">
      <c r="A7" s="112" t="s">
        <v>129</v>
      </c>
      <c r="B7" s="113"/>
      <c r="C7" s="114"/>
      <c r="D7" s="115"/>
      <c r="E7" s="115"/>
      <c r="F7" s="116"/>
      <c r="G7" s="20" t="s">
        <v>130</v>
      </c>
      <c r="H7" s="117"/>
      <c r="I7" s="118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</row>
    <row r="8" spans="1:40" x14ac:dyDescent="0.3">
      <c r="A8" s="119" t="s">
        <v>131</v>
      </c>
      <c r="B8" s="119"/>
      <c r="C8" s="119"/>
      <c r="D8" s="119"/>
      <c r="E8" s="119"/>
      <c r="F8" s="107"/>
      <c r="G8" s="107"/>
      <c r="H8" s="107"/>
      <c r="I8" s="107"/>
    </row>
    <row r="9" spans="1:40" x14ac:dyDescent="0.3">
      <c r="A9" s="108" t="s">
        <v>132</v>
      </c>
      <c r="B9" s="108"/>
      <c r="C9" s="108"/>
      <c r="D9" s="108"/>
      <c r="E9" s="108"/>
      <c r="F9" s="108"/>
      <c r="G9" s="108"/>
      <c r="H9" s="108"/>
      <c r="I9" s="108"/>
    </row>
    <row r="10" spans="1:40" x14ac:dyDescent="0.3">
      <c r="A10" s="21" t="s">
        <v>133</v>
      </c>
      <c r="B10" s="109" t="s">
        <v>134</v>
      </c>
      <c r="C10" s="109"/>
      <c r="D10" s="109"/>
      <c r="E10" s="109"/>
      <c r="F10" s="109"/>
      <c r="G10" s="110"/>
      <c r="H10" s="110"/>
      <c r="I10" s="110"/>
    </row>
    <row r="11" spans="1:40" x14ac:dyDescent="0.3">
      <c r="A11" s="21" t="s">
        <v>135</v>
      </c>
      <c r="B11" s="109" t="s">
        <v>136</v>
      </c>
      <c r="C11" s="109"/>
      <c r="D11" s="109"/>
      <c r="E11" s="109"/>
      <c r="F11" s="109"/>
      <c r="G11" s="111" t="s">
        <v>137</v>
      </c>
      <c r="H11" s="111"/>
      <c r="I11" s="111"/>
    </row>
    <row r="12" spans="1:40" x14ac:dyDescent="0.3">
      <c r="A12" s="21" t="s">
        <v>138</v>
      </c>
      <c r="B12" s="109" t="s">
        <v>139</v>
      </c>
      <c r="C12" s="109"/>
      <c r="D12" s="109"/>
      <c r="E12" s="109"/>
      <c r="F12" s="109"/>
      <c r="G12" s="111"/>
      <c r="H12" s="111"/>
      <c r="I12" s="111"/>
    </row>
    <row r="13" spans="1:40" x14ac:dyDescent="0.3">
      <c r="A13" s="21" t="s">
        <v>140</v>
      </c>
      <c r="B13" s="109" t="s">
        <v>141</v>
      </c>
      <c r="C13" s="109"/>
      <c r="D13" s="109"/>
      <c r="E13" s="109"/>
      <c r="F13" s="109"/>
      <c r="G13" s="111"/>
      <c r="H13" s="111"/>
      <c r="I13" s="111"/>
    </row>
    <row r="14" spans="1:40" x14ac:dyDescent="0.3">
      <c r="A14" s="21" t="s">
        <v>142</v>
      </c>
      <c r="B14" s="109" t="s">
        <v>143</v>
      </c>
      <c r="C14" s="109"/>
      <c r="D14" s="109"/>
      <c r="E14" s="109"/>
      <c r="F14" s="109"/>
      <c r="G14" s="111"/>
      <c r="H14" s="111"/>
      <c r="I14" s="111"/>
    </row>
    <row r="15" spans="1:40" x14ac:dyDescent="0.3">
      <c r="A15" s="21" t="s">
        <v>144</v>
      </c>
      <c r="B15" s="109" t="s">
        <v>145</v>
      </c>
      <c r="C15" s="109"/>
      <c r="D15" s="109"/>
      <c r="E15" s="109"/>
      <c r="F15" s="109"/>
      <c r="G15" s="111"/>
      <c r="H15" s="111"/>
      <c r="I15" s="111"/>
    </row>
    <row r="16" spans="1:40" x14ac:dyDescent="0.3">
      <c r="A16" s="120" t="s">
        <v>146</v>
      </c>
      <c r="B16" s="120"/>
      <c r="C16" s="120"/>
      <c r="D16" s="120"/>
      <c r="E16" s="120"/>
      <c r="F16" s="120"/>
      <c r="G16" s="120"/>
      <c r="H16" s="120"/>
      <c r="I16" s="120"/>
    </row>
    <row r="17" spans="1:9" x14ac:dyDescent="0.3">
      <c r="A17" s="21" t="s">
        <v>147</v>
      </c>
      <c r="B17" s="121" t="s">
        <v>148</v>
      </c>
      <c r="C17" s="121"/>
      <c r="D17" s="121"/>
      <c r="E17" s="121"/>
      <c r="F17" s="121"/>
      <c r="G17" s="122" t="s">
        <v>331</v>
      </c>
      <c r="H17" s="122"/>
      <c r="I17" s="122"/>
    </row>
    <row r="18" spans="1:9" x14ac:dyDescent="0.3">
      <c r="A18" s="21" t="s">
        <v>149</v>
      </c>
      <c r="B18" s="121" t="s">
        <v>150</v>
      </c>
      <c r="C18" s="121"/>
      <c r="D18" s="121"/>
      <c r="E18" s="121"/>
      <c r="F18" s="121"/>
      <c r="G18" s="111" t="s">
        <v>290</v>
      </c>
      <c r="H18" s="111"/>
      <c r="I18" s="111"/>
    </row>
    <row r="19" spans="1:9" x14ac:dyDescent="0.3">
      <c r="A19" s="21" t="s">
        <v>151</v>
      </c>
      <c r="B19" s="121" t="s">
        <v>152</v>
      </c>
      <c r="C19" s="121"/>
      <c r="D19" s="121"/>
      <c r="E19" s="121"/>
      <c r="F19" s="121"/>
      <c r="G19" s="111" t="s">
        <v>306</v>
      </c>
      <c r="H19" s="111"/>
      <c r="I19" s="111"/>
    </row>
    <row r="20" spans="1:9" x14ac:dyDescent="0.3">
      <c r="A20" s="21" t="s">
        <v>153</v>
      </c>
      <c r="B20" s="121" t="s">
        <v>154</v>
      </c>
      <c r="C20" s="121"/>
      <c r="D20" s="121"/>
      <c r="E20" s="121"/>
      <c r="F20" s="121"/>
      <c r="G20" s="111" t="s">
        <v>159</v>
      </c>
      <c r="H20" s="111"/>
      <c r="I20" s="111"/>
    </row>
    <row r="21" spans="1:9" x14ac:dyDescent="0.3">
      <c r="A21" s="21" t="s">
        <v>155</v>
      </c>
      <c r="B21" s="121" t="s">
        <v>156</v>
      </c>
      <c r="C21" s="121"/>
      <c r="D21" s="121"/>
      <c r="E21" s="121"/>
      <c r="F21" s="121"/>
      <c r="G21" s="125"/>
      <c r="H21" s="125"/>
      <c r="I21" s="125"/>
    </row>
    <row r="22" spans="1:9" x14ac:dyDescent="0.3">
      <c r="A22" s="21" t="s">
        <v>157</v>
      </c>
      <c r="B22" s="121" t="s">
        <v>158</v>
      </c>
      <c r="C22" s="121"/>
      <c r="D22" s="121"/>
      <c r="E22" s="121"/>
      <c r="F22" s="121"/>
      <c r="G22" s="122" t="s">
        <v>324</v>
      </c>
      <c r="H22" s="111"/>
      <c r="I22" s="111"/>
    </row>
    <row r="23" spans="1:9" x14ac:dyDescent="0.3">
      <c r="A23" s="166" t="s">
        <v>160</v>
      </c>
      <c r="B23" s="166"/>
      <c r="C23" s="166"/>
      <c r="D23" s="166"/>
      <c r="E23" s="166"/>
      <c r="F23" s="166"/>
      <c r="G23" s="166"/>
      <c r="H23" s="166"/>
      <c r="I23" s="166"/>
    </row>
    <row r="24" spans="1:9" x14ac:dyDescent="0.3">
      <c r="A24" s="25" t="s">
        <v>20</v>
      </c>
      <c r="B24" s="124" t="s">
        <v>161</v>
      </c>
      <c r="C24" s="124"/>
      <c r="D24" s="124"/>
      <c r="E24" s="124"/>
      <c r="F24" s="124"/>
      <c r="G24" s="124"/>
      <c r="H24" s="124"/>
      <c r="I24" s="25" t="s">
        <v>162</v>
      </c>
    </row>
    <row r="25" spans="1:9" x14ac:dyDescent="0.3">
      <c r="A25" s="21" t="s">
        <v>133</v>
      </c>
      <c r="B25" s="121" t="s">
        <v>156</v>
      </c>
      <c r="C25" s="121"/>
      <c r="D25" s="121"/>
      <c r="E25" s="121"/>
      <c r="F25" s="121"/>
      <c r="G25" s="121"/>
      <c r="H25" s="121"/>
      <c r="I25" s="24">
        <v>0</v>
      </c>
    </row>
    <row r="26" spans="1:9" x14ac:dyDescent="0.3">
      <c r="A26" s="21" t="s">
        <v>135</v>
      </c>
      <c r="B26" s="121" t="s">
        <v>167</v>
      </c>
      <c r="C26" s="121"/>
      <c r="D26" s="121"/>
      <c r="E26" s="121"/>
      <c r="F26" s="121"/>
      <c r="G26" s="121"/>
      <c r="H26" s="121"/>
      <c r="I26" s="24">
        <v>0</v>
      </c>
    </row>
    <row r="27" spans="1:9" x14ac:dyDescent="0.3">
      <c r="A27" s="21" t="s">
        <v>138</v>
      </c>
      <c r="B27" s="121" t="s">
        <v>163</v>
      </c>
      <c r="C27" s="121"/>
      <c r="D27" s="121"/>
      <c r="E27" s="121"/>
      <c r="F27" s="121"/>
      <c r="G27" s="121"/>
      <c r="H27" s="121"/>
      <c r="I27" s="24">
        <v>0</v>
      </c>
    </row>
    <row r="28" spans="1:9" x14ac:dyDescent="0.3">
      <c r="A28" s="21" t="s">
        <v>140</v>
      </c>
      <c r="B28" s="121" t="s">
        <v>164</v>
      </c>
      <c r="C28" s="121"/>
      <c r="D28" s="121"/>
      <c r="E28" s="121"/>
      <c r="F28" s="121"/>
      <c r="G28" s="121"/>
      <c r="H28" s="121"/>
      <c r="I28" s="24">
        <v>0</v>
      </c>
    </row>
    <row r="29" spans="1:9" x14ac:dyDescent="0.3">
      <c r="A29" s="21" t="s">
        <v>142</v>
      </c>
      <c r="B29" s="121" t="s">
        <v>165</v>
      </c>
      <c r="C29" s="121"/>
      <c r="D29" s="121"/>
      <c r="E29" s="121"/>
      <c r="F29" s="121"/>
      <c r="G29" s="121"/>
      <c r="H29" s="121"/>
      <c r="I29" s="24">
        <v>0</v>
      </c>
    </row>
    <row r="30" spans="1:9" x14ac:dyDescent="0.3">
      <c r="A30" s="126" t="s">
        <v>166</v>
      </c>
      <c r="B30" s="126"/>
      <c r="C30" s="126"/>
      <c r="D30" s="126"/>
      <c r="E30" s="126"/>
      <c r="F30" s="126"/>
      <c r="G30" s="126"/>
      <c r="H30" s="126"/>
      <c r="I30" s="29">
        <f>SUM(I25:I29)</f>
        <v>0</v>
      </c>
    </row>
    <row r="31" spans="1:9" x14ac:dyDescent="0.3">
      <c r="A31" s="123" t="s">
        <v>168</v>
      </c>
      <c r="B31" s="123"/>
      <c r="C31" s="123"/>
      <c r="D31" s="123"/>
      <c r="E31" s="123"/>
      <c r="F31" s="123"/>
      <c r="G31" s="123"/>
      <c r="H31" s="123"/>
      <c r="I31" s="123"/>
    </row>
    <row r="32" spans="1:9" x14ac:dyDescent="0.3">
      <c r="A32" s="25" t="s">
        <v>22</v>
      </c>
      <c r="B32" s="124" t="s">
        <v>169</v>
      </c>
      <c r="C32" s="124"/>
      <c r="D32" s="124"/>
      <c r="E32" s="124"/>
      <c r="F32" s="124"/>
      <c r="G32" s="124"/>
      <c r="H32" s="25" t="s">
        <v>170</v>
      </c>
      <c r="I32" s="25" t="s">
        <v>162</v>
      </c>
    </row>
    <row r="33" spans="1:9" x14ac:dyDescent="0.3">
      <c r="A33" s="21" t="s">
        <v>133</v>
      </c>
      <c r="B33" s="130" t="s">
        <v>171</v>
      </c>
      <c r="C33" s="130"/>
      <c r="D33" s="130"/>
      <c r="E33" s="130"/>
      <c r="F33" s="130"/>
      <c r="G33" s="130"/>
      <c r="H33" s="27">
        <f>1/12</f>
        <v>8.3333333333333329E-2</v>
      </c>
      <c r="I33" s="24">
        <f>I30*H33</f>
        <v>0</v>
      </c>
    </row>
    <row r="34" spans="1:9" x14ac:dyDescent="0.3">
      <c r="A34" s="21" t="s">
        <v>135</v>
      </c>
      <c r="B34" s="130" t="s">
        <v>172</v>
      </c>
      <c r="C34" s="130"/>
      <c r="D34" s="130"/>
      <c r="E34" s="130"/>
      <c r="F34" s="130"/>
      <c r="G34" s="130"/>
      <c r="H34" s="27">
        <f>((1/12)/3)</f>
        <v>2.7777777777777776E-2</v>
      </c>
      <c r="I34" s="24">
        <f>I30*H34</f>
        <v>0</v>
      </c>
    </row>
    <row r="35" spans="1:9" x14ac:dyDescent="0.3">
      <c r="A35" s="126" t="s">
        <v>173</v>
      </c>
      <c r="B35" s="126"/>
      <c r="C35" s="126"/>
      <c r="D35" s="126"/>
      <c r="E35" s="126"/>
      <c r="F35" s="126"/>
      <c r="G35" s="126"/>
      <c r="H35" s="126"/>
      <c r="I35" s="29">
        <f>SUM(I33:I34)</f>
        <v>0</v>
      </c>
    </row>
    <row r="36" spans="1:9" x14ac:dyDescent="0.3">
      <c r="A36" s="25" t="s">
        <v>174</v>
      </c>
      <c r="B36" s="124" t="s">
        <v>175</v>
      </c>
      <c r="C36" s="124"/>
      <c r="D36" s="124"/>
      <c r="E36" s="124"/>
      <c r="F36" s="124"/>
      <c r="G36" s="124"/>
      <c r="H36" s="28" t="s">
        <v>176</v>
      </c>
      <c r="I36" s="25" t="s">
        <v>162</v>
      </c>
    </row>
    <row r="37" spans="1:9" x14ac:dyDescent="0.3">
      <c r="A37" s="21" t="s">
        <v>133</v>
      </c>
      <c r="B37" s="127" t="s">
        <v>177</v>
      </c>
      <c r="C37" s="128"/>
      <c r="D37" s="128"/>
      <c r="E37" s="128"/>
      <c r="F37" s="128"/>
      <c r="G37" s="129"/>
      <c r="H37" s="27">
        <v>0.2</v>
      </c>
      <c r="I37" s="24">
        <f>(($I$33+$I$39)*H37)</f>
        <v>0</v>
      </c>
    </row>
    <row r="38" spans="1:9" x14ac:dyDescent="0.3">
      <c r="A38" s="21" t="s">
        <v>135</v>
      </c>
      <c r="B38" s="127" t="s">
        <v>178</v>
      </c>
      <c r="C38" s="128"/>
      <c r="D38" s="128"/>
      <c r="E38" s="128"/>
      <c r="F38" s="128"/>
      <c r="G38" s="129"/>
      <c r="H38" s="27">
        <v>0</v>
      </c>
      <c r="I38" s="24">
        <f t="shared" ref="I38:I43" si="0">(($I$33+$I$39)*H38)</f>
        <v>0</v>
      </c>
    </row>
    <row r="39" spans="1:9" x14ac:dyDescent="0.3">
      <c r="A39" s="21" t="s">
        <v>138</v>
      </c>
      <c r="B39" s="127" t="s">
        <v>179</v>
      </c>
      <c r="C39" s="128"/>
      <c r="D39" s="128"/>
      <c r="E39" s="128"/>
      <c r="F39" s="128"/>
      <c r="G39" s="129"/>
      <c r="H39" s="27">
        <v>0</v>
      </c>
      <c r="I39" s="24">
        <v>0</v>
      </c>
    </row>
    <row r="40" spans="1:9" x14ac:dyDescent="0.3">
      <c r="A40" s="21" t="s">
        <v>140</v>
      </c>
      <c r="B40" s="127" t="s">
        <v>180</v>
      </c>
      <c r="C40" s="128"/>
      <c r="D40" s="128"/>
      <c r="E40" s="128"/>
      <c r="F40" s="128"/>
      <c r="G40" s="129"/>
      <c r="H40" s="27">
        <v>0</v>
      </c>
      <c r="I40" s="24">
        <f t="shared" si="0"/>
        <v>0</v>
      </c>
    </row>
    <row r="41" spans="1:9" x14ac:dyDescent="0.3">
      <c r="A41" s="21" t="s">
        <v>142</v>
      </c>
      <c r="B41" s="127" t="s">
        <v>181</v>
      </c>
      <c r="C41" s="128"/>
      <c r="D41" s="128"/>
      <c r="E41" s="128"/>
      <c r="F41" s="128"/>
      <c r="G41" s="129"/>
      <c r="H41" s="27">
        <v>0</v>
      </c>
      <c r="I41" s="24">
        <f t="shared" si="0"/>
        <v>0</v>
      </c>
    </row>
    <row r="42" spans="1:9" x14ac:dyDescent="0.3">
      <c r="A42" s="21" t="s">
        <v>144</v>
      </c>
      <c r="B42" s="127" t="s">
        <v>182</v>
      </c>
      <c r="C42" s="128"/>
      <c r="D42" s="128"/>
      <c r="E42" s="128"/>
      <c r="F42" s="128"/>
      <c r="G42" s="129"/>
      <c r="H42" s="27">
        <v>0</v>
      </c>
      <c r="I42" s="24">
        <f t="shared" si="0"/>
        <v>0</v>
      </c>
    </row>
    <row r="43" spans="1:9" x14ac:dyDescent="0.3">
      <c r="A43" s="21" t="s">
        <v>147</v>
      </c>
      <c r="B43" s="127" t="s">
        <v>183</v>
      </c>
      <c r="C43" s="128"/>
      <c r="D43" s="128"/>
      <c r="E43" s="128"/>
      <c r="F43" s="128"/>
      <c r="G43" s="129"/>
      <c r="H43" s="27">
        <v>0</v>
      </c>
      <c r="I43" s="24">
        <f t="shared" si="0"/>
        <v>0</v>
      </c>
    </row>
    <row r="44" spans="1:9" x14ac:dyDescent="0.3">
      <c r="A44" s="21" t="s">
        <v>149</v>
      </c>
      <c r="B44" s="127" t="s">
        <v>184</v>
      </c>
      <c r="C44" s="128"/>
      <c r="D44" s="128"/>
      <c r="E44" s="128"/>
      <c r="F44" s="128"/>
      <c r="G44" s="129"/>
      <c r="H44" s="27">
        <v>0.08</v>
      </c>
      <c r="I44" s="24">
        <f>(($I$33+$I$39)*H44)</f>
        <v>0</v>
      </c>
    </row>
    <row r="45" spans="1:9" x14ac:dyDescent="0.3">
      <c r="A45" s="126" t="s">
        <v>185</v>
      </c>
      <c r="B45" s="126"/>
      <c r="C45" s="126"/>
      <c r="D45" s="126"/>
      <c r="E45" s="126"/>
      <c r="F45" s="126"/>
      <c r="G45" s="126"/>
      <c r="H45" s="30">
        <f>SUM(H37:H44)</f>
        <v>0.28000000000000003</v>
      </c>
      <c r="I45" s="29">
        <f>SUM(I37:I44)</f>
        <v>0</v>
      </c>
    </row>
    <row r="46" spans="1:9" x14ac:dyDescent="0.3">
      <c r="A46" s="25" t="s">
        <v>188</v>
      </c>
      <c r="B46" s="124" t="s">
        <v>189</v>
      </c>
      <c r="C46" s="124"/>
      <c r="D46" s="124"/>
      <c r="E46" s="124"/>
      <c r="F46" s="124"/>
      <c r="G46" s="124"/>
      <c r="H46" s="124"/>
      <c r="I46" s="25" t="s">
        <v>162</v>
      </c>
    </row>
    <row r="47" spans="1:9" x14ac:dyDescent="0.3">
      <c r="A47" s="21" t="s">
        <v>133</v>
      </c>
      <c r="B47" s="32" t="s">
        <v>190</v>
      </c>
      <c r="C47" s="33" t="s">
        <v>191</v>
      </c>
      <c r="D47" s="34">
        <v>0</v>
      </c>
      <c r="E47" s="34" t="s">
        <v>192</v>
      </c>
      <c r="F47" s="35">
        <v>0</v>
      </c>
      <c r="G47" s="34" t="s">
        <v>193</v>
      </c>
      <c r="H47" s="36">
        <v>0</v>
      </c>
      <c r="I47" s="131">
        <v>0</v>
      </c>
    </row>
    <row r="48" spans="1:9" x14ac:dyDescent="0.3">
      <c r="A48" s="23" t="s">
        <v>194</v>
      </c>
      <c r="B48" s="127" t="s">
        <v>195</v>
      </c>
      <c r="C48" s="128"/>
      <c r="D48" s="129"/>
      <c r="E48" s="34" t="s">
        <v>196</v>
      </c>
      <c r="F48" s="37">
        <v>0</v>
      </c>
      <c r="G48" s="34" t="s">
        <v>197</v>
      </c>
      <c r="H48" s="38">
        <f>I22*F48</f>
        <v>0</v>
      </c>
      <c r="I48" s="131"/>
    </row>
    <row r="49" spans="1:14" x14ac:dyDescent="0.3">
      <c r="A49" s="21" t="s">
        <v>135</v>
      </c>
      <c r="B49" s="132" t="s">
        <v>198</v>
      </c>
      <c r="C49" s="133"/>
      <c r="D49" s="133"/>
      <c r="E49" s="133"/>
      <c r="F49" s="133"/>
      <c r="G49" s="133"/>
      <c r="H49" s="133"/>
      <c r="I49" s="134"/>
    </row>
    <row r="50" spans="1:14" x14ac:dyDescent="0.3">
      <c r="A50" s="23" t="s">
        <v>199</v>
      </c>
      <c r="B50" s="135" t="s">
        <v>200</v>
      </c>
      <c r="C50" s="135"/>
      <c r="D50" s="39">
        <v>0</v>
      </c>
      <c r="E50" s="34" t="s">
        <v>201</v>
      </c>
      <c r="F50" s="34">
        <v>22</v>
      </c>
      <c r="G50" s="34" t="s">
        <v>202</v>
      </c>
      <c r="H50" s="38">
        <f>D50*F50</f>
        <v>0</v>
      </c>
      <c r="I50" s="136">
        <f>H50-H51</f>
        <v>0</v>
      </c>
    </row>
    <row r="51" spans="1:14" x14ac:dyDescent="0.3">
      <c r="A51" s="23" t="s">
        <v>203</v>
      </c>
      <c r="B51" s="26" t="s">
        <v>204</v>
      </c>
      <c r="C51" s="40"/>
      <c r="D51" s="40"/>
      <c r="E51" s="37" t="s">
        <v>196</v>
      </c>
      <c r="F51" s="37">
        <v>0</v>
      </c>
      <c r="G51" s="34" t="s">
        <v>205</v>
      </c>
      <c r="H51" s="41">
        <f>H50*F51</f>
        <v>0</v>
      </c>
      <c r="I51" s="137"/>
    </row>
    <row r="52" spans="1:14" x14ac:dyDescent="0.3">
      <c r="A52" s="23" t="s">
        <v>206</v>
      </c>
      <c r="B52" s="127" t="s">
        <v>207</v>
      </c>
      <c r="C52" s="128"/>
      <c r="D52" s="129"/>
      <c r="E52" s="37" t="s">
        <v>196</v>
      </c>
      <c r="F52" s="42"/>
      <c r="G52" s="26"/>
      <c r="H52" s="41"/>
      <c r="I52" s="39">
        <f>I49*F52</f>
        <v>0</v>
      </c>
    </row>
    <row r="53" spans="1:14" x14ac:dyDescent="0.3">
      <c r="A53" s="21" t="s">
        <v>138</v>
      </c>
      <c r="B53" s="132" t="s">
        <v>208</v>
      </c>
      <c r="C53" s="133"/>
      <c r="D53" s="133"/>
      <c r="E53" s="133"/>
      <c r="F53" s="133"/>
      <c r="G53" s="133"/>
      <c r="H53" s="134"/>
      <c r="I53" s="24"/>
    </row>
    <row r="54" spans="1:14" x14ac:dyDescent="0.3">
      <c r="A54" s="21" t="s">
        <v>140</v>
      </c>
      <c r="B54" s="140" t="s">
        <v>209</v>
      </c>
      <c r="C54" s="140"/>
      <c r="D54" s="140"/>
      <c r="E54" s="140"/>
      <c r="F54" s="140"/>
      <c r="G54" s="140"/>
      <c r="H54" s="43">
        <v>0</v>
      </c>
      <c r="I54" s="24">
        <f>I27*H54</f>
        <v>0</v>
      </c>
    </row>
    <row r="55" spans="1:14" x14ac:dyDescent="0.3">
      <c r="A55" s="21" t="s">
        <v>142</v>
      </c>
      <c r="B55" s="132" t="s">
        <v>210</v>
      </c>
      <c r="C55" s="133"/>
      <c r="D55" s="133"/>
      <c r="E55" s="133"/>
      <c r="F55" s="133"/>
      <c r="G55" s="134"/>
      <c r="H55" s="43">
        <v>0</v>
      </c>
      <c r="I55" s="39">
        <f>I27*H55</f>
        <v>0</v>
      </c>
    </row>
    <row r="56" spans="1:14" x14ac:dyDescent="0.3">
      <c r="A56" s="21" t="s">
        <v>144</v>
      </c>
      <c r="B56" s="140" t="s">
        <v>211</v>
      </c>
      <c r="C56" s="140"/>
      <c r="D56" s="140"/>
      <c r="E56" s="140"/>
      <c r="F56" s="140"/>
      <c r="G56" s="140"/>
      <c r="H56" s="140"/>
      <c r="I56" s="39">
        <v>0</v>
      </c>
    </row>
    <row r="57" spans="1:14" x14ac:dyDescent="0.3">
      <c r="A57" s="141" t="s">
        <v>212</v>
      </c>
      <c r="B57" s="142"/>
      <c r="C57" s="142"/>
      <c r="D57" s="142"/>
      <c r="E57" s="142"/>
      <c r="F57" s="142"/>
      <c r="G57" s="142"/>
      <c r="H57" s="143"/>
      <c r="I57" s="29">
        <f>SUM(I47:I56)</f>
        <v>0</v>
      </c>
    </row>
    <row r="58" spans="1:14" ht="14.4" customHeight="1" x14ac:dyDescent="0.3">
      <c r="A58" s="126" t="s">
        <v>213</v>
      </c>
      <c r="B58" s="126"/>
      <c r="C58" s="126"/>
      <c r="D58" s="126"/>
      <c r="E58" s="126"/>
      <c r="F58" s="126"/>
      <c r="G58" s="126"/>
      <c r="H58" s="126"/>
      <c r="I58" s="29">
        <f>I33+I44+I57</f>
        <v>0</v>
      </c>
    </row>
    <row r="59" spans="1:14" ht="14.4" customHeight="1" x14ac:dyDescent="0.3">
      <c r="A59" s="123" t="s">
        <v>214</v>
      </c>
      <c r="B59" s="123"/>
      <c r="C59" s="123"/>
      <c r="D59" s="123"/>
      <c r="E59" s="123"/>
      <c r="F59" s="123"/>
      <c r="G59" s="123"/>
      <c r="H59" s="123"/>
      <c r="I59" s="123"/>
      <c r="J59" s="138" t="s">
        <v>289</v>
      </c>
      <c r="K59" s="138"/>
      <c r="L59" s="138"/>
      <c r="M59" s="138"/>
      <c r="N59" s="138"/>
    </row>
    <row r="60" spans="1:14" ht="14.4" customHeight="1" x14ac:dyDescent="0.3">
      <c r="A60" s="139" t="s">
        <v>304</v>
      </c>
      <c r="B60" s="139"/>
      <c r="C60" s="139"/>
      <c r="D60" s="139"/>
      <c r="E60" s="139"/>
      <c r="F60" s="139"/>
      <c r="G60" s="139"/>
      <c r="H60" s="139"/>
      <c r="I60" s="44">
        <v>0</v>
      </c>
      <c r="J60" s="138"/>
      <c r="K60" s="138"/>
      <c r="L60" s="138"/>
      <c r="M60" s="138"/>
      <c r="N60" s="138"/>
    </row>
    <row r="61" spans="1:14" x14ac:dyDescent="0.3">
      <c r="A61" s="21" t="s">
        <v>133</v>
      </c>
      <c r="B61" s="127" t="s">
        <v>215</v>
      </c>
      <c r="C61" s="128"/>
      <c r="D61" s="128"/>
      <c r="E61" s="128"/>
      <c r="F61" s="128"/>
      <c r="G61" s="129"/>
      <c r="H61" s="45">
        <v>0</v>
      </c>
      <c r="I61" s="24">
        <v>0</v>
      </c>
      <c r="J61" s="138"/>
      <c r="K61" s="138"/>
      <c r="L61" s="138"/>
      <c r="M61" s="138"/>
      <c r="N61" s="138"/>
    </row>
    <row r="62" spans="1:14" x14ac:dyDescent="0.3">
      <c r="A62" s="21" t="s">
        <v>135</v>
      </c>
      <c r="B62" s="127" t="s">
        <v>216</v>
      </c>
      <c r="C62" s="128"/>
      <c r="D62" s="128"/>
      <c r="E62" s="128"/>
      <c r="F62" s="128"/>
      <c r="G62" s="129"/>
      <c r="H62" s="45">
        <v>0</v>
      </c>
      <c r="I62" s="24">
        <v>0</v>
      </c>
      <c r="J62" s="138"/>
      <c r="K62" s="138"/>
      <c r="L62" s="138"/>
      <c r="M62" s="138"/>
      <c r="N62" s="138"/>
    </row>
    <row r="63" spans="1:14" x14ac:dyDescent="0.3">
      <c r="A63" s="21" t="s">
        <v>138</v>
      </c>
      <c r="B63" s="127" t="s">
        <v>217</v>
      </c>
      <c r="C63" s="128"/>
      <c r="D63" s="128"/>
      <c r="E63" s="128"/>
      <c r="F63" s="128"/>
      <c r="G63" s="129"/>
      <c r="H63" s="45">
        <v>0</v>
      </c>
      <c r="I63" s="24">
        <v>0</v>
      </c>
      <c r="J63" s="138"/>
      <c r="K63" s="138"/>
      <c r="L63" s="138"/>
      <c r="M63" s="138"/>
      <c r="N63" s="138"/>
    </row>
    <row r="64" spans="1:14" x14ac:dyDescent="0.3">
      <c r="A64" s="21" t="s">
        <v>140</v>
      </c>
      <c r="B64" s="127" t="s">
        <v>218</v>
      </c>
      <c r="C64" s="128"/>
      <c r="D64" s="128"/>
      <c r="E64" s="128"/>
      <c r="F64" s="128"/>
      <c r="G64" s="129"/>
      <c r="H64" s="45">
        <v>0</v>
      </c>
      <c r="I64" s="24">
        <v>0</v>
      </c>
      <c r="J64" s="138"/>
      <c r="K64" s="138"/>
      <c r="L64" s="138"/>
      <c r="M64" s="138"/>
      <c r="N64" s="138"/>
    </row>
    <row r="65" spans="1:14" x14ac:dyDescent="0.3">
      <c r="A65" s="21" t="s">
        <v>142</v>
      </c>
      <c r="B65" s="127" t="s">
        <v>219</v>
      </c>
      <c r="C65" s="128"/>
      <c r="D65" s="128"/>
      <c r="E65" s="128"/>
      <c r="F65" s="128"/>
      <c r="G65" s="129"/>
      <c r="H65" s="46">
        <v>0</v>
      </c>
      <c r="I65" s="24">
        <v>0</v>
      </c>
    </row>
    <row r="66" spans="1:14" x14ac:dyDescent="0.3">
      <c r="A66" s="21" t="s">
        <v>144</v>
      </c>
      <c r="B66" s="127" t="s">
        <v>220</v>
      </c>
      <c r="C66" s="128"/>
      <c r="D66" s="128"/>
      <c r="E66" s="128"/>
      <c r="F66" s="128"/>
      <c r="G66" s="129"/>
      <c r="H66" s="45">
        <f>H64*0.08*0.4</f>
        <v>0</v>
      </c>
      <c r="I66" s="24">
        <v>0</v>
      </c>
    </row>
    <row r="67" spans="1:14" x14ac:dyDescent="0.3">
      <c r="A67" s="126" t="s">
        <v>221</v>
      </c>
      <c r="B67" s="126"/>
      <c r="C67" s="126"/>
      <c r="D67" s="126"/>
      <c r="E67" s="126"/>
      <c r="F67" s="126"/>
      <c r="G67" s="126"/>
      <c r="H67" s="126"/>
      <c r="I67" s="29">
        <f>SUM(I61:I66)</f>
        <v>0</v>
      </c>
    </row>
    <row r="68" spans="1:14" x14ac:dyDescent="0.3">
      <c r="A68" s="123" t="s">
        <v>222</v>
      </c>
      <c r="B68" s="123"/>
      <c r="C68" s="123"/>
      <c r="D68" s="123"/>
      <c r="E68" s="123"/>
      <c r="F68" s="123"/>
      <c r="G68" s="123"/>
      <c r="H68" s="123"/>
      <c r="I68" s="123"/>
      <c r="J68" s="138" t="s">
        <v>289</v>
      </c>
      <c r="K68" s="138"/>
      <c r="L68" s="138"/>
      <c r="M68" s="138"/>
      <c r="N68" s="138"/>
    </row>
    <row r="69" spans="1:14" x14ac:dyDescent="0.3">
      <c r="A69" s="21" t="s">
        <v>133</v>
      </c>
      <c r="B69" s="127" t="s">
        <v>223</v>
      </c>
      <c r="C69" s="128"/>
      <c r="D69" s="128"/>
      <c r="E69" s="128"/>
      <c r="F69" s="128"/>
      <c r="G69" s="129"/>
      <c r="H69" s="45">
        <v>0</v>
      </c>
      <c r="I69" s="24">
        <f>$I$33*H69</f>
        <v>0</v>
      </c>
      <c r="J69" s="138"/>
      <c r="K69" s="138"/>
      <c r="L69" s="138"/>
      <c r="M69" s="138"/>
      <c r="N69" s="138"/>
    </row>
    <row r="70" spans="1:14" x14ac:dyDescent="0.3">
      <c r="A70" s="21" t="s">
        <v>135</v>
      </c>
      <c r="B70" s="127" t="s">
        <v>224</v>
      </c>
      <c r="C70" s="128"/>
      <c r="D70" s="128"/>
      <c r="E70" s="128"/>
      <c r="F70" s="128"/>
      <c r="G70" s="129"/>
      <c r="H70" s="45">
        <v>0</v>
      </c>
      <c r="I70" s="24">
        <f t="shared" ref="I70:I74" si="1">$I$33*H70</f>
        <v>0</v>
      </c>
      <c r="J70" s="138"/>
      <c r="K70" s="138"/>
      <c r="L70" s="138"/>
      <c r="M70" s="138"/>
      <c r="N70" s="138"/>
    </row>
    <row r="71" spans="1:14" x14ac:dyDescent="0.3">
      <c r="A71" s="21" t="s">
        <v>138</v>
      </c>
      <c r="B71" s="127" t="s">
        <v>225</v>
      </c>
      <c r="C71" s="128"/>
      <c r="D71" s="128"/>
      <c r="E71" s="128"/>
      <c r="F71" s="128"/>
      <c r="G71" s="129"/>
      <c r="H71" s="45">
        <v>0</v>
      </c>
      <c r="I71" s="24">
        <f t="shared" si="1"/>
        <v>0</v>
      </c>
      <c r="J71" s="138"/>
      <c r="K71" s="138"/>
      <c r="L71" s="138"/>
      <c r="M71" s="138"/>
      <c r="N71" s="138"/>
    </row>
    <row r="72" spans="1:14" x14ac:dyDescent="0.3">
      <c r="A72" s="21" t="s">
        <v>140</v>
      </c>
      <c r="B72" s="127" t="s">
        <v>226</v>
      </c>
      <c r="C72" s="128"/>
      <c r="D72" s="128"/>
      <c r="E72" s="128"/>
      <c r="F72" s="128"/>
      <c r="G72" s="129"/>
      <c r="H72" s="45">
        <v>0</v>
      </c>
      <c r="I72" s="24">
        <f t="shared" si="1"/>
        <v>0</v>
      </c>
      <c r="J72" s="138"/>
      <c r="K72" s="138"/>
      <c r="L72" s="138"/>
      <c r="M72" s="138"/>
      <c r="N72" s="138"/>
    </row>
    <row r="73" spans="1:14" x14ac:dyDescent="0.3">
      <c r="A73" s="21" t="s">
        <v>142</v>
      </c>
      <c r="B73" s="127" t="s">
        <v>227</v>
      </c>
      <c r="C73" s="128"/>
      <c r="D73" s="128"/>
      <c r="E73" s="128"/>
      <c r="F73" s="128"/>
      <c r="G73" s="129"/>
      <c r="H73" s="45">
        <v>0</v>
      </c>
      <c r="I73" s="24">
        <f t="shared" si="1"/>
        <v>0</v>
      </c>
      <c r="J73" s="138"/>
      <c r="K73" s="138"/>
      <c r="L73" s="138"/>
      <c r="M73" s="138"/>
      <c r="N73" s="138"/>
    </row>
    <row r="74" spans="1:14" x14ac:dyDescent="0.3">
      <c r="A74" s="21" t="s">
        <v>144</v>
      </c>
      <c r="B74" s="127" t="s">
        <v>228</v>
      </c>
      <c r="C74" s="128"/>
      <c r="D74" s="128"/>
      <c r="E74" s="128"/>
      <c r="F74" s="128"/>
      <c r="G74" s="129"/>
      <c r="H74" s="45">
        <v>0</v>
      </c>
      <c r="I74" s="24">
        <f t="shared" si="1"/>
        <v>0</v>
      </c>
    </row>
    <row r="75" spans="1:14" x14ac:dyDescent="0.3">
      <c r="A75" s="126" t="s">
        <v>229</v>
      </c>
      <c r="B75" s="126"/>
      <c r="C75" s="126"/>
      <c r="D75" s="126"/>
      <c r="E75" s="126"/>
      <c r="F75" s="126"/>
      <c r="G75" s="126"/>
      <c r="H75" s="126"/>
      <c r="I75" s="29">
        <f>SUM(I69:I74)</f>
        <v>0</v>
      </c>
    </row>
    <row r="76" spans="1:14" x14ac:dyDescent="0.3">
      <c r="A76" s="21" t="s">
        <v>147</v>
      </c>
      <c r="B76" s="130" t="s">
        <v>230</v>
      </c>
      <c r="C76" s="130"/>
      <c r="D76" s="130"/>
      <c r="E76" s="130"/>
      <c r="F76" s="130"/>
      <c r="G76" s="130"/>
      <c r="H76" s="130"/>
      <c r="I76" s="47">
        <f>I75*H42</f>
        <v>0</v>
      </c>
    </row>
    <row r="77" spans="1:14" x14ac:dyDescent="0.3">
      <c r="A77" s="126" t="s">
        <v>231</v>
      </c>
      <c r="B77" s="126"/>
      <c r="C77" s="126"/>
      <c r="D77" s="126"/>
      <c r="E77" s="126"/>
      <c r="F77" s="126"/>
      <c r="G77" s="126"/>
      <c r="H77" s="126"/>
      <c r="I77" s="29">
        <f>SUM(I75:I76)</f>
        <v>0</v>
      </c>
    </row>
    <row r="78" spans="1:14" x14ac:dyDescent="0.3">
      <c r="A78" s="123" t="s">
        <v>232</v>
      </c>
      <c r="B78" s="123"/>
      <c r="C78" s="123"/>
      <c r="D78" s="123"/>
      <c r="E78" s="123"/>
      <c r="F78" s="123"/>
      <c r="G78" s="123"/>
      <c r="H78" s="123"/>
      <c r="I78" s="123"/>
    </row>
    <row r="79" spans="1:14" x14ac:dyDescent="0.3">
      <c r="A79" s="21" t="s">
        <v>133</v>
      </c>
      <c r="B79" s="144" t="s">
        <v>272</v>
      </c>
      <c r="C79" s="144"/>
      <c r="D79" s="144"/>
      <c r="E79" s="144"/>
      <c r="F79" s="144"/>
      <c r="G79" s="144"/>
      <c r="H79" s="144"/>
      <c r="I79" s="24">
        <f>'EPI''s'!F12/4</f>
        <v>0</v>
      </c>
    </row>
    <row r="80" spans="1:14" x14ac:dyDescent="0.3">
      <c r="A80" s="21" t="s">
        <v>135</v>
      </c>
      <c r="B80" s="127" t="s">
        <v>269</v>
      </c>
      <c r="C80" s="128"/>
      <c r="D80" s="128"/>
      <c r="E80" s="128"/>
      <c r="F80" s="128"/>
      <c r="G80" s="128"/>
      <c r="H80" s="129"/>
      <c r="I80" s="24">
        <f>'EPI''s'!F19/4</f>
        <v>0</v>
      </c>
    </row>
    <row r="81" spans="1:14" x14ac:dyDescent="0.3">
      <c r="A81" s="21" t="s">
        <v>138</v>
      </c>
      <c r="B81" s="144" t="s">
        <v>262</v>
      </c>
      <c r="C81" s="144"/>
      <c r="D81" s="144"/>
      <c r="E81" s="144"/>
      <c r="F81" s="144"/>
      <c r="G81" s="144"/>
      <c r="H81" s="144"/>
      <c r="I81" s="24">
        <f>'MATERIAIS E EQUIPAMENTOS '!F37/4</f>
        <v>0</v>
      </c>
    </row>
    <row r="82" spans="1:14" x14ac:dyDescent="0.3">
      <c r="A82" s="21" t="s">
        <v>140</v>
      </c>
      <c r="B82" s="145" t="s">
        <v>235</v>
      </c>
      <c r="C82" s="146"/>
      <c r="D82" s="146"/>
      <c r="E82" s="146"/>
      <c r="F82" s="146"/>
      <c r="G82" s="146"/>
      <c r="H82" s="147"/>
      <c r="I82" s="24">
        <f>'MATERIAIS E EQUIPAMENTOS '!F8/4</f>
        <v>0</v>
      </c>
    </row>
    <row r="83" spans="1:14" x14ac:dyDescent="0.3">
      <c r="A83" s="21" t="s">
        <v>142</v>
      </c>
      <c r="B83" s="145" t="s">
        <v>234</v>
      </c>
      <c r="C83" s="146"/>
      <c r="D83" s="146"/>
      <c r="E83" s="146"/>
      <c r="F83" s="146"/>
      <c r="G83" s="146"/>
      <c r="H83" s="147"/>
      <c r="I83" s="24">
        <f>'MATERIAIS E EQUIPAMENTOS '!F58/4</f>
        <v>0</v>
      </c>
    </row>
    <row r="84" spans="1:14" x14ac:dyDescent="0.3">
      <c r="A84" s="21" t="s">
        <v>144</v>
      </c>
      <c r="B84" s="48" t="s">
        <v>186</v>
      </c>
      <c r="C84" s="49"/>
      <c r="D84" s="49"/>
      <c r="E84" s="49"/>
      <c r="F84" s="49"/>
      <c r="G84" s="49"/>
      <c r="H84" s="50"/>
      <c r="I84" s="24">
        <f>VEICULO!F14/4</f>
        <v>0</v>
      </c>
    </row>
    <row r="85" spans="1:14" x14ac:dyDescent="0.3">
      <c r="A85" s="21" t="s">
        <v>147</v>
      </c>
      <c r="B85" s="48" t="s">
        <v>291</v>
      </c>
      <c r="C85" s="49"/>
      <c r="D85" s="49" t="s">
        <v>307</v>
      </c>
      <c r="E85" s="49"/>
      <c r="F85" s="49"/>
      <c r="G85" s="49"/>
      <c r="H85" s="50"/>
      <c r="I85" s="24">
        <v>0</v>
      </c>
    </row>
    <row r="86" spans="1:14" x14ac:dyDescent="0.3">
      <c r="A86" s="126" t="s">
        <v>233</v>
      </c>
      <c r="B86" s="126"/>
      <c r="C86" s="126"/>
      <c r="D86" s="126"/>
      <c r="E86" s="126"/>
      <c r="F86" s="126"/>
      <c r="G86" s="126"/>
      <c r="H86" s="126"/>
      <c r="I86" s="29">
        <f>SUM(I79:I85)</f>
        <v>0</v>
      </c>
    </row>
    <row r="87" spans="1:14" x14ac:dyDescent="0.3">
      <c r="A87" s="148" t="s">
        <v>273</v>
      </c>
      <c r="B87" s="149"/>
      <c r="C87" s="149"/>
      <c r="D87" s="149"/>
      <c r="E87" s="149"/>
      <c r="F87" s="149"/>
      <c r="G87" s="149"/>
      <c r="H87" s="149"/>
      <c r="I87" s="149"/>
    </row>
    <row r="88" spans="1:14" x14ac:dyDescent="0.3">
      <c r="A88" s="150" t="s">
        <v>276</v>
      </c>
      <c r="B88" s="150"/>
      <c r="C88" s="150"/>
      <c r="D88" s="150"/>
      <c r="E88" s="150"/>
      <c r="F88" s="150"/>
      <c r="G88" s="150"/>
      <c r="H88" s="150"/>
      <c r="I88" s="24">
        <f>I30+I58+I67+I77+I86</f>
        <v>0</v>
      </c>
    </row>
    <row r="89" spans="1:14" x14ac:dyDescent="0.3">
      <c r="A89" s="21" t="s">
        <v>133</v>
      </c>
      <c r="B89" s="151" t="s">
        <v>274</v>
      </c>
      <c r="C89" s="152"/>
      <c r="D89" s="152"/>
      <c r="E89" s="152"/>
      <c r="F89" s="152"/>
      <c r="G89" s="152"/>
      <c r="H89" s="65">
        <v>0</v>
      </c>
      <c r="I89" s="22">
        <f>I88*H89</f>
        <v>0</v>
      </c>
    </row>
    <row r="90" spans="1:14" x14ac:dyDescent="0.3">
      <c r="A90" s="21" t="s">
        <v>135</v>
      </c>
      <c r="B90" s="151" t="s">
        <v>275</v>
      </c>
      <c r="C90" s="152"/>
      <c r="D90" s="152"/>
      <c r="E90" s="152"/>
      <c r="F90" s="152"/>
      <c r="G90" s="152"/>
      <c r="H90" s="65">
        <v>0</v>
      </c>
      <c r="I90" s="24">
        <f>I88*H90</f>
        <v>0</v>
      </c>
    </row>
    <row r="91" spans="1:14" x14ac:dyDescent="0.3">
      <c r="A91" s="153" t="s">
        <v>229</v>
      </c>
      <c r="B91" s="153"/>
      <c r="C91" s="153"/>
      <c r="D91" s="153"/>
      <c r="E91" s="153"/>
      <c r="F91" s="153"/>
      <c r="G91" s="153"/>
      <c r="H91" s="153"/>
      <c r="I91" s="29">
        <f>SUM(I89:I90)</f>
        <v>0</v>
      </c>
    </row>
    <row r="92" spans="1:14" x14ac:dyDescent="0.3">
      <c r="A92" s="21" t="s">
        <v>277</v>
      </c>
      <c r="B92" s="150" t="s">
        <v>278</v>
      </c>
      <c r="C92" s="150"/>
      <c r="D92" s="150"/>
      <c r="E92" s="150"/>
      <c r="F92" s="150"/>
      <c r="G92" s="150"/>
      <c r="H92" s="150"/>
      <c r="I92" s="150"/>
      <c r="J92" s="138" t="s">
        <v>289</v>
      </c>
      <c r="K92" s="138"/>
      <c r="L92" s="138"/>
      <c r="M92" s="138"/>
      <c r="N92" s="138"/>
    </row>
    <row r="93" spans="1:14" x14ac:dyDescent="0.3">
      <c r="A93" s="21" t="s">
        <v>279</v>
      </c>
      <c r="B93" s="154" t="s">
        <v>303</v>
      </c>
      <c r="C93" s="152"/>
      <c r="D93" s="152"/>
      <c r="E93" s="152"/>
      <c r="F93" s="152"/>
      <c r="G93" s="152"/>
      <c r="H93" s="66">
        <v>0</v>
      </c>
      <c r="I93" s="24" t="e">
        <f>(I88+I91)/H93</f>
        <v>#DIV/0!</v>
      </c>
      <c r="J93" s="138"/>
      <c r="K93" s="138"/>
      <c r="L93" s="138"/>
      <c r="M93" s="138"/>
      <c r="N93" s="138"/>
    </row>
    <row r="94" spans="1:14" x14ac:dyDescent="0.3">
      <c r="A94" s="21" t="s">
        <v>280</v>
      </c>
      <c r="B94" s="154" t="s">
        <v>281</v>
      </c>
      <c r="C94" s="152"/>
      <c r="D94" s="152"/>
      <c r="E94" s="152"/>
      <c r="F94" s="152"/>
      <c r="G94" s="152"/>
      <c r="H94" s="65">
        <v>0.03</v>
      </c>
      <c r="I94" s="24" t="e">
        <f>I93*H94</f>
        <v>#DIV/0!</v>
      </c>
      <c r="J94" s="138"/>
      <c r="K94" s="138"/>
      <c r="L94" s="138"/>
      <c r="M94" s="138"/>
      <c r="N94" s="138"/>
    </row>
    <row r="95" spans="1:14" x14ac:dyDescent="0.3">
      <c r="A95" s="21" t="s">
        <v>282</v>
      </c>
      <c r="B95" s="154" t="s">
        <v>283</v>
      </c>
      <c r="C95" s="152"/>
      <c r="D95" s="152"/>
      <c r="E95" s="152"/>
      <c r="F95" s="152"/>
      <c r="G95" s="152"/>
      <c r="H95" s="65">
        <v>6.4999999999999997E-3</v>
      </c>
      <c r="I95" s="24" t="e">
        <f>I93*H95</f>
        <v>#DIV/0!</v>
      </c>
      <c r="J95" s="138"/>
      <c r="K95" s="138"/>
      <c r="L95" s="138"/>
      <c r="M95" s="138"/>
      <c r="N95" s="138"/>
    </row>
    <row r="96" spans="1:14" x14ac:dyDescent="0.3">
      <c r="A96" s="21" t="s">
        <v>284</v>
      </c>
      <c r="B96" s="154" t="s">
        <v>285</v>
      </c>
      <c r="C96" s="152"/>
      <c r="D96" s="152"/>
      <c r="E96" s="152"/>
      <c r="F96" s="152"/>
      <c r="G96" s="152"/>
      <c r="H96" s="65">
        <v>0.03</v>
      </c>
      <c r="I96" s="24" t="e">
        <f>I93*H96</f>
        <v>#DIV/0!</v>
      </c>
      <c r="J96" s="138"/>
      <c r="K96" s="138"/>
      <c r="L96" s="138"/>
      <c r="M96" s="138"/>
      <c r="N96" s="138"/>
    </row>
    <row r="97" spans="1:14" x14ac:dyDescent="0.3">
      <c r="A97" s="153" t="s">
        <v>286</v>
      </c>
      <c r="B97" s="153"/>
      <c r="C97" s="153"/>
      <c r="D97" s="153"/>
      <c r="E97" s="153"/>
      <c r="F97" s="153"/>
      <c r="G97" s="153"/>
      <c r="H97" s="69">
        <f t="shared" ref="H97:I97" si="2">SUM(H94:H96)</f>
        <v>6.6500000000000004E-2</v>
      </c>
      <c r="I97" s="29" t="e">
        <f t="shared" si="2"/>
        <v>#DIV/0!</v>
      </c>
      <c r="J97" s="138"/>
      <c r="K97" s="138"/>
      <c r="L97" s="138"/>
      <c r="M97" s="138"/>
      <c r="N97" s="138"/>
    </row>
    <row r="98" spans="1:14" x14ac:dyDescent="0.3">
      <c r="A98" s="156" t="s">
        <v>287</v>
      </c>
      <c r="B98" s="156"/>
      <c r="C98" s="156"/>
      <c r="D98" s="156"/>
      <c r="E98" s="156"/>
      <c r="F98" s="156"/>
      <c r="G98" s="156"/>
      <c r="H98" s="156"/>
      <c r="I98" s="70" t="e">
        <f>I91+I97</f>
        <v>#DIV/0!</v>
      </c>
    </row>
    <row r="99" spans="1:14" x14ac:dyDescent="0.3">
      <c r="A99" s="123" t="s">
        <v>292</v>
      </c>
      <c r="B99" s="123"/>
      <c r="C99" s="123"/>
      <c r="D99" s="123"/>
      <c r="E99" s="123"/>
      <c r="F99" s="123"/>
      <c r="G99" s="123"/>
      <c r="H99" s="123"/>
      <c r="I99" s="123"/>
    </row>
    <row r="100" spans="1:14" x14ac:dyDescent="0.3">
      <c r="A100" s="21" t="s">
        <v>133</v>
      </c>
      <c r="B100" s="140" t="s">
        <v>293</v>
      </c>
      <c r="C100" s="140"/>
      <c r="D100" s="140"/>
      <c r="E100" s="140"/>
      <c r="F100" s="140"/>
      <c r="G100" s="140"/>
      <c r="H100" s="140"/>
      <c r="I100" s="24">
        <f>I25</f>
        <v>0</v>
      </c>
    </row>
    <row r="101" spans="1:14" x14ac:dyDescent="0.3">
      <c r="A101" s="21" t="s">
        <v>135</v>
      </c>
      <c r="B101" s="140" t="s">
        <v>294</v>
      </c>
      <c r="C101" s="140"/>
      <c r="D101" s="140"/>
      <c r="E101" s="140"/>
      <c r="F101" s="140"/>
      <c r="G101" s="140"/>
      <c r="H101" s="140"/>
      <c r="I101" s="24">
        <f>I58</f>
        <v>0</v>
      </c>
    </row>
    <row r="102" spans="1:14" x14ac:dyDescent="0.3">
      <c r="A102" s="21" t="s">
        <v>138</v>
      </c>
      <c r="B102" s="140" t="s">
        <v>295</v>
      </c>
      <c r="C102" s="140"/>
      <c r="D102" s="140"/>
      <c r="E102" s="140"/>
      <c r="F102" s="140"/>
      <c r="G102" s="140"/>
      <c r="H102" s="140"/>
      <c r="I102" s="24">
        <f>I67</f>
        <v>0</v>
      </c>
    </row>
    <row r="103" spans="1:14" x14ac:dyDescent="0.3">
      <c r="A103" s="21" t="s">
        <v>140</v>
      </c>
      <c r="B103" s="132" t="s">
        <v>296</v>
      </c>
      <c r="C103" s="133"/>
      <c r="D103" s="133"/>
      <c r="E103" s="133"/>
      <c r="F103" s="133"/>
      <c r="G103" s="133"/>
      <c r="H103" s="134"/>
      <c r="I103" s="39">
        <f>I77</f>
        <v>0</v>
      </c>
    </row>
    <row r="104" spans="1:14" x14ac:dyDescent="0.3">
      <c r="A104" s="21" t="s">
        <v>142</v>
      </c>
      <c r="B104" s="132" t="s">
        <v>297</v>
      </c>
      <c r="C104" s="133"/>
      <c r="D104" s="133"/>
      <c r="E104" s="133"/>
      <c r="F104" s="133"/>
      <c r="G104" s="133"/>
      <c r="H104" s="134"/>
      <c r="I104" s="39">
        <f>I86</f>
        <v>0</v>
      </c>
    </row>
    <row r="105" spans="1:14" x14ac:dyDescent="0.3">
      <c r="A105" s="141" t="s">
        <v>298</v>
      </c>
      <c r="B105" s="142"/>
      <c r="C105" s="142"/>
      <c r="D105" s="142"/>
      <c r="E105" s="142"/>
      <c r="F105" s="142"/>
      <c r="G105" s="142"/>
      <c r="H105" s="143"/>
      <c r="I105" s="29">
        <f>SUM(I100:I104)</f>
        <v>0</v>
      </c>
    </row>
    <row r="106" spans="1:14" x14ac:dyDescent="0.3">
      <c r="A106" s="21" t="s">
        <v>144</v>
      </c>
      <c r="B106" s="132" t="s">
        <v>299</v>
      </c>
      <c r="C106" s="133"/>
      <c r="D106" s="133"/>
      <c r="E106" s="133"/>
      <c r="F106" s="133"/>
      <c r="G106" s="133"/>
      <c r="H106" s="134"/>
      <c r="I106" s="39" t="e">
        <f>I98</f>
        <v>#DIV/0!</v>
      </c>
    </row>
    <row r="107" spans="1:14" x14ac:dyDescent="0.3">
      <c r="A107" s="141" t="s">
        <v>300</v>
      </c>
      <c r="B107" s="142"/>
      <c r="C107" s="142"/>
      <c r="D107" s="142"/>
      <c r="E107" s="142"/>
      <c r="F107" s="142"/>
      <c r="G107" s="142"/>
      <c r="H107" s="143"/>
      <c r="I107" s="71" t="e">
        <f>I105+I106</f>
        <v>#DIV/0!</v>
      </c>
    </row>
    <row r="108" spans="1:14" x14ac:dyDescent="0.3">
      <c r="F108" s="155" t="s">
        <v>330</v>
      </c>
      <c r="G108" s="155"/>
      <c r="H108" s="155"/>
      <c r="I108" s="2" t="e">
        <f>I107*5</f>
        <v>#DIV/0!</v>
      </c>
    </row>
  </sheetData>
  <mergeCells count="126">
    <mergeCell ref="B103:H103"/>
    <mergeCell ref="B104:H104"/>
    <mergeCell ref="A105:H105"/>
    <mergeCell ref="B106:H106"/>
    <mergeCell ref="A107:H107"/>
    <mergeCell ref="F108:H108"/>
    <mergeCell ref="A97:G97"/>
    <mergeCell ref="A98:H98"/>
    <mergeCell ref="A99:I99"/>
    <mergeCell ref="B100:H100"/>
    <mergeCell ref="B101:H101"/>
    <mergeCell ref="B102:H102"/>
    <mergeCell ref="A88:H88"/>
    <mergeCell ref="B89:G89"/>
    <mergeCell ref="B90:G90"/>
    <mergeCell ref="A91:H91"/>
    <mergeCell ref="B92:I92"/>
    <mergeCell ref="J92:N97"/>
    <mergeCell ref="B93:G93"/>
    <mergeCell ref="B94:G94"/>
    <mergeCell ref="B95:G95"/>
    <mergeCell ref="B96:G96"/>
    <mergeCell ref="B80:H80"/>
    <mergeCell ref="B81:H81"/>
    <mergeCell ref="B82:H82"/>
    <mergeCell ref="B83:H83"/>
    <mergeCell ref="A86:H86"/>
    <mergeCell ref="A87:I87"/>
    <mergeCell ref="B74:G74"/>
    <mergeCell ref="A75:H75"/>
    <mergeCell ref="B76:H76"/>
    <mergeCell ref="A77:H77"/>
    <mergeCell ref="A78:I78"/>
    <mergeCell ref="B79:H79"/>
    <mergeCell ref="B65:G65"/>
    <mergeCell ref="B66:G66"/>
    <mergeCell ref="A67:H67"/>
    <mergeCell ref="A68:I68"/>
    <mergeCell ref="J68:N73"/>
    <mergeCell ref="B69:G69"/>
    <mergeCell ref="B70:G70"/>
    <mergeCell ref="B71:G71"/>
    <mergeCell ref="B72:G72"/>
    <mergeCell ref="B73:G73"/>
    <mergeCell ref="A59:I59"/>
    <mergeCell ref="J59:N64"/>
    <mergeCell ref="A60:H60"/>
    <mergeCell ref="B61:G61"/>
    <mergeCell ref="B62:G62"/>
    <mergeCell ref="B63:G63"/>
    <mergeCell ref="B64:G64"/>
    <mergeCell ref="B53:H53"/>
    <mergeCell ref="B54:G54"/>
    <mergeCell ref="B55:G55"/>
    <mergeCell ref="B56:H56"/>
    <mergeCell ref="A57:H57"/>
    <mergeCell ref="A58:H58"/>
    <mergeCell ref="I47:I48"/>
    <mergeCell ref="B48:D48"/>
    <mergeCell ref="B49:I49"/>
    <mergeCell ref="B50:C50"/>
    <mergeCell ref="I50:I51"/>
    <mergeCell ref="B52:D52"/>
    <mergeCell ref="B41:G41"/>
    <mergeCell ref="B42:G42"/>
    <mergeCell ref="B43:G43"/>
    <mergeCell ref="B44:G44"/>
    <mergeCell ref="A45:G45"/>
    <mergeCell ref="B46:H46"/>
    <mergeCell ref="A35:H35"/>
    <mergeCell ref="B36:G36"/>
    <mergeCell ref="B37:G37"/>
    <mergeCell ref="B38:G38"/>
    <mergeCell ref="B39:G39"/>
    <mergeCell ref="B40:G40"/>
    <mergeCell ref="B29:H29"/>
    <mergeCell ref="A30:H30"/>
    <mergeCell ref="A31:I31"/>
    <mergeCell ref="B32:G32"/>
    <mergeCell ref="B33:G33"/>
    <mergeCell ref="B34:G34"/>
    <mergeCell ref="A23:I23"/>
    <mergeCell ref="B24:H24"/>
    <mergeCell ref="B25:H25"/>
    <mergeCell ref="B26:H26"/>
    <mergeCell ref="B27:H27"/>
    <mergeCell ref="B28:H28"/>
    <mergeCell ref="B20:F20"/>
    <mergeCell ref="G20:I20"/>
    <mergeCell ref="B21:F21"/>
    <mergeCell ref="G21:I21"/>
    <mergeCell ref="B22:F22"/>
    <mergeCell ref="G22:I22"/>
    <mergeCell ref="A16:I16"/>
    <mergeCell ref="B17:F17"/>
    <mergeCell ref="G17:I17"/>
    <mergeCell ref="B18:F18"/>
    <mergeCell ref="G18:I18"/>
    <mergeCell ref="B19:F19"/>
    <mergeCell ref="G19:I19"/>
    <mergeCell ref="B13:F13"/>
    <mergeCell ref="G13:I13"/>
    <mergeCell ref="B14:F14"/>
    <mergeCell ref="G14:I14"/>
    <mergeCell ref="B15:F15"/>
    <mergeCell ref="G15:I15"/>
    <mergeCell ref="B11:F11"/>
    <mergeCell ref="G11:I11"/>
    <mergeCell ref="B12:F12"/>
    <mergeCell ref="G12:I12"/>
    <mergeCell ref="A6:E6"/>
    <mergeCell ref="F6:I6"/>
    <mergeCell ref="A7:B7"/>
    <mergeCell ref="C7:F7"/>
    <mergeCell ref="H7:I7"/>
    <mergeCell ref="A8:E8"/>
    <mergeCell ref="F8:I8"/>
    <mergeCell ref="A1:I1"/>
    <mergeCell ref="A2:I2"/>
    <mergeCell ref="A3:I3"/>
    <mergeCell ref="A4:I4"/>
    <mergeCell ref="A5:E5"/>
    <mergeCell ref="F5:I5"/>
    <mergeCell ref="A9:I9"/>
    <mergeCell ref="B10:F10"/>
    <mergeCell ref="G10:I10"/>
  </mergeCells>
  <pageMargins left="0.511811024" right="0.511811024" top="0.78740157499999996" bottom="0.78740157499999996" header="0.31496062000000002" footer="0.31496062000000002"/>
  <legacy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5E11E7-E86B-46F9-B9F6-535C58159D43}">
  <sheetPr codeName="Planilha5"/>
  <dimension ref="B4:F14"/>
  <sheetViews>
    <sheetView topLeftCell="C1" zoomScale="85" zoomScaleNormal="85" workbookViewId="0">
      <selection activeCell="D7" sqref="D7:F7"/>
    </sheetView>
  </sheetViews>
  <sheetFormatPr defaultRowHeight="14.4" x14ac:dyDescent="0.3"/>
  <cols>
    <col min="2" max="2" width="18.6640625" customWidth="1"/>
    <col min="3" max="3" width="151.33203125" customWidth="1"/>
    <col min="4" max="4" width="22.21875" customWidth="1"/>
    <col min="5" max="5" width="26.21875" customWidth="1"/>
    <col min="6" max="6" width="25.88671875" customWidth="1"/>
  </cols>
  <sheetData>
    <row r="4" spans="2:6" x14ac:dyDescent="0.3">
      <c r="B4" s="169" t="s">
        <v>254</v>
      </c>
      <c r="C4" s="167"/>
      <c r="D4" s="168"/>
      <c r="E4" s="1"/>
      <c r="F4" s="1"/>
    </row>
    <row r="5" spans="2:6" x14ac:dyDescent="0.3">
      <c r="B5" s="31" t="s">
        <v>187</v>
      </c>
      <c r="C5" s="167"/>
      <c r="D5" s="168"/>
      <c r="E5" s="1"/>
      <c r="F5" s="1"/>
    </row>
    <row r="6" spans="2:6" x14ac:dyDescent="0.3">
      <c r="B6" s="169"/>
      <c r="C6" s="167"/>
      <c r="D6" s="168"/>
      <c r="E6" s="52" t="s">
        <v>246</v>
      </c>
      <c r="F6" s="52" t="s">
        <v>244</v>
      </c>
    </row>
    <row r="7" spans="2:6" ht="31.2" customHeight="1" x14ac:dyDescent="0.3">
      <c r="B7" s="55" t="s">
        <v>22</v>
      </c>
      <c r="C7" s="76" t="s">
        <v>315</v>
      </c>
      <c r="D7" s="3" t="s">
        <v>245</v>
      </c>
      <c r="E7" s="9">
        <v>0</v>
      </c>
      <c r="F7" s="6">
        <f>E7*1</f>
        <v>0</v>
      </c>
    </row>
    <row r="8" spans="2:6" x14ac:dyDescent="0.3">
      <c r="B8" s="55" t="s">
        <v>99</v>
      </c>
      <c r="C8" s="12" t="s">
        <v>236</v>
      </c>
      <c r="D8" s="3" t="s">
        <v>100</v>
      </c>
      <c r="E8" s="9">
        <v>0</v>
      </c>
      <c r="F8" s="6">
        <f>E8*12</f>
        <v>0</v>
      </c>
    </row>
    <row r="9" spans="2:6" x14ac:dyDescent="0.3">
      <c r="B9" s="55" t="s">
        <v>240</v>
      </c>
      <c r="C9" s="12" t="s">
        <v>237</v>
      </c>
      <c r="D9" s="3" t="s">
        <v>100</v>
      </c>
      <c r="E9" s="9">
        <v>0</v>
      </c>
      <c r="F9" s="6">
        <f t="shared" ref="F9:F11" si="0">E9*12</f>
        <v>0</v>
      </c>
    </row>
    <row r="10" spans="2:6" x14ac:dyDescent="0.3">
      <c r="B10" s="55" t="s">
        <v>241</v>
      </c>
      <c r="C10" s="12" t="s">
        <v>238</v>
      </c>
      <c r="D10" s="3" t="s">
        <v>100</v>
      </c>
      <c r="E10" s="9">
        <v>0</v>
      </c>
      <c r="F10" s="6">
        <f t="shared" si="0"/>
        <v>0</v>
      </c>
    </row>
    <row r="11" spans="2:6" x14ac:dyDescent="0.3">
      <c r="B11" s="55" t="s">
        <v>242</v>
      </c>
      <c r="C11" s="12" t="s">
        <v>239</v>
      </c>
      <c r="D11" s="3" t="s">
        <v>100</v>
      </c>
      <c r="E11" s="9">
        <v>0</v>
      </c>
      <c r="F11" s="6">
        <f t="shared" si="0"/>
        <v>0</v>
      </c>
    </row>
    <row r="12" spans="2:6" x14ac:dyDescent="0.3">
      <c r="B12" s="55" t="s">
        <v>243</v>
      </c>
      <c r="C12" s="12" t="s">
        <v>271</v>
      </c>
      <c r="D12" s="3" t="s">
        <v>100</v>
      </c>
      <c r="E12" s="9">
        <v>0</v>
      </c>
      <c r="F12" s="6">
        <f>E12*12</f>
        <v>0</v>
      </c>
    </row>
    <row r="13" spans="2:6" ht="16.2" thickBot="1" x14ac:dyDescent="0.35">
      <c r="C13" s="51"/>
    </row>
    <row r="14" spans="2:6" ht="15" thickBot="1" x14ac:dyDescent="0.35">
      <c r="E14" s="53" t="s">
        <v>270</v>
      </c>
      <c r="F14" s="54">
        <f>SUM(F7:F12)</f>
        <v>0</v>
      </c>
    </row>
  </sheetData>
  <mergeCells count="3">
    <mergeCell ref="C5:D5"/>
    <mergeCell ref="B4:D4"/>
    <mergeCell ref="B6:D6"/>
  </mergeCells>
  <phoneticPr fontId="3" type="noConversion"/>
  <pageMargins left="0.511811024" right="0.511811024" top="0.78740157499999996" bottom="0.78740157499999996" header="0.31496062000000002" footer="0.3149606200000000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01347A-D4A8-43F1-A7E8-88DBDD7B0DB5}">
  <sheetPr codeName="Planilha6">
    <pageSetUpPr fitToPage="1"/>
  </sheetPr>
  <dimension ref="A2:J62"/>
  <sheetViews>
    <sheetView topLeftCell="A34" zoomScaleNormal="100" workbookViewId="0">
      <selection activeCell="E58" sqref="E58"/>
    </sheetView>
  </sheetViews>
  <sheetFormatPr defaultRowHeight="14.4" x14ac:dyDescent="0.3"/>
  <cols>
    <col min="2" max="2" width="67.88671875" customWidth="1"/>
    <col min="3" max="3" width="14.88671875" customWidth="1"/>
    <col min="4" max="4" width="14.44140625" style="1" bestFit="1" customWidth="1"/>
    <col min="5" max="5" width="35.6640625" style="1" customWidth="1"/>
    <col min="6" max="6" width="16.6640625" customWidth="1"/>
    <col min="7" max="7" width="21.77734375" customWidth="1"/>
  </cols>
  <sheetData>
    <row r="2" spans="1:10" x14ac:dyDescent="0.3">
      <c r="A2" s="178" t="s">
        <v>253</v>
      </c>
      <c r="B2" s="179"/>
      <c r="C2" s="98"/>
      <c r="D2" s="91" t="s">
        <v>342</v>
      </c>
      <c r="E2" s="92" t="s">
        <v>343</v>
      </c>
      <c r="F2" s="84" t="s">
        <v>345</v>
      </c>
      <c r="G2" s="85" t="s">
        <v>344</v>
      </c>
    </row>
    <row r="3" spans="1:10" x14ac:dyDescent="0.3">
      <c r="A3" s="2" t="s">
        <v>23</v>
      </c>
      <c r="B3" s="2" t="s">
        <v>89</v>
      </c>
      <c r="C3" s="2">
        <v>5</v>
      </c>
      <c r="D3" s="6">
        <v>0</v>
      </c>
      <c r="E3" s="82">
        <f>D3*C3</f>
        <v>0</v>
      </c>
      <c r="F3" s="86">
        <v>0.03</v>
      </c>
      <c r="G3" s="87">
        <f>E3*F3</f>
        <v>0</v>
      </c>
    </row>
    <row r="4" spans="1:10" x14ac:dyDescent="0.3">
      <c r="A4" s="2" t="s">
        <v>24</v>
      </c>
      <c r="B4" s="2" t="s">
        <v>27</v>
      </c>
      <c r="C4" s="2">
        <v>2</v>
      </c>
      <c r="D4" s="6">
        <v>0</v>
      </c>
      <c r="E4" s="82">
        <f>D4*C4</f>
        <v>0</v>
      </c>
      <c r="F4" s="86">
        <v>0.03</v>
      </c>
      <c r="G4" s="87">
        <v>0</v>
      </c>
    </row>
    <row r="5" spans="1:10" x14ac:dyDescent="0.3">
      <c r="A5" s="2" t="s">
        <v>25</v>
      </c>
      <c r="B5" s="2" t="s">
        <v>28</v>
      </c>
      <c r="C5" s="2">
        <v>2</v>
      </c>
      <c r="D5" s="6">
        <v>0</v>
      </c>
      <c r="E5" s="82">
        <f>D5*C5</f>
        <v>0</v>
      </c>
      <c r="F5" s="86">
        <v>0.05</v>
      </c>
      <c r="G5" s="87">
        <f t="shared" ref="G5" si="0">E5*F5</f>
        <v>0</v>
      </c>
    </row>
    <row r="6" spans="1:10" x14ac:dyDescent="0.3">
      <c r="A6" s="2" t="s">
        <v>26</v>
      </c>
      <c r="B6" s="2" t="s">
        <v>72</v>
      </c>
      <c r="C6" s="2">
        <v>2</v>
      </c>
      <c r="D6" s="6">
        <v>0</v>
      </c>
      <c r="E6" s="82">
        <f>D6*C6</f>
        <v>0</v>
      </c>
      <c r="F6" s="86">
        <v>0.03</v>
      </c>
      <c r="G6" s="87">
        <v>0</v>
      </c>
    </row>
    <row r="7" spans="1:10" ht="15.6" x14ac:dyDescent="0.3">
      <c r="A7" s="10" t="s">
        <v>102</v>
      </c>
      <c r="B7" s="185" t="s">
        <v>122</v>
      </c>
      <c r="C7" s="185"/>
      <c r="D7" s="16">
        <f>E7/12</f>
        <v>0</v>
      </c>
      <c r="E7" s="81">
        <f>SUM(E3:E6) * 3%</f>
        <v>0</v>
      </c>
      <c r="F7" s="170">
        <f>SUM(G3:G6)</f>
        <v>0</v>
      </c>
      <c r="G7" s="171"/>
    </row>
    <row r="8" spans="1:10" ht="15.6" x14ac:dyDescent="0.3">
      <c r="B8" s="182" t="s">
        <v>265</v>
      </c>
      <c r="C8" s="183"/>
      <c r="D8" s="183"/>
      <c r="E8" s="83">
        <f>SUM(E3:E7)</f>
        <v>0</v>
      </c>
      <c r="F8" s="174">
        <f>E7+F7</f>
        <v>0</v>
      </c>
      <c r="G8" s="196"/>
    </row>
    <row r="9" spans="1:10" ht="15.6" x14ac:dyDescent="0.3">
      <c r="B9" s="11"/>
      <c r="C9" s="11"/>
      <c r="D9" s="64"/>
      <c r="E9" s="18"/>
      <c r="F9" s="79"/>
      <c r="G9" s="80"/>
    </row>
    <row r="10" spans="1:10" ht="15.6" x14ac:dyDescent="0.3">
      <c r="B10" s="11"/>
      <c r="C10" s="11"/>
      <c r="D10" s="64"/>
      <c r="E10" s="18"/>
      <c r="F10" s="79"/>
      <c r="G10" s="80"/>
    </row>
    <row r="12" spans="1:10" x14ac:dyDescent="0.3">
      <c r="A12" s="180" t="s">
        <v>252</v>
      </c>
      <c r="B12" s="181"/>
      <c r="C12" s="97"/>
      <c r="D12" s="91" t="s">
        <v>342</v>
      </c>
      <c r="E12" s="92" t="s">
        <v>343</v>
      </c>
      <c r="F12" s="84" t="s">
        <v>345</v>
      </c>
      <c r="G12" s="85" t="s">
        <v>344</v>
      </c>
    </row>
    <row r="13" spans="1:10" x14ac:dyDescent="0.3">
      <c r="A13" s="3" t="s">
        <v>49</v>
      </c>
      <c r="B13" s="2" t="s">
        <v>32</v>
      </c>
      <c r="C13" s="2">
        <v>1</v>
      </c>
      <c r="D13" s="6">
        <v>0</v>
      </c>
      <c r="E13" s="82">
        <f t="shared" ref="E13:E35" si="1">D13*C13</f>
        <v>0</v>
      </c>
      <c r="F13" s="86">
        <v>0.03</v>
      </c>
      <c r="G13" s="87">
        <f>E11*F13</f>
        <v>0</v>
      </c>
      <c r="J13" s="18"/>
    </row>
    <row r="14" spans="1:10" x14ac:dyDescent="0.3">
      <c r="A14" s="3" t="s">
        <v>51</v>
      </c>
      <c r="B14" s="2" t="s">
        <v>316</v>
      </c>
      <c r="C14" s="2">
        <v>1</v>
      </c>
      <c r="D14" s="6">
        <v>0</v>
      </c>
      <c r="E14" s="82">
        <f t="shared" si="1"/>
        <v>0</v>
      </c>
      <c r="F14" s="86">
        <v>0.03</v>
      </c>
      <c r="G14" s="87">
        <f>E14*F14</f>
        <v>0</v>
      </c>
    </row>
    <row r="15" spans="1:10" x14ac:dyDescent="0.3">
      <c r="A15" s="3" t="s">
        <v>50</v>
      </c>
      <c r="B15" s="2" t="s">
        <v>48</v>
      </c>
      <c r="C15" s="2">
        <v>1</v>
      </c>
      <c r="D15" s="6">
        <v>0</v>
      </c>
      <c r="E15" s="82">
        <f t="shared" si="1"/>
        <v>0</v>
      </c>
      <c r="F15" s="86">
        <v>0.03</v>
      </c>
      <c r="G15" s="87">
        <f t="shared" ref="G15:G35" si="2">E13*F15</f>
        <v>0</v>
      </c>
    </row>
    <row r="16" spans="1:10" x14ac:dyDescent="0.3">
      <c r="A16" s="3" t="s">
        <v>52</v>
      </c>
      <c r="B16" s="2" t="s">
        <v>34</v>
      </c>
      <c r="C16" s="2">
        <v>1</v>
      </c>
      <c r="D16" s="6">
        <v>0</v>
      </c>
      <c r="E16" s="82">
        <f t="shared" si="1"/>
        <v>0</v>
      </c>
      <c r="F16" s="86">
        <v>0.03</v>
      </c>
      <c r="G16" s="87">
        <f t="shared" si="2"/>
        <v>0</v>
      </c>
    </row>
    <row r="17" spans="1:7" x14ac:dyDescent="0.3">
      <c r="A17" s="3" t="s">
        <v>53</v>
      </c>
      <c r="B17" s="2" t="s">
        <v>39</v>
      </c>
      <c r="C17" s="2">
        <v>1</v>
      </c>
      <c r="D17" s="6">
        <v>0</v>
      </c>
      <c r="E17" s="82">
        <f t="shared" si="1"/>
        <v>0</v>
      </c>
      <c r="F17" s="86">
        <v>0.03</v>
      </c>
      <c r="G17" s="87">
        <f t="shared" si="2"/>
        <v>0</v>
      </c>
    </row>
    <row r="18" spans="1:7" x14ac:dyDescent="0.3">
      <c r="A18" s="3" t="s">
        <v>54</v>
      </c>
      <c r="B18" s="2" t="s">
        <v>46</v>
      </c>
      <c r="C18" s="2">
        <v>1</v>
      </c>
      <c r="D18" s="6">
        <v>0</v>
      </c>
      <c r="E18" s="82">
        <f t="shared" si="1"/>
        <v>0</v>
      </c>
      <c r="F18" s="86">
        <v>0.03</v>
      </c>
      <c r="G18" s="87">
        <f t="shared" si="2"/>
        <v>0</v>
      </c>
    </row>
    <row r="19" spans="1:7" x14ac:dyDescent="0.3">
      <c r="A19" s="3" t="s">
        <v>55</v>
      </c>
      <c r="B19" s="2" t="s">
        <v>45</v>
      </c>
      <c r="C19" s="2">
        <v>1</v>
      </c>
      <c r="D19" s="6">
        <v>0</v>
      </c>
      <c r="E19" s="82">
        <f t="shared" si="1"/>
        <v>0</v>
      </c>
      <c r="F19" s="86">
        <v>0.03</v>
      </c>
      <c r="G19" s="87">
        <f t="shared" si="2"/>
        <v>0</v>
      </c>
    </row>
    <row r="20" spans="1:7" x14ac:dyDescent="0.3">
      <c r="A20" s="3" t="s">
        <v>56</v>
      </c>
      <c r="B20" s="2" t="s">
        <v>35</v>
      </c>
      <c r="C20" s="2">
        <v>3</v>
      </c>
      <c r="D20" s="6">
        <v>0</v>
      </c>
      <c r="E20" s="82">
        <f t="shared" si="1"/>
        <v>0</v>
      </c>
      <c r="F20" s="86">
        <v>0.03</v>
      </c>
      <c r="G20" s="87">
        <f t="shared" si="2"/>
        <v>0</v>
      </c>
    </row>
    <row r="21" spans="1:7" x14ac:dyDescent="0.3">
      <c r="A21" s="3" t="s">
        <v>57</v>
      </c>
      <c r="B21" s="2" t="s">
        <v>47</v>
      </c>
      <c r="C21" s="2">
        <v>1</v>
      </c>
      <c r="D21" s="6">
        <v>0</v>
      </c>
      <c r="E21" s="82">
        <f t="shared" si="1"/>
        <v>0</v>
      </c>
      <c r="F21" s="86">
        <v>0.03</v>
      </c>
      <c r="G21" s="87">
        <f t="shared" si="2"/>
        <v>0</v>
      </c>
    </row>
    <row r="22" spans="1:7" x14ac:dyDescent="0.3">
      <c r="A22" s="3" t="s">
        <v>58</v>
      </c>
      <c r="B22" s="2" t="s">
        <v>8</v>
      </c>
      <c r="C22" s="2">
        <v>3</v>
      </c>
      <c r="D22" s="6">
        <v>0</v>
      </c>
      <c r="E22" s="82">
        <f t="shared" si="1"/>
        <v>0</v>
      </c>
      <c r="F22" s="86">
        <v>0.03</v>
      </c>
      <c r="G22" s="87">
        <f t="shared" si="2"/>
        <v>0</v>
      </c>
    </row>
    <row r="23" spans="1:7" x14ac:dyDescent="0.3">
      <c r="A23" s="3" t="s">
        <v>59</v>
      </c>
      <c r="B23" s="2" t="s">
        <v>18</v>
      </c>
      <c r="C23" s="2">
        <v>2</v>
      </c>
      <c r="D23" s="6">
        <v>0</v>
      </c>
      <c r="E23" s="82">
        <f t="shared" si="1"/>
        <v>0</v>
      </c>
      <c r="F23" s="86">
        <v>0.03</v>
      </c>
      <c r="G23" s="87">
        <f t="shared" si="2"/>
        <v>0</v>
      </c>
    </row>
    <row r="24" spans="1:7" x14ac:dyDescent="0.3">
      <c r="A24" s="3" t="s">
        <v>60</v>
      </c>
      <c r="B24" s="73" t="s">
        <v>42</v>
      </c>
      <c r="C24" s="73">
        <v>1</v>
      </c>
      <c r="D24" s="74">
        <v>0</v>
      </c>
      <c r="E24" s="88">
        <f t="shared" si="1"/>
        <v>0</v>
      </c>
      <c r="F24" s="86">
        <v>0.03</v>
      </c>
      <c r="G24" s="87">
        <f t="shared" si="2"/>
        <v>0</v>
      </c>
    </row>
    <row r="25" spans="1:7" x14ac:dyDescent="0.3">
      <c r="A25" s="3" t="s">
        <v>61</v>
      </c>
      <c r="B25" s="2" t="s">
        <v>41</v>
      </c>
      <c r="C25" s="2">
        <v>1</v>
      </c>
      <c r="D25" s="6">
        <v>0</v>
      </c>
      <c r="E25" s="82">
        <f t="shared" si="1"/>
        <v>0</v>
      </c>
      <c r="F25" s="86">
        <v>0.03</v>
      </c>
      <c r="G25" s="87">
        <f t="shared" si="2"/>
        <v>0</v>
      </c>
    </row>
    <row r="26" spans="1:7" x14ac:dyDescent="0.3">
      <c r="A26" s="3" t="s">
        <v>62</v>
      </c>
      <c r="B26" s="2" t="s">
        <v>38</v>
      </c>
      <c r="C26" s="2">
        <v>1</v>
      </c>
      <c r="D26" s="6">
        <v>0</v>
      </c>
      <c r="E26" s="82">
        <f t="shared" si="1"/>
        <v>0</v>
      </c>
      <c r="F26" s="86">
        <v>0.03</v>
      </c>
      <c r="G26" s="87">
        <f t="shared" si="2"/>
        <v>0</v>
      </c>
    </row>
    <row r="27" spans="1:7" x14ac:dyDescent="0.3">
      <c r="A27" s="3" t="s">
        <v>63</v>
      </c>
      <c r="B27" s="2" t="s">
        <v>9</v>
      </c>
      <c r="C27" s="2">
        <v>200</v>
      </c>
      <c r="D27" s="6">
        <v>0</v>
      </c>
      <c r="E27" s="82">
        <f t="shared" si="1"/>
        <v>0</v>
      </c>
      <c r="F27" s="86">
        <v>0.03</v>
      </c>
      <c r="G27" s="87">
        <f t="shared" si="2"/>
        <v>0</v>
      </c>
    </row>
    <row r="28" spans="1:7" x14ac:dyDescent="0.3">
      <c r="A28" s="3" t="s">
        <v>64</v>
      </c>
      <c r="B28" s="2" t="s">
        <v>40</v>
      </c>
      <c r="C28" s="2">
        <v>1</v>
      </c>
      <c r="D28" s="6">
        <v>0</v>
      </c>
      <c r="E28" s="82">
        <f t="shared" si="1"/>
        <v>0</v>
      </c>
      <c r="F28" s="86">
        <v>0.03</v>
      </c>
      <c r="G28" s="87">
        <f t="shared" si="2"/>
        <v>0</v>
      </c>
    </row>
    <row r="29" spans="1:7" x14ac:dyDescent="0.3">
      <c r="A29" s="3" t="s">
        <v>65</v>
      </c>
      <c r="B29" s="2" t="s">
        <v>98</v>
      </c>
      <c r="C29" s="2">
        <v>1</v>
      </c>
      <c r="D29" s="6">
        <v>0</v>
      </c>
      <c r="E29" s="82">
        <f t="shared" si="1"/>
        <v>0</v>
      </c>
      <c r="F29" s="86">
        <v>0.03</v>
      </c>
      <c r="G29" s="87">
        <f t="shared" si="2"/>
        <v>0</v>
      </c>
    </row>
    <row r="30" spans="1:7" x14ac:dyDescent="0.3">
      <c r="A30" s="3" t="s">
        <v>66</v>
      </c>
      <c r="B30" s="2" t="s">
        <v>36</v>
      </c>
      <c r="C30" s="2">
        <v>1</v>
      </c>
      <c r="D30" s="6">
        <v>0</v>
      </c>
      <c r="E30" s="82">
        <f t="shared" si="1"/>
        <v>0</v>
      </c>
      <c r="F30" s="86">
        <v>0.03</v>
      </c>
      <c r="G30" s="87">
        <f t="shared" si="2"/>
        <v>0</v>
      </c>
    </row>
    <row r="31" spans="1:7" x14ac:dyDescent="0.3">
      <c r="A31" s="3" t="s">
        <v>67</v>
      </c>
      <c r="B31" s="2" t="s">
        <v>10</v>
      </c>
      <c r="C31" s="2">
        <v>3</v>
      </c>
      <c r="D31" s="6">
        <v>0</v>
      </c>
      <c r="E31" s="82">
        <f t="shared" si="1"/>
        <v>0</v>
      </c>
      <c r="F31" s="86">
        <v>0.03</v>
      </c>
      <c r="G31" s="87">
        <f t="shared" si="2"/>
        <v>0</v>
      </c>
    </row>
    <row r="32" spans="1:7" x14ac:dyDescent="0.3">
      <c r="A32" s="3" t="s">
        <v>68</v>
      </c>
      <c r="B32" s="2" t="s">
        <v>11</v>
      </c>
      <c r="C32" s="2">
        <v>2</v>
      </c>
      <c r="D32" s="6">
        <v>0</v>
      </c>
      <c r="E32" s="82">
        <f t="shared" si="1"/>
        <v>0</v>
      </c>
      <c r="F32" s="86">
        <v>0.03</v>
      </c>
      <c r="G32" s="87">
        <f t="shared" si="2"/>
        <v>0</v>
      </c>
    </row>
    <row r="33" spans="1:7" x14ac:dyDescent="0.3">
      <c r="A33" s="3" t="s">
        <v>69</v>
      </c>
      <c r="B33" s="2" t="s">
        <v>37</v>
      </c>
      <c r="C33" s="2">
        <v>1</v>
      </c>
      <c r="D33" s="6">
        <v>0</v>
      </c>
      <c r="E33" s="82">
        <f t="shared" si="1"/>
        <v>0</v>
      </c>
      <c r="F33" s="86">
        <v>0.03</v>
      </c>
      <c r="G33" s="87">
        <f t="shared" si="2"/>
        <v>0</v>
      </c>
    </row>
    <row r="34" spans="1:7" x14ac:dyDescent="0.3">
      <c r="A34" s="3" t="s">
        <v>70</v>
      </c>
      <c r="B34" s="2" t="s">
        <v>43</v>
      </c>
      <c r="C34" s="2">
        <v>1</v>
      </c>
      <c r="D34" s="6">
        <v>0</v>
      </c>
      <c r="E34" s="82">
        <f t="shared" si="1"/>
        <v>0</v>
      </c>
      <c r="F34" s="86">
        <v>0.03</v>
      </c>
      <c r="G34" s="87">
        <f t="shared" si="2"/>
        <v>0</v>
      </c>
    </row>
    <row r="35" spans="1:7" x14ac:dyDescent="0.3">
      <c r="A35" s="3" t="s">
        <v>71</v>
      </c>
      <c r="B35" s="2" t="s">
        <v>44</v>
      </c>
      <c r="C35" s="2">
        <v>1</v>
      </c>
      <c r="D35" s="6">
        <v>0</v>
      </c>
      <c r="E35" s="82">
        <f t="shared" si="1"/>
        <v>0</v>
      </c>
      <c r="F35" s="86">
        <v>0.03</v>
      </c>
      <c r="G35" s="87">
        <f t="shared" si="2"/>
        <v>0</v>
      </c>
    </row>
    <row r="36" spans="1:7" ht="15.6" x14ac:dyDescent="0.3">
      <c r="A36" s="63" t="s">
        <v>101</v>
      </c>
      <c r="B36" s="185" t="s">
        <v>120</v>
      </c>
      <c r="C36" s="185"/>
      <c r="D36" s="16">
        <f>SUM(E13:E35)*0.65%/12</f>
        <v>0</v>
      </c>
      <c r="E36" s="81">
        <f>SUM(E13:E35) * 0.65%</f>
        <v>0</v>
      </c>
      <c r="F36" s="172">
        <f>SUM(G13:G35)</f>
        <v>0</v>
      </c>
      <c r="G36" s="173"/>
    </row>
    <row r="37" spans="1:7" ht="15.6" x14ac:dyDescent="0.3">
      <c r="A37" s="56"/>
      <c r="B37" s="182" t="s">
        <v>264</v>
      </c>
      <c r="C37" s="183"/>
      <c r="D37" s="183"/>
      <c r="E37" s="83">
        <f>SUM(E13:E36)</f>
        <v>0</v>
      </c>
      <c r="F37" s="174">
        <f>E36+F36</f>
        <v>0</v>
      </c>
      <c r="G37" s="175"/>
    </row>
    <row r="38" spans="1:7" ht="15.6" x14ac:dyDescent="0.3">
      <c r="A38" s="56"/>
      <c r="B38" s="11"/>
      <c r="C38" s="11"/>
      <c r="D38" s="15"/>
      <c r="F38" s="2"/>
      <c r="G38" s="6"/>
    </row>
    <row r="39" spans="1:7" x14ac:dyDescent="0.3">
      <c r="F39" s="89"/>
      <c r="G39" s="90"/>
    </row>
    <row r="40" spans="1:7" x14ac:dyDescent="0.3">
      <c r="A40" s="180" t="s">
        <v>251</v>
      </c>
      <c r="B40" s="181"/>
      <c r="C40" s="97"/>
      <c r="D40" s="91" t="s">
        <v>342</v>
      </c>
      <c r="E40" s="92" t="s">
        <v>343</v>
      </c>
      <c r="F40" s="84" t="s">
        <v>345</v>
      </c>
      <c r="G40" s="85" t="s">
        <v>344</v>
      </c>
    </row>
    <row r="41" spans="1:7" x14ac:dyDescent="0.3">
      <c r="A41" s="2" t="s">
        <v>73</v>
      </c>
      <c r="B41" s="2" t="s">
        <v>29</v>
      </c>
      <c r="C41" s="2">
        <v>4</v>
      </c>
      <c r="D41" s="6">
        <v>0</v>
      </c>
      <c r="E41" s="82">
        <f t="shared" ref="E41:E56" si="3">D41*C41</f>
        <v>0</v>
      </c>
      <c r="F41" s="86">
        <v>0.04</v>
      </c>
      <c r="G41" s="87">
        <f>E41*F41</f>
        <v>0</v>
      </c>
    </row>
    <row r="42" spans="1:7" x14ac:dyDescent="0.3">
      <c r="A42" s="2" t="s">
        <v>74</v>
      </c>
      <c r="B42" s="2" t="s">
        <v>6</v>
      </c>
      <c r="C42" s="2">
        <v>6</v>
      </c>
      <c r="D42" s="6">
        <v>0</v>
      </c>
      <c r="E42" s="82">
        <f t="shared" si="3"/>
        <v>0</v>
      </c>
      <c r="F42" s="86">
        <v>0.03</v>
      </c>
      <c r="G42" s="87">
        <f t="shared" ref="G42:G56" si="4">E41*F42</f>
        <v>0</v>
      </c>
    </row>
    <row r="43" spans="1:7" x14ac:dyDescent="0.3">
      <c r="A43" s="2" t="s">
        <v>75</v>
      </c>
      <c r="B43" s="2" t="s">
        <v>7</v>
      </c>
      <c r="C43" s="2">
        <v>2</v>
      </c>
      <c r="D43" s="6">
        <v>0</v>
      </c>
      <c r="E43" s="82">
        <f t="shared" si="3"/>
        <v>0</v>
      </c>
      <c r="F43" s="86">
        <v>0.03</v>
      </c>
      <c r="G43" s="87">
        <f t="shared" si="4"/>
        <v>0</v>
      </c>
    </row>
    <row r="44" spans="1:7" x14ac:dyDescent="0.3">
      <c r="A44" s="2" t="s">
        <v>76</v>
      </c>
      <c r="B44" s="2" t="s">
        <v>4</v>
      </c>
      <c r="C44" s="2">
        <v>7</v>
      </c>
      <c r="D44" s="6">
        <v>0</v>
      </c>
      <c r="E44" s="82">
        <f t="shared" si="3"/>
        <v>0</v>
      </c>
      <c r="F44" s="86">
        <v>0.02</v>
      </c>
      <c r="G44" s="87">
        <f t="shared" si="4"/>
        <v>0</v>
      </c>
    </row>
    <row r="45" spans="1:7" x14ac:dyDescent="0.3">
      <c r="A45" s="2" t="s">
        <v>77</v>
      </c>
      <c r="B45" s="2" t="s">
        <v>3</v>
      </c>
      <c r="C45" s="2">
        <v>5</v>
      </c>
      <c r="D45" s="6">
        <v>0</v>
      </c>
      <c r="E45" s="82">
        <f t="shared" si="3"/>
        <v>0</v>
      </c>
      <c r="F45" s="86">
        <v>0.02</v>
      </c>
      <c r="G45" s="87">
        <f t="shared" si="4"/>
        <v>0</v>
      </c>
    </row>
    <row r="46" spans="1:7" x14ac:dyDescent="0.3">
      <c r="A46" s="2" t="s">
        <v>78</v>
      </c>
      <c r="B46" s="2" t="s">
        <v>14</v>
      </c>
      <c r="C46" s="2">
        <v>1</v>
      </c>
      <c r="D46" s="6">
        <v>0</v>
      </c>
      <c r="E46" s="82">
        <f t="shared" si="3"/>
        <v>0</v>
      </c>
      <c r="F46" s="86">
        <v>0.03</v>
      </c>
      <c r="G46" s="87">
        <f t="shared" si="4"/>
        <v>0</v>
      </c>
    </row>
    <row r="47" spans="1:7" x14ac:dyDescent="0.3">
      <c r="A47" s="2" t="s">
        <v>79</v>
      </c>
      <c r="B47" s="2" t="s">
        <v>15</v>
      </c>
      <c r="C47" s="2">
        <v>1</v>
      </c>
      <c r="D47" s="6">
        <v>0</v>
      </c>
      <c r="E47" s="82">
        <f t="shared" si="3"/>
        <v>0</v>
      </c>
      <c r="F47" s="86">
        <v>0.03</v>
      </c>
      <c r="G47" s="87">
        <f t="shared" si="4"/>
        <v>0</v>
      </c>
    </row>
    <row r="48" spans="1:7" x14ac:dyDescent="0.3">
      <c r="A48" s="2" t="s">
        <v>80</v>
      </c>
      <c r="B48" s="2" t="s">
        <v>16</v>
      </c>
      <c r="C48" s="2">
        <v>2</v>
      </c>
      <c r="D48" s="6">
        <v>0</v>
      </c>
      <c r="E48" s="82">
        <f t="shared" si="3"/>
        <v>0</v>
      </c>
      <c r="F48" s="86">
        <v>0.03</v>
      </c>
      <c r="G48" s="87">
        <f t="shared" si="4"/>
        <v>0</v>
      </c>
    </row>
    <row r="49" spans="1:7" x14ac:dyDescent="0.3">
      <c r="A49" s="2" t="s">
        <v>81</v>
      </c>
      <c r="B49" s="2" t="s">
        <v>5</v>
      </c>
      <c r="C49" s="2">
        <v>5</v>
      </c>
      <c r="D49" s="6">
        <v>0</v>
      </c>
      <c r="E49" s="82">
        <f t="shared" si="3"/>
        <v>0</v>
      </c>
      <c r="F49" s="86">
        <v>0.02</v>
      </c>
      <c r="G49" s="87">
        <f t="shared" si="4"/>
        <v>0</v>
      </c>
    </row>
    <row r="50" spans="1:7" x14ac:dyDescent="0.3">
      <c r="A50" s="2" t="s">
        <v>82</v>
      </c>
      <c r="B50" s="2" t="s">
        <v>30</v>
      </c>
      <c r="C50" s="2">
        <v>3</v>
      </c>
      <c r="D50" s="6">
        <v>0</v>
      </c>
      <c r="E50" s="82">
        <f t="shared" si="3"/>
        <v>0</v>
      </c>
      <c r="F50" s="86">
        <v>0.02</v>
      </c>
      <c r="G50" s="87">
        <f t="shared" si="4"/>
        <v>0</v>
      </c>
    </row>
    <row r="51" spans="1:7" x14ac:dyDescent="0.3">
      <c r="A51" s="2" t="s">
        <v>83</v>
      </c>
      <c r="B51" s="2" t="s">
        <v>13</v>
      </c>
      <c r="C51" s="2">
        <v>8</v>
      </c>
      <c r="D51" s="6">
        <v>0</v>
      </c>
      <c r="E51" s="82">
        <f t="shared" si="3"/>
        <v>0</v>
      </c>
      <c r="F51" s="86">
        <v>0.01</v>
      </c>
      <c r="G51" s="87">
        <f t="shared" si="4"/>
        <v>0</v>
      </c>
    </row>
    <row r="52" spans="1:7" x14ac:dyDescent="0.3">
      <c r="A52" s="2" t="s">
        <v>84</v>
      </c>
      <c r="B52" s="2" t="s">
        <v>2</v>
      </c>
      <c r="C52" s="2">
        <v>8</v>
      </c>
      <c r="D52" s="6">
        <v>0</v>
      </c>
      <c r="E52" s="82">
        <f t="shared" si="3"/>
        <v>0</v>
      </c>
      <c r="F52" s="86">
        <v>0.02</v>
      </c>
      <c r="G52" s="87">
        <f t="shared" si="4"/>
        <v>0</v>
      </c>
    </row>
    <row r="53" spans="1:7" x14ac:dyDescent="0.3">
      <c r="A53" s="2" t="s">
        <v>85</v>
      </c>
      <c r="B53" s="2" t="s">
        <v>31</v>
      </c>
      <c r="C53" s="2">
        <v>10</v>
      </c>
      <c r="D53" s="6">
        <v>0</v>
      </c>
      <c r="E53" s="82">
        <f t="shared" si="3"/>
        <v>0</v>
      </c>
      <c r="F53" s="86">
        <v>0.03</v>
      </c>
      <c r="G53" s="87">
        <f t="shared" si="4"/>
        <v>0</v>
      </c>
    </row>
    <row r="54" spans="1:7" x14ac:dyDescent="0.3">
      <c r="A54" s="2" t="s">
        <v>86</v>
      </c>
      <c r="B54" s="2" t="s">
        <v>33</v>
      </c>
      <c r="C54" s="2">
        <v>3</v>
      </c>
      <c r="D54" s="6">
        <v>0</v>
      </c>
      <c r="E54" s="82">
        <f t="shared" si="3"/>
        <v>0</v>
      </c>
      <c r="F54" s="86">
        <v>0.01</v>
      </c>
      <c r="G54" s="87">
        <f t="shared" si="4"/>
        <v>0</v>
      </c>
    </row>
    <row r="55" spans="1:7" x14ac:dyDescent="0.3">
      <c r="A55" s="2" t="s">
        <v>87</v>
      </c>
      <c r="B55" s="2" t="s">
        <v>12</v>
      </c>
      <c r="C55" s="2">
        <v>3</v>
      </c>
      <c r="D55" s="6">
        <v>0</v>
      </c>
      <c r="E55" s="82">
        <f t="shared" si="3"/>
        <v>0</v>
      </c>
      <c r="F55" s="86">
        <v>0.04</v>
      </c>
      <c r="G55" s="87">
        <f t="shared" si="4"/>
        <v>0</v>
      </c>
    </row>
    <row r="56" spans="1:7" x14ac:dyDescent="0.3">
      <c r="A56" s="2" t="s">
        <v>88</v>
      </c>
      <c r="B56" s="2" t="s">
        <v>17</v>
      </c>
      <c r="C56" s="2">
        <v>3</v>
      </c>
      <c r="D56" s="6">
        <v>0</v>
      </c>
      <c r="E56" s="82">
        <f t="shared" si="3"/>
        <v>0</v>
      </c>
      <c r="F56" s="86">
        <v>0.02</v>
      </c>
      <c r="G56" s="87">
        <f t="shared" si="4"/>
        <v>0</v>
      </c>
    </row>
    <row r="57" spans="1:7" ht="15.6" x14ac:dyDescent="0.3">
      <c r="A57" s="10" t="s">
        <v>121</v>
      </c>
      <c r="B57" s="184" t="s">
        <v>125</v>
      </c>
      <c r="C57" s="184"/>
      <c r="D57" s="94">
        <v>0</v>
      </c>
      <c r="E57" s="9">
        <f>SUM(E41:E56) * 5%</f>
        <v>0</v>
      </c>
      <c r="F57" s="172">
        <f>SUM(G41:G56)</f>
        <v>0</v>
      </c>
      <c r="G57" s="173"/>
    </row>
    <row r="58" spans="1:7" ht="15.6" x14ac:dyDescent="0.3">
      <c r="B58" s="93" t="s">
        <v>263</v>
      </c>
      <c r="C58" s="93"/>
      <c r="D58" s="93"/>
      <c r="E58" s="197">
        <f>SUM(E41:E57)</f>
        <v>0</v>
      </c>
      <c r="F58" s="176">
        <f>E57+F57</f>
        <v>0</v>
      </c>
      <c r="G58" s="177"/>
    </row>
    <row r="59" spans="1:7" ht="15.6" x14ac:dyDescent="0.3">
      <c r="B59" s="11"/>
      <c r="C59" s="11"/>
      <c r="E59" s="18"/>
    </row>
    <row r="60" spans="1:7" ht="15.6" x14ac:dyDescent="0.3">
      <c r="A60" s="17"/>
      <c r="B60" s="99" t="s">
        <v>346</v>
      </c>
      <c r="C60" s="100" t="e">
        <f>SUM(E41:E56+E13:E35+E3:E6)</f>
        <v>#VALUE!</v>
      </c>
    </row>
    <row r="61" spans="1:7" ht="15.6" x14ac:dyDescent="0.3">
      <c r="A61" s="17"/>
      <c r="B61" s="99" t="s">
        <v>347</v>
      </c>
      <c r="C61" s="100">
        <f>F58+F37+F8</f>
        <v>0</v>
      </c>
    </row>
    <row r="62" spans="1:7" x14ac:dyDescent="0.3">
      <c r="B62" s="101" t="s">
        <v>348</v>
      </c>
      <c r="C62" s="102">
        <f>C61/4</f>
        <v>0</v>
      </c>
    </row>
  </sheetData>
  <mergeCells count="14">
    <mergeCell ref="B57:C57"/>
    <mergeCell ref="B7:C7"/>
    <mergeCell ref="B36:C36"/>
    <mergeCell ref="F8:G8"/>
    <mergeCell ref="A2:B2"/>
    <mergeCell ref="A12:B12"/>
    <mergeCell ref="A40:B40"/>
    <mergeCell ref="B37:D37"/>
    <mergeCell ref="B8:D8"/>
    <mergeCell ref="F7:G7"/>
    <mergeCell ref="F36:G36"/>
    <mergeCell ref="F37:G37"/>
    <mergeCell ref="F57:G57"/>
    <mergeCell ref="F58:G58"/>
  </mergeCells>
  <pageMargins left="0.7" right="0.7" top="0.75" bottom="0.75" header="0.3" footer="0.3"/>
  <pageSetup paperSize="9" scale="73" fitToHeight="0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C4FC58-27E7-4361-8CE5-369448B8FD74}">
  <sheetPr codeName="Planilha7"/>
  <dimension ref="B2:F19"/>
  <sheetViews>
    <sheetView workbookViewId="0">
      <selection activeCell="B2" sqref="B2:F2"/>
    </sheetView>
  </sheetViews>
  <sheetFormatPr defaultRowHeight="14.4" x14ac:dyDescent="0.3"/>
  <cols>
    <col min="3" max="3" width="58.77734375" customWidth="1"/>
    <col min="4" max="4" width="18.21875" customWidth="1"/>
    <col min="5" max="5" width="14.88671875" customWidth="1"/>
    <col min="6" max="6" width="18.77734375" customWidth="1"/>
  </cols>
  <sheetData>
    <row r="2" spans="2:6" x14ac:dyDescent="0.3">
      <c r="B2" s="186" t="s">
        <v>255</v>
      </c>
      <c r="C2" s="187"/>
      <c r="D2" s="95" t="s">
        <v>247</v>
      </c>
      <c r="E2" s="96" t="s">
        <v>248</v>
      </c>
      <c r="F2" s="96" t="s">
        <v>249</v>
      </c>
    </row>
    <row r="3" spans="2:6" x14ac:dyDescent="0.3">
      <c r="B3" s="3" t="s">
        <v>103</v>
      </c>
      <c r="C3" s="12" t="s">
        <v>108</v>
      </c>
      <c r="D3" s="2">
        <v>25</v>
      </c>
      <c r="E3" s="6">
        <v>0</v>
      </c>
      <c r="F3" s="6">
        <f>E3*D3</f>
        <v>0</v>
      </c>
    </row>
    <row r="4" spans="2:6" x14ac:dyDescent="0.3">
      <c r="B4" s="3" t="s">
        <v>104</v>
      </c>
      <c r="C4" s="12" t="s">
        <v>109</v>
      </c>
      <c r="D4" s="2">
        <v>25</v>
      </c>
      <c r="E4" s="6">
        <v>0</v>
      </c>
      <c r="F4" s="6">
        <f t="shared" ref="F4:F10" si="0">E4*D4</f>
        <v>0</v>
      </c>
    </row>
    <row r="5" spans="2:6" x14ac:dyDescent="0.3">
      <c r="B5" s="3" t="s">
        <v>105</v>
      </c>
      <c r="C5" s="2" t="s">
        <v>250</v>
      </c>
      <c r="D5" s="2">
        <v>25</v>
      </c>
      <c r="E5" s="6">
        <v>0</v>
      </c>
      <c r="F5" s="6">
        <f t="shared" si="0"/>
        <v>0</v>
      </c>
    </row>
    <row r="6" spans="2:6" x14ac:dyDescent="0.3">
      <c r="B6" s="3" t="s">
        <v>106</v>
      </c>
      <c r="C6" s="2" t="s">
        <v>116</v>
      </c>
      <c r="D6" s="2">
        <v>25</v>
      </c>
      <c r="E6" s="6">
        <v>0</v>
      </c>
      <c r="F6" s="6">
        <f t="shared" si="0"/>
        <v>0</v>
      </c>
    </row>
    <row r="7" spans="2:6" x14ac:dyDescent="0.3">
      <c r="B7" s="3" t="s">
        <v>107</v>
      </c>
      <c r="C7" s="2" t="s">
        <v>111</v>
      </c>
      <c r="D7" s="2">
        <v>15</v>
      </c>
      <c r="E7" s="6">
        <v>0</v>
      </c>
      <c r="F7" s="6">
        <f t="shared" si="0"/>
        <v>0</v>
      </c>
    </row>
    <row r="8" spans="2:6" x14ac:dyDescent="0.3">
      <c r="B8" s="3" t="s">
        <v>110</v>
      </c>
      <c r="C8" s="2" t="s">
        <v>113</v>
      </c>
      <c r="D8" s="2">
        <v>13</v>
      </c>
      <c r="E8" s="6">
        <v>0</v>
      </c>
      <c r="F8" s="6">
        <f t="shared" si="0"/>
        <v>0</v>
      </c>
    </row>
    <row r="9" spans="2:6" x14ac:dyDescent="0.3">
      <c r="B9" s="3" t="s">
        <v>112</v>
      </c>
      <c r="C9" s="2" t="s">
        <v>115</v>
      </c>
      <c r="D9" s="2">
        <v>15</v>
      </c>
      <c r="E9" s="6">
        <v>0</v>
      </c>
      <c r="F9" s="6">
        <f t="shared" si="0"/>
        <v>0</v>
      </c>
    </row>
    <row r="10" spans="2:6" x14ac:dyDescent="0.3">
      <c r="B10" s="3" t="s">
        <v>114</v>
      </c>
      <c r="C10" s="2" t="s">
        <v>117</v>
      </c>
      <c r="D10" s="2">
        <v>18</v>
      </c>
      <c r="E10" s="6">
        <v>0</v>
      </c>
      <c r="F10" s="6">
        <f t="shared" si="0"/>
        <v>0</v>
      </c>
    </row>
    <row r="11" spans="2:6" ht="15" thickBot="1" x14ac:dyDescent="0.35">
      <c r="B11" s="3" t="s">
        <v>118</v>
      </c>
      <c r="C11" s="13" t="s">
        <v>119</v>
      </c>
      <c r="D11" s="14">
        <v>15</v>
      </c>
      <c r="E11" s="6">
        <v>0</v>
      </c>
      <c r="F11" s="6">
        <f>D11*E11</f>
        <v>0</v>
      </c>
    </row>
    <row r="12" spans="2:6" ht="15" thickBot="1" x14ac:dyDescent="0.35">
      <c r="B12" s="56"/>
      <c r="C12" s="57"/>
      <c r="D12" s="58"/>
      <c r="E12" s="53" t="s">
        <v>266</v>
      </c>
      <c r="F12" s="54">
        <f>SUM(F3:F11)</f>
        <v>0</v>
      </c>
    </row>
    <row r="13" spans="2:6" x14ac:dyDescent="0.3">
      <c r="B13" s="56"/>
      <c r="C13" s="57"/>
      <c r="D13" s="58"/>
      <c r="E13" s="1"/>
      <c r="F13" s="1"/>
    </row>
    <row r="14" spans="2:6" x14ac:dyDescent="0.3">
      <c r="B14" s="188" t="s">
        <v>268</v>
      </c>
      <c r="C14" s="189"/>
      <c r="D14" s="95" t="s">
        <v>247</v>
      </c>
      <c r="E14" s="96" t="s">
        <v>248</v>
      </c>
      <c r="F14" s="96" t="s">
        <v>249</v>
      </c>
    </row>
    <row r="15" spans="2:6" x14ac:dyDescent="0.3">
      <c r="B15" s="3" t="s">
        <v>123</v>
      </c>
      <c r="C15" s="59" t="s">
        <v>256</v>
      </c>
      <c r="D15" s="14">
        <v>55</v>
      </c>
      <c r="E15" s="62">
        <v>0</v>
      </c>
      <c r="F15" s="6">
        <f>E15*D15</f>
        <v>0</v>
      </c>
    </row>
    <row r="16" spans="2:6" x14ac:dyDescent="0.3">
      <c r="B16" s="3" t="s">
        <v>124</v>
      </c>
      <c r="C16" s="60" t="s">
        <v>257</v>
      </c>
      <c r="D16" s="14">
        <v>50</v>
      </c>
      <c r="E16" s="62">
        <v>0</v>
      </c>
      <c r="F16" s="6">
        <f>E16*D16</f>
        <v>0</v>
      </c>
    </row>
    <row r="17" spans="2:6" x14ac:dyDescent="0.3">
      <c r="B17" s="3" t="s">
        <v>258</v>
      </c>
      <c r="C17" s="60" t="s">
        <v>259</v>
      </c>
      <c r="D17" s="14">
        <v>13</v>
      </c>
      <c r="E17" s="62">
        <v>0</v>
      </c>
      <c r="F17" s="6">
        <f t="shared" ref="F17:F18" si="1">E17*D17</f>
        <v>0</v>
      </c>
    </row>
    <row r="18" spans="2:6" ht="15" thickBot="1" x14ac:dyDescent="0.35">
      <c r="B18" s="3" t="s">
        <v>261</v>
      </c>
      <c r="C18" s="60" t="s">
        <v>260</v>
      </c>
      <c r="D18" s="14">
        <v>15</v>
      </c>
      <c r="E18" s="62">
        <v>0</v>
      </c>
      <c r="F18" s="6">
        <f t="shared" si="1"/>
        <v>0</v>
      </c>
    </row>
    <row r="19" spans="2:6" ht="15" thickBot="1" x14ac:dyDescent="0.35">
      <c r="E19" s="53" t="s">
        <v>267</v>
      </c>
      <c r="F19" s="54">
        <f>SUM(F15:F18)</f>
        <v>0</v>
      </c>
    </row>
  </sheetData>
  <mergeCells count="2">
    <mergeCell ref="B2:C2"/>
    <mergeCell ref="B14:C14"/>
  </mergeCells>
  <pageMargins left="0.511811024" right="0.511811024" top="0.78740157499999996" bottom="0.78740157499999996" header="0.31496062000000002" footer="0.3149606200000000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Planilha8"/>
  <dimension ref="A1:C79"/>
  <sheetViews>
    <sheetView topLeftCell="A4" workbookViewId="0">
      <selection activeCell="K17" sqref="K17"/>
    </sheetView>
  </sheetViews>
  <sheetFormatPr defaultRowHeight="14.4" x14ac:dyDescent="0.3"/>
  <cols>
    <col min="2" max="2" width="59.6640625" customWidth="1"/>
    <col min="3" max="3" width="12.88671875" bestFit="1" customWidth="1"/>
  </cols>
  <sheetData>
    <row r="1" spans="1:3" x14ac:dyDescent="0.3">
      <c r="A1" s="3" t="s">
        <v>19</v>
      </c>
      <c r="B1" s="3" t="s">
        <v>0</v>
      </c>
      <c r="C1" s="3" t="s">
        <v>1</v>
      </c>
    </row>
    <row r="2" spans="1:3" x14ac:dyDescent="0.3">
      <c r="A2" s="7">
        <v>1</v>
      </c>
      <c r="B2" s="7" t="s">
        <v>90</v>
      </c>
      <c r="C2" s="8"/>
    </row>
    <row r="3" spans="1:3" x14ac:dyDescent="0.3">
      <c r="A3" s="4" t="s">
        <v>92</v>
      </c>
      <c r="B3" s="2" t="s">
        <v>91</v>
      </c>
      <c r="C3" s="2">
        <v>1</v>
      </c>
    </row>
    <row r="4" spans="1:3" x14ac:dyDescent="0.3">
      <c r="A4" s="4" t="s">
        <v>93</v>
      </c>
      <c r="B4" s="2" t="s">
        <v>96</v>
      </c>
      <c r="C4" s="2">
        <v>1</v>
      </c>
    </row>
    <row r="5" spans="1:3" x14ac:dyDescent="0.3">
      <c r="A5" s="4" t="s">
        <v>94</v>
      </c>
      <c r="B5" s="2" t="s">
        <v>95</v>
      </c>
      <c r="C5" s="2">
        <v>1</v>
      </c>
    </row>
    <row r="6" spans="1:3" x14ac:dyDescent="0.3">
      <c r="A6" s="4" t="s">
        <v>323</v>
      </c>
      <c r="B6" s="2" t="s">
        <v>318</v>
      </c>
      <c r="C6" s="2">
        <v>1</v>
      </c>
    </row>
    <row r="8" spans="1:3" x14ac:dyDescent="0.3">
      <c r="A8" s="4">
        <v>2</v>
      </c>
      <c r="B8" s="4" t="s">
        <v>21</v>
      </c>
      <c r="C8" s="2"/>
    </row>
    <row r="9" spans="1:3" x14ac:dyDescent="0.3">
      <c r="A9" s="2" t="s">
        <v>22</v>
      </c>
      <c r="B9" s="2" t="s">
        <v>97</v>
      </c>
      <c r="C9" s="2">
        <v>1</v>
      </c>
    </row>
    <row r="10" spans="1:3" ht="43.2" x14ac:dyDescent="0.3">
      <c r="A10" s="2"/>
      <c r="B10" s="75" t="s">
        <v>317</v>
      </c>
      <c r="C10" s="2"/>
    </row>
    <row r="12" spans="1:3" x14ac:dyDescent="0.3">
      <c r="A12" s="2" t="s">
        <v>23</v>
      </c>
      <c r="B12" s="2" t="s">
        <v>89</v>
      </c>
      <c r="C12" s="2">
        <v>5</v>
      </c>
    </row>
    <row r="13" spans="1:3" x14ac:dyDescent="0.3">
      <c r="A13" s="2" t="s">
        <v>24</v>
      </c>
      <c r="B13" s="2" t="s">
        <v>27</v>
      </c>
      <c r="C13" s="2">
        <v>2</v>
      </c>
    </row>
    <row r="14" spans="1:3" x14ac:dyDescent="0.3">
      <c r="A14" s="2" t="s">
        <v>25</v>
      </c>
      <c r="B14" s="2" t="s">
        <v>28</v>
      </c>
      <c r="C14" s="2">
        <v>2</v>
      </c>
    </row>
    <row r="15" spans="1:3" x14ac:dyDescent="0.3">
      <c r="A15" s="2" t="s">
        <v>26</v>
      </c>
      <c r="B15" s="2" t="s">
        <v>72</v>
      </c>
      <c r="C15" s="2">
        <v>2</v>
      </c>
    </row>
    <row r="16" spans="1:3" ht="15.6" x14ac:dyDescent="0.3">
      <c r="B16" s="11"/>
      <c r="C16" s="11"/>
    </row>
    <row r="17" spans="1:3" ht="15.6" x14ac:dyDescent="0.3">
      <c r="B17" s="11"/>
      <c r="C17" s="11"/>
    </row>
    <row r="19" spans="1:3" x14ac:dyDescent="0.3">
      <c r="A19" s="192" t="s">
        <v>252</v>
      </c>
      <c r="B19" s="193"/>
      <c r="C19" s="5"/>
    </row>
    <row r="20" spans="1:3" x14ac:dyDescent="0.3">
      <c r="A20" s="3" t="s">
        <v>49</v>
      </c>
      <c r="B20" s="2" t="s">
        <v>32</v>
      </c>
      <c r="C20" s="2">
        <v>1</v>
      </c>
    </row>
    <row r="21" spans="1:3" x14ac:dyDescent="0.3">
      <c r="A21" s="3" t="s">
        <v>51</v>
      </c>
      <c r="B21" s="2" t="s">
        <v>316</v>
      </c>
      <c r="C21" s="2">
        <v>1</v>
      </c>
    </row>
    <row r="22" spans="1:3" x14ac:dyDescent="0.3">
      <c r="A22" s="3" t="s">
        <v>50</v>
      </c>
      <c r="B22" s="2" t="s">
        <v>48</v>
      </c>
      <c r="C22" s="2">
        <v>1</v>
      </c>
    </row>
    <row r="23" spans="1:3" x14ac:dyDescent="0.3">
      <c r="A23" s="3" t="s">
        <v>52</v>
      </c>
      <c r="B23" s="2" t="s">
        <v>34</v>
      </c>
      <c r="C23" s="2">
        <v>1</v>
      </c>
    </row>
    <row r="24" spans="1:3" x14ac:dyDescent="0.3">
      <c r="A24" s="3" t="s">
        <v>53</v>
      </c>
      <c r="B24" s="2" t="s">
        <v>39</v>
      </c>
      <c r="C24" s="2">
        <v>1</v>
      </c>
    </row>
    <row r="25" spans="1:3" x14ac:dyDescent="0.3">
      <c r="A25" s="3" t="s">
        <v>54</v>
      </c>
      <c r="B25" s="2" t="s">
        <v>46</v>
      </c>
      <c r="C25" s="2">
        <v>1</v>
      </c>
    </row>
    <row r="26" spans="1:3" x14ac:dyDescent="0.3">
      <c r="A26" s="3" t="s">
        <v>55</v>
      </c>
      <c r="B26" s="2" t="s">
        <v>45</v>
      </c>
      <c r="C26" s="2">
        <v>1</v>
      </c>
    </row>
    <row r="27" spans="1:3" x14ac:dyDescent="0.3">
      <c r="A27" s="3" t="s">
        <v>56</v>
      </c>
      <c r="B27" s="2" t="s">
        <v>35</v>
      </c>
      <c r="C27" s="2">
        <v>3</v>
      </c>
    </row>
    <row r="28" spans="1:3" x14ac:dyDescent="0.3">
      <c r="A28" s="3" t="s">
        <v>57</v>
      </c>
      <c r="B28" s="2" t="s">
        <v>47</v>
      </c>
      <c r="C28" s="2">
        <v>1</v>
      </c>
    </row>
    <row r="29" spans="1:3" x14ac:dyDescent="0.3">
      <c r="A29" s="3" t="s">
        <v>58</v>
      </c>
      <c r="B29" s="2" t="s">
        <v>8</v>
      </c>
      <c r="C29" s="2">
        <v>3</v>
      </c>
    </row>
    <row r="30" spans="1:3" x14ac:dyDescent="0.3">
      <c r="A30" s="3" t="s">
        <v>59</v>
      </c>
      <c r="B30" s="2" t="s">
        <v>18</v>
      </c>
      <c r="C30" s="2">
        <v>2</v>
      </c>
    </row>
    <row r="31" spans="1:3" x14ac:dyDescent="0.3">
      <c r="A31" s="3" t="s">
        <v>60</v>
      </c>
      <c r="B31" s="73" t="s">
        <v>42</v>
      </c>
      <c r="C31" s="73">
        <v>1</v>
      </c>
    </row>
    <row r="32" spans="1:3" x14ac:dyDescent="0.3">
      <c r="A32" s="3" t="s">
        <v>61</v>
      </c>
      <c r="B32" s="2" t="s">
        <v>41</v>
      </c>
      <c r="C32" s="2">
        <v>1</v>
      </c>
    </row>
    <row r="33" spans="1:3" x14ac:dyDescent="0.3">
      <c r="A33" s="3" t="s">
        <v>62</v>
      </c>
      <c r="B33" s="2" t="s">
        <v>38</v>
      </c>
      <c r="C33" s="2">
        <v>1</v>
      </c>
    </row>
    <row r="34" spans="1:3" x14ac:dyDescent="0.3">
      <c r="A34" s="3" t="s">
        <v>63</v>
      </c>
      <c r="B34" s="2" t="s">
        <v>9</v>
      </c>
      <c r="C34" s="2">
        <v>200</v>
      </c>
    </row>
    <row r="35" spans="1:3" x14ac:dyDescent="0.3">
      <c r="A35" s="3" t="s">
        <v>64</v>
      </c>
      <c r="B35" s="2" t="s">
        <v>40</v>
      </c>
      <c r="C35" s="2">
        <v>1</v>
      </c>
    </row>
    <row r="36" spans="1:3" x14ac:dyDescent="0.3">
      <c r="A36" s="3" t="s">
        <v>65</v>
      </c>
      <c r="B36" s="2" t="s">
        <v>98</v>
      </c>
      <c r="C36" s="2">
        <v>1</v>
      </c>
    </row>
    <row r="37" spans="1:3" x14ac:dyDescent="0.3">
      <c r="A37" s="3" t="s">
        <v>66</v>
      </c>
      <c r="B37" s="2" t="s">
        <v>36</v>
      </c>
      <c r="C37" s="2">
        <v>1</v>
      </c>
    </row>
    <row r="38" spans="1:3" x14ac:dyDescent="0.3">
      <c r="A38" s="3" t="s">
        <v>67</v>
      </c>
      <c r="B38" s="2" t="s">
        <v>10</v>
      </c>
      <c r="C38" s="2">
        <v>3</v>
      </c>
    </row>
    <row r="39" spans="1:3" x14ac:dyDescent="0.3">
      <c r="A39" s="3" t="s">
        <v>68</v>
      </c>
      <c r="B39" s="2" t="s">
        <v>11</v>
      </c>
      <c r="C39" s="2">
        <v>2</v>
      </c>
    </row>
    <row r="40" spans="1:3" x14ac:dyDescent="0.3">
      <c r="A40" s="3" t="s">
        <v>69</v>
      </c>
      <c r="B40" s="2" t="s">
        <v>37</v>
      </c>
      <c r="C40" s="2">
        <v>1</v>
      </c>
    </row>
    <row r="41" spans="1:3" x14ac:dyDescent="0.3">
      <c r="A41" s="3" t="s">
        <v>70</v>
      </c>
      <c r="B41" s="2" t="s">
        <v>43</v>
      </c>
      <c r="C41" s="2">
        <v>1</v>
      </c>
    </row>
    <row r="42" spans="1:3" x14ac:dyDescent="0.3">
      <c r="A42" s="3" t="s">
        <v>71</v>
      </c>
      <c r="B42" s="2" t="s">
        <v>44</v>
      </c>
      <c r="C42" s="2">
        <v>1</v>
      </c>
    </row>
    <row r="43" spans="1:3" ht="15.6" x14ac:dyDescent="0.3">
      <c r="A43" s="56"/>
      <c r="B43" s="11"/>
      <c r="C43" s="11"/>
    </row>
    <row r="45" spans="1:3" x14ac:dyDescent="0.3">
      <c r="A45" s="192" t="s">
        <v>251</v>
      </c>
      <c r="B45" s="193"/>
      <c r="C45" s="5"/>
    </row>
    <row r="46" spans="1:3" x14ac:dyDescent="0.3">
      <c r="A46" s="2" t="s">
        <v>73</v>
      </c>
      <c r="B46" s="2" t="s">
        <v>29</v>
      </c>
      <c r="C46" s="2">
        <v>4</v>
      </c>
    </row>
    <row r="47" spans="1:3" x14ac:dyDescent="0.3">
      <c r="A47" s="2" t="s">
        <v>74</v>
      </c>
      <c r="B47" s="2" t="s">
        <v>6</v>
      </c>
      <c r="C47" s="2">
        <v>6</v>
      </c>
    </row>
    <row r="48" spans="1:3" x14ac:dyDescent="0.3">
      <c r="A48" s="2" t="s">
        <v>75</v>
      </c>
      <c r="B48" s="2" t="s">
        <v>7</v>
      </c>
      <c r="C48" s="2">
        <v>2</v>
      </c>
    </row>
    <row r="49" spans="1:3" x14ac:dyDescent="0.3">
      <c r="A49" s="2" t="s">
        <v>76</v>
      </c>
      <c r="B49" s="2" t="s">
        <v>4</v>
      </c>
      <c r="C49" s="2">
        <v>7</v>
      </c>
    </row>
    <row r="50" spans="1:3" x14ac:dyDescent="0.3">
      <c r="A50" s="2" t="s">
        <v>77</v>
      </c>
      <c r="B50" s="2" t="s">
        <v>3</v>
      </c>
      <c r="C50" s="2">
        <v>5</v>
      </c>
    </row>
    <row r="51" spans="1:3" x14ac:dyDescent="0.3">
      <c r="A51" s="2" t="s">
        <v>78</v>
      </c>
      <c r="B51" s="2" t="s">
        <v>14</v>
      </c>
      <c r="C51" s="2">
        <v>1</v>
      </c>
    </row>
    <row r="52" spans="1:3" x14ac:dyDescent="0.3">
      <c r="A52" s="2" t="s">
        <v>79</v>
      </c>
      <c r="B52" s="2" t="s">
        <v>15</v>
      </c>
      <c r="C52" s="2">
        <v>1</v>
      </c>
    </row>
    <row r="53" spans="1:3" x14ac:dyDescent="0.3">
      <c r="A53" s="2" t="s">
        <v>80</v>
      </c>
      <c r="B53" s="2" t="s">
        <v>16</v>
      </c>
      <c r="C53" s="2">
        <v>2</v>
      </c>
    </row>
    <row r="54" spans="1:3" x14ac:dyDescent="0.3">
      <c r="A54" s="2" t="s">
        <v>81</v>
      </c>
      <c r="B54" s="2" t="s">
        <v>5</v>
      </c>
      <c r="C54" s="2">
        <v>5</v>
      </c>
    </row>
    <row r="55" spans="1:3" x14ac:dyDescent="0.3">
      <c r="A55" s="2" t="s">
        <v>82</v>
      </c>
      <c r="B55" s="2" t="s">
        <v>30</v>
      </c>
      <c r="C55" s="2">
        <v>3</v>
      </c>
    </row>
    <row r="56" spans="1:3" x14ac:dyDescent="0.3">
      <c r="A56" s="2" t="s">
        <v>83</v>
      </c>
      <c r="B56" s="2" t="s">
        <v>13</v>
      </c>
      <c r="C56" s="2">
        <v>8</v>
      </c>
    </row>
    <row r="57" spans="1:3" x14ac:dyDescent="0.3">
      <c r="A57" s="2" t="s">
        <v>84</v>
      </c>
      <c r="B57" s="2" t="s">
        <v>2</v>
      </c>
      <c r="C57" s="2">
        <v>8</v>
      </c>
    </row>
    <row r="58" spans="1:3" x14ac:dyDescent="0.3">
      <c r="A58" s="2" t="s">
        <v>85</v>
      </c>
      <c r="B58" s="2" t="s">
        <v>31</v>
      </c>
      <c r="C58" s="2">
        <v>10</v>
      </c>
    </row>
    <row r="59" spans="1:3" x14ac:dyDescent="0.3">
      <c r="A59" s="2" t="s">
        <v>86</v>
      </c>
      <c r="B59" s="2" t="s">
        <v>33</v>
      </c>
      <c r="C59" s="2">
        <v>3</v>
      </c>
    </row>
    <row r="60" spans="1:3" x14ac:dyDescent="0.3">
      <c r="A60" s="2" t="s">
        <v>87</v>
      </c>
      <c r="B60" s="2" t="s">
        <v>12</v>
      </c>
      <c r="C60" s="2">
        <v>3</v>
      </c>
    </row>
    <row r="61" spans="1:3" x14ac:dyDescent="0.3">
      <c r="A61" s="2" t="s">
        <v>88</v>
      </c>
      <c r="B61" s="2" t="s">
        <v>17</v>
      </c>
      <c r="C61" s="2">
        <v>3</v>
      </c>
    </row>
    <row r="62" spans="1:3" x14ac:dyDescent="0.3">
      <c r="A62" s="77"/>
      <c r="B62" s="78"/>
      <c r="C62" s="2"/>
    </row>
    <row r="63" spans="1:3" x14ac:dyDescent="0.3">
      <c r="A63" s="194" t="s">
        <v>255</v>
      </c>
      <c r="B63" s="195"/>
      <c r="C63" s="61" t="s">
        <v>247</v>
      </c>
    </row>
    <row r="64" spans="1:3" x14ac:dyDescent="0.3">
      <c r="A64" s="3" t="s">
        <v>103</v>
      </c>
      <c r="B64" s="12" t="s">
        <v>108</v>
      </c>
      <c r="C64" s="2">
        <v>25</v>
      </c>
    </row>
    <row r="65" spans="1:3" x14ac:dyDescent="0.3">
      <c r="A65" s="3" t="s">
        <v>104</v>
      </c>
      <c r="B65" s="12" t="s">
        <v>109</v>
      </c>
      <c r="C65" s="2">
        <v>25</v>
      </c>
    </row>
    <row r="66" spans="1:3" x14ac:dyDescent="0.3">
      <c r="A66" s="3" t="s">
        <v>105</v>
      </c>
      <c r="B66" s="2" t="s">
        <v>250</v>
      </c>
      <c r="C66" s="2">
        <v>25</v>
      </c>
    </row>
    <row r="67" spans="1:3" x14ac:dyDescent="0.3">
      <c r="A67" s="3" t="s">
        <v>106</v>
      </c>
      <c r="B67" s="2" t="s">
        <v>116</v>
      </c>
      <c r="C67" s="2">
        <v>25</v>
      </c>
    </row>
    <row r="68" spans="1:3" x14ac:dyDescent="0.3">
      <c r="A68" s="3" t="s">
        <v>107</v>
      </c>
      <c r="B68" s="2" t="s">
        <v>111</v>
      </c>
      <c r="C68" s="2">
        <v>15</v>
      </c>
    </row>
    <row r="69" spans="1:3" x14ac:dyDescent="0.3">
      <c r="A69" s="3" t="s">
        <v>110</v>
      </c>
      <c r="B69" s="2" t="s">
        <v>113</v>
      </c>
      <c r="C69" s="2">
        <v>13</v>
      </c>
    </row>
    <row r="70" spans="1:3" x14ac:dyDescent="0.3">
      <c r="A70" s="3" t="s">
        <v>112</v>
      </c>
      <c r="B70" s="2" t="s">
        <v>115</v>
      </c>
      <c r="C70" s="2">
        <v>15</v>
      </c>
    </row>
    <row r="71" spans="1:3" x14ac:dyDescent="0.3">
      <c r="A71" s="3" t="s">
        <v>114</v>
      </c>
      <c r="B71" s="2" t="s">
        <v>117</v>
      </c>
      <c r="C71" s="2">
        <v>18</v>
      </c>
    </row>
    <row r="72" spans="1:3" x14ac:dyDescent="0.3">
      <c r="A72" s="3" t="s">
        <v>118</v>
      </c>
      <c r="B72" s="13" t="s">
        <v>119</v>
      </c>
      <c r="C72" s="14">
        <v>15</v>
      </c>
    </row>
    <row r="73" spans="1:3" x14ac:dyDescent="0.3">
      <c r="A73" s="56"/>
      <c r="B73" s="57"/>
      <c r="C73" s="58"/>
    </row>
    <row r="74" spans="1:3" x14ac:dyDescent="0.3">
      <c r="A74" s="56"/>
      <c r="B74" s="57"/>
      <c r="C74" s="58"/>
    </row>
    <row r="75" spans="1:3" x14ac:dyDescent="0.3">
      <c r="A75" s="190" t="s">
        <v>268</v>
      </c>
      <c r="B75" s="191"/>
      <c r="C75" s="61"/>
    </row>
    <row r="76" spans="1:3" x14ac:dyDescent="0.3">
      <c r="A76" s="3" t="s">
        <v>123</v>
      </c>
      <c r="B76" s="59" t="s">
        <v>256</v>
      </c>
      <c r="C76" s="14">
        <v>25</v>
      </c>
    </row>
    <row r="77" spans="1:3" x14ac:dyDescent="0.3">
      <c r="A77" s="3" t="s">
        <v>124</v>
      </c>
      <c r="B77" s="60" t="s">
        <v>257</v>
      </c>
      <c r="C77" s="14">
        <v>25</v>
      </c>
    </row>
    <row r="78" spans="1:3" x14ac:dyDescent="0.3">
      <c r="A78" s="3" t="s">
        <v>258</v>
      </c>
      <c r="B78" s="60" t="s">
        <v>259</v>
      </c>
      <c r="C78" s="14">
        <v>10</v>
      </c>
    </row>
    <row r="79" spans="1:3" x14ac:dyDescent="0.3">
      <c r="A79" s="3" t="s">
        <v>261</v>
      </c>
      <c r="B79" s="60" t="s">
        <v>260</v>
      </c>
      <c r="C79" s="14">
        <v>10</v>
      </c>
    </row>
  </sheetData>
  <sortState xmlns:xlrd2="http://schemas.microsoft.com/office/spreadsheetml/2017/richdata2" ref="B44:C59">
    <sortCondition ref="B44:B59"/>
  </sortState>
  <mergeCells count="4">
    <mergeCell ref="A75:B75"/>
    <mergeCell ref="A19:B19"/>
    <mergeCell ref="A45:B45"/>
    <mergeCell ref="A63:B63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9</vt:i4>
      </vt:variant>
    </vt:vector>
  </HeadingPairs>
  <TitlesOfParts>
    <vt:vector size="9" baseType="lpstr">
      <vt:lpstr>PROPOSTA VALOR TOTAL</vt:lpstr>
      <vt:lpstr>CARPINTEIRO</vt:lpstr>
      <vt:lpstr>PEDREIRO</vt:lpstr>
      <vt:lpstr>OPERARIO BRAÇAL</vt:lpstr>
      <vt:lpstr>CHEFE DE EQUIPE</vt:lpstr>
      <vt:lpstr>VEICULO</vt:lpstr>
      <vt:lpstr>MATERIAIS E EQUIPAMENTOS </vt:lpstr>
      <vt:lpstr>EPI's</vt:lpstr>
      <vt:lpstr>RESUMO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 Obras</dc:creator>
  <cp:lastModifiedBy>SEC-EDUCACAO</cp:lastModifiedBy>
  <cp:lastPrinted>2026-01-28T17:28:02Z</cp:lastPrinted>
  <dcterms:created xsi:type="dcterms:W3CDTF">2015-06-05T18:19:34Z</dcterms:created>
  <dcterms:modified xsi:type="dcterms:W3CDTF">2026-09-16T17:17:56Z</dcterms:modified>
</cp:coreProperties>
</file>