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LICITAÇÕES\2026\05-Pregão\03-ARBITRAGEM\"/>
    </mc:Choice>
  </mc:AlternateContent>
  <xr:revisionPtr revIDLastSave="0" documentId="13_ncr:1_{0E1A1139-08E3-4EC9-8FBD-2624BF5C8D89}" xr6:coauthVersionLast="47" xr6:coauthVersionMax="47" xr10:uidLastSave="{00000000-0000-0000-0000-000000000000}"/>
  <bookViews>
    <workbookView xWindow="-16320" yWindow="-120" windowWidth="16440" windowHeight="28320" tabRatio="500" activeTab="1" xr2:uid="{00000000-000D-0000-FFFF-FFFF00000000}"/>
  </bookViews>
  <sheets>
    <sheet name="quantitativos" sheetId="1" r:id="rId1"/>
    <sheet name="orçamentária" sheetId="3" r:id="rId2"/>
  </sheets>
  <definedNames>
    <definedName name="_xlnm.Print_Area" localSheetId="1">orçamentária!$A$1:$O$14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2" i="3" l="1"/>
  <c r="O12" i="3" s="1"/>
  <c r="O14" i="3" s="1"/>
  <c r="M11" i="3"/>
  <c r="N11" i="3" s="1"/>
  <c r="O11" i="3" s="1"/>
  <c r="M8" i="3"/>
  <c r="N8" i="3" s="1"/>
  <c r="O8" i="3" s="1"/>
  <c r="M10" i="3"/>
  <c r="O5" i="3"/>
  <c r="O6" i="3"/>
  <c r="O7" i="3"/>
  <c r="O9" i="3"/>
  <c r="O3" i="3"/>
  <c r="M12" i="3"/>
  <c r="N12" i="3" s="1"/>
  <c r="N10" i="3"/>
  <c r="O10" i="3" s="1"/>
  <c r="M5" i="3"/>
  <c r="M6" i="3"/>
  <c r="N6" i="3" s="1"/>
  <c r="M7" i="3"/>
  <c r="N7" i="3" s="1"/>
  <c r="M9" i="3"/>
  <c r="M4" i="3"/>
  <c r="M3" i="3"/>
  <c r="L3" i="3"/>
  <c r="J4" i="3"/>
  <c r="J5" i="3"/>
  <c r="J8" i="3"/>
  <c r="J3" i="3"/>
  <c r="N9" i="3"/>
  <c r="N5" i="3"/>
  <c r="L8" i="3"/>
  <c r="H8" i="3"/>
  <c r="F8" i="3"/>
  <c r="J5" i="1"/>
  <c r="J6" i="1"/>
  <c r="J7" i="1"/>
  <c r="C7" i="3" s="1"/>
  <c r="H7" i="3" s="1"/>
  <c r="J8" i="1"/>
  <c r="J9" i="1"/>
  <c r="J10" i="1"/>
  <c r="J11" i="1"/>
  <c r="J12" i="1"/>
  <c r="J4" i="1"/>
  <c r="C4" i="3"/>
  <c r="H4" i="3" s="1"/>
  <c r="J3" i="1"/>
  <c r="C3" i="3" s="1"/>
  <c r="C5" i="3"/>
  <c r="L5" i="3" s="1"/>
  <c r="C6" i="3"/>
  <c r="L6" i="3" s="1"/>
  <c r="C9" i="3"/>
  <c r="F9" i="3" s="1"/>
  <c r="C10" i="3"/>
  <c r="L10" i="3" s="1"/>
  <c r="C11" i="3"/>
  <c r="H11" i="3" s="1"/>
  <c r="H12" i="3" l="1"/>
  <c r="J9" i="3"/>
  <c r="J14" i="3" s="1"/>
  <c r="J12" i="3"/>
  <c r="J11" i="3"/>
  <c r="J10" i="3"/>
  <c r="J7" i="3"/>
  <c r="J6" i="3"/>
  <c r="N3" i="3"/>
  <c r="F11" i="3"/>
  <c r="H9" i="3"/>
  <c r="L12" i="3"/>
  <c r="F10" i="3"/>
  <c r="H10" i="3"/>
  <c r="H6" i="3"/>
  <c r="L9" i="3"/>
  <c r="F4" i="3"/>
  <c r="L11" i="3"/>
  <c r="F7" i="3"/>
  <c r="L4" i="3"/>
  <c r="F6" i="3"/>
  <c r="F5" i="3"/>
  <c r="L7" i="3"/>
  <c r="H5" i="3"/>
  <c r="N4" i="3"/>
  <c r="F3" i="3"/>
  <c r="F12" i="3"/>
  <c r="L14" i="3" l="1"/>
  <c r="H3" i="3"/>
  <c r="O4" i="3"/>
  <c r="H14" i="3" l="1"/>
  <c r="F14" i="3"/>
</calcChain>
</file>

<file path=xl/sharedStrings.xml><?xml version="1.0" encoding="utf-8"?>
<sst xmlns="http://schemas.openxmlformats.org/spreadsheetml/2006/main" count="57" uniqueCount="27">
  <si>
    <t>ITEM</t>
  </si>
  <si>
    <t>UN</t>
  </si>
  <si>
    <t>qtde total</t>
  </si>
  <si>
    <t>ESPECIFICAÇÃO</t>
  </si>
  <si>
    <t>ESPORTE</t>
  </si>
  <si>
    <t>un</t>
  </si>
  <si>
    <t>valor total média</t>
  </si>
  <si>
    <t>QTDE TOTAL</t>
  </si>
  <si>
    <t>Média</t>
  </si>
  <si>
    <t>m</t>
  </si>
  <si>
    <t>ARRED</t>
  </si>
  <si>
    <t>PLANILHA ORÇAMENTÁRIA</t>
  </si>
  <si>
    <t>SERVIÇOS	DE	ARBITRAGEM	PARA CAMPEONATO MUNICIPAL DE FUTSAL - 02 árbitros e 01 apontador - Modalidade: Futsal masculino e feminino - Tempo de jogo: 02 períodos de 20 minutos</t>
  </si>
  <si>
    <t>SERVIÇOS DE ARBITRAGEM PARA CAMPEONATO MUNICIPAL DE FUTEBOL SUÍÇO - 
-	02 árbitros e 01 apontador - Modalidade: Futebol Suíço masculino - Tempo de jogo: 02 períodos de 20 minutos</t>
  </si>
  <si>
    <t>SERVIÇOS DE ARBITRAGEM PARA CAMPEONATO MUNICIPAL DE VÔLEI DE AREIA - 02 árbitros e 01 apontador Modalidade: Vôlei de areia masculino e feminino</t>
  </si>
  <si>
    <t>SERVIÇOS	DE	ARBITRAGEM	PARA CAMPEONATO MUNICIPAL DE VOLEIBOL DE QUADRA - 02 Árbitros e 01 apontador - Modalidade: Vôlei masculino e feminino</t>
  </si>
  <si>
    <t>SERVIÇOS DE ARBITRAGEM PARA CAMPEONATO MUNICIPAL e REGIONAL DE FUTEVOLEI - 02 Árbitros e 01 apontador  - Modalidade: Futevôlei masculino, feminino e misto - Tempo de Jogo: até 18 pontos</t>
  </si>
  <si>
    <r>
      <t xml:space="preserve">SERVIÇOS DE ARBITRAGEM PARA CAMPEONATO </t>
    </r>
    <r>
      <rPr>
        <b/>
        <sz val="10"/>
        <color rgb="FF000000"/>
        <rFont val="Times New Roman"/>
        <family val="1"/>
      </rPr>
      <t>MUNICIPAL DE BASQUETE 3X3 -  02 Árbitros e 02 mesários - Modalidade: Basquete 3x3 masculino e feminino - Tempo de jogo: 10 min ou 21 pontos por partida.</t>
    </r>
  </si>
  <si>
    <t>SERVIÇOS DE ARBITRAGEM PARA OLIEJHO - 02 Árbitros e 01 apontador - Modalidade: Futsal masculino e feminino - Tempo de jogo: 02 períodos de 15 minutos</t>
  </si>
  <si>
    <t>SERVIÇOS DE ARBITRAGEM PARA OLIEJHO - 02 Árbitros e 01 apontador - Modalidade: Handebol masculino e feminino - Tempo de jogo: 02 períodos de 15 minutos</t>
  </si>
  <si>
    <t>SERVIÇOS DE ARBITRAGEM PARA JESC Municipal - 02 árbitros e 01 apontador - Modalidade: Futsal masculino e feminino - Tempo de jogo: 02 períodos de 15 minutos</t>
  </si>
  <si>
    <t xml:space="preserve">
SERVIÇOS DE ARBITRAGEM PARA JOGOS MOLEQUE BOM DE BOLA - 03 árbitros e 01 apontador - Modalidade: Futebol de Campo Tempo de jogo: (2 períodos de 30 min) </t>
  </si>
  <si>
    <t>jg</t>
  </si>
  <si>
    <t>ASSAMEC - ASSOCIAÇÃO DOS ARBITROS DO MEIO OESTE CATARINENSE - CNPJ 07.591.924/0001-59</t>
  </si>
  <si>
    <t>DAIANE BUJES DA SILVA - CNPJ 58.505.948/0001-59</t>
  </si>
  <si>
    <t>HOMOLOGAÇÃO PL nº 141/2025 – PE 31/2025 -INPC PERÍODO 09/2025 A 05/2026 - (3,60%)</t>
  </si>
  <si>
    <t>LIGA CENTRO OESTE DE FUTEBOL DE SALÃO - CNPJ - 07.865.344/0001-02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</si>
</sst>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[$R$-416]\ #,##0.00;[Red]\-[$R$-416]\ #,##0.00"/>
    <numFmt numFmtId="165" formatCode="0.000%"/>
  </numFmts>
  <fonts count="12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/>
      <sz val="12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CCCCCC"/>
      </left>
      <right style="medium">
        <color auto="1"/>
      </right>
      <top style="medium">
        <color rgb="FFCCCCCC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indexed="64"/>
      </bottom>
      <diagonal/>
    </border>
    <border>
      <left/>
      <right/>
      <top style="medium">
        <color rgb="FFCCCCCC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76">
    <xf numFmtId="0" fontId="0" fillId="0" borderId="0" xfId="0"/>
    <xf numFmtId="0" fontId="1" fillId="0" borderId="1" xfId="0" applyFont="1" applyBorder="1" applyAlignment="1">
      <alignment wrapText="1"/>
    </xf>
    <xf numFmtId="0" fontId="5" fillId="0" borderId="2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5" fillId="0" borderId="6" xfId="0" applyFont="1" applyBorder="1" applyAlignment="1">
      <alignment horizontal="center" wrapText="1"/>
    </xf>
    <xf numFmtId="0" fontId="8" fillId="0" borderId="1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wrapText="1"/>
    </xf>
    <xf numFmtId="0" fontId="5" fillId="0" borderId="17" xfId="0" applyFont="1" applyBorder="1" applyAlignment="1">
      <alignment horizontal="center" wrapText="1"/>
    </xf>
    <xf numFmtId="0" fontId="8" fillId="0" borderId="17" xfId="0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8" fillId="0" borderId="1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1" fillId="0" borderId="19" xfId="0" applyFont="1" applyBorder="1" applyAlignment="1">
      <alignment wrapText="1"/>
    </xf>
    <xf numFmtId="0" fontId="5" fillId="0" borderId="22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2" fillId="0" borderId="26" xfId="0" applyFont="1" applyBorder="1" applyAlignment="1">
      <alignment horizontal="center" wrapText="1"/>
    </xf>
    <xf numFmtId="164" fontId="1" fillId="0" borderId="19" xfId="0" applyNumberFormat="1" applyFont="1" applyBorder="1" applyAlignment="1">
      <alignment wrapText="1"/>
    </xf>
    <xf numFmtId="0" fontId="5" fillId="0" borderId="24" xfId="0" applyFont="1" applyBorder="1" applyAlignment="1">
      <alignment wrapText="1"/>
    </xf>
    <xf numFmtId="0" fontId="5" fillId="0" borderId="25" xfId="0" applyFont="1" applyBorder="1" applyAlignment="1">
      <alignment wrapText="1"/>
    </xf>
    <xf numFmtId="0" fontId="5" fillId="0" borderId="27" xfId="0" applyFont="1" applyBorder="1" applyAlignment="1">
      <alignment wrapText="1"/>
    </xf>
    <xf numFmtId="44" fontId="1" fillId="0" borderId="19" xfId="1" applyFont="1" applyBorder="1" applyAlignment="1">
      <alignment wrapText="1"/>
    </xf>
    <xf numFmtId="44" fontId="5" fillId="0" borderId="11" xfId="1" applyFont="1" applyBorder="1" applyAlignment="1">
      <alignment horizontal="center" wrapText="1"/>
    </xf>
    <xf numFmtId="44" fontId="5" fillId="0" borderId="12" xfId="1" applyFont="1" applyBorder="1" applyAlignment="1">
      <alignment horizontal="center" wrapText="1"/>
    </xf>
    <xf numFmtId="44" fontId="5" fillId="0" borderId="13" xfId="1" applyFont="1" applyBorder="1" applyAlignment="1">
      <alignment horizontal="center" wrapText="1"/>
    </xf>
    <xf numFmtId="44" fontId="5" fillId="0" borderId="8" xfId="1" applyFont="1" applyBorder="1" applyAlignment="1">
      <alignment horizontal="center" wrapText="1"/>
    </xf>
    <xf numFmtId="44" fontId="5" fillId="0" borderId="14" xfId="1" applyFont="1" applyBorder="1" applyAlignment="1">
      <alignment horizontal="center" wrapText="1"/>
    </xf>
    <xf numFmtId="44" fontId="5" fillId="0" borderId="15" xfId="1" applyFont="1" applyBorder="1" applyAlignment="1">
      <alignment horizontal="center" wrapText="1"/>
    </xf>
    <xf numFmtId="164" fontId="7" fillId="0" borderId="19" xfId="1" applyNumberFormat="1" applyFont="1" applyBorder="1" applyAlignment="1">
      <alignment wrapText="1"/>
    </xf>
    <xf numFmtId="164" fontId="1" fillId="0" borderId="0" xfId="0" applyNumberFormat="1" applyFont="1" applyAlignment="1">
      <alignment wrapText="1"/>
    </xf>
    <xf numFmtId="44" fontId="5" fillId="0" borderId="31" xfId="1" applyFont="1" applyBorder="1" applyAlignment="1">
      <alignment horizontal="center" wrapText="1"/>
    </xf>
    <xf numFmtId="44" fontId="5" fillId="0" borderId="32" xfId="1" applyFont="1" applyBorder="1" applyAlignment="1">
      <alignment horizontal="center" wrapText="1"/>
    </xf>
    <xf numFmtId="164" fontId="1" fillId="0" borderId="15" xfId="0" applyNumberFormat="1" applyFont="1" applyBorder="1" applyAlignment="1">
      <alignment wrapText="1"/>
    </xf>
    <xf numFmtId="164" fontId="1" fillId="0" borderId="33" xfId="0" applyNumberFormat="1" applyFont="1" applyBorder="1" applyAlignment="1">
      <alignment wrapText="1"/>
    </xf>
    <xf numFmtId="164" fontId="1" fillId="0" borderId="34" xfId="0" applyNumberFormat="1" applyFont="1" applyBorder="1" applyAlignment="1">
      <alignment wrapText="1"/>
    </xf>
    <xf numFmtId="0" fontId="3" fillId="0" borderId="35" xfId="0" applyFont="1" applyBorder="1" applyAlignment="1">
      <alignment horizontal="center" wrapText="1"/>
    </xf>
    <xf numFmtId="0" fontId="6" fillId="0" borderId="36" xfId="0" applyFont="1" applyBorder="1" applyAlignment="1">
      <alignment wrapText="1"/>
    </xf>
    <xf numFmtId="0" fontId="6" fillId="0" borderId="37" xfId="0" applyFont="1" applyBorder="1" applyAlignment="1">
      <alignment wrapText="1"/>
    </xf>
    <xf numFmtId="0" fontId="1" fillId="0" borderId="41" xfId="0" applyFont="1" applyBorder="1" applyAlignment="1">
      <alignment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" fillId="0" borderId="42" xfId="0" applyFont="1" applyBorder="1" applyAlignment="1">
      <alignment wrapText="1"/>
    </xf>
    <xf numFmtId="0" fontId="8" fillId="0" borderId="23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1" fillId="0" borderId="44" xfId="0" applyFont="1" applyBorder="1" applyAlignment="1">
      <alignment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wrapText="1"/>
    </xf>
    <xf numFmtId="0" fontId="5" fillId="0" borderId="50" xfId="0" applyFont="1" applyBorder="1" applyAlignment="1">
      <alignment wrapText="1"/>
    </xf>
    <xf numFmtId="0" fontId="10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horizontal="left" vertical="center" wrapText="1"/>
    </xf>
    <xf numFmtId="0" fontId="5" fillId="0" borderId="52" xfId="0" applyFont="1" applyBorder="1" applyAlignment="1">
      <alignment wrapText="1"/>
    </xf>
    <xf numFmtId="165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3" fillId="0" borderId="28" xfId="0" applyFont="1" applyBorder="1" applyAlignment="1">
      <alignment horizontal="center" wrapText="1"/>
    </xf>
    <xf numFmtId="0" fontId="3" fillId="0" borderId="29" xfId="0" applyFont="1" applyBorder="1" applyAlignment="1">
      <alignment horizontal="center" wrapText="1"/>
    </xf>
    <xf numFmtId="0" fontId="3" fillId="0" borderId="30" xfId="0" applyFont="1" applyBorder="1" applyAlignment="1">
      <alignment horizontal="center" wrapText="1"/>
    </xf>
    <xf numFmtId="0" fontId="1" fillId="2" borderId="38" xfId="0" applyFont="1" applyFill="1" applyBorder="1" applyAlignment="1">
      <alignment horizontal="center" wrapText="1"/>
    </xf>
    <xf numFmtId="0" fontId="1" fillId="2" borderId="39" xfId="0" applyFont="1" applyFill="1" applyBorder="1" applyAlignment="1">
      <alignment horizontal="center" wrapText="1"/>
    </xf>
    <xf numFmtId="0" fontId="1" fillId="2" borderId="40" xfId="0" applyFont="1" applyFill="1" applyBorder="1" applyAlignment="1">
      <alignment horizont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6"/>
  <sheetViews>
    <sheetView topLeftCell="A2" zoomScaleNormal="100" workbookViewId="0">
      <selection activeCell="D9" sqref="D9"/>
    </sheetView>
  </sheetViews>
  <sheetFormatPr defaultColWidth="8.7109375" defaultRowHeight="15" x14ac:dyDescent="0.25"/>
  <cols>
    <col min="3" max="3" width="52" customWidth="1"/>
    <col min="4" max="4" width="15.7109375" customWidth="1"/>
    <col min="5" max="5" width="16.5703125" customWidth="1"/>
    <col min="6" max="6" width="10.140625" customWidth="1"/>
    <col min="7" max="7" width="12.28515625" customWidth="1"/>
    <col min="8" max="8" width="11.42578125" customWidth="1"/>
    <col min="9" max="9" width="12.28515625" customWidth="1"/>
    <col min="1023" max="1023" width="11.5703125" customWidth="1"/>
  </cols>
  <sheetData>
    <row r="1" spans="1:24" ht="15.75" thickBo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7" thickBot="1" x14ac:dyDescent="0.3">
      <c r="A2" s="22" t="s">
        <v>0</v>
      </c>
      <c r="B2" s="22" t="s">
        <v>1</v>
      </c>
      <c r="C2" s="22" t="s">
        <v>3</v>
      </c>
      <c r="D2" s="22" t="s">
        <v>4</v>
      </c>
      <c r="E2" s="22"/>
      <c r="F2" s="21"/>
      <c r="G2" s="21"/>
      <c r="H2" s="19"/>
      <c r="I2" s="19"/>
      <c r="J2" s="17" t="s">
        <v>7</v>
      </c>
      <c r="K2" s="6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63.75" thickBot="1" x14ac:dyDescent="0.3">
      <c r="A3" s="27">
        <v>1</v>
      </c>
      <c r="B3" s="28" t="s">
        <v>22</v>
      </c>
      <c r="C3" s="63" t="s">
        <v>12</v>
      </c>
      <c r="D3" s="58">
        <v>90</v>
      </c>
      <c r="E3" s="55"/>
      <c r="F3" s="55"/>
      <c r="G3" s="55"/>
      <c r="H3" s="55"/>
      <c r="I3" s="56"/>
      <c r="J3" s="51">
        <f>SUM(D3:I3)</f>
        <v>90</v>
      </c>
      <c r="K3" s="6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79.5" thickBot="1" x14ac:dyDescent="0.3">
      <c r="A4" s="24">
        <v>2</v>
      </c>
      <c r="B4" s="23" t="s">
        <v>22</v>
      </c>
      <c r="C4" s="64" t="s">
        <v>13</v>
      </c>
      <c r="D4" s="59">
        <v>60</v>
      </c>
      <c r="E4" s="20"/>
      <c r="F4" s="20"/>
      <c r="G4" s="20"/>
      <c r="H4" s="20"/>
      <c r="I4" s="18"/>
      <c r="J4" s="54">
        <f>SUM(D4:I4)</f>
        <v>60</v>
      </c>
      <c r="K4" s="6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63.75" thickBot="1" x14ac:dyDescent="0.3">
      <c r="A5" s="24">
        <v>3</v>
      </c>
      <c r="B5" s="23" t="s">
        <v>22</v>
      </c>
      <c r="C5" s="64" t="s">
        <v>14</v>
      </c>
      <c r="D5" s="59">
        <v>60</v>
      </c>
      <c r="E5" s="20"/>
      <c r="F5" s="20"/>
      <c r="G5" s="20"/>
      <c r="H5" s="20"/>
      <c r="I5" s="18"/>
      <c r="J5" s="54">
        <f t="shared" ref="J5:J12" si="0">SUM(D5:I5)</f>
        <v>60</v>
      </c>
      <c r="K5" s="6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63.75" thickBot="1" x14ac:dyDescent="0.3">
      <c r="A6" s="24">
        <v>4</v>
      </c>
      <c r="B6" s="23" t="s">
        <v>22</v>
      </c>
      <c r="C6" s="64" t="s">
        <v>15</v>
      </c>
      <c r="D6" s="59">
        <v>60</v>
      </c>
      <c r="E6" s="20"/>
      <c r="F6" s="20"/>
      <c r="G6" s="20"/>
      <c r="H6" s="20"/>
      <c r="I6" s="18"/>
      <c r="J6" s="54">
        <f t="shared" si="0"/>
        <v>60</v>
      </c>
      <c r="K6" s="6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79.5" thickBot="1" x14ac:dyDescent="0.3">
      <c r="A7" s="24">
        <v>5</v>
      </c>
      <c r="B7" s="23" t="s">
        <v>22</v>
      </c>
      <c r="C7" s="64" t="s">
        <v>16</v>
      </c>
      <c r="D7" s="59">
        <v>60</v>
      </c>
      <c r="E7" s="20"/>
      <c r="F7" s="20"/>
      <c r="G7" s="20"/>
      <c r="H7" s="20"/>
      <c r="I7" s="18"/>
      <c r="J7" s="54">
        <f t="shared" si="0"/>
        <v>60</v>
      </c>
      <c r="K7" s="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51.75" thickBot="1" x14ac:dyDescent="0.3">
      <c r="A8" s="24">
        <v>6</v>
      </c>
      <c r="B8" s="23" t="s">
        <v>22</v>
      </c>
      <c r="C8" s="65" t="s">
        <v>17</v>
      </c>
      <c r="D8" s="59">
        <v>80</v>
      </c>
      <c r="E8" s="20"/>
      <c r="F8" s="20"/>
      <c r="G8" s="20"/>
      <c r="H8" s="20"/>
      <c r="I8" s="18"/>
      <c r="J8" s="54">
        <f t="shared" si="0"/>
        <v>80</v>
      </c>
      <c r="K8" s="6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9" thickBot="1" x14ac:dyDescent="0.3">
      <c r="A9" s="24">
        <v>7</v>
      </c>
      <c r="B9" s="23" t="s">
        <v>22</v>
      </c>
      <c r="C9" s="66" t="s">
        <v>18</v>
      </c>
      <c r="D9" s="59">
        <v>250</v>
      </c>
      <c r="E9" s="20"/>
      <c r="F9" s="20"/>
      <c r="G9" s="20"/>
      <c r="H9" s="20"/>
      <c r="I9" s="18"/>
      <c r="J9" s="54">
        <f t="shared" si="0"/>
        <v>250</v>
      </c>
      <c r="K9" s="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63.75" thickBot="1" x14ac:dyDescent="0.3">
      <c r="A10" s="9">
        <v>8</v>
      </c>
      <c r="B10" s="23" t="s">
        <v>22</v>
      </c>
      <c r="C10" s="64" t="s">
        <v>19</v>
      </c>
      <c r="D10" s="60">
        <v>100</v>
      </c>
      <c r="E10" s="5"/>
      <c r="F10" s="4"/>
      <c r="G10" s="5"/>
      <c r="H10" s="4"/>
      <c r="I10" s="10"/>
      <c r="J10" s="54">
        <f t="shared" si="0"/>
        <v>100</v>
      </c>
      <c r="K10" s="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0.25" customHeight="1" thickBot="1" x14ac:dyDescent="0.3">
      <c r="A11" s="9">
        <v>9</v>
      </c>
      <c r="B11" s="23" t="s">
        <v>22</v>
      </c>
      <c r="C11" s="64" t="s">
        <v>20</v>
      </c>
      <c r="D11" s="61">
        <v>150</v>
      </c>
      <c r="E11" s="5"/>
      <c r="F11" s="5"/>
      <c r="G11" s="5"/>
      <c r="H11" s="5"/>
      <c r="I11" s="10"/>
      <c r="J11" s="54">
        <f t="shared" si="0"/>
        <v>150</v>
      </c>
      <c r="K11" s="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79.5" thickBot="1" x14ac:dyDescent="0.3">
      <c r="A12" s="11">
        <v>10</v>
      </c>
      <c r="B12" s="12" t="s">
        <v>22</v>
      </c>
      <c r="C12" s="67" t="s">
        <v>21</v>
      </c>
      <c r="D12" s="62">
        <v>50</v>
      </c>
      <c r="E12" s="13"/>
      <c r="F12" s="14"/>
      <c r="G12" s="15"/>
      <c r="H12" s="15"/>
      <c r="I12" s="16"/>
      <c r="J12" s="57">
        <f t="shared" si="0"/>
        <v>50</v>
      </c>
      <c r="K12" s="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75" thickBot="1" x14ac:dyDescent="0.3">
      <c r="A13" s="8"/>
      <c r="B13" s="8"/>
      <c r="C13" s="8"/>
      <c r="D13" s="8"/>
      <c r="E13" s="8"/>
      <c r="F13" s="8"/>
      <c r="G13" s="8"/>
      <c r="H13" s="8"/>
      <c r="I13" s="8"/>
      <c r="J13" s="8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75" thickBo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75" thickBo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75" thickBo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75" thickBo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75" thickBo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75" thickBo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thickBo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thickBo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thickBo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thickBo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thickBo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thickBo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thickBo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thickBo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thickBo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thickBo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thickBo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thickBo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thickBo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thickBo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thickBo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thickBo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thickBo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thickBo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thickBo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thickBo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thickBo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thickBo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thickBo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thickBo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thickBo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thickBo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thickBo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thickBo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thickBo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thickBo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thickBo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thickBo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thickBo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thickBo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thickBo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thickBo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thickBo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thickBo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thickBo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thickBo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thickBo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thickBo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thickBo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thickBo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thickBo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thickBo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thickBo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thickBo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thickBo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thickBo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thickBo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thickBo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thickBo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thickBo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thickBo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thickBo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thickBo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thickBo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thickBo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thickBo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thickBo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thickBo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thickBo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thickBo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thickBo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thickBo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thickBo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thickBo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thickBo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thickBo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thickBo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thickBo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thickBo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thickBo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thickBo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thickBo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thickBo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thickBo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thickBo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thickBo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thickBo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thickBo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thickBo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thickBo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thickBo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thickBo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thickBo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thickBo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thickBo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thickBo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thickBo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thickBo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thickBo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thickBo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thickBo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thickBo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thickBo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thickBo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thickBo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thickBo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thickBo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thickBo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thickBo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thickBo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thickBo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thickBo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thickBo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thickBo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thickBo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thickBo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thickBo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thickBo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thickBo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thickBo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thickBo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thickBo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thickBo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thickBo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thickBo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thickBo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thickBo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thickBo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thickBo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thickBo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thickBo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thickBo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thickBo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thickBo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thickBo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thickBo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thickBo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thickBo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thickBo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thickBo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thickBo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thickBo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thickBo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thickBo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thickBo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thickBo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thickBo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thickBo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thickBo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thickBo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thickBo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thickBo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thickBo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thickBo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thickBo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thickBo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thickBo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thickBo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thickBo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thickBo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thickBo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thickBo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thickBo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thickBo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thickBo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thickBo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thickBo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thickBo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thickBo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thickBo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thickBo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thickBo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thickBo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thickBo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thickBo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thickBo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thickBo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thickBo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thickBo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thickBo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thickBo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thickBo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thickBo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thickBo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thickBo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thickBo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thickBo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thickBo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thickBo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thickBo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thickBo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thickBo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thickBo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thickBo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thickBo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thickBo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thickBo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thickBo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thickBo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thickBo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thickBo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thickBo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thickBo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thickBo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thickBo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thickBo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thickBo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thickBo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thickBo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thickBo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thickBo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thickBo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thickBo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thickBo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thickBo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thickBo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thickBo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thickBo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thickBo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thickBo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thickBo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thickBo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thickBo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thickBo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thickBo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thickBo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thickBo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thickBo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thickBo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thickBo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thickBo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thickBo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thickBo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thickBo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thickBo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thickBo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thickBo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thickBo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thickBo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thickBo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thickBo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thickBo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thickBo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thickBo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thickBo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thickBo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thickBo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thickBo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thickBo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thickBo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thickBo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thickBo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thickBo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thickBo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thickBo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thickBo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thickBo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thickBo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thickBo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thickBo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thickBo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thickBo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thickBo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thickBo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thickBo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thickBo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thickBo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thickBo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thickBo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thickBo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thickBo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thickBo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thickBo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thickBo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thickBo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thickBo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thickBo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thickBo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thickBo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thickBo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thickBo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thickBo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thickBo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thickBo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thickBo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thickBo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thickBo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thickBo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thickBo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thickBo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thickBo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thickBo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thickBo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thickBo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thickBo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thickBo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thickBo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thickBo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thickBo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thickBo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thickBo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thickBo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thickBo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thickBo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thickBo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thickBo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thickBo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thickBo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thickBo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thickBo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thickBo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thickBo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thickBo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thickBo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thickBo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thickBo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thickBo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thickBo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thickBo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thickBo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thickBo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thickBo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thickBo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thickBo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thickBo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thickBo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thickBo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thickBo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thickBo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thickBo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thickBo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thickBo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thickBo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thickBo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thickBo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thickBo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thickBo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thickBo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thickBo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thickBo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thickBo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thickBo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thickBo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thickBo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thickBo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thickBo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thickBo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thickBo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thickBo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thickBo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thickBo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thickBo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thickBo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thickBo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thickBo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thickBo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thickBo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thickBo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thickBo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thickBo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thickBo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thickBo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thickBo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thickBo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thickBo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thickBo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thickBo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thickBo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thickBo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thickBo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thickBo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thickBo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thickBo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thickBo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thickBo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thickBo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thickBo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thickBo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thickBo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thickBo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thickBo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thickBo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thickBo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thickBo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thickBo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thickBo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thickBo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thickBo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thickBo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thickBo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thickBo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thickBo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thickBo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thickBo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thickBo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thickBo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thickBo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thickBo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thickBo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thickBo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thickBo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thickBo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thickBo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thickBo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thickBo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thickBo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thickBo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thickBo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thickBo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thickBo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thickBo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thickBo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thickBo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thickBo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thickBo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thickBo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thickBo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thickBo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thickBo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thickBo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thickBo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thickBo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thickBo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thickBo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thickBo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thickBo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thickBo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thickBo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thickBo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thickBo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thickBo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thickBo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thickBo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thickBo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thickBo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thickBo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thickBo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thickBo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thickBo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thickBo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thickBo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thickBo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thickBo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thickBo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thickBo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thickBo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thickBo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thickBo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thickBo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thickBo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thickBo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thickBo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thickBo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thickBo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thickBo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thickBo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thickBo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thickBo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thickBo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thickBo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thickBo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thickBo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thickBo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thickBo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thickBo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thickBo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thickBo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thickBo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thickBo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thickBo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thickBo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thickBo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thickBo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thickBo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thickBo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thickBo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thickBo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thickBo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thickBo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thickBo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thickBo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thickBo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thickBo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thickBo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thickBo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thickBo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thickBo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thickBo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thickBo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thickBo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thickBo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thickBo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thickBo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thickBo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thickBo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thickBo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thickBo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thickBo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thickBo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thickBo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thickBo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thickBo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thickBo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thickBo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thickBo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thickBo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thickBo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thickBo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thickBo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thickBo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thickBo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thickBo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thickBo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thickBo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thickBo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thickBo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thickBo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thickBo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thickBo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thickBo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thickBo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thickBo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thickBo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thickBo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thickBo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thickBo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thickBo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thickBo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thickBo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thickBo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thickBo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thickBo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thickBo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thickBo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thickBo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thickBo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thickBo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thickBo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thickBo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thickBo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thickBo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thickBo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thickBo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thickBo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thickBo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thickBo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thickBo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thickBo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thickBo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thickBo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thickBo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thickBo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thickBo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thickBo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thickBo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thickBo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thickBo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thickBo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thickBo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thickBo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thickBo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thickBo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thickBo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thickBo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thickBo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thickBo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thickBo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thickBo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thickBo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thickBo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thickBo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thickBo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thickBo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thickBo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thickBo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thickBo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thickBo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thickBo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thickBo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thickBo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thickBo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thickBo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thickBo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thickBo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thickBo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thickBo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thickBo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thickBo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thickBo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thickBo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thickBo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thickBo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thickBo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thickBo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thickBo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thickBo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thickBo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thickBo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thickBo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thickBo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thickBo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thickBo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thickBo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thickBo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thickBo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thickBo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thickBo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thickBo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thickBo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thickBo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thickBo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thickBo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thickBo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thickBo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thickBo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thickBo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thickBo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thickBo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thickBo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thickBo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thickBo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thickBo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thickBo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thickBo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thickBo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thickBo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thickBo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thickBo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thickBo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thickBo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thickBo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thickBo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thickBo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thickBo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thickBo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thickBo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thickBo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thickBo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thickBo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thickBo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thickBo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thickBo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thickBo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thickBo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thickBo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thickBo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thickBo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thickBo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thickBo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thickBo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thickBo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thickBo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thickBo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thickBo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thickBo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thickBo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thickBo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thickBo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thickBo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thickBo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thickBo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thickBo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thickBo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thickBo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thickBo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thickBo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thickBo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thickBo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thickBo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thickBo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thickBo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thickBo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thickBo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thickBo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thickBo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thickBo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thickBo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thickBo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thickBo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thickBo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thickBo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thickBo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thickBo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thickBo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thickBo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thickBo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thickBo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thickBo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thickBo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thickBo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thickBo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thickBo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thickBo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thickBo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thickBo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thickBo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thickBo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thickBo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thickBo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thickBo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thickBo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thickBo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thickBo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thickBo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thickBo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thickBo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thickBo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thickBo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thickBo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thickBo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thickBo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thickBo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thickBo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thickBo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thickBo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thickBo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thickBo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thickBo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thickBo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thickBo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thickBo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thickBo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thickBo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thickBo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thickBo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thickBo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thickBo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thickBo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thickBo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thickBo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thickBo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thickBo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thickBo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thickBo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thickBo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thickBo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thickBo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thickBo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thickBo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thickBo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thickBo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thickBo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thickBo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thickBo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thickBo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thickBo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thickBo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thickBo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thickBo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thickBo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thickBo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thickBo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thickBo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thickBo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thickBo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thickBo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thickBo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thickBo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thickBo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thickBo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thickBo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thickBo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thickBo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thickBo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thickBo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thickBo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thickBo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thickBo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thickBo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thickBo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thickBo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thickBo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thickBo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thickBo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thickBo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thickBo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thickBo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thickBo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thickBo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thickBo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thickBo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thickBo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thickBo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thickBo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thickBo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thickBo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thickBo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thickBo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thickBo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thickBo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thickBo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thickBo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thickBo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thickBo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thickBo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thickBo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thickBo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thickBo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thickBo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thickBo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thickBo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thickBo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thickBo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thickBo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thickBo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thickBo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thickBo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thickBo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thickBo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thickBo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thickBo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thickBo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thickBo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thickBo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thickBo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thickBo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thickBo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thickBo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thickBo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thickBo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thickBo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thickBo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thickBo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thickBo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thickBo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thickBo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thickBo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thickBo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thickBo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thickBo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thickBo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thickBo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thickBo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thickBo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thickBo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thickBo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thickBo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thickBo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thickBo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thickBo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thickBo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thickBo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thickBo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thickBo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thickBo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thickBo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thickBo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thickBo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thickBo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thickBo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thickBo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thickBo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thickBo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thickBo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thickBo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thickBo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thickBo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thickBo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thickBo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thickBo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thickBo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thickBo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thickBo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thickBo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thickBo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thickBo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thickBo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thickBo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thickBo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thickBo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thickBo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thickBo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thickBo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thickBo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thickBo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thickBo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thickBo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thickBo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thickBo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thickBo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thickBo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thickBo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thickBo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thickBo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thickBo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thickBo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thickBo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thickBo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thickBo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thickBo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thickBo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thickBo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thickBo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thickBo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thickBo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thickBo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thickBo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thickBo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thickBo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thickBo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thickBo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thickBo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thickBo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thickBo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thickBo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thickBo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thickBo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thickBo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thickBo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thickBo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thickBo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thickBo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thickBo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thickBo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thickBo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thickBo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thickBo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thickBo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thickBo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thickBo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thickBo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thickBo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thickBo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thickBo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thickBo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thickBo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thickBo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thickBo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thickBo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thickBo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thickBo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thickBo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thickBo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thickBo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thickBo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thickBo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thickBo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thickBo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thickBo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thickBo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thickBo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thickBo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thickBo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thickBo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thickBo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thickBo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thickBo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thickBo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thickBo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thickBo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thickBo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thickBo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thickBo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thickBo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thickBo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thickBo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thickBo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thickBo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thickBo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thickBo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thickBo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thickBo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thickBo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thickBo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thickBo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thickBo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thickBo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thickBo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thickBo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thickBo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thickBo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thickBo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thickBo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thickBo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thickBo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thickBo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thickBo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thickBo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  <row r="1001" spans="1:24" ht="15.75" thickBot="1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</row>
    <row r="1002" spans="1:24" ht="15.75" thickBot="1" x14ac:dyDescent="0.3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</row>
    <row r="1003" spans="1:24" ht="15.75" thickBot="1" x14ac:dyDescent="0.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</row>
    <row r="1004" spans="1:24" ht="15.75" thickBot="1" x14ac:dyDescent="0.3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</row>
    <row r="1005" spans="1:24" ht="15.75" thickBot="1" x14ac:dyDescent="0.3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</row>
    <row r="1006" spans="1:24" ht="15.75" thickBot="1" x14ac:dyDescent="0.3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</row>
  </sheetData>
  <pageMargins left="0.51180555555555496" right="0.51180555555555496" top="0.78749999999999998" bottom="0.78749999999999998" header="0.51180555555555496" footer="0.51180555555555496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M1007"/>
  <sheetViews>
    <sheetView tabSelected="1" zoomScale="85" zoomScaleNormal="85" workbookViewId="0">
      <selection activeCell="C13" sqref="C13"/>
    </sheetView>
  </sheetViews>
  <sheetFormatPr defaultColWidth="8.7109375" defaultRowHeight="15" x14ac:dyDescent="0.25"/>
  <cols>
    <col min="1" max="1" width="6.140625" style="3" customWidth="1"/>
    <col min="2" max="2" width="5.7109375" style="3" customWidth="1"/>
    <col min="3" max="3" width="7.140625" style="3" customWidth="1"/>
    <col min="4" max="4" width="36.5703125" style="3" customWidth="1"/>
    <col min="5" max="5" width="14.28515625" style="3" customWidth="1"/>
    <col min="6" max="6" width="20.28515625" style="3" customWidth="1"/>
    <col min="7" max="7" width="13.28515625" style="3" customWidth="1"/>
    <col min="8" max="11" width="16.42578125" style="3" customWidth="1"/>
    <col min="12" max="13" width="16.85546875" style="3" customWidth="1"/>
    <col min="14" max="14" width="15.5703125" style="3" customWidth="1"/>
    <col min="15" max="15" width="15.28515625" style="3" customWidth="1"/>
    <col min="16" max="16" width="14" style="3" customWidth="1"/>
    <col min="17" max="1026" width="8.7109375" style="3"/>
    <col min="1027" max="1027" width="11.5703125" style="3" customWidth="1"/>
  </cols>
  <sheetData>
    <row r="1" spans="1:28" ht="15.75" thickBot="1" x14ac:dyDescent="0.3">
      <c r="A1" s="73" t="s">
        <v>11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5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87" customHeight="1" thickBot="1" x14ac:dyDescent="0.3">
      <c r="A2" s="25" t="s">
        <v>9</v>
      </c>
      <c r="B2" s="25" t="s">
        <v>5</v>
      </c>
      <c r="C2" s="25" t="s">
        <v>2</v>
      </c>
      <c r="D2" s="29" t="s">
        <v>3</v>
      </c>
      <c r="E2" s="70" t="s">
        <v>23</v>
      </c>
      <c r="F2" s="71"/>
      <c r="G2" s="70" t="s">
        <v>24</v>
      </c>
      <c r="H2" s="71"/>
      <c r="I2" s="70" t="s">
        <v>26</v>
      </c>
      <c r="J2" s="72"/>
      <c r="K2" s="70" t="s">
        <v>25</v>
      </c>
      <c r="L2" s="72"/>
      <c r="M2" s="48" t="s">
        <v>8</v>
      </c>
      <c r="N2" s="49" t="s">
        <v>10</v>
      </c>
      <c r="O2" s="50" t="s">
        <v>6</v>
      </c>
      <c r="P2" s="68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95.25" thickBot="1" x14ac:dyDescent="0.3">
      <c r="A3" s="27">
        <v>1</v>
      </c>
      <c r="B3" s="28" t="s">
        <v>22</v>
      </c>
      <c r="C3" s="28">
        <f>quantitativos!J3</f>
        <v>90</v>
      </c>
      <c r="D3" s="31" t="s">
        <v>12</v>
      </c>
      <c r="E3" s="35">
        <v>400</v>
      </c>
      <c r="F3" s="36">
        <f>E3*C3</f>
        <v>36000</v>
      </c>
      <c r="G3" s="36">
        <v>498</v>
      </c>
      <c r="H3" s="36">
        <f>G3*C3</f>
        <v>44820</v>
      </c>
      <c r="I3" s="36">
        <v>550</v>
      </c>
      <c r="J3" s="43">
        <f>I3*C3</f>
        <v>49500</v>
      </c>
      <c r="K3" s="36">
        <v>496.14</v>
      </c>
      <c r="L3" s="43">
        <f>K3*C3</f>
        <v>44652.6</v>
      </c>
      <c r="M3" s="46">
        <f>SUM(K3+G3+I3+E3)/4</f>
        <v>486.03499999999997</v>
      </c>
      <c r="N3" s="46">
        <f>ROUND(M3,2)</f>
        <v>486.04</v>
      </c>
      <c r="O3" s="47">
        <f>N3*C3</f>
        <v>43743.6</v>
      </c>
      <c r="P3" s="69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11" thickBot="1" x14ac:dyDescent="0.3">
      <c r="A4" s="9">
        <v>2</v>
      </c>
      <c r="B4" s="2" t="s">
        <v>22</v>
      </c>
      <c r="C4" s="2">
        <f>quantitativos!J4</f>
        <v>60</v>
      </c>
      <c r="D4" s="32" t="s">
        <v>13</v>
      </c>
      <c r="E4" s="37">
        <v>400</v>
      </c>
      <c r="F4" s="38">
        <f>E4*C4</f>
        <v>24000</v>
      </c>
      <c r="G4" s="38">
        <v>510</v>
      </c>
      <c r="H4" s="38">
        <f>G4*C4</f>
        <v>30600</v>
      </c>
      <c r="I4" s="38">
        <v>550</v>
      </c>
      <c r="J4" s="43">
        <f t="shared" ref="J4:J12" si="0">I4*C4</f>
        <v>33000</v>
      </c>
      <c r="K4" s="36">
        <v>511.68</v>
      </c>
      <c r="L4" s="43">
        <f t="shared" ref="L4:L12" si="1">K4*C4</f>
        <v>30700.799999999999</v>
      </c>
      <c r="M4" s="46">
        <f>SUM(K4+G4+I4+E4)/4</f>
        <v>492.92</v>
      </c>
      <c r="N4" s="46">
        <f t="shared" ref="N4:N12" si="2">ROUND(M4,2)</f>
        <v>492.92</v>
      </c>
      <c r="O4" s="47">
        <f>N4*C4</f>
        <v>29575.200000000001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95.25" thickBot="1" x14ac:dyDescent="0.3">
      <c r="A5" s="9">
        <v>3</v>
      </c>
      <c r="B5" s="2" t="s">
        <v>22</v>
      </c>
      <c r="C5" s="2">
        <f>quantitativos!J5</f>
        <v>60</v>
      </c>
      <c r="D5" s="32" t="s">
        <v>14</v>
      </c>
      <c r="E5" s="37">
        <v>400</v>
      </c>
      <c r="F5" s="38">
        <f t="shared" ref="F5:F11" si="3">E5*C5</f>
        <v>24000</v>
      </c>
      <c r="G5" s="38">
        <v>359</v>
      </c>
      <c r="H5" s="38">
        <f t="shared" ref="H5:H12" si="4">G5*C5</f>
        <v>21540</v>
      </c>
      <c r="I5" s="38">
        <v>550</v>
      </c>
      <c r="J5" s="43">
        <f t="shared" si="0"/>
        <v>33000</v>
      </c>
      <c r="K5" s="38">
        <v>352.23</v>
      </c>
      <c r="L5" s="43">
        <f t="shared" si="1"/>
        <v>21133.800000000003</v>
      </c>
      <c r="M5" s="46">
        <f t="shared" ref="M5:M9" si="5">SUM(K5+G5+I5+E5)/4</f>
        <v>415.3075</v>
      </c>
      <c r="N5" s="46">
        <f t="shared" si="2"/>
        <v>415.31</v>
      </c>
      <c r="O5" s="47">
        <f t="shared" ref="O5:O12" si="6">N5*C5</f>
        <v>24918.6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79.5" thickBot="1" x14ac:dyDescent="0.3">
      <c r="A6" s="9">
        <v>4</v>
      </c>
      <c r="B6" s="2" t="s">
        <v>22</v>
      </c>
      <c r="C6" s="2">
        <f>quantitativos!J6</f>
        <v>60</v>
      </c>
      <c r="D6" s="32" t="s">
        <v>15</v>
      </c>
      <c r="E6" s="37">
        <v>500</v>
      </c>
      <c r="F6" s="38">
        <f t="shared" si="3"/>
        <v>30000</v>
      </c>
      <c r="G6" s="38">
        <v>450</v>
      </c>
      <c r="H6" s="38">
        <f t="shared" si="4"/>
        <v>27000</v>
      </c>
      <c r="I6" s="38">
        <v>600</v>
      </c>
      <c r="J6" s="43">
        <f t="shared" si="0"/>
        <v>36000</v>
      </c>
      <c r="K6" s="38">
        <v>429.84</v>
      </c>
      <c r="L6" s="43">
        <f t="shared" si="1"/>
        <v>25790.399999999998</v>
      </c>
      <c r="M6" s="46">
        <f t="shared" si="5"/>
        <v>494.96</v>
      </c>
      <c r="N6" s="46">
        <f t="shared" si="2"/>
        <v>494.96</v>
      </c>
      <c r="O6" s="47">
        <f t="shared" si="6"/>
        <v>29697.599999999999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11" thickBot="1" x14ac:dyDescent="0.3">
      <c r="A7" s="9">
        <v>5</v>
      </c>
      <c r="B7" s="2" t="s">
        <v>22</v>
      </c>
      <c r="C7" s="2">
        <f>quantitativos!J7</f>
        <v>60</v>
      </c>
      <c r="D7" s="32" t="s">
        <v>16</v>
      </c>
      <c r="E7" s="37">
        <v>350</v>
      </c>
      <c r="F7" s="38">
        <f t="shared" si="3"/>
        <v>21000</v>
      </c>
      <c r="G7" s="38">
        <v>460</v>
      </c>
      <c r="H7" s="38">
        <f t="shared" si="4"/>
        <v>27600</v>
      </c>
      <c r="I7" s="38">
        <v>450</v>
      </c>
      <c r="J7" s="43">
        <f t="shared" si="0"/>
        <v>27000</v>
      </c>
      <c r="K7" s="38">
        <v>352.23</v>
      </c>
      <c r="L7" s="43">
        <f t="shared" si="1"/>
        <v>21133.800000000003</v>
      </c>
      <c r="M7" s="46">
        <f t="shared" si="5"/>
        <v>403.0575</v>
      </c>
      <c r="N7" s="46">
        <f t="shared" si="2"/>
        <v>403.06</v>
      </c>
      <c r="O7" s="47">
        <f t="shared" si="6"/>
        <v>24183.599999999999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77.25" thickBot="1" x14ac:dyDescent="0.3">
      <c r="A8" s="9">
        <v>6</v>
      </c>
      <c r="B8" s="2" t="s">
        <v>22</v>
      </c>
      <c r="C8" s="2">
        <v>80</v>
      </c>
      <c r="D8" s="52" t="s">
        <v>17</v>
      </c>
      <c r="E8" s="37">
        <v>350</v>
      </c>
      <c r="F8" s="38">
        <f t="shared" si="3"/>
        <v>28000</v>
      </c>
      <c r="G8" s="38">
        <v>500</v>
      </c>
      <c r="H8" s="38">
        <f t="shared" si="4"/>
        <v>40000</v>
      </c>
      <c r="I8" s="38">
        <v>600</v>
      </c>
      <c r="J8" s="43">
        <f t="shared" si="0"/>
        <v>48000</v>
      </c>
      <c r="K8" s="38"/>
      <c r="L8" s="43">
        <f t="shared" si="1"/>
        <v>0</v>
      </c>
      <c r="M8" s="46">
        <f>SUM(K8+G8+I8+E8)/3</f>
        <v>483.33333333333331</v>
      </c>
      <c r="N8" s="46">
        <f t="shared" si="2"/>
        <v>483.33</v>
      </c>
      <c r="O8" s="47">
        <f t="shared" si="6"/>
        <v>38666.400000000001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51.75" thickBot="1" x14ac:dyDescent="0.3">
      <c r="A9" s="9">
        <v>7</v>
      </c>
      <c r="B9" s="2" t="s">
        <v>22</v>
      </c>
      <c r="C9" s="2">
        <f>quantitativos!J9</f>
        <v>250</v>
      </c>
      <c r="D9" s="53" t="s">
        <v>18</v>
      </c>
      <c r="E9" s="37">
        <v>300</v>
      </c>
      <c r="F9" s="38">
        <f t="shared" si="3"/>
        <v>75000</v>
      </c>
      <c r="G9" s="38">
        <v>300</v>
      </c>
      <c r="H9" s="38">
        <f t="shared" si="4"/>
        <v>75000</v>
      </c>
      <c r="I9" s="38">
        <v>400</v>
      </c>
      <c r="J9" s="43">
        <f t="shared" si="0"/>
        <v>100000</v>
      </c>
      <c r="K9" s="38">
        <v>279.72000000000003</v>
      </c>
      <c r="L9" s="43">
        <f t="shared" si="1"/>
        <v>69930</v>
      </c>
      <c r="M9" s="46">
        <f t="shared" si="5"/>
        <v>319.93</v>
      </c>
      <c r="N9" s="46">
        <f t="shared" si="2"/>
        <v>319.93</v>
      </c>
      <c r="O9" s="47">
        <f t="shared" si="6"/>
        <v>79982.5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79.5" thickBot="1" x14ac:dyDescent="0.3">
      <c r="A10" s="9">
        <v>8</v>
      </c>
      <c r="B10" s="2" t="s">
        <v>22</v>
      </c>
      <c r="C10" s="2">
        <f>quantitativos!J10</f>
        <v>100</v>
      </c>
      <c r="D10" s="32" t="s">
        <v>19</v>
      </c>
      <c r="E10" s="37">
        <v>300</v>
      </c>
      <c r="F10" s="38">
        <f t="shared" si="3"/>
        <v>30000</v>
      </c>
      <c r="G10" s="38">
        <v>340</v>
      </c>
      <c r="H10" s="38">
        <f t="shared" si="4"/>
        <v>34000</v>
      </c>
      <c r="I10" s="38">
        <v>400</v>
      </c>
      <c r="J10" s="43">
        <f t="shared" si="0"/>
        <v>40000</v>
      </c>
      <c r="K10" s="38">
        <v>279.72000000000003</v>
      </c>
      <c r="L10" s="43">
        <f t="shared" si="1"/>
        <v>27972.000000000004</v>
      </c>
      <c r="M10" s="46">
        <f>SUM(K10+G10+I10+E10)/4</f>
        <v>329.93</v>
      </c>
      <c r="N10" s="46">
        <f t="shared" si="2"/>
        <v>329.93</v>
      </c>
      <c r="O10" s="47">
        <f t="shared" si="6"/>
        <v>32993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79.5" thickBot="1" x14ac:dyDescent="0.3">
      <c r="A11" s="9">
        <v>9</v>
      </c>
      <c r="B11" s="2" t="s">
        <v>22</v>
      </c>
      <c r="C11" s="2">
        <f>quantitativos!J11</f>
        <v>150</v>
      </c>
      <c r="D11" s="32" t="s">
        <v>20</v>
      </c>
      <c r="E11" s="37">
        <v>300</v>
      </c>
      <c r="F11" s="38">
        <f t="shared" si="3"/>
        <v>45000</v>
      </c>
      <c r="G11" s="38">
        <v>300</v>
      </c>
      <c r="H11" s="38">
        <f t="shared" si="4"/>
        <v>45000</v>
      </c>
      <c r="I11" s="38">
        <v>500</v>
      </c>
      <c r="J11" s="43">
        <f t="shared" si="0"/>
        <v>75000</v>
      </c>
      <c r="K11" s="38"/>
      <c r="L11" s="43">
        <f t="shared" si="1"/>
        <v>0</v>
      </c>
      <c r="M11" s="46">
        <f>SUM(K11+G11+I11+E11)/3</f>
        <v>366.66666666666669</v>
      </c>
      <c r="N11" s="46">
        <f t="shared" si="2"/>
        <v>366.67</v>
      </c>
      <c r="O11" s="47">
        <f t="shared" si="6"/>
        <v>55000.5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95.25" thickBot="1" x14ac:dyDescent="0.3">
      <c r="A12" s="9">
        <v>10</v>
      </c>
      <c r="B12" s="2" t="s">
        <v>22</v>
      </c>
      <c r="C12" s="2">
        <f>quantitativos!J12</f>
        <v>50</v>
      </c>
      <c r="D12" s="32" t="s">
        <v>21</v>
      </c>
      <c r="E12" s="37">
        <v>700</v>
      </c>
      <c r="F12" s="38">
        <f>E12*C12</f>
        <v>35000</v>
      </c>
      <c r="G12" s="38">
        <v>600</v>
      </c>
      <c r="H12" s="38">
        <f t="shared" si="4"/>
        <v>30000</v>
      </c>
      <c r="I12" s="38">
        <v>700</v>
      </c>
      <c r="J12" s="43">
        <f t="shared" si="0"/>
        <v>35000</v>
      </c>
      <c r="K12" s="38"/>
      <c r="L12" s="43">
        <f t="shared" si="1"/>
        <v>0</v>
      </c>
      <c r="M12" s="46">
        <f>SUM(K12+G12+I12+E12)/3</f>
        <v>666.66666666666663</v>
      </c>
      <c r="N12" s="46">
        <f t="shared" si="2"/>
        <v>666.67</v>
      </c>
      <c r="O12" s="47">
        <f t="shared" si="6"/>
        <v>33333.5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6.5" thickBot="1" x14ac:dyDescent="0.3">
      <c r="A13" s="11"/>
      <c r="B13" s="12"/>
      <c r="C13" s="12"/>
      <c r="D13" s="33"/>
      <c r="E13" s="39"/>
      <c r="F13" s="40"/>
      <c r="G13" s="40"/>
      <c r="H13" s="40"/>
      <c r="I13" s="40"/>
      <c r="J13" s="40"/>
      <c r="K13" s="40"/>
      <c r="L13" s="44"/>
      <c r="M13" s="45"/>
      <c r="N13" s="46"/>
      <c r="O13" s="47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5.75" thickBot="1" x14ac:dyDescent="0.3">
      <c r="A14" s="26"/>
      <c r="B14" s="26"/>
      <c r="C14" s="26"/>
      <c r="D14" s="26"/>
      <c r="E14" s="30"/>
      <c r="F14" s="30">
        <f>SUM(F3:F13)</f>
        <v>348000</v>
      </c>
      <c r="G14" s="30"/>
      <c r="H14" s="34">
        <f>SUM(H3:H13)</f>
        <v>375560</v>
      </c>
      <c r="I14" s="34"/>
      <c r="J14" s="30">
        <f>SUM(J3:J13)</f>
        <v>476500</v>
      </c>
      <c r="K14" s="30"/>
      <c r="L14" s="30">
        <f>SUM(L3:L13)</f>
        <v>241313.4</v>
      </c>
      <c r="M14" s="42"/>
      <c r="N14" s="8"/>
      <c r="O14" s="41">
        <f>SUM(O3:O13)</f>
        <v>392094.5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5.75" thickBo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5.75" thickBo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5.75" thickBo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.75" thickBo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thickBo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thickBo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thickBo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thickBo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thickBo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thickBo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thickBo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thickBo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thickBo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thickBo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thickBo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thickBo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thickBo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thickBo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thickBo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thickBo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thickBo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thickBo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thickBo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thickBo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thickBo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thickBo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thickBo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thickBo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thickBo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thickBo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thickBo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thickBo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thickBo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thickBo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thickBo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thickBo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thickBo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thickBo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thickBo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thickBo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thickBo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thickBo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thickBo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thickBo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thickBo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thickBo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thickBo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thickBo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thickBo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thickBo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thickBo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thickBo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thickBo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thickBo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thickBo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thickBo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thickBo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thickBo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thickBo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thickBo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thickBo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thickBo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thickBo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thickBo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thickBo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thickBo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thickBo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thickBo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thickBo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thickBo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thickBo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thickBo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thickBo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thickBo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thickBo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thickBo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thickBo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thickBo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thickBo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thickBo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thickBo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thickBo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thickBo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thickBo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thickBo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thickBo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thickBo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thickBo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thickBo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thickBo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thickBo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thickBo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thickBo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thickBo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thickBo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thickBo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thickBo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thickBo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thickBo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thickBo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thickBo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thickBo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thickBo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thickBo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thickBo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thickBo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thickBo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thickBo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thickBo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thickBo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thickBo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thickBo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thickBo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thickBo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thickBo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thickBo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thickBo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thickBo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thickBo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thickBo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thickBo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thickBo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thickBo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thickBo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thickBo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thickBo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thickBo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thickBo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thickBo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thickBo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thickBo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thickBo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thickBo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thickBo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thickBo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thickBo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thickBo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thickBo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thickBo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thickBo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thickBo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thickBo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thickBo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thickBo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thickBo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thickBo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thickBo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thickBo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thickBo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thickBo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thickBo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thickBo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thickBo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thickBo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thickBo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thickBo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thickBo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thickBo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thickBo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thickBo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thickBo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thickBo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thickBo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thickBo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thickBo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thickBo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thickBo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thickBo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thickBo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thickBo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thickBo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thickBo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thickBo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thickBo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thickBo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thickBo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thickBo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thickBo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thickBo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thickBo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thickBo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thickBo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thickBo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thickBo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thickBo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thickBo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thickBo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thickBo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thickBo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thickBo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thickBo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thickBo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thickBo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thickBo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thickBo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thickBo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thickBo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thickBo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thickBo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thickBo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thickBo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thickBo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thickBo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thickBo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thickBo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thickBo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thickBo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thickBo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thickBo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thickBo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thickBo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thickBo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thickBo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thickBo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thickBo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thickBo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thickBo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thickBo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thickBo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thickBo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thickBo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thickBo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thickBo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thickBo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thickBo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thickBo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thickBo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thickBo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thickBo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thickBo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thickBo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thickBo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thickBo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thickBo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thickBo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thickBo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thickBo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thickBo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thickBo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thickBo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thickBo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thickBo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thickBo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thickBo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thickBo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thickBo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thickBo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thickBo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thickBo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thickBo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thickBo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thickBo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thickBo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thickBo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thickBo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thickBo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thickBo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thickBo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thickBo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thickBo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thickBo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thickBo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thickBo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thickBo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thickBo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thickBo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thickBo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thickBo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thickBo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thickBo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thickBo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thickBo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thickBo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thickBo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thickBo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thickBo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thickBo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thickBo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thickBo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thickBo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thickBo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thickBo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thickBo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thickBo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thickBo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thickBo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thickBo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thickBo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thickBo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thickBo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thickBo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thickBo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thickBo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thickBo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thickBo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thickBo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thickBo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thickBo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thickBo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thickBo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thickBo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thickBo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thickBo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thickBo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thickBo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thickBo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thickBo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thickBo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thickBo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thickBo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thickBo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thickBo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thickBo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thickBo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thickBo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thickBo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thickBo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thickBo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thickBo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thickBo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thickBo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thickBo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thickBo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thickBo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thickBo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thickBo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thickBo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thickBo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thickBo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thickBo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thickBo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thickBo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thickBo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thickBo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thickBo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thickBo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thickBo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thickBo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thickBo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thickBo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thickBo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thickBo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thickBo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thickBo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thickBo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thickBo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thickBo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thickBo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thickBo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thickBo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thickBo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thickBo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thickBo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thickBo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thickBo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thickBo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thickBo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thickBo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thickBo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thickBo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thickBo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thickBo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thickBo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thickBo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thickBo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thickBo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thickBo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thickBo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thickBo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thickBo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thickBo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thickBo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thickBo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thickBo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thickBo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thickBo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thickBo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thickBo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thickBo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thickBo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thickBo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thickBo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thickBo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thickBo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thickBo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thickBo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thickBo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thickBo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thickBo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thickBo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thickBo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thickBo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thickBo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thickBo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thickBo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thickBo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thickBo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thickBo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thickBo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thickBo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thickBo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thickBo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thickBo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thickBo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thickBo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thickBo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thickBo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thickBo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thickBo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thickBo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thickBo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thickBo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thickBo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thickBo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thickBo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thickBo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thickBo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thickBo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thickBo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thickBo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thickBo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thickBo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thickBo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thickBo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thickBo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thickBo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thickBo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thickBo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thickBo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thickBo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thickBo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thickBo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thickBo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thickBo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thickBo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thickBo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thickBo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thickBo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thickBo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thickBo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thickBo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thickBo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thickBo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thickBo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thickBo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thickBo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thickBo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thickBo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thickBo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thickBo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thickBo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thickBo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thickBo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thickBo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thickBo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thickBo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thickBo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thickBo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thickBo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thickBo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thickBo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thickBo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thickBo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thickBo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thickBo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thickBo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thickBo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thickBo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thickBo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thickBo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thickBo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thickBo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thickBo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thickBo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thickBo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thickBo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thickBo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thickBo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thickBo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thickBo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thickBo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thickBo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thickBo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thickBo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thickBo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thickBo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thickBo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thickBo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thickBo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thickBo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thickBo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thickBo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thickBo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thickBo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thickBo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thickBo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thickBo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thickBo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thickBo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thickBo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thickBo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thickBo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thickBo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thickBo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thickBo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thickBo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thickBo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thickBo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thickBo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thickBo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thickBo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thickBo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thickBo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thickBo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thickBo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thickBo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thickBo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thickBo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thickBo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thickBo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thickBo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thickBo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thickBo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thickBo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thickBo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thickBo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thickBo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thickBo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thickBo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thickBo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thickBo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thickBo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thickBo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thickBo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thickBo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thickBo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thickBo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thickBo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thickBo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thickBo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thickBo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thickBo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thickBo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thickBo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thickBo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thickBo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thickBo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thickBo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thickBo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thickBo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thickBo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thickBo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thickBo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thickBo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thickBo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thickBo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thickBo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thickBo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thickBo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thickBo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thickBo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thickBo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thickBo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thickBo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thickBo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thickBo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thickBo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thickBo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thickBo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thickBo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thickBo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thickBo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thickBo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thickBo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thickBo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thickBo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thickBo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thickBo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thickBo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thickBo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thickBo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thickBo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thickBo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thickBo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thickBo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thickBo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thickBo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thickBo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thickBo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thickBo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thickBo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thickBo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thickBo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thickBo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thickBo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thickBo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thickBo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thickBo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thickBo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thickBo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thickBo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thickBo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thickBo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thickBo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thickBo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thickBo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thickBo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thickBo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thickBo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thickBo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thickBo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thickBo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thickBo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thickBo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thickBo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thickBo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thickBo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thickBo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thickBo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thickBo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thickBo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thickBo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thickBo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thickBo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thickBo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thickBo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thickBo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thickBo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thickBo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thickBo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thickBo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thickBo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thickBo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thickBo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thickBo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thickBo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thickBo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thickBo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thickBo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thickBo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thickBo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thickBo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thickBo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thickBo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thickBo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thickBo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thickBo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thickBo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thickBo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thickBo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thickBo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thickBo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thickBo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thickBo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thickBo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thickBo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thickBo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thickBo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thickBo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thickBo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thickBo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thickBo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thickBo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thickBo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thickBo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thickBo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thickBo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thickBo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thickBo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thickBo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thickBo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thickBo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thickBo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thickBo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thickBo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thickBo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thickBo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thickBo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thickBo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thickBo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thickBo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thickBo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thickBo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thickBo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thickBo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thickBo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thickBo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thickBo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thickBo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thickBo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thickBo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thickBo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thickBo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thickBo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thickBo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thickBo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thickBo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thickBo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thickBo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thickBo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thickBo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thickBo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thickBo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thickBo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thickBo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thickBo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thickBo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thickBo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thickBo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thickBo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thickBo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thickBo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thickBo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thickBo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thickBo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thickBo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thickBo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thickBo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thickBo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thickBo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thickBo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thickBo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thickBo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thickBo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thickBo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thickBo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thickBo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thickBo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thickBo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thickBo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thickBo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thickBo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thickBo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thickBo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thickBo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thickBo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thickBo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thickBo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thickBo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thickBo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thickBo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thickBo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thickBo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thickBo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thickBo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thickBo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thickBo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thickBo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thickBo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thickBo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thickBo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thickBo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thickBo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thickBo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thickBo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thickBo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thickBo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thickBo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thickBo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thickBo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thickBo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thickBo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thickBo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thickBo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thickBo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thickBo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thickBo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thickBo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thickBo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thickBo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thickBo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thickBo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thickBo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thickBo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thickBo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thickBo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thickBo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thickBo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thickBo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thickBo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thickBo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thickBo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thickBo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thickBo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thickBo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thickBo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thickBo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thickBo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thickBo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thickBo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thickBo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thickBo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thickBo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thickBo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thickBo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thickBo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thickBo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thickBo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thickBo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thickBo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thickBo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thickBo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thickBo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thickBo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thickBo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thickBo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thickBo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thickBo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thickBo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thickBo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thickBo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thickBo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thickBo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thickBo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thickBo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thickBo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thickBo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thickBo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thickBo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thickBo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thickBo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thickBo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thickBo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thickBo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thickBo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thickBo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thickBo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thickBo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thickBo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thickBo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thickBo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thickBo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thickBo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thickBo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thickBo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thickBo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thickBo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thickBo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thickBo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thickBo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thickBo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thickBo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thickBo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thickBo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thickBo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thickBo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thickBo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thickBo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thickBo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thickBo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thickBo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thickBo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thickBo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thickBo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thickBo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thickBo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thickBo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thickBo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thickBo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thickBo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thickBo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thickBo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thickBo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thickBo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thickBo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thickBo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thickBo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thickBo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thickBo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thickBo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thickBo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thickBo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thickBo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thickBo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thickBo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thickBo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thickBo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thickBo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thickBo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thickBo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thickBo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thickBo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thickBo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thickBo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thickBo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thickBo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thickBo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thickBo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thickBo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thickBo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thickBo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thickBo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thickBo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thickBo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thickBo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thickBo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thickBo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thickBo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thickBo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thickBo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thickBo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thickBo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thickBo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thickBo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thickBo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thickBo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thickBo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thickBo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thickBo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thickBo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thickBo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thickBo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thickBo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thickBo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thickBo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thickBo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thickBo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thickBo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thickBo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thickBo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thickBo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thickBo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thickBo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thickBo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thickBo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thickBo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thickBo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thickBo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thickBo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thickBo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thickBo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thickBo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thickBo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thickBo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thickBo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thickBo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thickBo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thickBo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thickBo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thickBo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thickBo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thickBo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thickBo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thickBo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thickBo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thickBo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thickBo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thickBo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thickBo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thickBo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thickBo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thickBo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thickBo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thickBo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thickBo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thickBo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thickBo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thickBo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thickBo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thickBo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thickBo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thickBo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thickBo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.75" thickBo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5.75" thickBo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5.75" thickBo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5.75" thickBo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5.75" thickBo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5.75" thickBo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5.75" thickBo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5.75" thickBo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5.75" thickBo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5.75" thickBo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5.75" thickBo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5.75" thickBo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5.75" thickBo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5.75" thickBo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5.75" thickBo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5.75" thickBo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ht="15.75" thickBo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ht="15.75" thickBo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ht="15.75" thickBot="1" x14ac:dyDescent="0.3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ht="15.75" thickBot="1" x14ac:dyDescent="0.3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ht="15.75" thickBot="1" x14ac:dyDescent="0.3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ht="15.75" thickBot="1" x14ac:dyDescent="0.3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ht="15.75" thickBot="1" x14ac:dyDescent="0.3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ht="15.75" thickBot="1" x14ac:dyDescent="0.3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ht="15.75" thickBot="1" x14ac:dyDescent="0.3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</sheetData>
  <mergeCells count="5">
    <mergeCell ref="G2:H2"/>
    <mergeCell ref="K2:L2"/>
    <mergeCell ref="E2:F2"/>
    <mergeCell ref="A1:O1"/>
    <mergeCell ref="I2:J2"/>
  </mergeCells>
  <pageMargins left="0.196527777777778" right="0.196527777777778" top="0.196527777777778" bottom="0.196527777777778" header="0.51180555555555496" footer="0.51180555555555496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quantitativos</vt:lpstr>
      <vt:lpstr>orçamentária</vt:lpstr>
      <vt:lpstr>orçamentária!Area_de_impressao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Vilma Avila da Silva</dc:creator>
  <dc:description/>
  <cp:lastModifiedBy>Dudu De Carli</cp:lastModifiedBy>
  <cp:revision>12</cp:revision>
  <cp:lastPrinted>2026-07-03T19:08:33Z</cp:lastPrinted>
  <dcterms:created xsi:type="dcterms:W3CDTF">2025-03-05T16:36:23Z</dcterms:created>
  <dcterms:modified xsi:type="dcterms:W3CDTF">2026-07-03T20:21:52Z</dcterms:modified>
  <dc:language>pt-BR</dc:language>
</cp:coreProperties>
</file>