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X:\SIE-GABA-DIAF-GELIC\Licitacoes\COLIC 2 - PROCEDIMENTOS\Editais\2024\Pregão\PE 0150-2024 - Substituição de elevador - SAS\"/>
    </mc:Choice>
  </mc:AlternateContent>
  <xr:revisionPtr revIDLastSave="0" documentId="8_{F6E2921C-5932-4479-A057-6F0BB364591F}" xr6:coauthVersionLast="36" xr6:coauthVersionMax="36" xr10:uidLastSave="{00000000-0000-0000-0000-000000000000}"/>
  <bookViews>
    <workbookView xWindow="0" yWindow="0" windowWidth="28800" windowHeight="12225"/>
  </bookViews>
  <sheets>
    <sheet name="Proposta" sheetId="3" r:id="rId1"/>
    <sheet name="Referencial" sheetId="2" r:id="rId2"/>
    <sheet name="Relatório" sheetId="1" state="hidden" r:id="rId3"/>
  </sheets>
  <definedNames>
    <definedName name="_xlnm._FilterDatabase" localSheetId="0" hidden="1">Proposta!$A$14:$AR$57</definedName>
    <definedName name="_xlnm._FilterDatabase" localSheetId="1" hidden="1">Referencial!$A$13:$AR$56</definedName>
  </definedNames>
  <calcPr calcId="191029"/>
</workbook>
</file>

<file path=xl/calcChain.xml><?xml version="1.0" encoding="utf-8"?>
<calcChain xmlns="http://schemas.openxmlformats.org/spreadsheetml/2006/main">
  <c r="AR57" i="3" l="1"/>
  <c r="AR55" i="3"/>
  <c r="AR53" i="3"/>
  <c r="AR49" i="3"/>
  <c r="AR44" i="3"/>
  <c r="AR42" i="3"/>
  <c r="AR41" i="3"/>
  <c r="AL44" i="3"/>
  <c r="AR37" i="3"/>
  <c r="AR32" i="3"/>
  <c r="AR30" i="3"/>
  <c r="AR25" i="3"/>
  <c r="AR22" i="3"/>
  <c r="AR17" i="3"/>
  <c r="AR15" i="3"/>
  <c r="AR14" i="2"/>
  <c r="AI36" i="2"/>
  <c r="AG30" i="3"/>
  <c r="AG42" i="3"/>
  <c r="AG41" i="3"/>
  <c r="AG37" i="3"/>
  <c r="AG23" i="3"/>
  <c r="AG22" i="3"/>
  <c r="AR22" i="2" l="1"/>
  <c r="AR21" i="2"/>
  <c r="AC14" i="2"/>
  <c r="AG53" i="3"/>
  <c r="AK53" i="3"/>
  <c r="AI53" i="3"/>
  <c r="AM53" i="3"/>
  <c r="AP53" i="3"/>
  <c r="AG49" i="3"/>
  <c r="AI49" i="3" s="1"/>
  <c r="AM49" i="3" s="1"/>
  <c r="AP49" i="3" s="1"/>
  <c r="AL55" i="3" s="1"/>
  <c r="AK49" i="3"/>
  <c r="AC49" i="3"/>
  <c r="AK42" i="3"/>
  <c r="AC42" i="3"/>
  <c r="AK41" i="3"/>
  <c r="AC41" i="3"/>
  <c r="AK37" i="3"/>
  <c r="AI37" i="3"/>
  <c r="AM37" i="3" s="1"/>
  <c r="AP37" i="3" s="1"/>
  <c r="AK30" i="3"/>
  <c r="AI30" i="3"/>
  <c r="AM30" i="3"/>
  <c r="AP30" i="3" s="1"/>
  <c r="AL32" i="3" s="1"/>
  <c r="AK23" i="3"/>
  <c r="AI23" i="3"/>
  <c r="AK22" i="3"/>
  <c r="AK15" i="3"/>
  <c r="AI15" i="3"/>
  <c r="AM15" i="3" s="1"/>
  <c r="AP15" i="3" s="1"/>
  <c r="AC15" i="3"/>
  <c r="AR56" i="2"/>
  <c r="AR54" i="2"/>
  <c r="AR43" i="2"/>
  <c r="AR31" i="2"/>
  <c r="AR24" i="2"/>
  <c r="AR16" i="2"/>
  <c r="AI41" i="2"/>
  <c r="AC40" i="2"/>
  <c r="U29" i="2"/>
  <c r="AI29" i="2"/>
  <c r="AI22" i="2"/>
  <c r="W14" i="2"/>
  <c r="AK14" i="2"/>
  <c r="U52" i="1"/>
  <c r="U48" i="1"/>
  <c r="W41" i="1"/>
  <c r="U41" i="1"/>
  <c r="W40" i="1"/>
  <c r="U40" i="1"/>
  <c r="W36" i="1"/>
  <c r="U36" i="1"/>
  <c r="W22" i="1"/>
  <c r="U22" i="1"/>
  <c r="W21" i="1"/>
  <c r="U21" i="1"/>
  <c r="U14" i="1"/>
  <c r="AK36" i="2"/>
  <c r="AK29" i="2"/>
  <c r="AK22" i="2"/>
  <c r="AK21" i="2"/>
  <c r="AI52" i="2"/>
  <c r="AI48" i="2"/>
  <c r="AC36" i="2"/>
  <c r="AC52" i="2"/>
  <c r="AK48" i="2"/>
  <c r="AM48" i="2" s="1"/>
  <c r="AP48" i="2" s="1"/>
  <c r="AK41" i="2"/>
  <c r="AC30" i="3"/>
  <c r="AC22" i="3"/>
  <c r="AC53" i="3"/>
  <c r="AI41" i="3"/>
  <c r="AC37" i="3"/>
  <c r="AC23" i="3"/>
  <c r="AI21" i="2"/>
  <c r="AI40" i="2"/>
  <c r="AC29" i="2"/>
  <c r="AC21" i="2"/>
  <c r="AC22" i="2"/>
  <c r="AK40" i="2"/>
  <c r="AK52" i="2"/>
  <c r="AC41" i="2"/>
  <c r="AC48" i="2"/>
  <c r="AL17" i="3" l="1"/>
  <c r="AM52" i="2"/>
  <c r="AP52" i="2" s="1"/>
  <c r="AL54" i="2"/>
  <c r="AM41" i="2"/>
  <c r="AP41" i="2" s="1"/>
  <c r="AM40" i="2"/>
  <c r="AP40" i="2" s="1"/>
  <c r="AM23" i="3"/>
  <c r="AP23" i="3" s="1"/>
  <c r="AR23" i="3" s="1"/>
  <c r="AM41" i="3"/>
  <c r="AP41" i="3" s="1"/>
  <c r="AI42" i="3"/>
  <c r="AM42" i="3" s="1"/>
  <c r="AP42" i="3" s="1"/>
  <c r="AI22" i="3"/>
  <c r="AM22" i="3" s="1"/>
  <c r="AP22" i="3" s="1"/>
  <c r="AM21" i="2"/>
  <c r="AP21" i="2" s="1"/>
  <c r="AM36" i="2"/>
  <c r="AP36" i="2" s="1"/>
  <c r="AL43" i="2" s="1"/>
  <c r="AM29" i="2"/>
  <c r="AP29" i="2" s="1"/>
  <c r="AL31" i="2" s="1"/>
  <c r="AM22" i="2"/>
  <c r="AP22" i="2" s="1"/>
  <c r="AI14" i="2"/>
  <c r="AM14" i="2" s="1"/>
  <c r="AP14" i="2" s="1"/>
  <c r="AL16" i="2" s="1"/>
  <c r="AL25" i="3" l="1"/>
  <c r="AL24" i="2"/>
  <c r="AL56" i="2" s="1"/>
  <c r="AL57" i="3" l="1"/>
</calcChain>
</file>

<file path=xl/sharedStrings.xml><?xml version="1.0" encoding="utf-8"?>
<sst xmlns="http://schemas.openxmlformats.org/spreadsheetml/2006/main" count="504" uniqueCount="77">
  <si>
    <t>Tabela de Origem</t>
  </si>
  <si>
    <t>01 - Serviços Técnicos</t>
  </si>
  <si>
    <t>01.01 - Administração local de obra</t>
  </si>
  <si>
    <t>Cód. Auxiliar</t>
  </si>
  <si>
    <t>Descrição do Serviço</t>
  </si>
  <si>
    <t>Unid.</t>
  </si>
  <si>
    <t>Quantidade</t>
  </si>
  <si>
    <t>Mão de Obra c/ Enc.</t>
  </si>
  <si>
    <t>Material</t>
  </si>
  <si>
    <t>Sub.Serviço</t>
  </si>
  <si>
    <t>Transporte</t>
  </si>
  <si>
    <t>Custo Unit.</t>
  </si>
  <si>
    <t>BDI(%)</t>
  </si>
  <si>
    <t>Preço Unitário(R$)</t>
  </si>
  <si>
    <t>Preço Unit. c/ BDI</t>
  </si>
  <si>
    <t>Preço total</t>
  </si>
  <si>
    <t>PRÓPRIA 09/23</t>
  </si>
  <si>
    <t>CPU69747</t>
  </si>
  <si>
    <t>Administração local, conforme IN 003/2021 SIE, Art. 8º, III, 6,23% do custo direto.Medição conforme percentual financeiro de medição</t>
  </si>
  <si>
    <t>UN</t>
  </si>
  <si>
    <t>Total do Grupo**:</t>
  </si>
  <si>
    <t>02 - Serviços Iniciais</t>
  </si>
  <si>
    <t>02.01 - Demolições</t>
  </si>
  <si>
    <t>SINAPI 09/23</t>
  </si>
  <si>
    <t>CARGA, MANOBRA E DESCARGA DE ENTULHO EM CAMINHÃO BASCULANTE 10 M³ - CARGA COM ESCAVADEIRA HIDRÁULICA  (CAÇAMBA DE 0,80 M³ / 111 HP) E DESCARGA LIVRE (UNIDADE: M3). AF_07/2020</t>
  </si>
  <si>
    <t>M3</t>
  </si>
  <si>
    <t>DEMOLIÇÃO DE PILARES E VIGAS EM CONCRETO ARMADO, DE FORMA MECANIZADA COM MARTELETE, SEM REAPROVEITAMENTO. AF_09/2023</t>
  </si>
  <si>
    <t>03 - Elevadores</t>
  </si>
  <si>
    <t>03.01 - Substituição do elevador</t>
  </si>
  <si>
    <t>PRÓPRIA 03/23</t>
  </si>
  <si>
    <t>CPU69681</t>
  </si>
  <si>
    <t>FORNECIMENTO E INSTALAÇÃO DE ELEVADOR PARA 5 PARADAS, INCLUSO REMOÇÃO E DESCARTE DO EQUIPAMENTO EXISTENTE.</t>
  </si>
  <si>
    <t>04 - Revestimentos de Parede</t>
  </si>
  <si>
    <t>04.01 - Reparo com argamassa</t>
  </si>
  <si>
    <t>MASSA ÚNICA, PARA RECEBIMENTO DE PINTURA, EM ARGAMASSA TRAÇO 1:2:8, PREPARO MECÂNICO COM BETONEIRA 400L, APLICADA MANUALMENTE EM FACES INTERNAS DE PAREDES, ESPESSURA DE 20MM, COM EXECUÇÃO DE TALISCAS. AF_06/2014</t>
  </si>
  <si>
    <t>M2</t>
  </si>
  <si>
    <t>04.02 - Pintura</t>
  </si>
  <si>
    <t>FUNDO SELADOR ACRÍLICO, APLICAÇÃO MANUAL EM PAREDE, UMA DEMÃO. AF_04/2023</t>
  </si>
  <si>
    <t>PINTURA LÁTEX ACRÍLICA PREMIUM, APLICAÇÃO MANUAL EM PAREDES, DUAS DEMÃOS. AF_04/2023</t>
  </si>
  <si>
    <t>05 - Revestimentos</t>
  </si>
  <si>
    <t>05.01 - Revestimento com soleira nas portas</t>
  </si>
  <si>
    <t>SOLEIRA EM GRANITO, LARGURA 15 CM, ESPESSURA 2,0 CM. AF_09/2020</t>
  </si>
  <si>
    <t>M</t>
  </si>
  <si>
    <t>05.02 - Revestimento do piso da cabine</t>
  </si>
  <si>
    <t>PISO EM GRANITO APLICADO EM AMBIENTES INTERNOS. AF_09/2020</t>
  </si>
  <si>
    <t>Total Geral do Orçamento:</t>
  </si>
  <si>
    <t>** O Total do Grupo apresenta apenas os insumos que não são composições</t>
  </si>
  <si>
    <t>____________________________________________</t>
  </si>
  <si>
    <t>Triplan Projetos LTDA</t>
  </si>
  <si>
    <t>BRUNO VINICIUS CASARIM</t>
  </si>
  <si>
    <t>Empresa</t>
  </si>
  <si>
    <t>Engenheiro Mecânico</t>
  </si>
  <si>
    <t>Descrição do grupo</t>
  </si>
  <si>
    <t>Total do Grupo</t>
  </si>
  <si>
    <t>Preço/UN</t>
  </si>
  <si>
    <t>Serviços Técnicos</t>
  </si>
  <si>
    <t>Serviços Iniciais</t>
  </si>
  <si>
    <t>Elevadores</t>
  </si>
  <si>
    <t>Revestimentos de Parede</t>
  </si>
  <si>
    <t>Revestimentos</t>
  </si>
  <si>
    <t>Total geral</t>
  </si>
  <si>
    <t xml:space="preserve">Relatório Proposta dos Proponentes </t>
  </si>
  <si>
    <t>Obra:</t>
  </si>
  <si>
    <t>Edital:</t>
  </si>
  <si>
    <t>Razão Social:</t>
  </si>
  <si>
    <t>Data Base:</t>
  </si>
  <si>
    <t>CNPJ:</t>
  </si>
  <si>
    <t>BDI:</t>
  </si>
  <si>
    <t>%</t>
  </si>
  <si>
    <t>Custo MO</t>
  </si>
  <si>
    <t>Custo Material</t>
  </si>
  <si>
    <t>Preço MO</t>
  </si>
  <si>
    <t>Preço Material</t>
  </si>
  <si>
    <t>Verificação $+5%</t>
  </si>
  <si>
    <t>PRÓPRIA 04/24</t>
  </si>
  <si>
    <t>SINAPI 04/24</t>
  </si>
  <si>
    <t>BDI Diferenciado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</si>
</sst>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4" formatCode="_-&quot;R$&quot;\ * #,##0.00_-;\-&quot;R$&quot;\ * #,##0.00_-;_-&quot;R$&quot;\ * &quot;-&quot;??_-;_-@_-"/>
    <numFmt numFmtId="165" formatCode="0.000"/>
    <numFmt numFmtId="166" formatCode="##,##0.00"/>
    <numFmt numFmtId="167" formatCode="000000"/>
    <numFmt numFmtId="168" formatCode="#0.00"/>
    <numFmt numFmtId="169" formatCode="00000"/>
    <numFmt numFmtId="170" formatCode="##0.00"/>
    <numFmt numFmtId="171" formatCode="###,##0.00"/>
    <numFmt numFmtId="172" formatCode="#0.000"/>
    <numFmt numFmtId="173" formatCode="&quot;R$&quot;#,##0.00"/>
    <numFmt numFmtId="174" formatCode="_-[$R$-416]\ * #,##0.00_-;\-[$R$-416]\ * #,##0.00_-;_-[$R$-416]\ * &quot;-&quot;??_-;_-@_-"/>
    <numFmt numFmtId="175" formatCode="&quot;R$&quot;\ #,##0.00"/>
    <numFmt numFmtId="177" formatCode="0.00000"/>
  </numFmts>
  <fonts count="12" x14ac:knownFonts="1">
    <font>
      <sz val="10"/>
      <name val="Arial"/>
    </font>
    <font>
      <sz val="10"/>
      <name val="Arial"/>
    </font>
    <font>
      <sz val="8"/>
      <color indexed="8"/>
      <name val="Arial"/>
    </font>
    <font>
      <b/>
      <sz val="7"/>
      <color indexed="8"/>
      <name val="Arial"/>
    </font>
    <font>
      <sz val="7"/>
      <color indexed="8"/>
      <name val="Arial"/>
    </font>
    <font>
      <sz val="6"/>
      <color indexed="8"/>
      <name val="Arial"/>
    </font>
    <font>
      <sz val="12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7"/>
      <color indexed="8"/>
      <name val="Arial"/>
      <family val="2"/>
    </font>
    <font>
      <b/>
      <sz val="7"/>
      <color indexed="8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 style="hair">
        <color indexed="8"/>
      </bottom>
      <diagonal/>
    </border>
    <border>
      <left/>
      <right/>
      <top style="thin">
        <color indexed="64"/>
      </top>
      <bottom style="hair">
        <color indexed="8"/>
      </bottom>
      <diagonal/>
    </border>
    <border>
      <left/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/>
      <bottom/>
      <diagonal/>
    </border>
  </borders>
  <cellStyleXfs count="3">
    <xf numFmtId="0" fontId="0" fillId="0" borderId="0" applyNumberFormat="0" applyFont="0" applyFill="0" applyBorder="0" applyAlignment="0" applyProtection="0"/>
    <xf numFmtId="44" fontId="1" fillId="0" borderId="0" applyNumberFormat="0" applyFont="0" applyFill="0" applyBorder="0" applyAlignment="0" applyProtection="0"/>
    <xf numFmtId="9" fontId="1" fillId="0" borderId="0" applyNumberFormat="0" applyFont="0" applyFill="0" applyBorder="0" applyAlignment="0" applyProtection="0"/>
  </cellStyleXfs>
  <cellXfs count="228">
    <xf numFmtId="0" fontId="0" fillId="0" borderId="0" xfId="0" applyNumberFormat="1" applyFont="1" applyFill="1" applyBorder="1" applyAlignment="1"/>
    <xf numFmtId="0" fontId="2" fillId="2" borderId="0" xfId="0" applyNumberFormat="1" applyFont="1" applyFill="1" applyBorder="1" applyAlignment="1">
      <alignment horizontal="left" vertical="top" wrapText="1"/>
    </xf>
    <xf numFmtId="0" fontId="3" fillId="3" borderId="1" xfId="0" applyNumberFormat="1" applyFont="1" applyFill="1" applyBorder="1" applyAlignment="1">
      <alignment horizontal="right" vertical="top" wrapText="1"/>
    </xf>
    <xf numFmtId="165" fontId="3" fillId="2" borderId="1" xfId="0" applyNumberFormat="1" applyFont="1" applyFill="1" applyBorder="1" applyAlignment="1">
      <alignment horizontal="right" vertical="top" wrapText="1"/>
    </xf>
    <xf numFmtId="2" fontId="3" fillId="2" borderId="1" xfId="0" applyNumberFormat="1" applyFont="1" applyFill="1" applyBorder="1" applyAlignment="1">
      <alignment horizontal="right" vertical="top" wrapText="1"/>
    </xf>
    <xf numFmtId="165" fontId="4" fillId="2" borderId="1" xfId="0" applyNumberFormat="1" applyFont="1" applyFill="1" applyBorder="1" applyAlignment="1">
      <alignment horizontal="right" vertical="top" wrapText="1"/>
    </xf>
    <xf numFmtId="2" fontId="4" fillId="2" borderId="1" xfId="0" applyNumberFormat="1" applyFont="1" applyFill="1" applyBorder="1" applyAlignment="1">
      <alignment horizontal="right" vertical="top" wrapText="1"/>
    </xf>
    <xf numFmtId="168" fontId="4" fillId="2" borderId="1" xfId="0" applyNumberFormat="1" applyFont="1" applyFill="1" applyBorder="1" applyAlignment="1">
      <alignment horizontal="right" vertical="top" wrapText="1"/>
    </xf>
    <xf numFmtId="170" fontId="4" fillId="2" borderId="1" xfId="0" applyNumberFormat="1" applyFont="1" applyFill="1" applyBorder="1" applyAlignment="1">
      <alignment horizontal="right" vertical="top" wrapText="1"/>
    </xf>
    <xf numFmtId="171" fontId="3" fillId="2" borderId="1" xfId="0" applyNumberFormat="1" applyFont="1" applyFill="1" applyBorder="1" applyAlignment="1">
      <alignment horizontal="right" vertical="top" wrapText="1"/>
    </xf>
    <xf numFmtId="172" fontId="4" fillId="2" borderId="1" xfId="0" applyNumberFormat="1" applyFont="1" applyFill="1" applyBorder="1" applyAlignment="1">
      <alignment horizontal="right" vertical="top" wrapText="1"/>
    </xf>
    <xf numFmtId="0" fontId="3" fillId="3" borderId="2" xfId="0" applyFont="1" applyFill="1" applyBorder="1" applyAlignment="1">
      <alignment horizontal="right" vertical="top" wrapText="1"/>
    </xf>
    <xf numFmtId="166" fontId="3" fillId="2" borderId="2" xfId="0" applyNumberFormat="1" applyFont="1" applyFill="1" applyBorder="1" applyAlignment="1">
      <alignment horizontal="right" vertical="top" wrapText="1"/>
    </xf>
    <xf numFmtId="2" fontId="4" fillId="2" borderId="2" xfId="0" applyNumberFormat="1" applyFont="1" applyFill="1" applyBorder="1" applyAlignment="1">
      <alignment horizontal="right" vertical="top" wrapText="1"/>
    </xf>
    <xf numFmtId="168" fontId="4" fillId="2" borderId="2" xfId="0" applyNumberFormat="1" applyFont="1" applyFill="1" applyBorder="1" applyAlignment="1">
      <alignment horizontal="right" vertical="top" wrapText="1"/>
    </xf>
    <xf numFmtId="170" fontId="4" fillId="2" borderId="2" xfId="0" applyNumberFormat="1" applyFont="1" applyFill="1" applyBorder="1" applyAlignment="1">
      <alignment horizontal="right" vertical="top" wrapText="1"/>
    </xf>
    <xf numFmtId="171" fontId="3" fillId="2" borderId="2" xfId="0" applyNumberFormat="1" applyFont="1" applyFill="1" applyBorder="1" applyAlignment="1">
      <alignment horizontal="right" vertical="top" wrapText="1"/>
    </xf>
    <xf numFmtId="0" fontId="0" fillId="0" borderId="0" xfId="0" applyNumberFormat="1" applyFont="1" applyFill="1" applyBorder="1" applyAlignment="1">
      <alignment wrapText="1"/>
    </xf>
    <xf numFmtId="0" fontId="7" fillId="2" borderId="9" xfId="0" applyNumberFormat="1" applyFont="1" applyFill="1" applyBorder="1" applyAlignment="1" applyProtection="1">
      <alignment horizontal="left" vertical="top" wrapText="1"/>
      <protection locked="0"/>
    </xf>
    <xf numFmtId="0" fontId="8" fillId="2" borderId="9" xfId="0" applyFont="1" applyFill="1" applyBorder="1" applyAlignment="1" applyProtection="1">
      <alignment horizontal="left" vertical="top" wrapText="1"/>
      <protection locked="0"/>
    </xf>
    <xf numFmtId="0" fontId="8" fillId="2" borderId="15" xfId="0" applyFont="1" applyFill="1" applyBorder="1" applyAlignment="1" applyProtection="1">
      <alignment horizontal="left" vertical="top" wrapText="1"/>
      <protection locked="0"/>
    </xf>
    <xf numFmtId="0" fontId="8" fillId="2" borderId="14" xfId="0" applyFont="1" applyFill="1" applyBorder="1" applyAlignment="1" applyProtection="1">
      <alignment horizontal="center" vertical="top" wrapText="1"/>
      <protection locked="0"/>
    </xf>
    <xf numFmtId="0" fontId="8" fillId="2" borderId="4" xfId="0" applyFont="1" applyFill="1" applyBorder="1" applyAlignment="1" applyProtection="1">
      <alignment horizontal="center" vertical="top" wrapText="1"/>
      <protection locked="0"/>
    </xf>
    <xf numFmtId="0" fontId="7" fillId="2" borderId="1" xfId="0" applyNumberFormat="1" applyFont="1" applyFill="1" applyBorder="1" applyAlignment="1" applyProtection="1">
      <alignment horizontal="left" vertical="top" wrapText="1"/>
      <protection locked="0"/>
    </xf>
    <xf numFmtId="0" fontId="8" fillId="2" borderId="1" xfId="0" applyNumberFormat="1" applyFont="1" applyFill="1" applyBorder="1" applyAlignment="1" applyProtection="1">
      <alignment horizontal="left" vertical="top" wrapText="1"/>
      <protection locked="0"/>
    </xf>
    <xf numFmtId="0" fontId="8" fillId="2" borderId="2" xfId="0" applyNumberFormat="1" applyFont="1" applyFill="1" applyBorder="1" applyAlignment="1" applyProtection="1">
      <alignment vertical="top" wrapText="1"/>
      <protection locked="0"/>
    </xf>
    <xf numFmtId="0" fontId="8" fillId="2" borderId="3" xfId="0" applyNumberFormat="1" applyFont="1" applyFill="1" applyBorder="1" applyAlignment="1" applyProtection="1">
      <alignment vertical="top" wrapText="1"/>
      <protection locked="0"/>
    </xf>
    <xf numFmtId="0" fontId="3" fillId="5" borderId="1" xfId="0" applyNumberFormat="1" applyFont="1" applyFill="1" applyBorder="1" applyAlignment="1">
      <alignment horizontal="right" vertical="center" wrapText="1"/>
    </xf>
    <xf numFmtId="0" fontId="10" fillId="3" borderId="1" xfId="0" applyFont="1" applyFill="1" applyBorder="1" applyAlignment="1">
      <alignment horizontal="center" vertical="top" wrapText="1"/>
    </xf>
    <xf numFmtId="173" fontId="9" fillId="4" borderId="2" xfId="1" applyNumberFormat="1" applyFont="1" applyFill="1" applyBorder="1" applyAlignment="1" applyProtection="1">
      <alignment vertical="top" wrapText="1"/>
      <protection locked="0"/>
    </xf>
    <xf numFmtId="173" fontId="9" fillId="4" borderId="2" xfId="0" applyNumberFormat="1" applyFont="1" applyFill="1" applyBorder="1" applyAlignment="1" applyProtection="1">
      <alignment horizontal="center" vertical="top" wrapText="1"/>
      <protection locked="0"/>
    </xf>
    <xf numFmtId="0" fontId="11" fillId="0" borderId="0" xfId="0" applyNumberFormat="1" applyFont="1" applyFill="1" applyBorder="1" applyAlignment="1" applyProtection="1">
      <alignment horizontal="center" vertical="top" wrapText="1"/>
    </xf>
    <xf numFmtId="0" fontId="2" fillId="2" borderId="0" xfId="0" applyNumberFormat="1" applyFont="1" applyFill="1" applyBorder="1" applyAlignment="1" applyProtection="1">
      <alignment horizontal="left" vertical="top" wrapText="1"/>
      <protection locked="0"/>
    </xf>
    <xf numFmtId="0" fontId="0" fillId="0" borderId="0" xfId="0" applyNumberFormat="1" applyFont="1" applyFill="1" applyBorder="1" applyAlignment="1" applyProtection="1">
      <protection locked="0"/>
    </xf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/>
    <xf numFmtId="0" fontId="3" fillId="3" borderId="1" xfId="0" applyNumberFormat="1" applyFont="1" applyFill="1" applyBorder="1" applyAlignment="1" applyProtection="1">
      <alignment horizontal="right" vertical="top" wrapText="1"/>
    </xf>
    <xf numFmtId="0" fontId="3" fillId="5" borderId="1" xfId="0" applyNumberFormat="1" applyFont="1" applyFill="1" applyBorder="1" applyAlignment="1" applyProtection="1">
      <alignment horizontal="right" vertical="center" wrapText="1"/>
    </xf>
    <xf numFmtId="0" fontId="10" fillId="3" borderId="1" xfId="0" applyFont="1" applyFill="1" applyBorder="1" applyAlignment="1" applyProtection="1">
      <alignment horizontal="center" vertical="top" wrapText="1"/>
    </xf>
    <xf numFmtId="165" fontId="3" fillId="2" borderId="1" xfId="0" applyNumberFormat="1" applyFont="1" applyFill="1" applyBorder="1" applyAlignment="1" applyProtection="1">
      <alignment horizontal="right" vertical="top" wrapText="1"/>
    </xf>
    <xf numFmtId="2" fontId="3" fillId="2" borderId="1" xfId="0" applyNumberFormat="1" applyFont="1" applyFill="1" applyBorder="1" applyAlignment="1" applyProtection="1">
      <alignment horizontal="right" vertical="top" wrapText="1"/>
    </xf>
    <xf numFmtId="165" fontId="4" fillId="2" borderId="1" xfId="0" applyNumberFormat="1" applyFont="1" applyFill="1" applyBorder="1" applyAlignment="1" applyProtection="1">
      <alignment horizontal="right" vertical="top" wrapText="1"/>
    </xf>
    <xf numFmtId="2" fontId="4" fillId="2" borderId="1" xfId="0" applyNumberFormat="1" applyFont="1" applyFill="1" applyBorder="1" applyAlignment="1" applyProtection="1">
      <alignment horizontal="right" vertical="top" wrapText="1"/>
    </xf>
    <xf numFmtId="172" fontId="4" fillId="2" borderId="1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175" fontId="4" fillId="3" borderId="16" xfId="1" applyNumberFormat="1" applyFont="1" applyFill="1" applyBorder="1" applyAlignment="1" applyProtection="1">
      <alignment horizontal="center" vertical="top" wrapText="1"/>
    </xf>
    <xf numFmtId="175" fontId="4" fillId="3" borderId="0" xfId="1" applyNumberFormat="1" applyFont="1" applyFill="1" applyBorder="1" applyAlignment="1" applyProtection="1">
      <alignment horizontal="center" vertical="top" wrapText="1"/>
    </xf>
    <xf numFmtId="0" fontId="2" fillId="2" borderId="0" xfId="0" applyNumberFormat="1" applyFont="1" applyFill="1" applyBorder="1" applyAlignment="1" applyProtection="1">
      <alignment horizontal="left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2" fillId="2" borderId="0" xfId="0" applyNumberFormat="1" applyFont="1" applyFill="1" applyBorder="1" applyAlignment="1">
      <alignment horizontal="right" vertical="top" wrapText="1"/>
    </xf>
    <xf numFmtId="173" fontId="9" fillId="4" borderId="2" xfId="0" applyNumberFormat="1" applyFont="1" applyFill="1" applyBorder="1" applyAlignment="1" applyProtection="1">
      <alignment horizontal="center" vertical="top" wrapText="1"/>
      <protection locked="0"/>
    </xf>
    <xf numFmtId="173" fontId="9" fillId="4" borderId="4" xfId="0" applyNumberFormat="1" applyFont="1" applyFill="1" applyBorder="1" applyAlignment="1" applyProtection="1">
      <alignment horizontal="center" vertical="top" wrapText="1"/>
      <protection locked="0"/>
    </xf>
    <xf numFmtId="173" fontId="9" fillId="0" borderId="2" xfId="0" applyNumberFormat="1" applyFont="1" applyFill="1" applyBorder="1" applyAlignment="1" applyProtection="1">
      <alignment horizontal="center" vertical="top" wrapText="1"/>
    </xf>
    <xf numFmtId="173" fontId="9" fillId="0" borderId="4" xfId="0" applyNumberFormat="1" applyFont="1" applyFill="1" applyBorder="1" applyAlignment="1" applyProtection="1">
      <alignment horizontal="center" vertical="top" wrapText="1"/>
    </xf>
    <xf numFmtId="173" fontId="9" fillId="0" borderId="2" xfId="1" applyNumberFormat="1" applyFont="1" applyFill="1" applyBorder="1" applyAlignment="1" applyProtection="1">
      <alignment horizontal="center" vertical="top" wrapText="1"/>
    </xf>
    <xf numFmtId="173" fontId="9" fillId="0" borderId="4" xfId="1" applyNumberFormat="1" applyFont="1" applyFill="1" applyBorder="1" applyAlignment="1" applyProtection="1">
      <alignment horizontal="center" vertical="top" wrapText="1"/>
    </xf>
    <xf numFmtId="174" fontId="9" fillId="0" borderId="2" xfId="0" applyNumberFormat="1" applyFont="1" applyFill="1" applyBorder="1" applyAlignment="1" applyProtection="1">
      <alignment horizontal="center" vertical="top" wrapText="1"/>
    </xf>
    <xf numFmtId="174" fontId="9" fillId="0" borderId="3" xfId="0" applyNumberFormat="1" applyFont="1" applyFill="1" applyBorder="1" applyAlignment="1" applyProtection="1">
      <alignment horizontal="center" vertical="top" wrapText="1"/>
    </xf>
    <xf numFmtId="174" fontId="9" fillId="0" borderId="4" xfId="0" applyNumberFormat="1" applyFont="1" applyFill="1" applyBorder="1" applyAlignment="1" applyProtection="1">
      <alignment horizontal="center" vertical="top" wrapText="1"/>
    </xf>
    <xf numFmtId="173" fontId="4" fillId="0" borderId="2" xfId="0" applyNumberFormat="1" applyFont="1" applyFill="1" applyBorder="1" applyAlignment="1" applyProtection="1">
      <alignment horizontal="right" vertical="top" wrapText="1"/>
    </xf>
    <xf numFmtId="173" fontId="4" fillId="0" borderId="4" xfId="0" applyNumberFormat="1" applyFont="1" applyFill="1" applyBorder="1" applyAlignment="1" applyProtection="1">
      <alignment horizontal="right" vertical="top" wrapText="1"/>
    </xf>
    <xf numFmtId="0" fontId="3" fillId="5" borderId="2" xfId="0" applyFont="1" applyFill="1" applyBorder="1" applyAlignment="1" applyProtection="1">
      <alignment horizontal="right" vertical="center" wrapText="1"/>
    </xf>
    <xf numFmtId="0" fontId="3" fillId="5" borderId="4" xfId="0" applyFont="1" applyFill="1" applyBorder="1" applyAlignment="1" applyProtection="1">
      <alignment horizontal="right" vertical="center" wrapText="1"/>
    </xf>
    <xf numFmtId="0" fontId="3" fillId="3" borderId="2" xfId="0" applyFont="1" applyFill="1" applyBorder="1" applyAlignment="1" applyProtection="1">
      <alignment horizontal="right" vertical="top" wrapText="1"/>
    </xf>
    <xf numFmtId="0" fontId="3" fillId="3" borderId="3" xfId="0" applyFont="1" applyFill="1" applyBorder="1" applyAlignment="1" applyProtection="1">
      <alignment horizontal="right" vertical="top" wrapText="1"/>
    </xf>
    <xf numFmtId="0" fontId="3" fillId="3" borderId="4" xfId="0" applyFont="1" applyFill="1" applyBorder="1" applyAlignment="1" applyProtection="1">
      <alignment horizontal="right" vertical="top" wrapText="1"/>
    </xf>
    <xf numFmtId="0" fontId="4" fillId="2" borderId="2" xfId="0" applyFont="1" applyFill="1" applyBorder="1" applyAlignment="1" applyProtection="1">
      <alignment horizontal="left" vertical="top" wrapText="1"/>
    </xf>
    <xf numFmtId="0" fontId="4" fillId="2" borderId="3" xfId="0" applyFont="1" applyFill="1" applyBorder="1" applyAlignment="1" applyProtection="1">
      <alignment horizontal="left" vertical="top" wrapText="1"/>
    </xf>
    <xf numFmtId="0" fontId="4" fillId="2" borderId="4" xfId="0" applyFont="1" applyFill="1" applyBorder="1" applyAlignment="1" applyProtection="1">
      <alignment horizontal="left" vertical="top" wrapText="1"/>
    </xf>
    <xf numFmtId="169" fontId="4" fillId="2" borderId="2" xfId="0" applyNumberFormat="1" applyFont="1" applyFill="1" applyBorder="1" applyAlignment="1" applyProtection="1">
      <alignment horizontal="left" vertical="top" wrapText="1"/>
    </xf>
    <xf numFmtId="169" fontId="4" fillId="2" borderId="4" xfId="0" applyNumberFormat="1" applyFont="1" applyFill="1" applyBorder="1" applyAlignment="1" applyProtection="1">
      <alignment horizontal="left" vertical="top" wrapText="1"/>
    </xf>
    <xf numFmtId="0" fontId="4" fillId="2" borderId="2" xfId="0" applyFont="1" applyFill="1" applyBorder="1" applyAlignment="1" applyProtection="1">
      <alignment horizontal="center" vertical="top" wrapText="1"/>
    </xf>
    <xf numFmtId="0" fontId="4" fillId="2" borderId="3" xfId="0" applyFont="1" applyFill="1" applyBorder="1" applyAlignment="1" applyProtection="1">
      <alignment horizontal="center" vertical="top" wrapText="1"/>
    </xf>
    <xf numFmtId="0" fontId="4" fillId="2" borderId="4" xfId="0" applyFont="1" applyFill="1" applyBorder="1" applyAlignment="1" applyProtection="1">
      <alignment horizontal="center" vertical="top" wrapText="1"/>
    </xf>
    <xf numFmtId="168" fontId="4" fillId="2" borderId="2" xfId="0" applyNumberFormat="1" applyFont="1" applyFill="1" applyBorder="1" applyAlignment="1" applyProtection="1">
      <alignment horizontal="right" vertical="top" wrapText="1"/>
    </xf>
    <xf numFmtId="168" fontId="4" fillId="2" borderId="3" xfId="0" applyNumberFormat="1" applyFont="1" applyFill="1" applyBorder="1" applyAlignment="1" applyProtection="1">
      <alignment horizontal="right" vertical="top" wrapText="1"/>
    </xf>
    <xf numFmtId="168" fontId="4" fillId="2" borderId="4" xfId="0" applyNumberFormat="1" applyFont="1" applyFill="1" applyBorder="1" applyAlignment="1" applyProtection="1">
      <alignment horizontal="right" vertical="top" wrapText="1"/>
    </xf>
    <xf numFmtId="173" fontId="9" fillId="0" borderId="3" xfId="0" applyNumberFormat="1" applyFont="1" applyFill="1" applyBorder="1" applyAlignment="1" applyProtection="1">
      <alignment horizontal="center" vertical="top" wrapText="1"/>
    </xf>
    <xf numFmtId="0" fontId="3" fillId="2" borderId="0" xfId="0" applyNumberFormat="1" applyFont="1" applyFill="1" applyBorder="1" applyAlignment="1" applyProtection="1">
      <alignment horizontal="left" vertical="top" wrapText="1"/>
    </xf>
    <xf numFmtId="0" fontId="3" fillId="3" borderId="2" xfId="0" applyFont="1" applyFill="1" applyBorder="1" applyAlignment="1" applyProtection="1">
      <alignment horizontal="left" vertical="top" wrapText="1"/>
    </xf>
    <xf numFmtId="0" fontId="3" fillId="3" borderId="3" xfId="0" applyFont="1" applyFill="1" applyBorder="1" applyAlignment="1" applyProtection="1">
      <alignment horizontal="left" vertical="top" wrapText="1"/>
    </xf>
    <xf numFmtId="0" fontId="3" fillId="3" borderId="4" xfId="0" applyFont="1" applyFill="1" applyBorder="1" applyAlignment="1" applyProtection="1">
      <alignment horizontal="left" vertical="top" wrapText="1"/>
    </xf>
    <xf numFmtId="0" fontId="3" fillId="3" borderId="2" xfId="0" applyFont="1" applyFill="1" applyBorder="1" applyAlignment="1" applyProtection="1">
      <alignment horizontal="center" vertical="top" wrapText="1"/>
    </xf>
    <xf numFmtId="0" fontId="3" fillId="3" borderId="3" xfId="0" applyFont="1" applyFill="1" applyBorder="1" applyAlignment="1" applyProtection="1">
      <alignment horizontal="center" vertical="top" wrapText="1"/>
    </xf>
    <xf numFmtId="0" fontId="3" fillId="3" borderId="4" xfId="0" applyFont="1" applyFill="1" applyBorder="1" applyAlignment="1" applyProtection="1">
      <alignment horizontal="center" vertical="top" wrapText="1"/>
    </xf>
    <xf numFmtId="2" fontId="4" fillId="2" borderId="2" xfId="0" applyNumberFormat="1" applyFont="1" applyFill="1" applyBorder="1" applyAlignment="1" applyProtection="1">
      <alignment horizontal="right" vertical="top" wrapText="1"/>
    </xf>
    <xf numFmtId="2" fontId="4" fillId="2" borderId="3" xfId="0" applyNumberFormat="1" applyFont="1" applyFill="1" applyBorder="1" applyAlignment="1" applyProtection="1">
      <alignment horizontal="right" vertical="top" wrapText="1"/>
    </xf>
    <xf numFmtId="2" fontId="4" fillId="2" borderId="4" xfId="0" applyNumberFormat="1" applyFont="1" applyFill="1" applyBorder="1" applyAlignment="1" applyProtection="1">
      <alignment horizontal="right" vertical="top" wrapText="1"/>
    </xf>
    <xf numFmtId="2" fontId="3" fillId="2" borderId="2" xfId="0" applyNumberFormat="1" applyFont="1" applyFill="1" applyBorder="1" applyAlignment="1" applyProtection="1">
      <alignment horizontal="right" vertical="top" wrapText="1"/>
    </xf>
    <xf numFmtId="2" fontId="3" fillId="2" borderId="3" xfId="0" applyNumberFormat="1" applyFont="1" applyFill="1" applyBorder="1" applyAlignment="1" applyProtection="1">
      <alignment horizontal="right" vertical="top" wrapText="1"/>
    </xf>
    <xf numFmtId="2" fontId="3" fillId="2" borderId="4" xfId="0" applyNumberFormat="1" applyFont="1" applyFill="1" applyBorder="1" applyAlignment="1" applyProtection="1">
      <alignment horizontal="right" vertical="top" wrapText="1"/>
    </xf>
    <xf numFmtId="0" fontId="3" fillId="2" borderId="2" xfId="0" applyFont="1" applyFill="1" applyBorder="1" applyAlignment="1" applyProtection="1">
      <alignment horizontal="left" vertical="top" wrapText="1"/>
    </xf>
    <xf numFmtId="0" fontId="3" fillId="2" borderId="3" xfId="0" applyFont="1" applyFill="1" applyBorder="1" applyAlignment="1" applyProtection="1">
      <alignment horizontal="left" vertical="top" wrapText="1"/>
    </xf>
    <xf numFmtId="0" fontId="3" fillId="2" borderId="4" xfId="0" applyFont="1" applyFill="1" applyBorder="1" applyAlignment="1" applyProtection="1">
      <alignment horizontal="left" vertical="top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3" fillId="2" borderId="4" xfId="0" applyFont="1" applyFill="1" applyBorder="1" applyAlignment="1" applyProtection="1">
      <alignment horizontal="center" vertical="top" wrapText="1"/>
    </xf>
    <xf numFmtId="170" fontId="4" fillId="2" borderId="2" xfId="0" applyNumberFormat="1" applyFont="1" applyFill="1" applyBorder="1" applyAlignment="1" applyProtection="1">
      <alignment horizontal="right" vertical="top" wrapText="1"/>
    </xf>
    <xf numFmtId="170" fontId="4" fillId="2" borderId="3" xfId="0" applyNumberFormat="1" applyFont="1" applyFill="1" applyBorder="1" applyAlignment="1" applyProtection="1">
      <alignment horizontal="right" vertical="top" wrapText="1"/>
    </xf>
    <xf numFmtId="170" fontId="4" fillId="2" borderId="4" xfId="0" applyNumberFormat="1" applyFont="1" applyFill="1" applyBorder="1" applyAlignment="1" applyProtection="1">
      <alignment horizontal="right" vertical="top" wrapText="1"/>
    </xf>
    <xf numFmtId="167" fontId="4" fillId="2" borderId="2" xfId="0" applyNumberFormat="1" applyFont="1" applyFill="1" applyBorder="1" applyAlignment="1" applyProtection="1">
      <alignment horizontal="left" vertical="top" wrapText="1"/>
    </xf>
    <xf numFmtId="167" fontId="4" fillId="2" borderId="4" xfId="0" applyNumberFormat="1" applyFont="1" applyFill="1" applyBorder="1" applyAlignment="1" applyProtection="1">
      <alignment horizontal="left" vertical="top" wrapText="1"/>
    </xf>
    <xf numFmtId="0" fontId="8" fillId="2" borderId="2" xfId="0" applyFont="1" applyFill="1" applyBorder="1" applyAlignment="1" applyProtection="1">
      <alignment horizontal="center" vertical="top" wrapText="1"/>
      <protection locked="0"/>
    </xf>
    <xf numFmtId="0" fontId="8" fillId="2" borderId="3" xfId="0" applyFont="1" applyFill="1" applyBorder="1" applyAlignment="1" applyProtection="1">
      <alignment horizontal="center" vertical="top" wrapText="1"/>
      <protection locked="0"/>
    </xf>
    <xf numFmtId="0" fontId="8" fillId="2" borderId="2" xfId="0" applyNumberFormat="1" applyFont="1" applyFill="1" applyBorder="1" applyAlignment="1" applyProtection="1">
      <alignment horizontal="center" vertical="top" wrapText="1"/>
      <protection locked="0"/>
    </xf>
    <xf numFmtId="0" fontId="8" fillId="2" borderId="3" xfId="0" applyNumberFormat="1" applyFont="1" applyFill="1" applyBorder="1" applyAlignment="1" applyProtection="1">
      <alignment horizontal="center" vertical="top" wrapText="1"/>
      <protection locked="0"/>
    </xf>
    <xf numFmtId="10" fontId="9" fillId="4" borderId="2" xfId="0" applyNumberFormat="1" applyFont="1" applyFill="1" applyBorder="1" applyAlignment="1" applyProtection="1">
      <alignment horizontal="center" vertical="top" wrapText="1"/>
      <protection locked="0"/>
    </xf>
    <xf numFmtId="10" fontId="9" fillId="4" borderId="3" xfId="0" applyNumberFormat="1" applyFont="1" applyFill="1" applyBorder="1" applyAlignment="1" applyProtection="1">
      <alignment horizontal="center" vertical="top" wrapText="1"/>
      <protection locked="0"/>
    </xf>
    <xf numFmtId="10" fontId="9" fillId="4" borderId="4" xfId="0" applyNumberFormat="1" applyFont="1" applyFill="1" applyBorder="1" applyAlignment="1" applyProtection="1">
      <alignment horizontal="center" vertical="top" wrapText="1"/>
      <protection locked="0"/>
    </xf>
    <xf numFmtId="0" fontId="2" fillId="2" borderId="5" xfId="0" applyNumberFormat="1" applyFont="1" applyFill="1" applyBorder="1" applyAlignment="1" applyProtection="1">
      <alignment horizontal="left" vertical="top" wrapText="1"/>
    </xf>
    <xf numFmtId="0" fontId="8" fillId="2" borderId="6" xfId="0" applyNumberFormat="1" applyFont="1" applyFill="1" applyBorder="1" applyAlignment="1" applyProtection="1">
      <alignment horizontal="center" vertical="top" wrapText="1"/>
      <protection locked="0"/>
    </xf>
    <xf numFmtId="0" fontId="8" fillId="2" borderId="7" xfId="0" applyNumberFormat="1" applyFont="1" applyFill="1" applyBorder="1" applyAlignment="1" applyProtection="1">
      <alignment horizontal="center" vertical="top" wrapText="1"/>
      <protection locked="0"/>
    </xf>
    <xf numFmtId="0" fontId="8" fillId="2" borderId="8" xfId="0" applyNumberFormat="1" applyFont="1" applyFill="1" applyBorder="1" applyAlignment="1" applyProtection="1">
      <alignment horizontal="center" vertical="top" wrapText="1"/>
      <protection locked="0"/>
    </xf>
    <xf numFmtId="0" fontId="7" fillId="2" borderId="12" xfId="0" applyFont="1" applyFill="1" applyBorder="1" applyAlignment="1" applyProtection="1">
      <alignment horizontal="left" vertical="top" wrapText="1"/>
      <protection locked="0"/>
    </xf>
    <xf numFmtId="0" fontId="7" fillId="2" borderId="13" xfId="0" applyFont="1" applyFill="1" applyBorder="1" applyAlignment="1" applyProtection="1">
      <alignment horizontal="left" vertical="top" wrapText="1"/>
      <protection locked="0"/>
    </xf>
    <xf numFmtId="0" fontId="7" fillId="2" borderId="14" xfId="0" applyFont="1" applyFill="1" applyBorder="1" applyAlignment="1" applyProtection="1">
      <alignment horizontal="left" vertical="top" wrapText="1"/>
      <protection locked="0"/>
    </xf>
    <xf numFmtId="0" fontId="8" fillId="2" borderId="12" xfId="0" applyFont="1" applyFill="1" applyBorder="1" applyAlignment="1" applyProtection="1">
      <alignment horizontal="left" vertical="top" wrapText="1"/>
      <protection locked="0"/>
    </xf>
    <xf numFmtId="0" fontId="8" fillId="2" borderId="13" xfId="0" applyFont="1" applyFill="1" applyBorder="1" applyAlignment="1" applyProtection="1">
      <alignment horizontal="left" vertical="top" wrapText="1"/>
      <protection locked="0"/>
    </xf>
    <xf numFmtId="0" fontId="8" fillId="2" borderId="14" xfId="0" applyFont="1" applyFill="1" applyBorder="1" applyAlignment="1" applyProtection="1">
      <alignment horizontal="left" vertical="top" wrapText="1"/>
      <protection locked="0"/>
    </xf>
    <xf numFmtId="0" fontId="7" fillId="2" borderId="12" xfId="0" applyNumberFormat="1" applyFont="1" applyFill="1" applyBorder="1" applyAlignment="1" applyProtection="1">
      <alignment horizontal="left" vertical="top" wrapText="1"/>
      <protection locked="0"/>
    </xf>
    <xf numFmtId="0" fontId="7" fillId="2" borderId="13" xfId="0" applyNumberFormat="1" applyFont="1" applyFill="1" applyBorder="1" applyAlignment="1" applyProtection="1">
      <alignment horizontal="left" vertical="top" wrapText="1"/>
      <protection locked="0"/>
    </xf>
    <xf numFmtId="0" fontId="7" fillId="2" borderId="14" xfId="0" applyNumberFormat="1" applyFont="1" applyFill="1" applyBorder="1" applyAlignment="1" applyProtection="1">
      <alignment horizontal="left" vertical="top" wrapText="1"/>
      <protection locked="0"/>
    </xf>
    <xf numFmtId="17" fontId="8" fillId="2" borderId="12" xfId="0" applyNumberFormat="1" applyFont="1" applyFill="1" applyBorder="1" applyAlignment="1" applyProtection="1">
      <alignment horizontal="left" vertical="top" wrapText="1"/>
      <protection locked="0"/>
    </xf>
    <xf numFmtId="17" fontId="8" fillId="2" borderId="13" xfId="0" applyNumberFormat="1" applyFont="1" applyFill="1" applyBorder="1" applyAlignment="1" applyProtection="1">
      <alignment horizontal="left" vertical="top" wrapText="1"/>
      <protection locked="0"/>
    </xf>
    <xf numFmtId="17" fontId="8" fillId="2" borderId="14" xfId="0" applyNumberFormat="1" applyFont="1" applyFill="1" applyBorder="1" applyAlignment="1" applyProtection="1">
      <alignment horizontal="left" vertical="top" wrapText="1"/>
      <protection locked="0"/>
    </xf>
    <xf numFmtId="0" fontId="2" fillId="2" borderId="0" xfId="0" applyNumberFormat="1" applyFont="1" applyFill="1" applyBorder="1" applyAlignment="1" applyProtection="1">
      <alignment horizontal="left" vertical="top" wrapText="1"/>
      <protection locked="0"/>
    </xf>
    <xf numFmtId="0" fontId="6" fillId="2" borderId="6" xfId="0" applyNumberFormat="1" applyFont="1" applyFill="1" applyBorder="1" applyAlignment="1" applyProtection="1">
      <alignment horizontal="center" vertical="top" wrapText="1"/>
      <protection locked="0"/>
    </xf>
    <xf numFmtId="0" fontId="6" fillId="2" borderId="7" xfId="0" applyNumberFormat="1" applyFont="1" applyFill="1" applyBorder="1" applyAlignment="1" applyProtection="1">
      <alignment horizontal="center" vertical="top" wrapText="1"/>
      <protection locked="0"/>
    </xf>
    <xf numFmtId="0" fontId="6" fillId="2" borderId="8" xfId="0" applyNumberFormat="1" applyFont="1" applyFill="1" applyBorder="1" applyAlignment="1" applyProtection="1">
      <alignment horizontal="center" vertical="top" wrapText="1"/>
      <protection locked="0"/>
    </xf>
    <xf numFmtId="0" fontId="8" fillId="2" borderId="10" xfId="0" applyFont="1" applyFill="1" applyBorder="1" applyAlignment="1" applyProtection="1">
      <alignment horizontal="left" vertical="top" wrapText="1"/>
      <protection locked="0"/>
    </xf>
    <xf numFmtId="0" fontId="8" fillId="2" borderId="7" xfId="0" applyFont="1" applyFill="1" applyBorder="1" applyAlignment="1" applyProtection="1">
      <alignment horizontal="left" vertical="top" wrapText="1"/>
      <protection locked="0"/>
    </xf>
    <xf numFmtId="0" fontId="8" fillId="2" borderId="11" xfId="0" applyFont="1" applyFill="1" applyBorder="1" applyAlignment="1" applyProtection="1">
      <alignment horizontal="left" vertical="top" wrapText="1"/>
      <protection locked="0"/>
    </xf>
    <xf numFmtId="0" fontId="7" fillId="2" borderId="10" xfId="0" applyNumberFormat="1" applyFont="1" applyFill="1" applyBorder="1" applyAlignment="1" applyProtection="1">
      <alignment horizontal="center" vertical="top" wrapText="1"/>
      <protection locked="0"/>
    </xf>
    <xf numFmtId="0" fontId="7" fillId="2" borderId="11" xfId="0" applyNumberFormat="1" applyFont="1" applyFill="1" applyBorder="1" applyAlignment="1" applyProtection="1">
      <alignment horizontal="center" vertical="top" wrapText="1"/>
      <protection locked="0"/>
    </xf>
    <xf numFmtId="0" fontId="7" fillId="2" borderId="7" xfId="0" applyNumberFormat="1" applyFont="1" applyFill="1" applyBorder="1" applyAlignment="1" applyProtection="1">
      <alignment horizontal="center" vertical="top" wrapText="1"/>
      <protection locked="0"/>
    </xf>
    <xf numFmtId="175" fontId="4" fillId="3" borderId="16" xfId="1" applyNumberFormat="1" applyFont="1" applyFill="1" applyBorder="1" applyAlignment="1">
      <alignment horizontal="center" vertical="top" wrapText="1"/>
    </xf>
    <xf numFmtId="175" fontId="4" fillId="3" borderId="0" xfId="1" applyNumberFormat="1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right" vertical="top" wrapText="1"/>
    </xf>
    <xf numFmtId="0" fontId="3" fillId="3" borderId="4" xfId="0" applyFont="1" applyFill="1" applyBorder="1" applyAlignment="1">
      <alignment horizontal="right" vertical="top" wrapText="1"/>
    </xf>
    <xf numFmtId="174" fontId="9" fillId="0" borderId="2" xfId="0" applyNumberFormat="1" applyFont="1" applyFill="1" applyBorder="1" applyAlignment="1" applyProtection="1">
      <alignment horizontal="center" vertical="top" wrapText="1"/>
      <protection locked="0"/>
    </xf>
    <xf numFmtId="174" fontId="9" fillId="0" borderId="3" xfId="0" applyNumberFormat="1" applyFont="1" applyFill="1" applyBorder="1" applyAlignment="1" applyProtection="1">
      <alignment horizontal="center" vertical="top" wrapText="1"/>
      <protection locked="0"/>
    </xf>
    <xf numFmtId="174" fontId="9" fillId="0" borderId="4" xfId="0" applyNumberFormat="1" applyFont="1" applyFill="1" applyBorder="1" applyAlignment="1" applyProtection="1">
      <alignment horizontal="center" vertical="top" wrapText="1"/>
      <protection locked="0"/>
    </xf>
    <xf numFmtId="173" fontId="9" fillId="0" borderId="2" xfId="1" applyNumberFormat="1" applyFont="1" applyFill="1" applyBorder="1" applyAlignment="1" applyProtection="1">
      <alignment horizontal="center" vertical="top" wrapText="1"/>
      <protection locked="0"/>
    </xf>
    <xf numFmtId="173" fontId="9" fillId="0" borderId="4" xfId="1" applyNumberFormat="1" applyFont="1" applyFill="1" applyBorder="1" applyAlignment="1" applyProtection="1">
      <alignment horizontal="center" vertical="top" wrapText="1"/>
      <protection locked="0"/>
    </xf>
    <xf numFmtId="0" fontId="3" fillId="0" borderId="0" xfId="0" applyNumberFormat="1" applyFont="1" applyFill="1" applyBorder="1" applyAlignment="1">
      <alignment horizontal="right" vertical="top" wrapText="1"/>
    </xf>
    <xf numFmtId="168" fontId="4" fillId="2" borderId="2" xfId="0" applyNumberFormat="1" applyFont="1" applyFill="1" applyBorder="1" applyAlignment="1">
      <alignment horizontal="right" vertical="top" wrapText="1"/>
    </xf>
    <xf numFmtId="168" fontId="4" fillId="2" borderId="3" xfId="0" applyNumberFormat="1" applyFont="1" applyFill="1" applyBorder="1" applyAlignment="1">
      <alignment horizontal="right" vertical="top" wrapText="1"/>
    </xf>
    <xf numFmtId="168" fontId="4" fillId="2" borderId="4" xfId="0" applyNumberFormat="1" applyFont="1" applyFill="1" applyBorder="1" applyAlignment="1">
      <alignment horizontal="right" vertical="top" wrapText="1"/>
    </xf>
    <xf numFmtId="173" fontId="9" fillId="0" borderId="2" xfId="0" applyNumberFormat="1" applyFont="1" applyFill="1" applyBorder="1" applyAlignment="1" applyProtection="1">
      <alignment horizontal="center" vertical="top" wrapText="1"/>
      <protection locked="0"/>
    </xf>
    <xf numFmtId="173" fontId="9" fillId="0" borderId="3" xfId="0" applyNumberFormat="1" applyFont="1" applyFill="1" applyBorder="1" applyAlignment="1" applyProtection="1">
      <alignment horizontal="center" vertical="top" wrapText="1"/>
      <protection locked="0"/>
    </xf>
    <xf numFmtId="173" fontId="9" fillId="0" borderId="4" xfId="0" applyNumberFormat="1" applyFont="1" applyFill="1" applyBorder="1" applyAlignment="1" applyProtection="1">
      <alignment horizontal="center" vertical="top" wrapText="1"/>
      <protection locked="0"/>
    </xf>
    <xf numFmtId="10" fontId="9" fillId="4" borderId="2" xfId="0" applyNumberFormat="1" applyFont="1" applyFill="1" applyBorder="1" applyAlignment="1" applyProtection="1">
      <alignment horizontal="right" vertical="top" wrapText="1"/>
      <protection locked="0"/>
    </xf>
    <xf numFmtId="10" fontId="9" fillId="4" borderId="4" xfId="0" applyNumberFormat="1" applyFont="1" applyFill="1" applyBorder="1" applyAlignment="1" applyProtection="1">
      <alignment horizontal="right" vertical="top" wrapText="1"/>
      <protection locked="0"/>
    </xf>
    <xf numFmtId="0" fontId="3" fillId="3" borderId="3" xfId="0" applyFont="1" applyFill="1" applyBorder="1" applyAlignment="1">
      <alignment horizontal="right" vertical="top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top" wrapText="1"/>
    </xf>
    <xf numFmtId="0" fontId="3" fillId="5" borderId="2" xfId="0" applyFont="1" applyFill="1" applyBorder="1" applyAlignment="1">
      <alignment horizontal="right" vertical="center" wrapText="1"/>
    </xf>
    <xf numFmtId="0" fontId="3" fillId="5" borderId="4" xfId="0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169" fontId="4" fillId="2" borderId="2" xfId="0" applyNumberFormat="1" applyFont="1" applyFill="1" applyBorder="1" applyAlignment="1">
      <alignment horizontal="left" vertical="top" wrapText="1"/>
    </xf>
    <xf numFmtId="169" fontId="4" fillId="2" borderId="4" xfId="0" applyNumberFormat="1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center" vertical="top" wrapText="1"/>
    </xf>
    <xf numFmtId="2" fontId="4" fillId="2" borderId="2" xfId="0" applyNumberFormat="1" applyFont="1" applyFill="1" applyBorder="1" applyAlignment="1">
      <alignment horizontal="right" vertical="top" wrapText="1"/>
    </xf>
    <xf numFmtId="2" fontId="4" fillId="2" borderId="3" xfId="0" applyNumberFormat="1" applyFont="1" applyFill="1" applyBorder="1" applyAlignment="1">
      <alignment horizontal="right" vertical="top" wrapText="1"/>
    </xf>
    <xf numFmtId="2" fontId="4" fillId="2" borderId="4" xfId="0" applyNumberFormat="1" applyFont="1" applyFill="1" applyBorder="1" applyAlignment="1">
      <alignment horizontal="righ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2" fontId="3" fillId="2" borderId="2" xfId="0" applyNumberFormat="1" applyFont="1" applyFill="1" applyBorder="1" applyAlignment="1">
      <alignment horizontal="right" vertical="top" wrapText="1"/>
    </xf>
    <xf numFmtId="2" fontId="3" fillId="2" borderId="3" xfId="0" applyNumberFormat="1" applyFont="1" applyFill="1" applyBorder="1" applyAlignment="1">
      <alignment horizontal="right" vertical="top" wrapText="1"/>
    </xf>
    <xf numFmtId="2" fontId="3" fillId="2" borderId="4" xfId="0" applyNumberFormat="1" applyFont="1" applyFill="1" applyBorder="1" applyAlignment="1">
      <alignment horizontal="right" vertical="top" wrapText="1"/>
    </xf>
    <xf numFmtId="170" fontId="4" fillId="2" borderId="2" xfId="0" applyNumberFormat="1" applyFont="1" applyFill="1" applyBorder="1" applyAlignment="1">
      <alignment horizontal="right" vertical="top" wrapText="1"/>
    </xf>
    <xf numFmtId="170" fontId="4" fillId="2" borderId="3" xfId="0" applyNumberFormat="1" applyFont="1" applyFill="1" applyBorder="1" applyAlignment="1">
      <alignment horizontal="right" vertical="top" wrapText="1"/>
    </xf>
    <xf numFmtId="170" fontId="4" fillId="2" borderId="4" xfId="0" applyNumberFormat="1" applyFont="1" applyFill="1" applyBorder="1" applyAlignment="1">
      <alignment horizontal="right" vertical="top" wrapText="1"/>
    </xf>
    <xf numFmtId="167" fontId="4" fillId="2" borderId="2" xfId="0" applyNumberFormat="1" applyFont="1" applyFill="1" applyBorder="1" applyAlignment="1">
      <alignment horizontal="left" vertical="top" wrapText="1"/>
    </xf>
    <xf numFmtId="167" fontId="4" fillId="2" borderId="4" xfId="0" applyNumberFormat="1" applyFont="1" applyFill="1" applyBorder="1" applyAlignment="1">
      <alignment horizontal="left" vertical="top" wrapText="1"/>
    </xf>
    <xf numFmtId="0" fontId="2" fillId="2" borderId="5" xfId="0" applyNumberFormat="1" applyFont="1" applyFill="1" applyBorder="1" applyAlignment="1">
      <alignment horizontal="left" vertical="top" wrapText="1"/>
    </xf>
    <xf numFmtId="171" fontId="3" fillId="3" borderId="2" xfId="0" applyNumberFormat="1" applyFont="1" applyFill="1" applyBorder="1" applyAlignment="1">
      <alignment horizontal="right" vertical="top" wrapText="1"/>
    </xf>
    <xf numFmtId="171" fontId="3" fillId="3" borderId="3" xfId="0" applyNumberFormat="1" applyFont="1" applyFill="1" applyBorder="1" applyAlignment="1">
      <alignment horizontal="right" vertical="top" wrapText="1"/>
    </xf>
    <xf numFmtId="171" fontId="3" fillId="3" borderId="4" xfId="0" applyNumberFormat="1" applyFont="1" applyFill="1" applyBorder="1" applyAlignment="1">
      <alignment horizontal="righ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right" vertical="top" wrapText="1"/>
    </xf>
    <xf numFmtId="4" fontId="4" fillId="2" borderId="2" xfId="0" applyNumberFormat="1" applyFont="1" applyFill="1" applyBorder="1" applyAlignment="1">
      <alignment horizontal="right"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4" fontId="4" fillId="2" borderId="4" xfId="0" applyNumberFormat="1" applyFont="1" applyFill="1" applyBorder="1" applyAlignment="1">
      <alignment horizontal="right" vertical="top" wrapText="1"/>
    </xf>
    <xf numFmtId="171" fontId="4" fillId="2" borderId="2" xfId="0" applyNumberFormat="1" applyFont="1" applyFill="1" applyBorder="1" applyAlignment="1">
      <alignment horizontal="right" vertical="top" wrapText="1"/>
    </xf>
    <xf numFmtId="171" fontId="4" fillId="2" borderId="3" xfId="0" applyNumberFormat="1" applyFont="1" applyFill="1" applyBorder="1" applyAlignment="1">
      <alignment horizontal="right" vertical="top" wrapText="1"/>
    </xf>
    <xf numFmtId="171" fontId="4" fillId="2" borderId="4" xfId="0" applyNumberFormat="1" applyFont="1" applyFill="1" applyBorder="1" applyAlignment="1">
      <alignment horizontal="right" vertical="top" wrapText="1"/>
    </xf>
    <xf numFmtId="166" fontId="4" fillId="2" borderId="2" xfId="0" applyNumberFormat="1" applyFont="1" applyFill="1" applyBorder="1" applyAlignment="1">
      <alignment horizontal="right" vertical="top" wrapText="1"/>
    </xf>
    <xf numFmtId="166" fontId="4" fillId="2" borderId="3" xfId="0" applyNumberFormat="1" applyFont="1" applyFill="1" applyBorder="1" applyAlignment="1">
      <alignment horizontal="right" vertical="top" wrapText="1"/>
    </xf>
    <xf numFmtId="166" fontId="4" fillId="2" borderId="4" xfId="0" applyNumberFormat="1" applyFont="1" applyFill="1" applyBorder="1" applyAlignment="1">
      <alignment horizontal="right" vertical="top" wrapText="1"/>
    </xf>
    <xf numFmtId="0" fontId="4" fillId="2" borderId="0" xfId="0" applyNumberFormat="1" applyFont="1" applyFill="1" applyBorder="1" applyAlignment="1">
      <alignment horizontal="center" vertical="top" wrapText="1"/>
    </xf>
    <xf numFmtId="0" fontId="5" fillId="2" borderId="0" xfId="0" applyNumberFormat="1" applyFont="1" applyFill="1" applyBorder="1" applyAlignment="1">
      <alignment horizontal="center" vertical="top" wrapText="1"/>
    </xf>
    <xf numFmtId="171" fontId="4" fillId="3" borderId="3" xfId="0" applyNumberFormat="1" applyFont="1" applyFill="1" applyBorder="1" applyAlignment="1">
      <alignment horizontal="right" vertical="top" wrapText="1"/>
    </xf>
    <xf numFmtId="171" fontId="4" fillId="3" borderId="4" xfId="0" applyNumberFormat="1" applyFont="1" applyFill="1" applyBorder="1" applyAlignment="1">
      <alignment horizontal="right" vertical="top" wrapText="1"/>
    </xf>
    <xf numFmtId="0" fontId="4" fillId="2" borderId="0" xfId="0" applyNumberFormat="1" applyFont="1" applyFill="1" applyBorder="1" applyAlignment="1">
      <alignment horizontal="lef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4" fontId="4" fillId="3" borderId="4" xfId="0" applyNumberFormat="1" applyFont="1" applyFill="1" applyBorder="1" applyAlignment="1">
      <alignment horizontal="right" vertical="top" wrapText="1"/>
    </xf>
    <xf numFmtId="170" fontId="4" fillId="3" borderId="3" xfId="0" applyNumberFormat="1" applyFont="1" applyFill="1" applyBorder="1" applyAlignment="1">
      <alignment horizontal="right" vertical="top" wrapText="1"/>
    </xf>
    <xf numFmtId="170" fontId="4" fillId="3" borderId="4" xfId="0" applyNumberFormat="1" applyFont="1" applyFill="1" applyBorder="1" applyAlignment="1">
      <alignment horizontal="right" vertical="top" wrapText="1"/>
    </xf>
    <xf numFmtId="171" fontId="3" fillId="2" borderId="2" xfId="0" applyNumberFormat="1" applyFont="1" applyFill="1" applyBorder="1" applyAlignment="1">
      <alignment horizontal="right" vertical="top" wrapText="1"/>
    </xf>
    <xf numFmtId="171" fontId="3" fillId="2" borderId="3" xfId="0" applyNumberFormat="1" applyFont="1" applyFill="1" applyBorder="1" applyAlignment="1">
      <alignment horizontal="right" vertical="top" wrapText="1"/>
    </xf>
    <xf numFmtId="171" fontId="3" fillId="2" borderId="4" xfId="0" applyNumberFormat="1" applyFont="1" applyFill="1" applyBorder="1" applyAlignment="1">
      <alignment horizontal="right" vertical="top" wrapText="1"/>
    </xf>
    <xf numFmtId="166" fontId="3" fillId="2" borderId="2" xfId="0" applyNumberFormat="1" applyFont="1" applyFill="1" applyBorder="1" applyAlignment="1">
      <alignment horizontal="right" vertical="top" wrapText="1"/>
    </xf>
    <xf numFmtId="166" fontId="3" fillId="2" borderId="4" xfId="0" applyNumberFormat="1" applyFont="1" applyFill="1" applyBorder="1" applyAlignment="1">
      <alignment horizontal="right" vertical="top" wrapText="1"/>
    </xf>
    <xf numFmtId="166" fontId="3" fillId="2" borderId="3" xfId="0" applyNumberFormat="1" applyFont="1" applyFill="1" applyBorder="1" applyAlignment="1">
      <alignment horizontal="right" vertical="top" wrapText="1"/>
    </xf>
    <xf numFmtId="166" fontId="4" fillId="3" borderId="3" xfId="0" applyNumberFormat="1" applyFont="1" applyFill="1" applyBorder="1" applyAlignment="1">
      <alignment horizontal="right" vertical="top" wrapText="1"/>
    </xf>
    <xf numFmtId="166" fontId="4" fillId="3" borderId="4" xfId="0" applyNumberFormat="1" applyFont="1" applyFill="1" applyBorder="1" applyAlignment="1">
      <alignment horizontal="right" vertical="top" wrapText="1"/>
    </xf>
    <xf numFmtId="177" fontId="0" fillId="0" borderId="0" xfId="0" applyNumberFormat="1" applyFont="1" applyFill="1" applyBorder="1" applyAlignment="1"/>
    <xf numFmtId="10" fontId="9" fillId="4" borderId="2" xfId="2" applyNumberFormat="1" applyFont="1" applyFill="1" applyBorder="1" applyAlignment="1" applyProtection="1">
      <alignment horizontal="center" vertical="top" wrapText="1"/>
      <protection locked="0"/>
    </xf>
    <xf numFmtId="10" fontId="9" fillId="4" borderId="4" xfId="2" applyNumberFormat="1" applyFont="1" applyFill="1" applyBorder="1" applyAlignment="1" applyProtection="1">
      <alignment horizontal="center" vertical="top" wrapText="1"/>
      <protection locked="0"/>
    </xf>
    <xf numFmtId="10" fontId="9" fillId="4" borderId="5" xfId="0" applyNumberFormat="1" applyFont="1" applyFill="1" applyBorder="1" applyAlignment="1" applyProtection="1">
      <alignment horizontal="center" vertical="top" wrapText="1"/>
      <protection locked="0"/>
    </xf>
    <xf numFmtId="0" fontId="8" fillId="2" borderId="5" xfId="0" applyNumberFormat="1" applyFont="1" applyFill="1" applyBorder="1" applyAlignment="1" applyProtection="1">
      <alignment horizontal="left" vertical="top" wrapText="1"/>
      <protection locked="0"/>
    </xf>
    <xf numFmtId="0" fontId="8" fillId="2" borderId="5" xfId="0" applyNumberFormat="1" applyFont="1" applyFill="1" applyBorder="1" applyAlignment="1" applyProtection="1">
      <alignment vertical="top" wrapText="1"/>
      <protection locked="0"/>
    </xf>
    <xf numFmtId="0" fontId="8" fillId="2" borderId="5" xfId="0" applyFont="1" applyFill="1" applyBorder="1" applyAlignment="1" applyProtection="1">
      <alignment horizontal="center" vertical="top" wrapText="1"/>
      <protection locked="0"/>
    </xf>
    <xf numFmtId="0" fontId="7" fillId="2" borderId="5" xfId="0" applyNumberFormat="1" applyFont="1" applyFill="1" applyBorder="1" applyAlignment="1" applyProtection="1">
      <alignment horizontal="left" vertical="top"/>
      <protection locked="0"/>
    </xf>
  </cellXfs>
  <cellStyles count="3">
    <cellStyle name="Moeda" xfId="1" builtinId="4"/>
    <cellStyle name="Normal" xfId="0" builtinId="0"/>
    <cellStyle name="Porcentagem" xfId="2" builtinId="5"/>
  </cellStyles>
  <dxfs count="66"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92D05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30" formatCode="@"/>
      <fill>
        <patternFill>
          <bgColor rgb="FFFF0000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1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8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CC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E6E6E6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57</xdr:row>
      <xdr:rowOff>0</xdr:rowOff>
    </xdr:from>
    <xdr:to>
      <xdr:col>0</xdr:col>
      <xdr:colOff>238125</xdr:colOff>
      <xdr:row>57</xdr:row>
      <xdr:rowOff>123825</xdr:rowOff>
    </xdr:to>
    <xdr:pic>
      <xdr:nvPicPr>
        <xdr:cNvPr id="3124" name="Picture 2">
          <a:extLst>
            <a:ext uri="{FF2B5EF4-FFF2-40B4-BE49-F238E27FC236}">
              <a16:creationId xmlns:a16="http://schemas.microsoft.com/office/drawing/2014/main" id="{364B0310-787E-4A9E-B5DE-C913450D3E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63100"/>
          <a:ext cx="2286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56</xdr:row>
      <xdr:rowOff>0</xdr:rowOff>
    </xdr:from>
    <xdr:to>
      <xdr:col>0</xdr:col>
      <xdr:colOff>238125</xdr:colOff>
      <xdr:row>56</xdr:row>
      <xdr:rowOff>123825</xdr:rowOff>
    </xdr:to>
    <xdr:pic>
      <xdr:nvPicPr>
        <xdr:cNvPr id="2103" name="Picture 2">
          <a:extLst>
            <a:ext uri="{FF2B5EF4-FFF2-40B4-BE49-F238E27FC236}">
              <a16:creationId xmlns:a16="http://schemas.microsoft.com/office/drawing/2014/main" id="{307E5946-33F6-44E5-9D7D-65C576658E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63100"/>
          <a:ext cx="2286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76</xdr:row>
      <xdr:rowOff>9525</xdr:rowOff>
    </xdr:from>
    <xdr:to>
      <xdr:col>0</xdr:col>
      <xdr:colOff>238125</xdr:colOff>
      <xdr:row>77</xdr:row>
      <xdr:rowOff>0</xdr:rowOff>
    </xdr:to>
    <xdr:pic>
      <xdr:nvPicPr>
        <xdr:cNvPr id="1037" name="Picture 2">
          <a:extLst>
            <a:ext uri="{FF2B5EF4-FFF2-40B4-BE49-F238E27FC236}">
              <a16:creationId xmlns:a16="http://schemas.microsoft.com/office/drawing/2014/main" id="{4BCE3285-C39F-4B43-B69F-93EBCD03D2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2020550"/>
          <a:ext cx="2286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tabSelected="1" zoomScaleNormal="100" workbookViewId="0">
      <selection activeCell="U15" sqref="U15:V15"/>
    </sheetView>
  </sheetViews>
  <sheetFormatPr defaultRowHeight="12.75" x14ac:dyDescent="0.2"/>
  <cols>
    <col min="1" max="1" width="5.28515625" bestFit="1" customWidth="1"/>
    <col min="2" max="2" width="8.140625" customWidth="1"/>
    <col min="3" max="3" width="11.42578125" customWidth="1"/>
    <col min="4" max="4" width="6.5703125" customWidth="1"/>
    <col min="5" max="5" width="3.42578125" customWidth="1"/>
    <col min="6" max="6" width="1" bestFit="1" customWidth="1"/>
    <col min="7" max="8" width="1.42578125" bestFit="1" customWidth="1"/>
    <col min="9" max="9" width="2.7109375" bestFit="1" customWidth="1"/>
    <col min="10" max="12" width="1.42578125" bestFit="1" customWidth="1"/>
    <col min="13" max="13" width="5.5703125" bestFit="1" customWidth="1"/>
    <col min="14" max="14" width="6.85546875" bestFit="1" customWidth="1"/>
    <col min="15" max="15" width="2.7109375" bestFit="1" customWidth="1"/>
    <col min="16" max="16" width="1.140625" bestFit="1" customWidth="1"/>
    <col min="17" max="17" width="3" bestFit="1" customWidth="1"/>
    <col min="18" max="18" width="1.42578125" bestFit="1" customWidth="1"/>
    <col min="19" max="19" width="0.85546875" bestFit="1" customWidth="1"/>
    <col min="20" max="20" width="8" bestFit="1" customWidth="1"/>
    <col min="21" max="21" width="3.5703125" bestFit="1" customWidth="1"/>
    <col min="22" max="22" width="5.7109375" customWidth="1"/>
    <col min="23" max="23" width="8.28515625" bestFit="1" customWidth="1"/>
    <col min="24" max="24" width="0.85546875" hidden="1" customWidth="1"/>
    <col min="25" max="25" width="1.42578125" hidden="1" customWidth="1"/>
    <col min="26" max="26" width="0.28515625" hidden="1" customWidth="1"/>
    <col min="27" max="27" width="3" hidden="1" customWidth="1"/>
    <col min="28" max="28" width="7.5703125" hidden="1" customWidth="1"/>
    <col min="29" max="29" width="0.140625" bestFit="1" customWidth="1"/>
    <col min="30" max="30" width="1.42578125" bestFit="1" customWidth="1"/>
    <col min="31" max="31" width="1.7109375" bestFit="1" customWidth="1"/>
    <col min="32" max="32" width="5.28515625" bestFit="1" customWidth="1"/>
    <col min="33" max="33" width="5.42578125" customWidth="1"/>
    <col min="34" max="34" width="4.140625" bestFit="1" customWidth="1"/>
    <col min="35" max="35" width="10.5703125" customWidth="1"/>
    <col min="36" max="36" width="20" customWidth="1"/>
    <col min="37" max="37" width="9.28515625" bestFit="1" customWidth="1"/>
    <col min="38" max="39" width="8.7109375" customWidth="1"/>
    <col min="40" max="41" width="4.140625" bestFit="1" customWidth="1"/>
  </cols>
  <sheetData>
    <row r="1" spans="1:44" ht="10.9" customHeight="1" x14ac:dyDescent="0.2">
      <c r="A1" s="125"/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32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25"/>
      <c r="AK1" s="125"/>
      <c r="AL1" s="125"/>
      <c r="AM1" s="125"/>
      <c r="AN1" s="125"/>
      <c r="AO1" s="125"/>
      <c r="AP1" s="33"/>
      <c r="AQ1" s="33"/>
      <c r="AR1" s="33"/>
    </row>
    <row r="2" spans="1:44" s="17" customFormat="1" ht="19.5" customHeight="1" x14ac:dyDescent="0.2">
      <c r="A2" s="126" t="s">
        <v>61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  <c r="AB2" s="127"/>
      <c r="AC2" s="127"/>
      <c r="AD2" s="127"/>
      <c r="AE2" s="127"/>
      <c r="AF2" s="127"/>
      <c r="AG2" s="127"/>
      <c r="AH2" s="127"/>
      <c r="AI2" s="127"/>
      <c r="AJ2" s="127"/>
      <c r="AK2" s="127"/>
      <c r="AL2" s="127"/>
      <c r="AM2" s="127"/>
      <c r="AN2" s="127"/>
      <c r="AO2" s="127"/>
      <c r="AP2" s="127"/>
      <c r="AQ2" s="127"/>
      <c r="AR2" s="128"/>
    </row>
    <row r="3" spans="1:44" s="17" customFormat="1" ht="10.9" customHeight="1" x14ac:dyDescent="0.2">
      <c r="A3" s="18" t="s">
        <v>62</v>
      </c>
      <c r="B3" s="129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1"/>
      <c r="O3" s="19"/>
      <c r="P3" s="132" t="s">
        <v>63</v>
      </c>
      <c r="Q3" s="133"/>
      <c r="R3" s="132"/>
      <c r="S3" s="134"/>
      <c r="T3" s="134"/>
      <c r="U3" s="134"/>
      <c r="V3" s="134"/>
      <c r="W3" s="134"/>
      <c r="X3" s="134"/>
      <c r="Y3" s="134"/>
      <c r="Z3" s="134"/>
      <c r="AA3" s="134"/>
      <c r="AB3" s="134"/>
      <c r="AC3" s="134"/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34"/>
      <c r="AP3" s="134"/>
      <c r="AQ3" s="134"/>
      <c r="AR3" s="134"/>
    </row>
    <row r="4" spans="1:44" s="17" customFormat="1" ht="10.9" customHeight="1" x14ac:dyDescent="0.2">
      <c r="A4" s="110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  <c r="AQ4" s="111"/>
      <c r="AR4" s="112"/>
    </row>
    <row r="5" spans="1:44" s="17" customFormat="1" ht="10.9" customHeight="1" x14ac:dyDescent="0.2">
      <c r="A5" s="113" t="s">
        <v>64</v>
      </c>
      <c r="B5" s="114"/>
      <c r="C5" s="114"/>
      <c r="D5" s="115"/>
      <c r="E5" s="116"/>
      <c r="F5" s="117"/>
      <c r="G5" s="117"/>
      <c r="H5" s="117"/>
      <c r="I5" s="117"/>
      <c r="J5" s="117"/>
      <c r="K5" s="117"/>
      <c r="L5" s="117"/>
      <c r="M5" s="117"/>
      <c r="N5" s="118"/>
      <c r="O5" s="20"/>
      <c r="P5" s="119" t="s">
        <v>65</v>
      </c>
      <c r="Q5" s="120"/>
      <c r="R5" s="121"/>
      <c r="S5" s="122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  <c r="AJ5" s="123"/>
      <c r="AK5" s="123"/>
      <c r="AL5" s="123"/>
      <c r="AM5" s="123"/>
      <c r="AN5" s="123"/>
      <c r="AO5" s="123"/>
      <c r="AP5" s="123"/>
      <c r="AQ5" s="124"/>
      <c r="AR5" s="21"/>
    </row>
    <row r="6" spans="1:44" s="17" customFormat="1" ht="10.9" customHeight="1" x14ac:dyDescent="0.2">
      <c r="A6" s="104"/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5"/>
      <c r="AD6" s="105"/>
      <c r="AE6" s="105"/>
      <c r="AF6" s="105"/>
      <c r="AG6" s="105"/>
      <c r="AH6" s="105"/>
      <c r="AI6" s="105"/>
      <c r="AJ6" s="105"/>
      <c r="AK6" s="105"/>
      <c r="AL6" s="105"/>
      <c r="AM6" s="105"/>
      <c r="AN6" s="105"/>
      <c r="AO6" s="105"/>
      <c r="AP6" s="105"/>
      <c r="AQ6" s="105"/>
      <c r="AR6" s="22"/>
    </row>
    <row r="7" spans="1:44" s="17" customFormat="1" ht="10.9" customHeight="1" x14ac:dyDescent="0.2">
      <c r="A7" s="23" t="s">
        <v>66</v>
      </c>
      <c r="B7" s="102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3"/>
      <c r="AL7" s="103"/>
      <c r="AM7" s="103"/>
      <c r="AN7" s="103"/>
      <c r="AO7" s="103"/>
      <c r="AP7" s="103"/>
      <c r="AQ7" s="103"/>
      <c r="AR7" s="22"/>
    </row>
    <row r="8" spans="1:44" s="17" customFormat="1" ht="10.9" customHeight="1" x14ac:dyDescent="0.2">
      <c r="A8" s="104"/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5"/>
      <c r="AQ8" s="105"/>
      <c r="AR8" s="22"/>
    </row>
    <row r="9" spans="1:44" s="17" customFormat="1" ht="10.9" customHeight="1" x14ac:dyDescent="0.2">
      <c r="A9" s="23" t="s">
        <v>67</v>
      </c>
      <c r="B9" s="106">
        <v>0.21229999999999999</v>
      </c>
      <c r="C9" s="107"/>
      <c r="D9" s="108"/>
      <c r="E9" s="24" t="s">
        <v>68</v>
      </c>
      <c r="F9" s="25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2"/>
    </row>
    <row r="10" spans="1:44" s="17" customFormat="1" ht="10.9" customHeight="1" x14ac:dyDescent="0.2">
      <c r="A10" s="227" t="s">
        <v>76</v>
      </c>
      <c r="B10" s="223"/>
      <c r="C10" s="223">
        <v>0.17199999999999999</v>
      </c>
      <c r="D10" s="223"/>
      <c r="E10" s="224"/>
      <c r="F10" s="225"/>
      <c r="G10" s="225"/>
      <c r="H10" s="225"/>
      <c r="I10" s="225"/>
      <c r="J10" s="225"/>
      <c r="K10" s="225"/>
      <c r="L10" s="225"/>
      <c r="M10" s="225"/>
      <c r="N10" s="225"/>
      <c r="O10" s="225"/>
      <c r="P10" s="225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/>
      <c r="AJ10" s="225"/>
      <c r="AK10" s="225"/>
      <c r="AL10" s="225"/>
      <c r="AM10" s="225"/>
      <c r="AN10" s="225"/>
      <c r="AO10" s="225"/>
      <c r="AP10" s="225"/>
      <c r="AQ10" s="225"/>
      <c r="AR10" s="226"/>
    </row>
    <row r="11" spans="1:44" s="34" customFormat="1" x14ac:dyDescent="0.2">
      <c r="A11" s="109"/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09"/>
      <c r="AO11" s="109"/>
      <c r="AP11" s="109"/>
      <c r="AQ11" s="109"/>
      <c r="AR11" s="109"/>
    </row>
    <row r="12" spans="1:44" s="35" customFormat="1" ht="9.6" customHeight="1" x14ac:dyDescent="0.2">
      <c r="A12" s="78" t="s">
        <v>1</v>
      </c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N12" s="78"/>
      <c r="AO12" s="78"/>
    </row>
    <row r="13" spans="1:44" s="35" customFormat="1" ht="9.6" customHeight="1" x14ac:dyDescent="0.2">
      <c r="A13" s="78" t="s">
        <v>2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</row>
    <row r="14" spans="1:44" s="35" customFormat="1" ht="19.350000000000001" customHeight="1" x14ac:dyDescent="0.2">
      <c r="A14" s="79" t="s">
        <v>0</v>
      </c>
      <c r="B14" s="80"/>
      <c r="C14" s="81"/>
      <c r="D14" s="79" t="s">
        <v>3</v>
      </c>
      <c r="E14" s="81"/>
      <c r="F14" s="79" t="s">
        <v>4</v>
      </c>
      <c r="G14" s="80"/>
      <c r="H14" s="80"/>
      <c r="I14" s="80"/>
      <c r="J14" s="80"/>
      <c r="K14" s="80"/>
      <c r="L14" s="80"/>
      <c r="M14" s="80"/>
      <c r="N14" s="80"/>
      <c r="O14" s="80"/>
      <c r="P14" s="81"/>
      <c r="Q14" s="82" t="s">
        <v>5</v>
      </c>
      <c r="R14" s="83"/>
      <c r="S14" s="84"/>
      <c r="T14" s="36" t="s">
        <v>6</v>
      </c>
      <c r="U14" s="63" t="s">
        <v>69</v>
      </c>
      <c r="V14" s="65"/>
      <c r="W14" s="36" t="s">
        <v>70</v>
      </c>
      <c r="X14" s="63" t="s">
        <v>9</v>
      </c>
      <c r="Y14" s="64"/>
      <c r="Z14" s="64"/>
      <c r="AA14" s="65"/>
      <c r="AB14" s="36" t="s">
        <v>10</v>
      </c>
      <c r="AC14" s="63" t="s">
        <v>11</v>
      </c>
      <c r="AD14" s="64"/>
      <c r="AE14" s="64"/>
      <c r="AF14" s="65"/>
      <c r="AG14" s="82" t="s">
        <v>12</v>
      </c>
      <c r="AH14" s="84"/>
      <c r="AI14" s="61" t="s">
        <v>71</v>
      </c>
      <c r="AJ14" s="62"/>
      <c r="AK14" s="37" t="s">
        <v>72</v>
      </c>
      <c r="AL14" s="63" t="s">
        <v>13</v>
      </c>
      <c r="AM14" s="64"/>
      <c r="AN14" s="64"/>
      <c r="AO14" s="65"/>
      <c r="AP14" s="63" t="s">
        <v>15</v>
      </c>
      <c r="AQ14" s="65"/>
      <c r="AR14" s="38" t="s">
        <v>73</v>
      </c>
    </row>
    <row r="15" spans="1:44" s="35" customFormat="1" ht="25.5" customHeight="1" x14ac:dyDescent="0.2">
      <c r="A15" s="174" t="s">
        <v>74</v>
      </c>
      <c r="B15" s="175"/>
      <c r="C15" s="176"/>
      <c r="D15" s="91" t="s">
        <v>17</v>
      </c>
      <c r="E15" s="93"/>
      <c r="F15" s="91" t="s">
        <v>18</v>
      </c>
      <c r="G15" s="92"/>
      <c r="H15" s="92"/>
      <c r="I15" s="92"/>
      <c r="J15" s="92"/>
      <c r="K15" s="92"/>
      <c r="L15" s="92"/>
      <c r="M15" s="92"/>
      <c r="N15" s="92"/>
      <c r="O15" s="92"/>
      <c r="P15" s="93"/>
      <c r="Q15" s="94" t="s">
        <v>19</v>
      </c>
      <c r="R15" s="95"/>
      <c r="S15" s="96"/>
      <c r="T15" s="39">
        <v>1</v>
      </c>
      <c r="U15" s="50"/>
      <c r="V15" s="51"/>
      <c r="W15" s="30"/>
      <c r="X15" s="88">
        <v>0</v>
      </c>
      <c r="Y15" s="89"/>
      <c r="Z15" s="89"/>
      <c r="AA15" s="90"/>
      <c r="AB15" s="40">
        <v>0</v>
      </c>
      <c r="AC15" s="52">
        <f>TRUNC(U15+W15,2)</f>
        <v>0</v>
      </c>
      <c r="AD15" s="77"/>
      <c r="AE15" s="77"/>
      <c r="AF15" s="53"/>
      <c r="AG15" s="221">
        <v>0</v>
      </c>
      <c r="AH15" s="222"/>
      <c r="AI15" s="52">
        <f>U15+(AG15*U15)</f>
        <v>0</v>
      </c>
      <c r="AJ15" s="53"/>
      <c r="AK15" s="54">
        <f>W15+(W15*AG15)</f>
        <v>0</v>
      </c>
      <c r="AL15" s="55"/>
      <c r="AM15" s="56">
        <f>TRUNC((AI15+AK15),2)</f>
        <v>0</v>
      </c>
      <c r="AN15" s="57"/>
      <c r="AO15" s="58"/>
      <c r="AP15" s="59">
        <f>TRUNC(AM15*T15,2)</f>
        <v>0</v>
      </c>
      <c r="AQ15" s="60"/>
      <c r="AR15" s="31" t="str">
        <f>IF(AP15&lt;=(Referencial!AP14*1.05),"Preço Válido","Preço Inválido")</f>
        <v>Preço Válido</v>
      </c>
    </row>
    <row r="16" spans="1:44" s="35" customFormat="1" ht="10.9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</row>
    <row r="17" spans="1:44" s="35" customFormat="1" ht="24" customHeight="1" x14ac:dyDescent="0.2">
      <c r="A17" s="44" t="s">
        <v>20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5">
        <f>TRUNC(SUM(AP15),2)</f>
        <v>0</v>
      </c>
      <c r="AM17" s="46"/>
      <c r="AN17" s="46"/>
      <c r="AO17" s="46"/>
      <c r="AP17" s="46"/>
      <c r="AQ17" s="46"/>
      <c r="AR17" s="31" t="str">
        <f>IF(AL17&lt;=(Referencial!AL16*1.05),"Preço Válido","Preço Inválido")</f>
        <v>Preço Válido</v>
      </c>
    </row>
    <row r="18" spans="1:44" s="35" customFormat="1" ht="10.9" customHeight="1" x14ac:dyDescent="0.2">
      <c r="A18" s="47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</row>
    <row r="19" spans="1:44" s="35" customFormat="1" ht="9.6" customHeight="1" x14ac:dyDescent="0.2">
      <c r="A19" s="78" t="s">
        <v>21</v>
      </c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</row>
    <row r="20" spans="1:44" s="35" customFormat="1" ht="9.6" customHeight="1" x14ac:dyDescent="0.2">
      <c r="A20" s="78" t="s">
        <v>22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</row>
    <row r="21" spans="1:44" s="35" customFormat="1" ht="19.350000000000001" customHeight="1" x14ac:dyDescent="0.2">
      <c r="A21" s="79" t="s">
        <v>0</v>
      </c>
      <c r="B21" s="80"/>
      <c r="C21" s="81"/>
      <c r="D21" s="79" t="s">
        <v>3</v>
      </c>
      <c r="E21" s="81"/>
      <c r="F21" s="79" t="s">
        <v>4</v>
      </c>
      <c r="G21" s="80"/>
      <c r="H21" s="80"/>
      <c r="I21" s="80"/>
      <c r="J21" s="80"/>
      <c r="K21" s="80"/>
      <c r="L21" s="80"/>
      <c r="M21" s="80"/>
      <c r="N21" s="80"/>
      <c r="O21" s="80"/>
      <c r="P21" s="81"/>
      <c r="Q21" s="82" t="s">
        <v>5</v>
      </c>
      <c r="R21" s="83"/>
      <c r="S21" s="84"/>
      <c r="T21" s="36" t="s">
        <v>6</v>
      </c>
      <c r="U21" s="63" t="s">
        <v>69</v>
      </c>
      <c r="V21" s="65"/>
      <c r="W21" s="36" t="s">
        <v>70</v>
      </c>
      <c r="X21" s="63" t="s">
        <v>9</v>
      </c>
      <c r="Y21" s="64"/>
      <c r="Z21" s="64"/>
      <c r="AA21" s="65"/>
      <c r="AB21" s="36" t="s">
        <v>10</v>
      </c>
      <c r="AC21" s="63" t="s">
        <v>11</v>
      </c>
      <c r="AD21" s="64"/>
      <c r="AE21" s="64"/>
      <c r="AF21" s="65"/>
      <c r="AG21" s="82" t="s">
        <v>12</v>
      </c>
      <c r="AH21" s="84"/>
      <c r="AI21" s="61" t="s">
        <v>71</v>
      </c>
      <c r="AJ21" s="62"/>
      <c r="AK21" s="37" t="s">
        <v>72</v>
      </c>
      <c r="AL21" s="63" t="s">
        <v>13</v>
      </c>
      <c r="AM21" s="64"/>
      <c r="AN21" s="64"/>
      <c r="AO21" s="65"/>
      <c r="AP21" s="63" t="s">
        <v>15</v>
      </c>
      <c r="AQ21" s="65"/>
      <c r="AR21" s="38" t="s">
        <v>73</v>
      </c>
    </row>
    <row r="22" spans="1:44" s="35" customFormat="1" ht="38.65" customHeight="1" x14ac:dyDescent="0.2">
      <c r="A22" s="158" t="s">
        <v>75</v>
      </c>
      <c r="B22" s="159"/>
      <c r="C22" s="160"/>
      <c r="D22" s="100">
        <v>100982</v>
      </c>
      <c r="E22" s="101"/>
      <c r="F22" s="66" t="s">
        <v>24</v>
      </c>
      <c r="G22" s="67"/>
      <c r="H22" s="67"/>
      <c r="I22" s="67"/>
      <c r="J22" s="67"/>
      <c r="K22" s="67"/>
      <c r="L22" s="67"/>
      <c r="M22" s="67"/>
      <c r="N22" s="67"/>
      <c r="O22" s="67"/>
      <c r="P22" s="68"/>
      <c r="Q22" s="71" t="s">
        <v>25</v>
      </c>
      <c r="R22" s="72"/>
      <c r="S22" s="73"/>
      <c r="T22" s="41">
        <v>0.51</v>
      </c>
      <c r="U22" s="50"/>
      <c r="V22" s="51"/>
      <c r="W22" s="29"/>
      <c r="X22" s="85">
        <v>9.0500000000000007</v>
      </c>
      <c r="Y22" s="86"/>
      <c r="Z22" s="86"/>
      <c r="AA22" s="87"/>
      <c r="AB22" s="42">
        <v>0</v>
      </c>
      <c r="AC22" s="52">
        <f>TRUNC(U22+W22,2)</f>
        <v>0</v>
      </c>
      <c r="AD22" s="77"/>
      <c r="AE22" s="77"/>
      <c r="AF22" s="53"/>
      <c r="AG22" s="221">
        <f>B9</f>
        <v>0.21229999999999999</v>
      </c>
      <c r="AH22" s="222"/>
      <c r="AI22" s="52">
        <f>U22+(AG22*U22)</f>
        <v>0</v>
      </c>
      <c r="AJ22" s="53"/>
      <c r="AK22" s="54">
        <f>W22+(W22*AG22)</f>
        <v>0</v>
      </c>
      <c r="AL22" s="55"/>
      <c r="AM22" s="56">
        <f>TRUNC((AI22+AK22),2)</f>
        <v>0</v>
      </c>
      <c r="AN22" s="57"/>
      <c r="AO22" s="58"/>
      <c r="AP22" s="59">
        <f>TRUNC(AM22*T22,2)</f>
        <v>0</v>
      </c>
      <c r="AQ22" s="60"/>
      <c r="AR22" s="31" t="str">
        <f>IF(AP22&lt;=(Referencial!AP21*1.05),"Preço Válido","Preço Inválido")</f>
        <v>Preço Válido</v>
      </c>
    </row>
    <row r="23" spans="1:44" s="35" customFormat="1" ht="28.9" customHeight="1" x14ac:dyDescent="0.2">
      <c r="A23" s="158" t="s">
        <v>75</v>
      </c>
      <c r="B23" s="159"/>
      <c r="C23" s="160"/>
      <c r="D23" s="69">
        <v>97627</v>
      </c>
      <c r="E23" s="70"/>
      <c r="F23" s="66" t="s">
        <v>26</v>
      </c>
      <c r="G23" s="67"/>
      <c r="H23" s="67"/>
      <c r="I23" s="67"/>
      <c r="J23" s="67"/>
      <c r="K23" s="67"/>
      <c r="L23" s="67"/>
      <c r="M23" s="67"/>
      <c r="N23" s="67"/>
      <c r="O23" s="67"/>
      <c r="P23" s="68"/>
      <c r="Q23" s="71" t="s">
        <v>25</v>
      </c>
      <c r="R23" s="72"/>
      <c r="S23" s="73"/>
      <c r="T23" s="41">
        <v>0.51</v>
      </c>
      <c r="U23" s="50"/>
      <c r="V23" s="51"/>
      <c r="W23" s="29"/>
      <c r="X23" s="97">
        <v>185.2</v>
      </c>
      <c r="Y23" s="98"/>
      <c r="Z23" s="98"/>
      <c r="AA23" s="99"/>
      <c r="AB23" s="42">
        <v>0</v>
      </c>
      <c r="AC23" s="52">
        <f>TRUNC(U23+W23,2)</f>
        <v>0</v>
      </c>
      <c r="AD23" s="77"/>
      <c r="AE23" s="77"/>
      <c r="AF23" s="53"/>
      <c r="AG23" s="221">
        <f>B9</f>
        <v>0.21229999999999999</v>
      </c>
      <c r="AH23" s="222"/>
      <c r="AI23" s="52">
        <f>U23+(AG23*U23)</f>
        <v>0</v>
      </c>
      <c r="AJ23" s="53"/>
      <c r="AK23" s="54">
        <f>W23+(W23*AG23)</f>
        <v>0</v>
      </c>
      <c r="AL23" s="55"/>
      <c r="AM23" s="56">
        <f>TRUNC((AI23+AK23),2)</f>
        <v>0</v>
      </c>
      <c r="AN23" s="57"/>
      <c r="AO23" s="58"/>
      <c r="AP23" s="59">
        <f>TRUNC(AM23*T23,2)</f>
        <v>0</v>
      </c>
      <c r="AQ23" s="60"/>
      <c r="AR23" s="31" t="str">
        <f>IF(AP23&lt;=(Referencial!AP22*1.05),"Preço Válido","Preço Inválido")</f>
        <v>Preço Válido</v>
      </c>
    </row>
    <row r="24" spans="1:44" s="35" customFormat="1" ht="10.9" customHeight="1" x14ac:dyDescent="0.2">
      <c r="A24" s="47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</row>
    <row r="25" spans="1:44" s="35" customFormat="1" ht="22.5" x14ac:dyDescent="0.2">
      <c r="A25" s="44" t="s">
        <v>20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5">
        <f>TRUNC(SUM(AP22:AQ23),2)</f>
        <v>0</v>
      </c>
      <c r="AM25" s="46"/>
      <c r="AN25" s="46"/>
      <c r="AO25" s="46"/>
      <c r="AP25" s="46"/>
      <c r="AQ25" s="46"/>
      <c r="AR25" s="31" t="str">
        <f>IF(AL25&lt;=(Referencial!AL24*1.05),"Preço Válido","Preço Inválido")</f>
        <v>Preço Válido</v>
      </c>
    </row>
    <row r="26" spans="1:44" s="35" customFormat="1" ht="10.9" customHeight="1" x14ac:dyDescent="0.2">
      <c r="A26" s="47"/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</row>
    <row r="27" spans="1:44" s="35" customFormat="1" ht="9.6" customHeight="1" x14ac:dyDescent="0.2">
      <c r="A27" s="78" t="s">
        <v>27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</row>
    <row r="28" spans="1:44" s="35" customFormat="1" ht="9.6" customHeight="1" x14ac:dyDescent="0.2">
      <c r="A28" s="78" t="s">
        <v>28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</row>
    <row r="29" spans="1:44" s="35" customFormat="1" ht="19.350000000000001" customHeight="1" x14ac:dyDescent="0.2">
      <c r="A29" s="79" t="s">
        <v>0</v>
      </c>
      <c r="B29" s="80"/>
      <c r="C29" s="81"/>
      <c r="D29" s="79" t="s">
        <v>3</v>
      </c>
      <c r="E29" s="81"/>
      <c r="F29" s="79" t="s">
        <v>4</v>
      </c>
      <c r="G29" s="80"/>
      <c r="H29" s="80"/>
      <c r="I29" s="80"/>
      <c r="J29" s="80"/>
      <c r="K29" s="80"/>
      <c r="L29" s="80"/>
      <c r="M29" s="80"/>
      <c r="N29" s="80"/>
      <c r="O29" s="80"/>
      <c r="P29" s="81"/>
      <c r="Q29" s="82" t="s">
        <v>5</v>
      </c>
      <c r="R29" s="83"/>
      <c r="S29" s="84"/>
      <c r="T29" s="36" t="s">
        <v>6</v>
      </c>
      <c r="U29" s="63" t="s">
        <v>69</v>
      </c>
      <c r="V29" s="65"/>
      <c r="W29" s="36" t="s">
        <v>70</v>
      </c>
      <c r="X29" s="63" t="s">
        <v>9</v>
      </c>
      <c r="Y29" s="64"/>
      <c r="Z29" s="64"/>
      <c r="AA29" s="65"/>
      <c r="AB29" s="36" t="s">
        <v>10</v>
      </c>
      <c r="AC29" s="63" t="s">
        <v>11</v>
      </c>
      <c r="AD29" s="64"/>
      <c r="AE29" s="64"/>
      <c r="AF29" s="65"/>
      <c r="AG29" s="82" t="s">
        <v>12</v>
      </c>
      <c r="AH29" s="84"/>
      <c r="AI29" s="61" t="s">
        <v>71</v>
      </c>
      <c r="AJ29" s="62"/>
      <c r="AK29" s="37" t="s">
        <v>72</v>
      </c>
      <c r="AL29" s="63" t="s">
        <v>13</v>
      </c>
      <c r="AM29" s="64"/>
      <c r="AN29" s="64"/>
      <c r="AO29" s="65"/>
      <c r="AP29" s="63" t="s">
        <v>15</v>
      </c>
      <c r="AQ29" s="65"/>
      <c r="AR29" s="38" t="s">
        <v>73</v>
      </c>
    </row>
    <row r="30" spans="1:44" s="35" customFormat="1" ht="19.350000000000001" customHeight="1" x14ac:dyDescent="0.2">
      <c r="A30" s="174" t="s">
        <v>74</v>
      </c>
      <c r="B30" s="175"/>
      <c r="C30" s="176"/>
      <c r="D30" s="91" t="s">
        <v>30</v>
      </c>
      <c r="E30" s="93"/>
      <c r="F30" s="91" t="s">
        <v>31</v>
      </c>
      <c r="G30" s="92"/>
      <c r="H30" s="92"/>
      <c r="I30" s="92"/>
      <c r="J30" s="92"/>
      <c r="K30" s="92"/>
      <c r="L30" s="92"/>
      <c r="M30" s="92"/>
      <c r="N30" s="92"/>
      <c r="O30" s="92"/>
      <c r="P30" s="93"/>
      <c r="Q30" s="94" t="s">
        <v>19</v>
      </c>
      <c r="R30" s="95"/>
      <c r="S30" s="96"/>
      <c r="T30" s="39">
        <v>1</v>
      </c>
      <c r="U30" s="50"/>
      <c r="V30" s="51"/>
      <c r="W30" s="29"/>
      <c r="X30" s="88">
        <v>0</v>
      </c>
      <c r="Y30" s="89"/>
      <c r="Z30" s="89"/>
      <c r="AA30" s="90"/>
      <c r="AB30" s="40">
        <v>0</v>
      </c>
      <c r="AC30" s="52">
        <f>TRUNC(U30+W30,2)</f>
        <v>0</v>
      </c>
      <c r="AD30" s="77"/>
      <c r="AE30" s="77"/>
      <c r="AF30" s="53"/>
      <c r="AG30" s="221">
        <f>C10</f>
        <v>0.17199999999999999</v>
      </c>
      <c r="AH30" s="222"/>
      <c r="AI30" s="52">
        <f>U30+(AG30*U30)</f>
        <v>0</v>
      </c>
      <c r="AJ30" s="53"/>
      <c r="AK30" s="54">
        <f>W30+(W30*AG30)</f>
        <v>0</v>
      </c>
      <c r="AL30" s="55"/>
      <c r="AM30" s="56">
        <f>TRUNC((AI30+AK30),2)</f>
        <v>0</v>
      </c>
      <c r="AN30" s="57"/>
      <c r="AO30" s="58"/>
      <c r="AP30" s="59">
        <f>TRUNC(AM30*T30,2)</f>
        <v>0</v>
      </c>
      <c r="AQ30" s="60"/>
      <c r="AR30" s="31" t="str">
        <f>IF(AP30&lt;=(Referencial!AP29*1.05),"Preço Válido","Preço Inválido")</f>
        <v>Preço Válido</v>
      </c>
    </row>
    <row r="31" spans="1:44" s="35" customFormat="1" ht="10.9" customHeight="1" x14ac:dyDescent="0.2">
      <c r="A31" s="47"/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</row>
    <row r="32" spans="1:44" s="35" customFormat="1" ht="22.5" x14ac:dyDescent="0.2">
      <c r="A32" s="44" t="s">
        <v>20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5">
        <f>TRUNC(SUM(AP30),2)</f>
        <v>0</v>
      </c>
      <c r="AM32" s="46"/>
      <c r="AN32" s="46"/>
      <c r="AO32" s="46"/>
      <c r="AP32" s="46"/>
      <c r="AQ32" s="46"/>
      <c r="AR32" s="31" t="str">
        <f>IF(AL32&lt;=(Referencial!AL31*1.05),"Preço Válido","Preço Inválido")</f>
        <v>Preço Válido</v>
      </c>
    </row>
    <row r="33" spans="1:44" s="35" customFormat="1" ht="10.9" customHeight="1" x14ac:dyDescent="0.2">
      <c r="A33" s="47"/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</row>
    <row r="34" spans="1:44" s="35" customFormat="1" ht="9.6" customHeight="1" x14ac:dyDescent="0.2">
      <c r="A34" s="78" t="s">
        <v>32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</row>
    <row r="35" spans="1:44" s="35" customFormat="1" ht="9.6" customHeight="1" x14ac:dyDescent="0.2">
      <c r="A35" s="78" t="s">
        <v>33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8"/>
    </row>
    <row r="36" spans="1:44" s="35" customFormat="1" ht="19.350000000000001" customHeight="1" x14ac:dyDescent="0.2">
      <c r="A36" s="79" t="s">
        <v>0</v>
      </c>
      <c r="B36" s="80"/>
      <c r="C36" s="81"/>
      <c r="D36" s="79" t="s">
        <v>3</v>
      </c>
      <c r="E36" s="81"/>
      <c r="F36" s="79" t="s">
        <v>4</v>
      </c>
      <c r="G36" s="80"/>
      <c r="H36" s="80"/>
      <c r="I36" s="80"/>
      <c r="J36" s="80"/>
      <c r="K36" s="80"/>
      <c r="L36" s="80"/>
      <c r="M36" s="80"/>
      <c r="N36" s="80"/>
      <c r="O36" s="80"/>
      <c r="P36" s="81"/>
      <c r="Q36" s="82" t="s">
        <v>5</v>
      </c>
      <c r="R36" s="83"/>
      <c r="S36" s="84"/>
      <c r="T36" s="36" t="s">
        <v>6</v>
      </c>
      <c r="U36" s="63" t="s">
        <v>69</v>
      </c>
      <c r="V36" s="65"/>
      <c r="W36" s="36" t="s">
        <v>70</v>
      </c>
      <c r="X36" s="63" t="s">
        <v>9</v>
      </c>
      <c r="Y36" s="64"/>
      <c r="Z36" s="64"/>
      <c r="AA36" s="65"/>
      <c r="AB36" s="36" t="s">
        <v>10</v>
      </c>
      <c r="AC36" s="63" t="s">
        <v>11</v>
      </c>
      <c r="AD36" s="64"/>
      <c r="AE36" s="64"/>
      <c r="AF36" s="65"/>
      <c r="AG36" s="82" t="s">
        <v>12</v>
      </c>
      <c r="AH36" s="84"/>
      <c r="AI36" s="61" t="s">
        <v>71</v>
      </c>
      <c r="AJ36" s="62"/>
      <c r="AK36" s="37" t="s">
        <v>72</v>
      </c>
      <c r="AL36" s="63" t="s">
        <v>13</v>
      </c>
      <c r="AM36" s="64"/>
      <c r="AN36" s="64"/>
      <c r="AO36" s="65"/>
      <c r="AP36" s="63" t="s">
        <v>15</v>
      </c>
      <c r="AQ36" s="65"/>
      <c r="AR36" s="38" t="s">
        <v>73</v>
      </c>
    </row>
    <row r="37" spans="1:44" s="35" customFormat="1" ht="38.65" customHeight="1" x14ac:dyDescent="0.2">
      <c r="A37" s="158" t="s">
        <v>75</v>
      </c>
      <c r="B37" s="159"/>
      <c r="C37" s="160"/>
      <c r="D37" s="69">
        <v>87529</v>
      </c>
      <c r="E37" s="70"/>
      <c r="F37" s="66" t="s">
        <v>34</v>
      </c>
      <c r="G37" s="67"/>
      <c r="H37" s="67"/>
      <c r="I37" s="67"/>
      <c r="J37" s="67"/>
      <c r="K37" s="67"/>
      <c r="L37" s="67"/>
      <c r="M37" s="67"/>
      <c r="N37" s="67"/>
      <c r="O37" s="67"/>
      <c r="P37" s="68"/>
      <c r="Q37" s="71" t="s">
        <v>35</v>
      </c>
      <c r="R37" s="72"/>
      <c r="S37" s="73"/>
      <c r="T37" s="43">
        <v>10.85</v>
      </c>
      <c r="U37" s="50"/>
      <c r="V37" s="51"/>
      <c r="W37" s="29"/>
      <c r="X37" s="74">
        <v>41.14</v>
      </c>
      <c r="Y37" s="75"/>
      <c r="Z37" s="75"/>
      <c r="AA37" s="76"/>
      <c r="AB37" s="42">
        <v>0</v>
      </c>
      <c r="AC37" s="52">
        <f>TRUNC(U37+W37,2)</f>
        <v>0</v>
      </c>
      <c r="AD37" s="77"/>
      <c r="AE37" s="77"/>
      <c r="AF37" s="53"/>
      <c r="AG37" s="221">
        <f>B9</f>
        <v>0.21229999999999999</v>
      </c>
      <c r="AH37" s="222"/>
      <c r="AI37" s="52">
        <f>U37+(AG37*U37)</f>
        <v>0</v>
      </c>
      <c r="AJ37" s="53"/>
      <c r="AK37" s="54">
        <f>W37+(W37*AG37)</f>
        <v>0</v>
      </c>
      <c r="AL37" s="55"/>
      <c r="AM37" s="56">
        <f>TRUNC((AI37+AK37),2)</f>
        <v>0</v>
      </c>
      <c r="AN37" s="57"/>
      <c r="AO37" s="58"/>
      <c r="AP37" s="59">
        <f>TRUNC(AM37*T37,2)</f>
        <v>0</v>
      </c>
      <c r="AQ37" s="60"/>
      <c r="AR37" s="31" t="str">
        <f>IF(AP37&lt;=(Referencial!AP36*1.05),"Preço Válido","Preço Inválido")</f>
        <v>Preço Válido</v>
      </c>
    </row>
    <row r="38" spans="1:44" s="35" customFormat="1" ht="10.9" customHeight="1" x14ac:dyDescent="0.2">
      <c r="A38" s="47"/>
      <c r="B38" s="4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</row>
    <row r="39" spans="1:44" s="35" customFormat="1" ht="9.6" customHeight="1" x14ac:dyDescent="0.2">
      <c r="A39" s="78" t="s">
        <v>36</v>
      </c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</row>
    <row r="40" spans="1:44" s="35" customFormat="1" ht="19.350000000000001" customHeight="1" x14ac:dyDescent="0.2">
      <c r="A40" s="79" t="s">
        <v>0</v>
      </c>
      <c r="B40" s="80"/>
      <c r="C40" s="81"/>
      <c r="D40" s="79" t="s">
        <v>3</v>
      </c>
      <c r="E40" s="81"/>
      <c r="F40" s="79" t="s">
        <v>4</v>
      </c>
      <c r="G40" s="80"/>
      <c r="H40" s="80"/>
      <c r="I40" s="80"/>
      <c r="J40" s="80"/>
      <c r="K40" s="80"/>
      <c r="L40" s="80"/>
      <c r="M40" s="80"/>
      <c r="N40" s="80"/>
      <c r="O40" s="80"/>
      <c r="P40" s="81"/>
      <c r="Q40" s="82" t="s">
        <v>5</v>
      </c>
      <c r="R40" s="83"/>
      <c r="S40" s="84"/>
      <c r="T40" s="36" t="s">
        <v>6</v>
      </c>
      <c r="U40" s="63" t="s">
        <v>69</v>
      </c>
      <c r="V40" s="65"/>
      <c r="W40" s="36" t="s">
        <v>70</v>
      </c>
      <c r="X40" s="63" t="s">
        <v>9</v>
      </c>
      <c r="Y40" s="64"/>
      <c r="Z40" s="64"/>
      <c r="AA40" s="65"/>
      <c r="AB40" s="36" t="s">
        <v>10</v>
      </c>
      <c r="AC40" s="63" t="s">
        <v>11</v>
      </c>
      <c r="AD40" s="64"/>
      <c r="AE40" s="64"/>
      <c r="AF40" s="65"/>
      <c r="AG40" s="82" t="s">
        <v>12</v>
      </c>
      <c r="AH40" s="84"/>
      <c r="AI40" s="61" t="s">
        <v>71</v>
      </c>
      <c r="AJ40" s="62"/>
      <c r="AK40" s="37" t="s">
        <v>72</v>
      </c>
      <c r="AL40" s="63" t="s">
        <v>13</v>
      </c>
      <c r="AM40" s="64"/>
      <c r="AN40" s="64"/>
      <c r="AO40" s="65"/>
      <c r="AP40" s="63" t="s">
        <v>15</v>
      </c>
      <c r="AQ40" s="65"/>
      <c r="AR40" s="38" t="s">
        <v>73</v>
      </c>
    </row>
    <row r="41" spans="1:44" s="35" customFormat="1" ht="19.350000000000001" customHeight="1" x14ac:dyDescent="0.2">
      <c r="A41" s="158" t="s">
        <v>75</v>
      </c>
      <c r="B41" s="159"/>
      <c r="C41" s="160"/>
      <c r="D41" s="69">
        <v>88485</v>
      </c>
      <c r="E41" s="70"/>
      <c r="F41" s="66" t="s">
        <v>37</v>
      </c>
      <c r="G41" s="67"/>
      <c r="H41" s="67"/>
      <c r="I41" s="67"/>
      <c r="J41" s="67"/>
      <c r="K41" s="67"/>
      <c r="L41" s="67"/>
      <c r="M41" s="67"/>
      <c r="N41" s="67"/>
      <c r="O41" s="67"/>
      <c r="P41" s="68"/>
      <c r="Q41" s="71" t="s">
        <v>35</v>
      </c>
      <c r="R41" s="72"/>
      <c r="S41" s="73"/>
      <c r="T41" s="43">
        <v>10.85</v>
      </c>
      <c r="U41" s="50"/>
      <c r="V41" s="51"/>
      <c r="W41" s="29"/>
      <c r="X41" s="85">
        <v>2.67</v>
      </c>
      <c r="Y41" s="86"/>
      <c r="Z41" s="86"/>
      <c r="AA41" s="87"/>
      <c r="AB41" s="42">
        <v>0</v>
      </c>
      <c r="AC41" s="52">
        <f>TRUNC(U41+W41,2)</f>
        <v>0</v>
      </c>
      <c r="AD41" s="77"/>
      <c r="AE41" s="77"/>
      <c r="AF41" s="53"/>
      <c r="AG41" s="221">
        <f>B9</f>
        <v>0.21229999999999999</v>
      </c>
      <c r="AH41" s="222"/>
      <c r="AI41" s="52">
        <f>U41+(AG41*U41)</f>
        <v>0</v>
      </c>
      <c r="AJ41" s="53"/>
      <c r="AK41" s="54">
        <f>W41+(W41*AG41)</f>
        <v>0</v>
      </c>
      <c r="AL41" s="55"/>
      <c r="AM41" s="56">
        <f>TRUNC((AI41+AK41),2)</f>
        <v>0</v>
      </c>
      <c r="AN41" s="57"/>
      <c r="AO41" s="58"/>
      <c r="AP41" s="59">
        <f>TRUNC(AM41*T41,2)</f>
        <v>0</v>
      </c>
      <c r="AQ41" s="60"/>
      <c r="AR41" s="31" t="str">
        <f>IF(AP41&lt;=(Referencial!AP40*1.05),"Preço Válido","Preço Inválido")</f>
        <v>Preço Válido</v>
      </c>
    </row>
    <row r="42" spans="1:44" s="35" customFormat="1" ht="19.350000000000001" customHeight="1" x14ac:dyDescent="0.2">
      <c r="A42" s="158" t="s">
        <v>75</v>
      </c>
      <c r="B42" s="159"/>
      <c r="C42" s="160"/>
      <c r="D42" s="69">
        <v>88489</v>
      </c>
      <c r="E42" s="70"/>
      <c r="F42" s="66" t="s">
        <v>38</v>
      </c>
      <c r="G42" s="67"/>
      <c r="H42" s="67"/>
      <c r="I42" s="67"/>
      <c r="J42" s="67"/>
      <c r="K42" s="67"/>
      <c r="L42" s="67"/>
      <c r="M42" s="67"/>
      <c r="N42" s="67"/>
      <c r="O42" s="67"/>
      <c r="P42" s="68"/>
      <c r="Q42" s="71" t="s">
        <v>35</v>
      </c>
      <c r="R42" s="72"/>
      <c r="S42" s="73"/>
      <c r="T42" s="43">
        <v>10.85</v>
      </c>
      <c r="U42" s="50"/>
      <c r="V42" s="51"/>
      <c r="W42" s="29"/>
      <c r="X42" s="85">
        <v>6.57</v>
      </c>
      <c r="Y42" s="86"/>
      <c r="Z42" s="86"/>
      <c r="AA42" s="87"/>
      <c r="AB42" s="42">
        <v>0</v>
      </c>
      <c r="AC42" s="52">
        <f>TRUNC(U42+W42,2)</f>
        <v>0</v>
      </c>
      <c r="AD42" s="77"/>
      <c r="AE42" s="77"/>
      <c r="AF42" s="53"/>
      <c r="AG42" s="221">
        <f>B9</f>
        <v>0.21229999999999999</v>
      </c>
      <c r="AH42" s="222"/>
      <c r="AI42" s="52">
        <f>U42+(AG42*U42)</f>
        <v>0</v>
      </c>
      <c r="AJ42" s="53"/>
      <c r="AK42" s="54">
        <f>W42+(W42*AG42)</f>
        <v>0</v>
      </c>
      <c r="AL42" s="55"/>
      <c r="AM42" s="56">
        <f>TRUNC((AI42+AK42),2)</f>
        <v>0</v>
      </c>
      <c r="AN42" s="57"/>
      <c r="AO42" s="58"/>
      <c r="AP42" s="59">
        <f>TRUNC(AM42*T42,2)</f>
        <v>0</v>
      </c>
      <c r="AQ42" s="60"/>
      <c r="AR42" s="31" t="str">
        <f>IF(AP42&lt;=(Referencial!AP41*1.05),"Preço Válido","Preço Inválido")</f>
        <v>Preço Válido</v>
      </c>
    </row>
    <row r="43" spans="1:44" s="35" customFormat="1" ht="10.9" customHeight="1" x14ac:dyDescent="0.2">
      <c r="A43" s="47"/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</row>
    <row r="44" spans="1:44" s="35" customFormat="1" ht="22.5" x14ac:dyDescent="0.2">
      <c r="A44" s="44" t="s">
        <v>20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5">
        <f>TRUNC(SUM(AP37:AQ42),2)</f>
        <v>0</v>
      </c>
      <c r="AM44" s="46"/>
      <c r="AN44" s="46"/>
      <c r="AO44" s="46"/>
      <c r="AP44" s="46"/>
      <c r="AQ44" s="46"/>
      <c r="AR44" s="31" t="str">
        <f>IF(AL44&lt;=(Referencial!AL43*1.05),"Preço Válido","Preço Inválido")</f>
        <v>Preço Válido</v>
      </c>
    </row>
    <row r="45" spans="1:44" s="35" customFormat="1" ht="10.9" customHeight="1" x14ac:dyDescent="0.2">
      <c r="A45" s="47"/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</row>
    <row r="46" spans="1:44" s="35" customFormat="1" ht="9.6" customHeight="1" x14ac:dyDescent="0.2">
      <c r="A46" s="78" t="s">
        <v>39</v>
      </c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8"/>
      <c r="AE46" s="78"/>
      <c r="AF46" s="78"/>
      <c r="AG46" s="78"/>
      <c r="AH46" s="78"/>
      <c r="AI46" s="78"/>
      <c r="AJ46" s="78"/>
      <c r="AK46" s="78"/>
      <c r="AL46" s="78"/>
      <c r="AM46" s="78"/>
      <c r="AN46" s="78"/>
      <c r="AO46" s="78"/>
    </row>
    <row r="47" spans="1:44" s="35" customFormat="1" ht="9.6" customHeight="1" x14ac:dyDescent="0.2">
      <c r="A47" s="78" t="s">
        <v>40</v>
      </c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8"/>
      <c r="AE47" s="78"/>
      <c r="AF47" s="78"/>
      <c r="AG47" s="78"/>
      <c r="AH47" s="78"/>
      <c r="AI47" s="78"/>
      <c r="AJ47" s="78"/>
      <c r="AK47" s="78"/>
      <c r="AL47" s="78"/>
      <c r="AM47" s="78"/>
      <c r="AN47" s="78"/>
      <c r="AO47" s="78"/>
    </row>
    <row r="48" spans="1:44" s="35" customFormat="1" ht="19.350000000000001" customHeight="1" x14ac:dyDescent="0.2">
      <c r="A48" s="79" t="s">
        <v>0</v>
      </c>
      <c r="B48" s="80"/>
      <c r="C48" s="81"/>
      <c r="D48" s="79" t="s">
        <v>3</v>
      </c>
      <c r="E48" s="81"/>
      <c r="F48" s="79" t="s">
        <v>4</v>
      </c>
      <c r="G48" s="80"/>
      <c r="H48" s="80"/>
      <c r="I48" s="80"/>
      <c r="J48" s="80"/>
      <c r="K48" s="80"/>
      <c r="L48" s="80"/>
      <c r="M48" s="80"/>
      <c r="N48" s="80"/>
      <c r="O48" s="80"/>
      <c r="P48" s="81"/>
      <c r="Q48" s="82" t="s">
        <v>5</v>
      </c>
      <c r="R48" s="83"/>
      <c r="S48" s="84"/>
      <c r="T48" s="36" t="s">
        <v>6</v>
      </c>
      <c r="U48" s="63" t="s">
        <v>69</v>
      </c>
      <c r="V48" s="65"/>
      <c r="W48" s="36" t="s">
        <v>70</v>
      </c>
      <c r="X48" s="63" t="s">
        <v>9</v>
      </c>
      <c r="Y48" s="64"/>
      <c r="Z48" s="64"/>
      <c r="AA48" s="65"/>
      <c r="AB48" s="36" t="s">
        <v>10</v>
      </c>
      <c r="AC48" s="63" t="s">
        <v>11</v>
      </c>
      <c r="AD48" s="64"/>
      <c r="AE48" s="64"/>
      <c r="AF48" s="65"/>
      <c r="AG48" s="82" t="s">
        <v>12</v>
      </c>
      <c r="AH48" s="84"/>
      <c r="AI48" s="61" t="s">
        <v>71</v>
      </c>
      <c r="AJ48" s="62"/>
      <c r="AK48" s="37" t="s">
        <v>72</v>
      </c>
      <c r="AL48" s="63" t="s">
        <v>13</v>
      </c>
      <c r="AM48" s="64"/>
      <c r="AN48" s="64"/>
      <c r="AO48" s="65"/>
      <c r="AP48" s="63" t="s">
        <v>15</v>
      </c>
      <c r="AQ48" s="65"/>
      <c r="AR48" s="38" t="s">
        <v>73</v>
      </c>
    </row>
    <row r="49" spans="1:44" s="35" customFormat="1" ht="22.5" x14ac:dyDescent="0.2">
      <c r="A49" s="158" t="s">
        <v>75</v>
      </c>
      <c r="B49" s="159"/>
      <c r="C49" s="160"/>
      <c r="D49" s="69">
        <v>98689</v>
      </c>
      <c r="E49" s="70"/>
      <c r="F49" s="66" t="s">
        <v>41</v>
      </c>
      <c r="G49" s="67"/>
      <c r="H49" s="67"/>
      <c r="I49" s="67"/>
      <c r="J49" s="67"/>
      <c r="K49" s="67"/>
      <c r="L49" s="67"/>
      <c r="M49" s="67"/>
      <c r="N49" s="67"/>
      <c r="O49" s="67"/>
      <c r="P49" s="68"/>
      <c r="Q49" s="71" t="s">
        <v>42</v>
      </c>
      <c r="R49" s="72"/>
      <c r="S49" s="73"/>
      <c r="T49" s="41">
        <v>4.25</v>
      </c>
      <c r="U49" s="50"/>
      <c r="V49" s="51"/>
      <c r="W49" s="29"/>
      <c r="X49" s="74">
        <v>19.440000000000001</v>
      </c>
      <c r="Y49" s="75"/>
      <c r="Z49" s="75"/>
      <c r="AA49" s="76"/>
      <c r="AB49" s="42">
        <v>0</v>
      </c>
      <c r="AC49" s="52">
        <f>TRUNC(U49+W49,2)</f>
        <v>0</v>
      </c>
      <c r="AD49" s="77"/>
      <c r="AE49" s="77"/>
      <c r="AF49" s="53"/>
      <c r="AG49" s="221">
        <f>$B$9</f>
        <v>0.21229999999999999</v>
      </c>
      <c r="AH49" s="222"/>
      <c r="AI49" s="52">
        <f>U49+(AG49*U49)</f>
        <v>0</v>
      </c>
      <c r="AJ49" s="53"/>
      <c r="AK49" s="54">
        <f>W49+(W49*AG49)</f>
        <v>0</v>
      </c>
      <c r="AL49" s="55"/>
      <c r="AM49" s="56">
        <f>TRUNC((AI49+AK49),2)</f>
        <v>0</v>
      </c>
      <c r="AN49" s="57"/>
      <c r="AO49" s="58"/>
      <c r="AP49" s="59">
        <f>TRUNC(AM49*T49,2)</f>
        <v>0</v>
      </c>
      <c r="AQ49" s="60"/>
      <c r="AR49" s="31" t="str">
        <f>IF(AP49&lt;=(Referencial!AP48*1.05),"Preço Válido","Preço Inválido")</f>
        <v>Preço Válido</v>
      </c>
    </row>
    <row r="50" spans="1:44" s="35" customFormat="1" ht="10.9" customHeight="1" x14ac:dyDescent="0.2">
      <c r="A50" s="47"/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</row>
    <row r="51" spans="1:44" s="35" customFormat="1" ht="9.6" customHeight="1" x14ac:dyDescent="0.2">
      <c r="A51" s="78" t="s">
        <v>43</v>
      </c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</row>
    <row r="52" spans="1:44" s="35" customFormat="1" ht="19.350000000000001" customHeight="1" x14ac:dyDescent="0.2">
      <c r="A52" s="79" t="s">
        <v>0</v>
      </c>
      <c r="B52" s="80"/>
      <c r="C52" s="81"/>
      <c r="D52" s="79" t="s">
        <v>3</v>
      </c>
      <c r="E52" s="81"/>
      <c r="F52" s="79" t="s">
        <v>4</v>
      </c>
      <c r="G52" s="80"/>
      <c r="H52" s="80"/>
      <c r="I52" s="80"/>
      <c r="J52" s="80"/>
      <c r="K52" s="80"/>
      <c r="L52" s="80"/>
      <c r="M52" s="80"/>
      <c r="N52" s="80"/>
      <c r="O52" s="80"/>
      <c r="P52" s="81"/>
      <c r="Q52" s="82" t="s">
        <v>5</v>
      </c>
      <c r="R52" s="83"/>
      <c r="S52" s="84"/>
      <c r="T52" s="36" t="s">
        <v>6</v>
      </c>
      <c r="U52" s="63" t="s">
        <v>69</v>
      </c>
      <c r="V52" s="65"/>
      <c r="W52" s="36" t="s">
        <v>70</v>
      </c>
      <c r="X52" s="63" t="s">
        <v>9</v>
      </c>
      <c r="Y52" s="64"/>
      <c r="Z52" s="64"/>
      <c r="AA52" s="65"/>
      <c r="AB52" s="36" t="s">
        <v>10</v>
      </c>
      <c r="AC52" s="63" t="s">
        <v>11</v>
      </c>
      <c r="AD52" s="64"/>
      <c r="AE52" s="64"/>
      <c r="AF52" s="65"/>
      <c r="AG52" s="82" t="s">
        <v>12</v>
      </c>
      <c r="AH52" s="84"/>
      <c r="AI52" s="61" t="s">
        <v>71</v>
      </c>
      <c r="AJ52" s="62"/>
      <c r="AK52" s="37" t="s">
        <v>72</v>
      </c>
      <c r="AL52" s="63" t="s">
        <v>13</v>
      </c>
      <c r="AM52" s="64"/>
      <c r="AN52" s="64"/>
      <c r="AO52" s="65"/>
      <c r="AP52" s="63" t="s">
        <v>15</v>
      </c>
      <c r="AQ52" s="65"/>
      <c r="AR52" s="38" t="s">
        <v>73</v>
      </c>
    </row>
    <row r="53" spans="1:44" s="35" customFormat="1" ht="22.5" x14ac:dyDescent="0.2">
      <c r="A53" s="158" t="s">
        <v>75</v>
      </c>
      <c r="B53" s="159"/>
      <c r="C53" s="160"/>
      <c r="D53" s="69">
        <v>98671</v>
      </c>
      <c r="E53" s="70"/>
      <c r="F53" s="66" t="s">
        <v>44</v>
      </c>
      <c r="G53" s="67"/>
      <c r="H53" s="67"/>
      <c r="I53" s="67"/>
      <c r="J53" s="67"/>
      <c r="K53" s="67"/>
      <c r="L53" s="67"/>
      <c r="M53" s="67"/>
      <c r="N53" s="67"/>
      <c r="O53" s="67"/>
      <c r="P53" s="68"/>
      <c r="Q53" s="71" t="s">
        <v>35</v>
      </c>
      <c r="R53" s="72"/>
      <c r="S53" s="73"/>
      <c r="T53" s="41">
        <v>1.54</v>
      </c>
      <c r="U53" s="50"/>
      <c r="V53" s="51"/>
      <c r="W53" s="29"/>
      <c r="X53" s="74">
        <v>42.25</v>
      </c>
      <c r="Y53" s="75"/>
      <c r="Z53" s="75"/>
      <c r="AA53" s="76"/>
      <c r="AB53" s="42">
        <v>0</v>
      </c>
      <c r="AC53" s="52">
        <f>TRUNC(U53+W53,2)</f>
        <v>0</v>
      </c>
      <c r="AD53" s="77"/>
      <c r="AE53" s="77"/>
      <c r="AF53" s="53"/>
      <c r="AG53" s="221">
        <f>$B$9</f>
        <v>0.21229999999999999</v>
      </c>
      <c r="AH53" s="222"/>
      <c r="AI53" s="52">
        <f>U53+(AG53*U53)</f>
        <v>0</v>
      </c>
      <c r="AJ53" s="53"/>
      <c r="AK53" s="54">
        <f>W53+(W53*AG53)</f>
        <v>0</v>
      </c>
      <c r="AL53" s="55"/>
      <c r="AM53" s="56">
        <f>TRUNC((AI53+AK53),2)</f>
        <v>0</v>
      </c>
      <c r="AN53" s="57"/>
      <c r="AO53" s="58"/>
      <c r="AP53" s="59">
        <f>TRUNC(AM53*T53,2)</f>
        <v>0</v>
      </c>
      <c r="AQ53" s="60"/>
      <c r="AR53" s="31" t="str">
        <f>IF(AP53&lt;=(Referencial!AP52*1.05),"Preço Válido","Preço Inválido")</f>
        <v>Preço Válido</v>
      </c>
    </row>
    <row r="54" spans="1:44" s="35" customFormat="1" ht="10.9" customHeight="1" x14ac:dyDescent="0.2">
      <c r="A54" s="47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</row>
    <row r="55" spans="1:44" s="35" customFormat="1" ht="22.5" x14ac:dyDescent="0.2">
      <c r="A55" s="44" t="s">
        <v>20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5">
        <f>TRUNC(SUM(AP49:AQ53),2)</f>
        <v>0</v>
      </c>
      <c r="AM55" s="46"/>
      <c r="AN55" s="46"/>
      <c r="AO55" s="46"/>
      <c r="AP55" s="46"/>
      <c r="AQ55" s="46"/>
      <c r="AR55" s="31" t="str">
        <f>IF(AL55&lt;=(Referencial!AL54*1.05),"Preço Válido","Preço Inválido")</f>
        <v>Preço Válido</v>
      </c>
    </row>
    <row r="56" spans="1:44" s="35" customFormat="1" x14ac:dyDescent="0.2">
      <c r="A56" s="47"/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</row>
    <row r="57" spans="1:44" s="35" customFormat="1" ht="22.5" x14ac:dyDescent="0.2">
      <c r="A57" s="44" t="s">
        <v>45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5">
        <f>TRUNC(SUM(AL17,AL25,AL32,AL44,AL55),2)</f>
        <v>0</v>
      </c>
      <c r="AM57" s="46"/>
      <c r="AN57" s="46"/>
      <c r="AO57" s="46"/>
      <c r="AP57" s="46"/>
      <c r="AQ57" s="46"/>
      <c r="AR57" s="31" t="str">
        <f>IF(AL57&lt;=(Referencial!AL56*1),"Preço Válido","Preço Inválido")</f>
        <v>Preço Válido</v>
      </c>
    </row>
    <row r="58" spans="1:44" ht="10.9" customHeight="1" x14ac:dyDescent="0.2">
      <c r="A58" s="48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9"/>
      <c r="AK58" s="49"/>
      <c r="AL58" s="49"/>
      <c r="AM58" s="49"/>
      <c r="AN58" s="49"/>
      <c r="AO58" s="49"/>
    </row>
  </sheetData>
  <sheetProtection algorithmName="SHA-512" hashValue="SKru8qFqaue6yTADYjJWOTo4QZwowfSKB2d/zyQTaGxuXx49MgdBsZFoJ7EVWLGbgryxmES0JK2UIotqo30xDQ==" saltValue="VJvmbbBTc7ZMnR3v45VGSA==" spinCount="100000" sheet="1" objects="1" scenarios="1" selectLockedCells="1"/>
  <autoFilter ref="A14:AR57">
    <filterColumn colId="0" showButton="0"/>
    <filterColumn colId="1" showButton="0"/>
    <filterColumn colId="3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6" showButton="0"/>
    <filterColumn colId="17" showButton="0"/>
    <filterColumn colId="20" showButton="0"/>
    <filterColumn colId="23" showButton="0"/>
    <filterColumn colId="24" showButton="0"/>
    <filterColumn colId="25" showButton="0"/>
    <filterColumn colId="28" showButton="0"/>
    <filterColumn colId="29" showButton="0"/>
    <filterColumn colId="30" showButton="0"/>
    <filterColumn colId="32" showButton="0"/>
    <filterColumn colId="34" showButton="0"/>
    <filterColumn colId="37" showButton="0"/>
    <filterColumn colId="38" showButton="0"/>
    <filterColumn colId="39" showButton="0"/>
    <filterColumn colId="41" showButton="0"/>
  </autoFilter>
  <mergeCells count="240">
    <mergeCell ref="A1:K1"/>
    <mergeCell ref="M1:AO1"/>
    <mergeCell ref="A2:AR2"/>
    <mergeCell ref="B3:N3"/>
    <mergeCell ref="P3:Q3"/>
    <mergeCell ref="R3:AR3"/>
    <mergeCell ref="A4:AR4"/>
    <mergeCell ref="A5:D5"/>
    <mergeCell ref="E5:N5"/>
    <mergeCell ref="P5:R5"/>
    <mergeCell ref="S5:AQ5"/>
    <mergeCell ref="A6:AQ6"/>
    <mergeCell ref="U14:V14"/>
    <mergeCell ref="X14:AA14"/>
    <mergeCell ref="B7:AQ7"/>
    <mergeCell ref="A8:AQ8"/>
    <mergeCell ref="B9:D9"/>
    <mergeCell ref="A11:AR11"/>
    <mergeCell ref="A12:AO12"/>
    <mergeCell ref="A13:AO13"/>
    <mergeCell ref="AP14:AQ14"/>
    <mergeCell ref="A15:C15"/>
    <mergeCell ref="D15:E15"/>
    <mergeCell ref="F15:P15"/>
    <mergeCell ref="Q15:S15"/>
    <mergeCell ref="U15:V15"/>
    <mergeCell ref="A14:C14"/>
    <mergeCell ref="D14:E14"/>
    <mergeCell ref="F14:P14"/>
    <mergeCell ref="Q14:S14"/>
    <mergeCell ref="AK15:AL15"/>
    <mergeCell ref="AM15:AO15"/>
    <mergeCell ref="AC14:AF14"/>
    <mergeCell ref="AG14:AH14"/>
    <mergeCell ref="AI14:AJ14"/>
    <mergeCell ref="AL14:AO14"/>
    <mergeCell ref="AP15:AQ15"/>
    <mergeCell ref="A16:AO16"/>
    <mergeCell ref="A17:AK17"/>
    <mergeCell ref="AL17:AQ17"/>
    <mergeCell ref="A18:AO18"/>
    <mergeCell ref="A19:AO19"/>
    <mergeCell ref="X15:AA15"/>
    <mergeCell ref="AC15:AF15"/>
    <mergeCell ref="AG15:AH15"/>
    <mergeCell ref="AI15:AJ15"/>
    <mergeCell ref="A20:AO20"/>
    <mergeCell ref="A21:C21"/>
    <mergeCell ref="D21:E21"/>
    <mergeCell ref="F21:P21"/>
    <mergeCell ref="Q21:S21"/>
    <mergeCell ref="U21:V21"/>
    <mergeCell ref="X21:AA21"/>
    <mergeCell ref="AC21:AF21"/>
    <mergeCell ref="AG21:AH21"/>
    <mergeCell ref="AI21:AJ21"/>
    <mergeCell ref="AL21:AO21"/>
    <mergeCell ref="AP21:AQ21"/>
    <mergeCell ref="A22:C22"/>
    <mergeCell ref="D22:E22"/>
    <mergeCell ref="F22:P22"/>
    <mergeCell ref="Q22:S22"/>
    <mergeCell ref="U22:V22"/>
    <mergeCell ref="X22:AA22"/>
    <mergeCell ref="AC22:AF22"/>
    <mergeCell ref="AG22:AH22"/>
    <mergeCell ref="AI22:AJ22"/>
    <mergeCell ref="AK22:AL22"/>
    <mergeCell ref="AM22:AO22"/>
    <mergeCell ref="AP22:AQ22"/>
    <mergeCell ref="A23:C23"/>
    <mergeCell ref="D23:E23"/>
    <mergeCell ref="F23:P23"/>
    <mergeCell ref="Q23:S23"/>
    <mergeCell ref="U23:V23"/>
    <mergeCell ref="X23:AA23"/>
    <mergeCell ref="AC23:AF23"/>
    <mergeCell ref="AG23:AH23"/>
    <mergeCell ref="AI23:AJ23"/>
    <mergeCell ref="AK23:AL23"/>
    <mergeCell ref="AM23:AO23"/>
    <mergeCell ref="AP23:AQ23"/>
    <mergeCell ref="U29:V29"/>
    <mergeCell ref="X29:AA29"/>
    <mergeCell ref="A24:AO24"/>
    <mergeCell ref="A25:AK25"/>
    <mergeCell ref="AL25:AQ25"/>
    <mergeCell ref="A26:AO26"/>
    <mergeCell ref="A27:AO27"/>
    <mergeCell ref="A28:AO28"/>
    <mergeCell ref="AP29:AQ29"/>
    <mergeCell ref="A30:C30"/>
    <mergeCell ref="D30:E30"/>
    <mergeCell ref="F30:P30"/>
    <mergeCell ref="Q30:S30"/>
    <mergeCell ref="U30:V30"/>
    <mergeCell ref="A29:C29"/>
    <mergeCell ref="D29:E29"/>
    <mergeCell ref="F29:P29"/>
    <mergeCell ref="Q29:S29"/>
    <mergeCell ref="AK30:AL30"/>
    <mergeCell ref="AM30:AO30"/>
    <mergeCell ref="AC29:AF29"/>
    <mergeCell ref="AG29:AH29"/>
    <mergeCell ref="AI29:AJ29"/>
    <mergeCell ref="AL29:AO29"/>
    <mergeCell ref="AP30:AQ30"/>
    <mergeCell ref="A31:AO31"/>
    <mergeCell ref="A32:AK32"/>
    <mergeCell ref="AL32:AQ32"/>
    <mergeCell ref="A33:AO33"/>
    <mergeCell ref="A34:AO34"/>
    <mergeCell ref="X30:AA30"/>
    <mergeCell ref="AC30:AF30"/>
    <mergeCell ref="AG30:AH30"/>
    <mergeCell ref="AI30:AJ30"/>
    <mergeCell ref="A35:AO35"/>
    <mergeCell ref="A36:C36"/>
    <mergeCell ref="D36:E36"/>
    <mergeCell ref="F36:P36"/>
    <mergeCell ref="Q36:S36"/>
    <mergeCell ref="U36:V36"/>
    <mergeCell ref="X36:AA36"/>
    <mergeCell ref="AC36:AF36"/>
    <mergeCell ref="AG36:AH36"/>
    <mergeCell ref="AI36:AJ36"/>
    <mergeCell ref="AL36:AO36"/>
    <mergeCell ref="AP36:AQ36"/>
    <mergeCell ref="A37:C37"/>
    <mergeCell ref="D37:E37"/>
    <mergeCell ref="F37:P37"/>
    <mergeCell ref="Q37:S37"/>
    <mergeCell ref="U37:V37"/>
    <mergeCell ref="X37:AA37"/>
    <mergeCell ref="AC37:AF37"/>
    <mergeCell ref="AG37:AH37"/>
    <mergeCell ref="AI37:AJ37"/>
    <mergeCell ref="AK37:AL37"/>
    <mergeCell ref="AM37:AO37"/>
    <mergeCell ref="AP37:AQ37"/>
    <mergeCell ref="A38:AO38"/>
    <mergeCell ref="A39:AO39"/>
    <mergeCell ref="A40:C40"/>
    <mergeCell ref="D40:E40"/>
    <mergeCell ref="F40:P40"/>
    <mergeCell ref="Q40:S40"/>
    <mergeCell ref="U40:V40"/>
    <mergeCell ref="X40:AA40"/>
    <mergeCell ref="AC40:AF40"/>
    <mergeCell ref="AG40:AH40"/>
    <mergeCell ref="AI40:AJ40"/>
    <mergeCell ref="AL40:AO40"/>
    <mergeCell ref="AP40:AQ40"/>
    <mergeCell ref="A41:C41"/>
    <mergeCell ref="D41:E41"/>
    <mergeCell ref="F41:P41"/>
    <mergeCell ref="Q41:S41"/>
    <mergeCell ref="U41:V41"/>
    <mergeCell ref="X41:AA41"/>
    <mergeCell ref="AC41:AF41"/>
    <mergeCell ref="AG41:AH41"/>
    <mergeCell ref="AI41:AJ41"/>
    <mergeCell ref="AK41:AL41"/>
    <mergeCell ref="AM41:AO41"/>
    <mergeCell ref="AP41:AQ41"/>
    <mergeCell ref="A42:C42"/>
    <mergeCell ref="D42:E42"/>
    <mergeCell ref="F42:P42"/>
    <mergeCell ref="Q42:S42"/>
    <mergeCell ref="U42:V42"/>
    <mergeCell ref="X42:AA42"/>
    <mergeCell ref="AC42:AF42"/>
    <mergeCell ref="AG42:AH42"/>
    <mergeCell ref="AI42:AJ42"/>
    <mergeCell ref="AK42:AL42"/>
    <mergeCell ref="AM42:AO42"/>
    <mergeCell ref="AP42:AQ42"/>
    <mergeCell ref="A43:AO43"/>
    <mergeCell ref="A44:AK44"/>
    <mergeCell ref="AL44:AQ44"/>
    <mergeCell ref="A45:AO45"/>
    <mergeCell ref="A46:AO46"/>
    <mergeCell ref="A47:AO47"/>
    <mergeCell ref="A48:C48"/>
    <mergeCell ref="D48:E48"/>
    <mergeCell ref="F48:P48"/>
    <mergeCell ref="Q48:S48"/>
    <mergeCell ref="U48:V48"/>
    <mergeCell ref="X48:AA48"/>
    <mergeCell ref="AC48:AF48"/>
    <mergeCell ref="AG48:AH48"/>
    <mergeCell ref="AI48:AJ48"/>
    <mergeCell ref="AL48:AO48"/>
    <mergeCell ref="AP48:AQ48"/>
    <mergeCell ref="A49:C49"/>
    <mergeCell ref="D49:E49"/>
    <mergeCell ref="F49:P49"/>
    <mergeCell ref="Q49:S49"/>
    <mergeCell ref="U49:V49"/>
    <mergeCell ref="X49:AA49"/>
    <mergeCell ref="AC49:AF49"/>
    <mergeCell ref="AG49:AH49"/>
    <mergeCell ref="AI49:AJ49"/>
    <mergeCell ref="AK49:AL49"/>
    <mergeCell ref="AM49:AO49"/>
    <mergeCell ref="AP49:AQ49"/>
    <mergeCell ref="A50:AO50"/>
    <mergeCell ref="A51:AO51"/>
    <mergeCell ref="A52:C52"/>
    <mergeCell ref="D52:E52"/>
    <mergeCell ref="F52:P52"/>
    <mergeCell ref="Q52:S52"/>
    <mergeCell ref="U52:V52"/>
    <mergeCell ref="X52:AA52"/>
    <mergeCell ref="AC52:AF52"/>
    <mergeCell ref="AG52:AH52"/>
    <mergeCell ref="AI52:AJ52"/>
    <mergeCell ref="AL52:AO52"/>
    <mergeCell ref="AP52:AQ52"/>
    <mergeCell ref="A53:C53"/>
    <mergeCell ref="D53:E53"/>
    <mergeCell ref="F53:P53"/>
    <mergeCell ref="Q53:S53"/>
    <mergeCell ref="U53:V53"/>
    <mergeCell ref="X53:AA53"/>
    <mergeCell ref="AC53:AF53"/>
    <mergeCell ref="AG53:AH53"/>
    <mergeCell ref="AI53:AJ53"/>
    <mergeCell ref="AK53:AL53"/>
    <mergeCell ref="AM53:AO53"/>
    <mergeCell ref="AP53:AQ53"/>
    <mergeCell ref="A54:AO54"/>
    <mergeCell ref="A55:AK55"/>
    <mergeCell ref="AL55:AQ55"/>
    <mergeCell ref="A56:AO56"/>
    <mergeCell ref="A57:AK57"/>
    <mergeCell ref="AL57:AQ57"/>
    <mergeCell ref="A58:D58"/>
    <mergeCell ref="E58:AI58"/>
    <mergeCell ref="AJ58:AO58"/>
  </mergeCells>
  <conditionalFormatting sqref="AR15">
    <cfRule type="containsText" dxfId="63" priority="45" stopIfTrue="1" operator="containsText" text="Preço Inválido">
      <formula>NOT(ISERROR(SEARCH("Preço Inválido",AR15)))</formula>
    </cfRule>
    <cfRule type="containsText" dxfId="62" priority="46" stopIfTrue="1" operator="containsText" text="Preço Válido">
      <formula>NOT(ISERROR(SEARCH("Preço Válido",AR15)))</formula>
    </cfRule>
  </conditionalFormatting>
  <conditionalFormatting sqref="AR22">
    <cfRule type="containsText" dxfId="33" priority="31" stopIfTrue="1" operator="containsText" text="Preço Inválido">
      <formula>NOT(ISERROR(SEARCH("Preço Inválido",AR22)))</formula>
    </cfRule>
    <cfRule type="containsText" dxfId="32" priority="32" stopIfTrue="1" operator="containsText" text="Preço Válido">
      <formula>NOT(ISERROR(SEARCH("Preço Válido",AR22)))</formula>
    </cfRule>
  </conditionalFormatting>
  <conditionalFormatting sqref="AR25">
    <cfRule type="containsText" dxfId="29" priority="27" stopIfTrue="1" operator="containsText" text="Preço Inválido">
      <formula>NOT(ISERROR(SEARCH("Preço Inválido",AR25)))</formula>
    </cfRule>
    <cfRule type="containsText" dxfId="28" priority="28" stopIfTrue="1" operator="containsText" text="Preço Válido">
      <formula>NOT(ISERROR(SEARCH("Preço Válido",AR25)))</formula>
    </cfRule>
  </conditionalFormatting>
  <conditionalFormatting sqref="AR17">
    <cfRule type="containsText" dxfId="27" priority="25" stopIfTrue="1" operator="containsText" text="Preço Inválido">
      <formula>NOT(ISERROR(SEARCH("Preço Inválido",AR17)))</formula>
    </cfRule>
    <cfRule type="containsText" dxfId="26" priority="26" stopIfTrue="1" operator="containsText" text="Preço Válido">
      <formula>NOT(ISERROR(SEARCH("Preço Válido",AR17)))</formula>
    </cfRule>
  </conditionalFormatting>
  <conditionalFormatting sqref="AR30">
    <cfRule type="containsText" dxfId="25" priority="23" stopIfTrue="1" operator="containsText" text="Preço Inválido">
      <formula>NOT(ISERROR(SEARCH("Preço Inválido",AR30)))</formula>
    </cfRule>
    <cfRule type="containsText" dxfId="24" priority="24" stopIfTrue="1" operator="containsText" text="Preço Válido">
      <formula>NOT(ISERROR(SEARCH("Preço Válido",AR30)))</formula>
    </cfRule>
  </conditionalFormatting>
  <conditionalFormatting sqref="AR32">
    <cfRule type="containsText" dxfId="23" priority="21" stopIfTrue="1" operator="containsText" text="Preço Inválido">
      <formula>NOT(ISERROR(SEARCH("Preço Inválido",AR32)))</formula>
    </cfRule>
    <cfRule type="containsText" dxfId="22" priority="22" stopIfTrue="1" operator="containsText" text="Preço Válido">
      <formula>NOT(ISERROR(SEARCH("Preço Válido",AR32)))</formula>
    </cfRule>
  </conditionalFormatting>
  <conditionalFormatting sqref="AR37">
    <cfRule type="containsText" dxfId="21" priority="19" stopIfTrue="1" operator="containsText" text="Preço Inválido">
      <formula>NOT(ISERROR(SEARCH("Preço Inválido",AR37)))</formula>
    </cfRule>
    <cfRule type="containsText" dxfId="20" priority="20" stopIfTrue="1" operator="containsText" text="Preço Válido">
      <formula>NOT(ISERROR(SEARCH("Preço Válido",AR37)))</formula>
    </cfRule>
  </conditionalFormatting>
  <conditionalFormatting sqref="AR41">
    <cfRule type="containsText" dxfId="19" priority="17" stopIfTrue="1" operator="containsText" text="Preço Inválido">
      <formula>NOT(ISERROR(SEARCH("Preço Inválido",AR41)))</formula>
    </cfRule>
    <cfRule type="containsText" dxfId="18" priority="18" stopIfTrue="1" operator="containsText" text="Preço Válido">
      <formula>NOT(ISERROR(SEARCH("Preço Válido",AR41)))</formula>
    </cfRule>
  </conditionalFormatting>
  <conditionalFormatting sqref="AR44">
    <cfRule type="containsText" dxfId="15" priority="13" stopIfTrue="1" operator="containsText" text="Preço Inválido">
      <formula>NOT(ISERROR(SEARCH("Preço Inválido",AR44)))</formula>
    </cfRule>
    <cfRule type="containsText" dxfId="14" priority="14" stopIfTrue="1" operator="containsText" text="Preço Válido">
      <formula>NOT(ISERROR(SEARCH("Preço Válido",AR44)))</formula>
    </cfRule>
  </conditionalFormatting>
  <conditionalFormatting sqref="AR49">
    <cfRule type="containsText" dxfId="13" priority="11" stopIfTrue="1" operator="containsText" text="Preço Inválido">
      <formula>NOT(ISERROR(SEARCH("Preço Inválido",AR49)))</formula>
    </cfRule>
    <cfRule type="containsText" dxfId="12" priority="12" stopIfTrue="1" operator="containsText" text="Preço Válido">
      <formula>NOT(ISERROR(SEARCH("Preço Válido",AR49)))</formula>
    </cfRule>
  </conditionalFormatting>
  <conditionalFormatting sqref="AR53">
    <cfRule type="containsText" dxfId="9" priority="9" stopIfTrue="1" operator="containsText" text="Preço Inválido">
      <formula>NOT(ISERROR(SEARCH("Preço Inválido",AR53)))</formula>
    </cfRule>
    <cfRule type="containsText" dxfId="8" priority="10" stopIfTrue="1" operator="containsText" text="Preço Válido">
      <formula>NOT(ISERROR(SEARCH("Preço Válido",AR53)))</formula>
    </cfRule>
  </conditionalFormatting>
  <conditionalFormatting sqref="AR55">
    <cfRule type="containsText" dxfId="7" priority="7" stopIfTrue="1" operator="containsText" text="Preço Inválido">
      <formula>NOT(ISERROR(SEARCH("Preço Inválido",AR55)))</formula>
    </cfRule>
    <cfRule type="containsText" dxfId="6" priority="8" stopIfTrue="1" operator="containsText" text="Preço Válido">
      <formula>NOT(ISERROR(SEARCH("Preço Válido",AR55)))</formula>
    </cfRule>
  </conditionalFormatting>
  <conditionalFormatting sqref="AR57">
    <cfRule type="containsText" dxfId="5" priority="5" stopIfTrue="1" operator="containsText" text="Preço Inválido">
      <formula>NOT(ISERROR(SEARCH("Preço Inválido",AR57)))</formula>
    </cfRule>
    <cfRule type="containsText" dxfId="4" priority="6" stopIfTrue="1" operator="containsText" text="Preço Válido">
      <formula>NOT(ISERROR(SEARCH("Preço Válido",AR57)))</formula>
    </cfRule>
  </conditionalFormatting>
  <conditionalFormatting sqref="AR23">
    <cfRule type="containsText" dxfId="3" priority="3" stopIfTrue="1" operator="containsText" text="Preço Inválido">
      <formula>NOT(ISERROR(SEARCH("Preço Inválido",AR23)))</formula>
    </cfRule>
    <cfRule type="containsText" dxfId="2" priority="4" stopIfTrue="1" operator="containsText" text="Preço Válido">
      <formula>NOT(ISERROR(SEARCH("Preço Válido",AR23)))</formula>
    </cfRule>
  </conditionalFormatting>
  <conditionalFormatting sqref="AR42">
    <cfRule type="containsText" dxfId="1" priority="1" stopIfTrue="1" operator="containsText" text="Preço Inválido">
      <formula>NOT(ISERROR(SEARCH("Preço Inválido",AR42)))</formula>
    </cfRule>
    <cfRule type="containsText" dxfId="0" priority="2" stopIfTrue="1" operator="containsText" text="Preço Válido">
      <formula>NOT(ISERROR(SEARCH("Preço Válido",AR42)))</formula>
    </cfRule>
  </conditionalFormatting>
  <pageMargins left="9.0000003576278687E-2" right="0.31999999284744263" top="0.15000000596046448" bottom="0.61000001430511475" header="0" footer="0"/>
  <pageSetup paperSize="9" firstPageNumber="0" fitToWidth="0" fitToHeight="0" pageOrder="overThenDown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57"/>
  <sheetViews>
    <sheetView topLeftCell="A22" zoomScaleNormal="100" workbookViewId="0">
      <selection activeCell="AP21" sqref="AP21:AQ21"/>
    </sheetView>
  </sheetViews>
  <sheetFormatPr defaultRowHeight="12.75" x14ac:dyDescent="0.2"/>
  <cols>
    <col min="1" max="1" width="5.28515625" bestFit="1" customWidth="1"/>
    <col min="2" max="2" width="8.140625" customWidth="1"/>
    <col min="3" max="3" width="11.42578125" customWidth="1"/>
    <col min="4" max="4" width="6.5703125" customWidth="1"/>
    <col min="5" max="5" width="3.42578125" customWidth="1"/>
    <col min="6" max="6" width="1" bestFit="1" customWidth="1"/>
    <col min="7" max="8" width="1.42578125" bestFit="1" customWidth="1"/>
    <col min="9" max="9" width="2.7109375" bestFit="1" customWidth="1"/>
    <col min="10" max="12" width="1.42578125" bestFit="1" customWidth="1"/>
    <col min="13" max="13" width="5.5703125" bestFit="1" customWidth="1"/>
    <col min="14" max="14" width="6.85546875" bestFit="1" customWidth="1"/>
    <col min="15" max="15" width="2.7109375" bestFit="1" customWidth="1"/>
    <col min="16" max="16" width="1.140625" bestFit="1" customWidth="1"/>
    <col min="17" max="17" width="3" bestFit="1" customWidth="1"/>
    <col min="18" max="18" width="1.42578125" bestFit="1" customWidth="1"/>
    <col min="19" max="19" width="0.85546875" bestFit="1" customWidth="1"/>
    <col min="20" max="20" width="8" bestFit="1" customWidth="1"/>
    <col min="21" max="21" width="3.5703125" bestFit="1" customWidth="1"/>
    <col min="22" max="22" width="4.7109375" bestFit="1" customWidth="1"/>
    <col min="23" max="23" width="9.140625" bestFit="1" customWidth="1"/>
    <col min="24" max="24" width="0.85546875" hidden="1" customWidth="1"/>
    <col min="25" max="25" width="1.42578125" hidden="1" customWidth="1"/>
    <col min="26" max="26" width="0.28515625" hidden="1" customWidth="1"/>
    <col min="27" max="27" width="3" hidden="1" customWidth="1"/>
    <col min="28" max="28" width="7.5703125" hidden="1" customWidth="1"/>
    <col min="29" max="29" width="0.140625" bestFit="1" customWidth="1"/>
    <col min="30" max="30" width="1.42578125" bestFit="1" customWidth="1"/>
    <col min="31" max="31" width="1.7109375" bestFit="1" customWidth="1"/>
    <col min="32" max="32" width="7.42578125" customWidth="1"/>
    <col min="33" max="33" width="5.42578125" customWidth="1"/>
    <col min="34" max="34" width="4.140625" bestFit="1" customWidth="1"/>
    <col min="35" max="35" width="10.5703125" customWidth="1"/>
    <col min="36" max="36" width="20" customWidth="1"/>
    <col min="37" max="37" width="9.28515625" bestFit="1" customWidth="1"/>
    <col min="38" max="39" width="8.7109375" customWidth="1"/>
    <col min="40" max="41" width="4.140625" bestFit="1" customWidth="1"/>
    <col min="46" max="46" width="12.5703125" bestFit="1" customWidth="1"/>
  </cols>
  <sheetData>
    <row r="1" spans="1:44" ht="10.9" customHeight="1" x14ac:dyDescent="0.2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1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</row>
    <row r="2" spans="1:44" s="17" customFormat="1" ht="19.5" customHeight="1" x14ac:dyDescent="0.2">
      <c r="A2" s="126" t="s">
        <v>61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  <c r="AB2" s="127"/>
      <c r="AC2" s="127"/>
      <c r="AD2" s="127"/>
      <c r="AE2" s="127"/>
      <c r="AF2" s="127"/>
      <c r="AG2" s="127"/>
      <c r="AH2" s="127"/>
      <c r="AI2" s="127"/>
      <c r="AJ2" s="127"/>
      <c r="AK2" s="127"/>
      <c r="AL2" s="127"/>
      <c r="AM2" s="127"/>
      <c r="AN2" s="127"/>
      <c r="AO2" s="127"/>
      <c r="AP2" s="127"/>
      <c r="AQ2" s="127"/>
      <c r="AR2" s="128"/>
    </row>
    <row r="3" spans="1:44" s="17" customFormat="1" ht="10.9" customHeight="1" x14ac:dyDescent="0.2">
      <c r="A3" s="18" t="s">
        <v>62</v>
      </c>
      <c r="B3" s="129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1"/>
      <c r="O3" s="19"/>
      <c r="P3" s="132" t="s">
        <v>63</v>
      </c>
      <c r="Q3" s="133"/>
      <c r="R3" s="132"/>
      <c r="S3" s="134"/>
      <c r="T3" s="134"/>
      <c r="U3" s="134"/>
      <c r="V3" s="134"/>
      <c r="W3" s="134"/>
      <c r="X3" s="134"/>
      <c r="Y3" s="134"/>
      <c r="Z3" s="134"/>
      <c r="AA3" s="134"/>
      <c r="AB3" s="134"/>
      <c r="AC3" s="134"/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34"/>
      <c r="AP3" s="134"/>
      <c r="AQ3" s="134"/>
      <c r="AR3" s="134"/>
    </row>
    <row r="4" spans="1:44" s="17" customFormat="1" ht="10.9" customHeight="1" x14ac:dyDescent="0.2">
      <c r="A4" s="110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  <c r="AQ4" s="111"/>
      <c r="AR4" s="112"/>
    </row>
    <row r="5" spans="1:44" s="17" customFormat="1" ht="10.9" customHeight="1" x14ac:dyDescent="0.2">
      <c r="A5" s="113" t="s">
        <v>64</v>
      </c>
      <c r="B5" s="114"/>
      <c r="C5" s="114"/>
      <c r="D5" s="115"/>
      <c r="E5" s="116"/>
      <c r="F5" s="117"/>
      <c r="G5" s="117"/>
      <c r="H5" s="117"/>
      <c r="I5" s="117"/>
      <c r="J5" s="117"/>
      <c r="K5" s="117"/>
      <c r="L5" s="117"/>
      <c r="M5" s="117"/>
      <c r="N5" s="118"/>
      <c r="O5" s="20"/>
      <c r="P5" s="119" t="s">
        <v>65</v>
      </c>
      <c r="Q5" s="120"/>
      <c r="R5" s="121"/>
      <c r="S5" s="122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  <c r="AJ5" s="123"/>
      <c r="AK5" s="123"/>
      <c r="AL5" s="123"/>
      <c r="AM5" s="123"/>
      <c r="AN5" s="123"/>
      <c r="AO5" s="123"/>
      <c r="AP5" s="123"/>
      <c r="AQ5" s="124"/>
      <c r="AR5" s="21"/>
    </row>
    <row r="6" spans="1:44" s="17" customFormat="1" ht="10.9" customHeight="1" x14ac:dyDescent="0.2">
      <c r="A6" s="104"/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5"/>
      <c r="AD6" s="105"/>
      <c r="AE6" s="105"/>
      <c r="AF6" s="105"/>
      <c r="AG6" s="105"/>
      <c r="AH6" s="105"/>
      <c r="AI6" s="105"/>
      <c r="AJ6" s="105"/>
      <c r="AK6" s="105"/>
      <c r="AL6" s="105"/>
      <c r="AM6" s="105"/>
      <c r="AN6" s="105"/>
      <c r="AO6" s="105"/>
      <c r="AP6" s="105"/>
      <c r="AQ6" s="105"/>
      <c r="AR6" s="22"/>
    </row>
    <row r="7" spans="1:44" s="17" customFormat="1" ht="10.9" customHeight="1" x14ac:dyDescent="0.2">
      <c r="A7" s="23" t="s">
        <v>66</v>
      </c>
      <c r="B7" s="102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3"/>
      <c r="AL7" s="103"/>
      <c r="AM7" s="103"/>
      <c r="AN7" s="103"/>
      <c r="AO7" s="103"/>
      <c r="AP7" s="103"/>
      <c r="AQ7" s="103"/>
      <c r="AR7" s="22"/>
    </row>
    <row r="8" spans="1:44" s="17" customFormat="1" ht="10.9" customHeight="1" x14ac:dyDescent="0.2">
      <c r="A8" s="104"/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5"/>
      <c r="AQ8" s="105"/>
      <c r="AR8" s="22"/>
    </row>
    <row r="9" spans="1:44" s="17" customFormat="1" ht="10.9" customHeight="1" x14ac:dyDescent="0.2">
      <c r="A9" s="23" t="s">
        <v>67</v>
      </c>
      <c r="B9" s="106">
        <v>0.2132</v>
      </c>
      <c r="C9" s="107"/>
      <c r="D9" s="108"/>
      <c r="E9" s="24" t="s">
        <v>68</v>
      </c>
      <c r="F9" s="25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2"/>
    </row>
    <row r="10" spans="1:44" s="17" customFormat="1" x14ac:dyDescent="0.2">
      <c r="A10" s="188"/>
      <c r="B10" s="188"/>
      <c r="C10" s="188"/>
      <c r="D10" s="188"/>
      <c r="E10" s="188"/>
      <c r="F10" s="188"/>
      <c r="G10" s="188"/>
      <c r="H10" s="188"/>
      <c r="I10" s="188"/>
      <c r="J10" s="188"/>
      <c r="K10" s="188"/>
      <c r="L10" s="188"/>
      <c r="M10" s="188"/>
      <c r="N10" s="188"/>
      <c r="O10" s="188"/>
      <c r="P10" s="188"/>
      <c r="Q10" s="188"/>
      <c r="R10" s="188"/>
      <c r="S10" s="188"/>
      <c r="T10" s="188"/>
      <c r="U10" s="188"/>
      <c r="V10" s="188"/>
      <c r="W10" s="188"/>
      <c r="X10" s="188"/>
      <c r="Y10" s="188"/>
      <c r="Z10" s="188"/>
      <c r="AA10" s="188"/>
      <c r="AB10" s="188"/>
      <c r="AC10" s="188"/>
      <c r="AD10" s="188"/>
      <c r="AE10" s="188"/>
      <c r="AF10" s="188"/>
      <c r="AG10" s="188"/>
      <c r="AH10" s="188"/>
      <c r="AI10" s="188"/>
      <c r="AJ10" s="188"/>
      <c r="AK10" s="188"/>
      <c r="AL10" s="188"/>
      <c r="AM10" s="188"/>
      <c r="AN10" s="188"/>
      <c r="AO10" s="188"/>
      <c r="AP10" s="188"/>
      <c r="AQ10" s="188"/>
      <c r="AR10" s="188"/>
    </row>
    <row r="11" spans="1:44" ht="9.6" customHeight="1" x14ac:dyDescent="0.2">
      <c r="A11" s="166" t="s">
        <v>1</v>
      </c>
      <c r="B11" s="166"/>
      <c r="C11" s="166"/>
      <c r="D11" s="166"/>
      <c r="E11" s="166"/>
      <c r="F11" s="166"/>
      <c r="G11" s="166"/>
      <c r="H11" s="166"/>
      <c r="I11" s="166"/>
      <c r="J11" s="166"/>
      <c r="K11" s="166"/>
      <c r="L11" s="166"/>
      <c r="M11" s="166"/>
      <c r="N11" s="166"/>
      <c r="O11" s="166"/>
      <c r="P11" s="166"/>
      <c r="Q11" s="166"/>
      <c r="R11" s="166"/>
      <c r="S11" s="166"/>
      <c r="T11" s="166"/>
      <c r="U11" s="166"/>
      <c r="V11" s="166"/>
      <c r="W11" s="166"/>
      <c r="X11" s="166"/>
      <c r="Y11" s="166"/>
      <c r="Z11" s="166"/>
      <c r="AA11" s="166"/>
      <c r="AB11" s="166"/>
      <c r="AC11" s="166"/>
      <c r="AD11" s="166"/>
      <c r="AE11" s="166"/>
      <c r="AF11" s="166"/>
      <c r="AG11" s="166"/>
      <c r="AH11" s="166"/>
      <c r="AI11" s="166"/>
      <c r="AJ11" s="166"/>
      <c r="AK11" s="166"/>
      <c r="AL11" s="166"/>
      <c r="AM11" s="166"/>
      <c r="AN11" s="166"/>
      <c r="AO11" s="166"/>
    </row>
    <row r="12" spans="1:44" ht="9.6" customHeight="1" x14ac:dyDescent="0.2">
      <c r="A12" s="166" t="s">
        <v>2</v>
      </c>
      <c r="B12" s="166"/>
      <c r="C12" s="166"/>
      <c r="D12" s="166"/>
      <c r="E12" s="166"/>
      <c r="F12" s="166"/>
      <c r="G12" s="166"/>
      <c r="H12" s="166"/>
      <c r="I12" s="166"/>
      <c r="J12" s="166"/>
      <c r="K12" s="166"/>
      <c r="L12" s="166"/>
      <c r="M12" s="166"/>
      <c r="N12" s="166"/>
      <c r="O12" s="166"/>
      <c r="P12" s="166"/>
      <c r="Q12" s="166"/>
      <c r="R12" s="166"/>
      <c r="S12" s="166"/>
      <c r="T12" s="166"/>
      <c r="U12" s="166"/>
      <c r="V12" s="166"/>
      <c r="W12" s="166"/>
      <c r="X12" s="166"/>
      <c r="Y12" s="166"/>
      <c r="Z12" s="166"/>
      <c r="AA12" s="166"/>
      <c r="AB12" s="166"/>
      <c r="AC12" s="166"/>
      <c r="AD12" s="166"/>
      <c r="AE12" s="166"/>
      <c r="AF12" s="166"/>
      <c r="AG12" s="166"/>
      <c r="AH12" s="166"/>
      <c r="AI12" s="166"/>
      <c r="AJ12" s="166"/>
      <c r="AK12" s="166"/>
      <c r="AL12" s="166"/>
      <c r="AM12" s="166"/>
      <c r="AN12" s="166"/>
      <c r="AO12" s="166"/>
    </row>
    <row r="13" spans="1:44" ht="19.350000000000001" customHeight="1" x14ac:dyDescent="0.2">
      <c r="A13" s="167" t="s">
        <v>0</v>
      </c>
      <c r="B13" s="168"/>
      <c r="C13" s="169"/>
      <c r="D13" s="167" t="s">
        <v>3</v>
      </c>
      <c r="E13" s="169"/>
      <c r="F13" s="167" t="s">
        <v>4</v>
      </c>
      <c r="G13" s="168"/>
      <c r="H13" s="168"/>
      <c r="I13" s="168"/>
      <c r="J13" s="168"/>
      <c r="K13" s="168"/>
      <c r="L13" s="168"/>
      <c r="M13" s="168"/>
      <c r="N13" s="168"/>
      <c r="O13" s="168"/>
      <c r="P13" s="169"/>
      <c r="Q13" s="154" t="s">
        <v>5</v>
      </c>
      <c r="R13" s="170"/>
      <c r="S13" s="155"/>
      <c r="T13" s="2" t="s">
        <v>6</v>
      </c>
      <c r="U13" s="137" t="s">
        <v>69</v>
      </c>
      <c r="V13" s="138"/>
      <c r="W13" s="2" t="s">
        <v>70</v>
      </c>
      <c r="X13" s="137" t="s">
        <v>9</v>
      </c>
      <c r="Y13" s="153"/>
      <c r="Z13" s="153"/>
      <c r="AA13" s="138"/>
      <c r="AB13" s="2" t="s">
        <v>10</v>
      </c>
      <c r="AC13" s="137" t="s">
        <v>11</v>
      </c>
      <c r="AD13" s="153"/>
      <c r="AE13" s="153"/>
      <c r="AF13" s="138"/>
      <c r="AG13" s="154" t="s">
        <v>12</v>
      </c>
      <c r="AH13" s="155"/>
      <c r="AI13" s="156" t="s">
        <v>71</v>
      </c>
      <c r="AJ13" s="157"/>
      <c r="AK13" s="27" t="s">
        <v>72</v>
      </c>
      <c r="AL13" s="137" t="s">
        <v>13</v>
      </c>
      <c r="AM13" s="153"/>
      <c r="AN13" s="153"/>
      <c r="AO13" s="138"/>
      <c r="AP13" s="137" t="s">
        <v>15</v>
      </c>
      <c r="AQ13" s="138"/>
      <c r="AR13" s="28" t="s">
        <v>73</v>
      </c>
    </row>
    <row r="14" spans="1:44" ht="19.350000000000001" customHeight="1" x14ac:dyDescent="0.2">
      <c r="A14" s="174" t="s">
        <v>74</v>
      </c>
      <c r="B14" s="175"/>
      <c r="C14" s="176"/>
      <c r="D14" s="174" t="s">
        <v>17</v>
      </c>
      <c r="E14" s="176"/>
      <c r="F14" s="174" t="s">
        <v>18</v>
      </c>
      <c r="G14" s="175"/>
      <c r="H14" s="175"/>
      <c r="I14" s="175"/>
      <c r="J14" s="175"/>
      <c r="K14" s="175"/>
      <c r="L14" s="175"/>
      <c r="M14" s="175"/>
      <c r="N14" s="175"/>
      <c r="O14" s="175"/>
      <c r="P14" s="176"/>
      <c r="Q14" s="177" t="s">
        <v>19</v>
      </c>
      <c r="R14" s="178"/>
      <c r="S14" s="179"/>
      <c r="T14" s="3">
        <v>1</v>
      </c>
      <c r="U14" s="50">
        <v>16699.3</v>
      </c>
      <c r="V14" s="51"/>
      <c r="W14" s="29">
        <f>Relatório!W14</f>
        <v>0</v>
      </c>
      <c r="X14" s="180">
        <v>0</v>
      </c>
      <c r="Y14" s="181"/>
      <c r="Z14" s="181"/>
      <c r="AA14" s="182"/>
      <c r="AB14" s="4">
        <v>0</v>
      </c>
      <c r="AC14" s="148">
        <f>TRUNC(U14+W14,2)</f>
        <v>16699.3</v>
      </c>
      <c r="AD14" s="149"/>
      <c r="AE14" s="149"/>
      <c r="AF14" s="150"/>
      <c r="AG14" s="151">
        <v>0</v>
      </c>
      <c r="AH14" s="152"/>
      <c r="AI14" s="148">
        <f>U14+(AG14*U14)</f>
        <v>16699.3</v>
      </c>
      <c r="AJ14" s="150"/>
      <c r="AK14" s="142">
        <f>W14+(W14*AG14)</f>
        <v>0</v>
      </c>
      <c r="AL14" s="143"/>
      <c r="AM14" s="139">
        <f>TRUNC((AI14+AK14),2)</f>
        <v>16699.3</v>
      </c>
      <c r="AN14" s="140"/>
      <c r="AO14" s="141"/>
      <c r="AP14" s="59">
        <f>TRUNC(AM14*T14,2)</f>
        <v>16699.3</v>
      </c>
      <c r="AQ14" s="60"/>
      <c r="AR14" s="31" t="str">
        <f>IF(AQ14&lt;=(Relatório!AL14*1.05),"Preço Válido","Preço Inválido")</f>
        <v>Preço Válido</v>
      </c>
    </row>
    <row r="15" spans="1:44" ht="10.9" customHeight="1" x14ac:dyDescent="0.2">
      <c r="A15" s="48"/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</row>
    <row r="16" spans="1:44" ht="22.5" customHeight="1" x14ac:dyDescent="0.2">
      <c r="A16" s="144" t="s">
        <v>20</v>
      </c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  <c r="M16" s="144"/>
      <c r="N16" s="144"/>
      <c r="O16" s="144"/>
      <c r="P16" s="144"/>
      <c r="Q16" s="144"/>
      <c r="R16" s="144"/>
      <c r="S16" s="144"/>
      <c r="T16" s="144"/>
      <c r="U16" s="144"/>
      <c r="V16" s="144"/>
      <c r="W16" s="144"/>
      <c r="X16" s="144"/>
      <c r="Y16" s="144"/>
      <c r="Z16" s="144"/>
      <c r="AA16" s="144"/>
      <c r="AB16" s="144"/>
      <c r="AC16" s="144"/>
      <c r="AD16" s="144"/>
      <c r="AE16" s="144"/>
      <c r="AF16" s="144"/>
      <c r="AG16" s="144"/>
      <c r="AH16" s="144"/>
      <c r="AI16" s="144"/>
      <c r="AJ16" s="144"/>
      <c r="AK16" s="144"/>
      <c r="AL16" s="135">
        <f>TRUNC(SUM(AP14),2)</f>
        <v>16699.3</v>
      </c>
      <c r="AM16" s="136"/>
      <c r="AN16" s="136"/>
      <c r="AO16" s="136"/>
      <c r="AP16" s="136"/>
      <c r="AQ16" s="136"/>
      <c r="AR16" s="31" t="str">
        <f>IF(AQ16&lt;=(Relatório!AL16*1.05),"Preço Válido","Preço Inválido")</f>
        <v>Preço Válido</v>
      </c>
    </row>
    <row r="17" spans="1:46" ht="10.9" customHeight="1" x14ac:dyDescent="0.2">
      <c r="A17" s="48"/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</row>
    <row r="18" spans="1:46" ht="9.6" customHeight="1" x14ac:dyDescent="0.2">
      <c r="A18" s="166" t="s">
        <v>21</v>
      </c>
      <c r="B18" s="166"/>
      <c r="C18" s="166"/>
      <c r="D18" s="166"/>
      <c r="E18" s="166"/>
      <c r="F18" s="166"/>
      <c r="G18" s="166"/>
      <c r="H18" s="166"/>
      <c r="I18" s="166"/>
      <c r="J18" s="166"/>
      <c r="K18" s="166"/>
      <c r="L18" s="166"/>
      <c r="M18" s="166"/>
      <c r="N18" s="166"/>
      <c r="O18" s="166"/>
      <c r="P18" s="166"/>
      <c r="Q18" s="166"/>
      <c r="R18" s="166"/>
      <c r="S18" s="166"/>
      <c r="T18" s="166"/>
      <c r="U18" s="166"/>
      <c r="V18" s="166"/>
      <c r="W18" s="166"/>
      <c r="X18" s="166"/>
      <c r="Y18" s="166"/>
      <c r="Z18" s="166"/>
      <c r="AA18" s="166"/>
      <c r="AB18" s="166"/>
      <c r="AC18" s="166"/>
      <c r="AD18" s="166"/>
      <c r="AE18" s="166"/>
      <c r="AF18" s="166"/>
      <c r="AG18" s="166"/>
      <c r="AH18" s="166"/>
      <c r="AI18" s="166"/>
      <c r="AJ18" s="166"/>
      <c r="AK18" s="166"/>
      <c r="AL18" s="166"/>
      <c r="AM18" s="166"/>
      <c r="AN18" s="166"/>
      <c r="AO18" s="166"/>
    </row>
    <row r="19" spans="1:46" ht="9.6" customHeight="1" x14ac:dyDescent="0.2">
      <c r="A19" s="166" t="s">
        <v>22</v>
      </c>
      <c r="B19" s="166"/>
      <c r="C19" s="166"/>
      <c r="D19" s="166"/>
      <c r="E19" s="166"/>
      <c r="F19" s="166"/>
      <c r="G19" s="166"/>
      <c r="H19" s="166"/>
      <c r="I19" s="166"/>
      <c r="J19" s="166"/>
      <c r="K19" s="166"/>
      <c r="L19" s="166"/>
      <c r="M19" s="166"/>
      <c r="N19" s="166"/>
      <c r="O19" s="166"/>
      <c r="P19" s="166"/>
      <c r="Q19" s="166"/>
      <c r="R19" s="166"/>
      <c r="S19" s="166"/>
      <c r="T19" s="166"/>
      <c r="U19" s="166"/>
      <c r="V19" s="166"/>
      <c r="W19" s="166"/>
      <c r="X19" s="166"/>
      <c r="Y19" s="166"/>
      <c r="Z19" s="166"/>
      <c r="AA19" s="166"/>
      <c r="AB19" s="166"/>
      <c r="AC19" s="166"/>
      <c r="AD19" s="166"/>
      <c r="AE19" s="166"/>
      <c r="AF19" s="166"/>
      <c r="AG19" s="166"/>
      <c r="AH19" s="166"/>
      <c r="AI19" s="166"/>
      <c r="AJ19" s="166"/>
      <c r="AK19" s="166"/>
      <c r="AL19" s="166"/>
      <c r="AM19" s="166"/>
      <c r="AN19" s="166"/>
      <c r="AO19" s="166"/>
    </row>
    <row r="20" spans="1:46" ht="19.350000000000001" customHeight="1" x14ac:dyDescent="0.2">
      <c r="A20" s="167" t="s">
        <v>0</v>
      </c>
      <c r="B20" s="168"/>
      <c r="C20" s="169"/>
      <c r="D20" s="167" t="s">
        <v>3</v>
      </c>
      <c r="E20" s="169"/>
      <c r="F20" s="167" t="s">
        <v>4</v>
      </c>
      <c r="G20" s="168"/>
      <c r="H20" s="168"/>
      <c r="I20" s="168"/>
      <c r="J20" s="168"/>
      <c r="K20" s="168"/>
      <c r="L20" s="168"/>
      <c r="M20" s="168"/>
      <c r="N20" s="168"/>
      <c r="O20" s="168"/>
      <c r="P20" s="169"/>
      <c r="Q20" s="154" t="s">
        <v>5</v>
      </c>
      <c r="R20" s="170"/>
      <c r="S20" s="155"/>
      <c r="T20" s="2" t="s">
        <v>6</v>
      </c>
      <c r="U20" s="137" t="s">
        <v>69</v>
      </c>
      <c r="V20" s="138"/>
      <c r="W20" s="2" t="s">
        <v>70</v>
      </c>
      <c r="X20" s="137" t="s">
        <v>9</v>
      </c>
      <c r="Y20" s="153"/>
      <c r="Z20" s="153"/>
      <c r="AA20" s="138"/>
      <c r="AB20" s="2" t="s">
        <v>10</v>
      </c>
      <c r="AC20" s="137" t="s">
        <v>11</v>
      </c>
      <c r="AD20" s="153"/>
      <c r="AE20" s="153"/>
      <c r="AF20" s="138"/>
      <c r="AG20" s="154" t="s">
        <v>12</v>
      </c>
      <c r="AH20" s="155"/>
      <c r="AI20" s="156" t="s">
        <v>71</v>
      </c>
      <c r="AJ20" s="157"/>
      <c r="AK20" s="27" t="s">
        <v>72</v>
      </c>
      <c r="AL20" s="137" t="s">
        <v>13</v>
      </c>
      <c r="AM20" s="153"/>
      <c r="AN20" s="153"/>
      <c r="AO20" s="138"/>
      <c r="AP20" s="137" t="s">
        <v>15</v>
      </c>
      <c r="AQ20" s="138"/>
      <c r="AR20" s="28" t="s">
        <v>73</v>
      </c>
    </row>
    <row r="21" spans="1:46" ht="38.65" customHeight="1" x14ac:dyDescent="0.2">
      <c r="A21" s="158" t="s">
        <v>75</v>
      </c>
      <c r="B21" s="159"/>
      <c r="C21" s="160"/>
      <c r="D21" s="186">
        <v>100982</v>
      </c>
      <c r="E21" s="187"/>
      <c r="F21" s="158" t="s">
        <v>24</v>
      </c>
      <c r="G21" s="159"/>
      <c r="H21" s="159"/>
      <c r="I21" s="159"/>
      <c r="J21" s="159"/>
      <c r="K21" s="159"/>
      <c r="L21" s="159"/>
      <c r="M21" s="159"/>
      <c r="N21" s="159"/>
      <c r="O21" s="159"/>
      <c r="P21" s="160"/>
      <c r="Q21" s="163" t="s">
        <v>25</v>
      </c>
      <c r="R21" s="164"/>
      <c r="S21" s="165"/>
      <c r="T21" s="5">
        <v>0.51</v>
      </c>
      <c r="U21" s="50">
        <v>4.5599999999999996</v>
      </c>
      <c r="V21" s="51"/>
      <c r="W21" s="29">
        <v>4.57</v>
      </c>
      <c r="X21" s="171">
        <v>9.0500000000000007</v>
      </c>
      <c r="Y21" s="172"/>
      <c r="Z21" s="172"/>
      <c r="AA21" s="173"/>
      <c r="AB21" s="6">
        <v>0</v>
      </c>
      <c r="AC21" s="148">
        <f>TRUNC(U21+W21,2)</f>
        <v>9.1300000000000008</v>
      </c>
      <c r="AD21" s="149"/>
      <c r="AE21" s="149"/>
      <c r="AF21" s="150"/>
      <c r="AG21" s="151">
        <v>0.21229999999999999</v>
      </c>
      <c r="AH21" s="152"/>
      <c r="AI21" s="148">
        <f>U21+(AG21*U21)</f>
        <v>5.5280879999999994</v>
      </c>
      <c r="AJ21" s="150"/>
      <c r="AK21" s="142">
        <f>W21+(W21*AG21)</f>
        <v>5.5402110000000002</v>
      </c>
      <c r="AL21" s="143"/>
      <c r="AM21" s="139">
        <f>TRUNC((AI21+AK21),2)</f>
        <v>11.06</v>
      </c>
      <c r="AN21" s="140"/>
      <c r="AO21" s="141"/>
      <c r="AP21" s="59">
        <f>TRUNC(AM21*T21,2)</f>
        <v>5.64</v>
      </c>
      <c r="AQ21" s="60"/>
      <c r="AR21" s="31" t="str">
        <f>IF(AQ21&lt;=(Relatório!AL21*1.05),"Preço Válido","Preço Inválido")</f>
        <v>Preço Válido</v>
      </c>
    </row>
    <row r="22" spans="1:46" ht="28.9" customHeight="1" x14ac:dyDescent="0.2">
      <c r="A22" s="158" t="s">
        <v>75</v>
      </c>
      <c r="B22" s="159"/>
      <c r="C22" s="160"/>
      <c r="D22" s="161">
        <v>97627</v>
      </c>
      <c r="E22" s="162"/>
      <c r="F22" s="158" t="s">
        <v>26</v>
      </c>
      <c r="G22" s="159"/>
      <c r="H22" s="159"/>
      <c r="I22" s="159"/>
      <c r="J22" s="159"/>
      <c r="K22" s="159"/>
      <c r="L22" s="159"/>
      <c r="M22" s="159"/>
      <c r="N22" s="159"/>
      <c r="O22" s="159"/>
      <c r="P22" s="160"/>
      <c r="Q22" s="163" t="s">
        <v>25</v>
      </c>
      <c r="R22" s="164"/>
      <c r="S22" s="165"/>
      <c r="T22" s="5">
        <v>0.51</v>
      </c>
      <c r="U22" s="50">
        <v>92.03</v>
      </c>
      <c r="V22" s="51"/>
      <c r="W22" s="29">
        <v>92.04</v>
      </c>
      <c r="X22" s="183">
        <v>185.2</v>
      </c>
      <c r="Y22" s="184"/>
      <c r="Z22" s="184"/>
      <c r="AA22" s="185"/>
      <c r="AB22" s="6">
        <v>0</v>
      </c>
      <c r="AC22" s="148">
        <f>TRUNC(U22+W22,2)</f>
        <v>184.07</v>
      </c>
      <c r="AD22" s="149"/>
      <c r="AE22" s="149"/>
      <c r="AF22" s="150"/>
      <c r="AG22" s="151">
        <v>0.21229999999999999</v>
      </c>
      <c r="AH22" s="152"/>
      <c r="AI22" s="148">
        <f>U22+(AG22*U22)</f>
        <v>111.56796900000001</v>
      </c>
      <c r="AJ22" s="150"/>
      <c r="AK22" s="142">
        <f>W22+(W22*AG22)</f>
        <v>111.58009200000001</v>
      </c>
      <c r="AL22" s="143"/>
      <c r="AM22" s="139">
        <f>TRUNC((AI22+AK22),2)</f>
        <v>223.14</v>
      </c>
      <c r="AN22" s="140"/>
      <c r="AO22" s="141"/>
      <c r="AP22" s="59">
        <f>TRUNC(AM22*T22,2)</f>
        <v>113.8</v>
      </c>
      <c r="AQ22" s="60"/>
      <c r="AR22" s="31" t="str">
        <f>IF(AQ22&lt;=(Relatório!AL22*1.05),"Preço Válido","Preço Inválido")</f>
        <v>Preço Válido</v>
      </c>
    </row>
    <row r="23" spans="1:46" ht="10.9" customHeight="1" x14ac:dyDescent="0.2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</row>
    <row r="24" spans="1:46" ht="9.6" customHeight="1" x14ac:dyDescent="0.2">
      <c r="A24" s="144" t="s">
        <v>20</v>
      </c>
      <c r="B24" s="144"/>
      <c r="C24" s="144"/>
      <c r="D24" s="144"/>
      <c r="E24" s="144"/>
      <c r="F24" s="144"/>
      <c r="G24" s="144"/>
      <c r="H24" s="144"/>
      <c r="I24" s="144"/>
      <c r="J24" s="144"/>
      <c r="K24" s="144"/>
      <c r="L24" s="144"/>
      <c r="M24" s="144"/>
      <c r="N24" s="144"/>
      <c r="O24" s="144"/>
      <c r="P24" s="144"/>
      <c r="Q24" s="144"/>
      <c r="R24" s="144"/>
      <c r="S24" s="144"/>
      <c r="T24" s="144"/>
      <c r="U24" s="144"/>
      <c r="V24" s="144"/>
      <c r="W24" s="144"/>
      <c r="X24" s="144"/>
      <c r="Y24" s="144"/>
      <c r="Z24" s="144"/>
      <c r="AA24" s="144"/>
      <c r="AB24" s="144"/>
      <c r="AC24" s="144"/>
      <c r="AD24" s="144"/>
      <c r="AE24" s="144"/>
      <c r="AF24" s="144"/>
      <c r="AG24" s="144"/>
      <c r="AH24" s="144"/>
      <c r="AI24" s="144"/>
      <c r="AJ24" s="144"/>
      <c r="AK24" s="144"/>
      <c r="AL24" s="135">
        <f>TRUNC(SUM(AP21:AQ22),2)</f>
        <v>119.44</v>
      </c>
      <c r="AM24" s="136"/>
      <c r="AN24" s="136"/>
      <c r="AO24" s="136"/>
      <c r="AP24" s="136"/>
      <c r="AQ24" s="136"/>
      <c r="AR24" s="31" t="str">
        <f>IF(AQ24&lt;=(Relatório!AL24*1.05),"Preço Válido","Preço Inválido")</f>
        <v>Preço Válido</v>
      </c>
    </row>
    <row r="25" spans="1:46" ht="10.9" customHeight="1" x14ac:dyDescent="0.2">
      <c r="A25" s="48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</row>
    <row r="26" spans="1:46" ht="9.6" customHeight="1" x14ac:dyDescent="0.2">
      <c r="A26" s="166" t="s">
        <v>27</v>
      </c>
      <c r="B26" s="166"/>
      <c r="C26" s="166"/>
      <c r="D26" s="166"/>
      <c r="E26" s="166"/>
      <c r="F26" s="166"/>
      <c r="G26" s="166"/>
      <c r="H26" s="166"/>
      <c r="I26" s="166"/>
      <c r="J26" s="166"/>
      <c r="K26" s="166"/>
      <c r="L26" s="166"/>
      <c r="M26" s="166"/>
      <c r="N26" s="166"/>
      <c r="O26" s="166"/>
      <c r="P26" s="166"/>
      <c r="Q26" s="166"/>
      <c r="R26" s="166"/>
      <c r="S26" s="166"/>
      <c r="T26" s="166"/>
      <c r="U26" s="166"/>
      <c r="V26" s="166"/>
      <c r="W26" s="166"/>
      <c r="X26" s="166"/>
      <c r="Y26" s="166"/>
      <c r="Z26" s="166"/>
      <c r="AA26" s="166"/>
      <c r="AB26" s="166"/>
      <c r="AC26" s="166"/>
      <c r="AD26" s="166"/>
      <c r="AE26" s="166"/>
      <c r="AF26" s="166"/>
      <c r="AG26" s="166"/>
      <c r="AH26" s="166"/>
      <c r="AI26" s="166"/>
      <c r="AJ26" s="166"/>
      <c r="AK26" s="166"/>
      <c r="AL26" s="166"/>
      <c r="AM26" s="166"/>
      <c r="AN26" s="166"/>
      <c r="AO26" s="166"/>
    </row>
    <row r="27" spans="1:46" ht="9.6" customHeight="1" x14ac:dyDescent="0.2">
      <c r="A27" s="166" t="s">
        <v>28</v>
      </c>
      <c r="B27" s="166"/>
      <c r="C27" s="166"/>
      <c r="D27" s="166"/>
      <c r="E27" s="166"/>
      <c r="F27" s="166"/>
      <c r="G27" s="166"/>
      <c r="H27" s="166"/>
      <c r="I27" s="166"/>
      <c r="J27" s="166"/>
      <c r="K27" s="166"/>
      <c r="L27" s="166"/>
      <c r="M27" s="166"/>
      <c r="N27" s="166"/>
      <c r="O27" s="166"/>
      <c r="P27" s="166"/>
      <c r="Q27" s="166"/>
      <c r="R27" s="166"/>
      <c r="S27" s="166"/>
      <c r="T27" s="166"/>
      <c r="U27" s="166"/>
      <c r="V27" s="166"/>
      <c r="W27" s="166"/>
      <c r="X27" s="166"/>
      <c r="Y27" s="166"/>
      <c r="Z27" s="166"/>
      <c r="AA27" s="166"/>
      <c r="AB27" s="166"/>
      <c r="AC27" s="166"/>
      <c r="AD27" s="166"/>
      <c r="AE27" s="166"/>
      <c r="AF27" s="166"/>
      <c r="AG27" s="166"/>
      <c r="AH27" s="166"/>
      <c r="AI27" s="166"/>
      <c r="AJ27" s="166"/>
      <c r="AK27" s="166"/>
      <c r="AL27" s="166"/>
      <c r="AM27" s="166"/>
      <c r="AN27" s="166"/>
      <c r="AO27" s="166"/>
    </row>
    <row r="28" spans="1:46" ht="19.350000000000001" customHeight="1" x14ac:dyDescent="0.2">
      <c r="A28" s="167" t="s">
        <v>0</v>
      </c>
      <c r="B28" s="168"/>
      <c r="C28" s="169"/>
      <c r="D28" s="167" t="s">
        <v>3</v>
      </c>
      <c r="E28" s="169"/>
      <c r="F28" s="167" t="s">
        <v>4</v>
      </c>
      <c r="G28" s="168"/>
      <c r="H28" s="168"/>
      <c r="I28" s="168"/>
      <c r="J28" s="168"/>
      <c r="K28" s="168"/>
      <c r="L28" s="168"/>
      <c r="M28" s="168"/>
      <c r="N28" s="168"/>
      <c r="O28" s="168"/>
      <c r="P28" s="169"/>
      <c r="Q28" s="154" t="s">
        <v>5</v>
      </c>
      <c r="R28" s="170"/>
      <c r="S28" s="155"/>
      <c r="T28" s="2" t="s">
        <v>6</v>
      </c>
      <c r="U28" s="137" t="s">
        <v>69</v>
      </c>
      <c r="V28" s="138"/>
      <c r="W28" s="2" t="s">
        <v>70</v>
      </c>
      <c r="X28" s="137" t="s">
        <v>9</v>
      </c>
      <c r="Y28" s="153"/>
      <c r="Z28" s="153"/>
      <c r="AA28" s="138"/>
      <c r="AB28" s="2" t="s">
        <v>10</v>
      </c>
      <c r="AC28" s="137" t="s">
        <v>11</v>
      </c>
      <c r="AD28" s="153"/>
      <c r="AE28" s="153"/>
      <c r="AF28" s="138"/>
      <c r="AG28" s="154" t="s">
        <v>12</v>
      </c>
      <c r="AH28" s="155"/>
      <c r="AI28" s="156" t="s">
        <v>71</v>
      </c>
      <c r="AJ28" s="157"/>
      <c r="AK28" s="27" t="s">
        <v>72</v>
      </c>
      <c r="AL28" s="137" t="s">
        <v>13</v>
      </c>
      <c r="AM28" s="153"/>
      <c r="AN28" s="153"/>
      <c r="AO28" s="138"/>
      <c r="AP28" s="137" t="s">
        <v>15</v>
      </c>
      <c r="AQ28" s="138"/>
      <c r="AR28" s="28" t="s">
        <v>73</v>
      </c>
    </row>
    <row r="29" spans="1:46" ht="19.350000000000001" customHeight="1" x14ac:dyDescent="0.2">
      <c r="A29" s="174" t="s">
        <v>74</v>
      </c>
      <c r="B29" s="175"/>
      <c r="C29" s="176"/>
      <c r="D29" s="174" t="s">
        <v>30</v>
      </c>
      <c r="E29" s="176"/>
      <c r="F29" s="174" t="s">
        <v>31</v>
      </c>
      <c r="G29" s="175"/>
      <c r="H29" s="175"/>
      <c r="I29" s="175"/>
      <c r="J29" s="175"/>
      <c r="K29" s="175"/>
      <c r="L29" s="175"/>
      <c r="M29" s="175"/>
      <c r="N29" s="175"/>
      <c r="O29" s="175"/>
      <c r="P29" s="176"/>
      <c r="Q29" s="177" t="s">
        <v>19</v>
      </c>
      <c r="R29" s="178"/>
      <c r="S29" s="179"/>
      <c r="T29" s="3">
        <v>1</v>
      </c>
      <c r="U29" s="50">
        <f>Relatório!U29</f>
        <v>0</v>
      </c>
      <c r="V29" s="51"/>
      <c r="W29" s="29">
        <v>226808</v>
      </c>
      <c r="X29" s="180">
        <v>0</v>
      </c>
      <c r="Y29" s="181"/>
      <c r="Z29" s="181"/>
      <c r="AA29" s="182"/>
      <c r="AB29" s="4">
        <v>0</v>
      </c>
      <c r="AC29" s="148">
        <f>TRUNC(U29+W29,2)</f>
        <v>226808</v>
      </c>
      <c r="AD29" s="149"/>
      <c r="AE29" s="149"/>
      <c r="AF29" s="150"/>
      <c r="AG29" s="151">
        <v>0.17199999999999999</v>
      </c>
      <c r="AH29" s="152"/>
      <c r="AI29" s="148">
        <f>U29+(AG29*U29)</f>
        <v>0</v>
      </c>
      <c r="AJ29" s="150"/>
      <c r="AK29" s="142">
        <f>W29+(W29*AG29)</f>
        <v>265818.97600000002</v>
      </c>
      <c r="AL29" s="143"/>
      <c r="AM29" s="139">
        <f>TRUNC((AI29+AK29),2)</f>
        <v>265818.96999999997</v>
      </c>
      <c r="AN29" s="140"/>
      <c r="AO29" s="141"/>
      <c r="AP29" s="59">
        <f>TRUNC(AM29*T29,2)</f>
        <v>265818.96999999997</v>
      </c>
      <c r="AQ29" s="60"/>
      <c r="AT29" s="220"/>
    </row>
    <row r="30" spans="1:46" ht="10.9" customHeight="1" x14ac:dyDescent="0.2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</row>
    <row r="31" spans="1:46" ht="9.6" customHeight="1" x14ac:dyDescent="0.2">
      <c r="A31" s="144" t="s">
        <v>20</v>
      </c>
      <c r="B31" s="144"/>
      <c r="C31" s="144"/>
      <c r="D31" s="144"/>
      <c r="E31" s="144"/>
      <c r="F31" s="144"/>
      <c r="G31" s="144"/>
      <c r="H31" s="144"/>
      <c r="I31" s="144"/>
      <c r="J31" s="144"/>
      <c r="K31" s="144"/>
      <c r="L31" s="144"/>
      <c r="M31" s="144"/>
      <c r="N31" s="144"/>
      <c r="O31" s="144"/>
      <c r="P31" s="144"/>
      <c r="Q31" s="144"/>
      <c r="R31" s="144"/>
      <c r="S31" s="144"/>
      <c r="T31" s="144"/>
      <c r="U31" s="144"/>
      <c r="V31" s="144"/>
      <c r="W31" s="144"/>
      <c r="X31" s="144"/>
      <c r="Y31" s="144"/>
      <c r="Z31" s="144"/>
      <c r="AA31" s="144"/>
      <c r="AB31" s="144"/>
      <c r="AC31" s="144"/>
      <c r="AD31" s="144"/>
      <c r="AE31" s="144"/>
      <c r="AF31" s="144"/>
      <c r="AG31" s="144"/>
      <c r="AH31" s="144"/>
      <c r="AI31" s="144"/>
      <c r="AJ31" s="144"/>
      <c r="AK31" s="144"/>
      <c r="AL31" s="135">
        <f>TRUNC(SUM(AP29),2)</f>
        <v>265818.96999999997</v>
      </c>
      <c r="AM31" s="136"/>
      <c r="AN31" s="136"/>
      <c r="AO31" s="136"/>
      <c r="AP31" s="136"/>
      <c r="AQ31" s="136"/>
      <c r="AR31" s="31" t="str">
        <f>IF(AQ31&lt;=(Relatório!AL31*1.05),"Preço Válido","Preço Inválido")</f>
        <v>Preço Válido</v>
      </c>
    </row>
    <row r="32" spans="1:46" ht="10.9" customHeight="1" x14ac:dyDescent="0.2">
      <c r="A32" s="48"/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</row>
    <row r="33" spans="1:44" ht="9.6" customHeight="1" x14ac:dyDescent="0.2">
      <c r="A33" s="166" t="s">
        <v>32</v>
      </c>
      <c r="B33" s="166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  <c r="AA33" s="166"/>
      <c r="AB33" s="166"/>
      <c r="AC33" s="166"/>
      <c r="AD33" s="166"/>
      <c r="AE33" s="166"/>
      <c r="AF33" s="166"/>
      <c r="AG33" s="166"/>
      <c r="AH33" s="166"/>
      <c r="AI33" s="166"/>
      <c r="AJ33" s="166"/>
      <c r="AK33" s="166"/>
      <c r="AL33" s="166"/>
      <c r="AM33" s="166"/>
      <c r="AN33" s="166"/>
      <c r="AO33" s="166"/>
    </row>
    <row r="34" spans="1:44" ht="9.6" customHeight="1" x14ac:dyDescent="0.2">
      <c r="A34" s="166" t="s">
        <v>33</v>
      </c>
      <c r="B34" s="166"/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  <c r="AC34" s="166"/>
      <c r="AD34" s="166"/>
      <c r="AE34" s="166"/>
      <c r="AF34" s="166"/>
      <c r="AG34" s="166"/>
      <c r="AH34" s="166"/>
      <c r="AI34" s="166"/>
      <c r="AJ34" s="166"/>
      <c r="AK34" s="166"/>
      <c r="AL34" s="166"/>
      <c r="AM34" s="166"/>
      <c r="AN34" s="166"/>
      <c r="AO34" s="166"/>
    </row>
    <row r="35" spans="1:44" ht="19.350000000000001" customHeight="1" x14ac:dyDescent="0.2">
      <c r="A35" s="167" t="s">
        <v>0</v>
      </c>
      <c r="B35" s="168"/>
      <c r="C35" s="169"/>
      <c r="D35" s="167" t="s">
        <v>3</v>
      </c>
      <c r="E35" s="169"/>
      <c r="F35" s="167" t="s">
        <v>4</v>
      </c>
      <c r="G35" s="168"/>
      <c r="H35" s="168"/>
      <c r="I35" s="168"/>
      <c r="J35" s="168"/>
      <c r="K35" s="168"/>
      <c r="L35" s="168"/>
      <c r="M35" s="168"/>
      <c r="N35" s="168"/>
      <c r="O35" s="168"/>
      <c r="P35" s="169"/>
      <c r="Q35" s="154" t="s">
        <v>5</v>
      </c>
      <c r="R35" s="170"/>
      <c r="S35" s="155"/>
      <c r="T35" s="2" t="s">
        <v>6</v>
      </c>
      <c r="U35" s="137" t="s">
        <v>69</v>
      </c>
      <c r="V35" s="138"/>
      <c r="W35" s="2" t="s">
        <v>70</v>
      </c>
      <c r="X35" s="137" t="s">
        <v>9</v>
      </c>
      <c r="Y35" s="153"/>
      <c r="Z35" s="153"/>
      <c r="AA35" s="138"/>
      <c r="AB35" s="2" t="s">
        <v>10</v>
      </c>
      <c r="AC35" s="137" t="s">
        <v>11</v>
      </c>
      <c r="AD35" s="153"/>
      <c r="AE35" s="153"/>
      <c r="AF35" s="138"/>
      <c r="AG35" s="154" t="s">
        <v>12</v>
      </c>
      <c r="AH35" s="155"/>
      <c r="AI35" s="156" t="s">
        <v>71</v>
      </c>
      <c r="AJ35" s="157"/>
      <c r="AK35" s="27" t="s">
        <v>72</v>
      </c>
      <c r="AL35" s="137" t="s">
        <v>13</v>
      </c>
      <c r="AM35" s="153"/>
      <c r="AN35" s="153"/>
      <c r="AO35" s="138"/>
      <c r="AP35" s="137" t="s">
        <v>15</v>
      </c>
      <c r="AQ35" s="138"/>
      <c r="AR35" s="28" t="s">
        <v>73</v>
      </c>
    </row>
    <row r="36" spans="1:44" ht="38.65" customHeight="1" x14ac:dyDescent="0.2">
      <c r="A36" s="158" t="s">
        <v>75</v>
      </c>
      <c r="B36" s="159"/>
      <c r="C36" s="160"/>
      <c r="D36" s="161">
        <v>87529</v>
      </c>
      <c r="E36" s="162"/>
      <c r="F36" s="158" t="s">
        <v>34</v>
      </c>
      <c r="G36" s="159"/>
      <c r="H36" s="159"/>
      <c r="I36" s="159"/>
      <c r="J36" s="159"/>
      <c r="K36" s="159"/>
      <c r="L36" s="159"/>
      <c r="M36" s="159"/>
      <c r="N36" s="159"/>
      <c r="O36" s="159"/>
      <c r="P36" s="160"/>
      <c r="Q36" s="163" t="s">
        <v>35</v>
      </c>
      <c r="R36" s="164"/>
      <c r="S36" s="165"/>
      <c r="T36" s="10">
        <v>10.85</v>
      </c>
      <c r="U36" s="50">
        <v>19.739999999999998</v>
      </c>
      <c r="V36" s="51"/>
      <c r="W36" s="29">
        <v>19.73</v>
      </c>
      <c r="X36" s="145">
        <v>41.14</v>
      </c>
      <c r="Y36" s="146"/>
      <c r="Z36" s="146"/>
      <c r="AA36" s="147"/>
      <c r="AB36" s="6">
        <v>0</v>
      </c>
      <c r="AC36" s="148">
        <f>TRUNC(U36+W36,2)</f>
        <v>39.47</v>
      </c>
      <c r="AD36" s="149"/>
      <c r="AE36" s="149"/>
      <c r="AF36" s="150"/>
      <c r="AG36" s="151">
        <v>0.21229999999999999</v>
      </c>
      <c r="AH36" s="152"/>
      <c r="AI36" s="148">
        <f>U36+(AG36*U36)</f>
        <v>23.930802</v>
      </c>
      <c r="AJ36" s="150"/>
      <c r="AK36" s="142">
        <f>W36+(W36*AG36)</f>
        <v>23.918679000000001</v>
      </c>
      <c r="AL36" s="143"/>
      <c r="AM36" s="139">
        <f>TRUNC((AI36+AK36),2)</f>
        <v>47.84</v>
      </c>
      <c r="AN36" s="140"/>
      <c r="AO36" s="141"/>
      <c r="AP36" s="59">
        <f>TRUNC(AM36*T36,2)</f>
        <v>519.05999999999995</v>
      </c>
      <c r="AQ36" s="60"/>
    </row>
    <row r="37" spans="1:44" ht="10.9" customHeight="1" x14ac:dyDescent="0.2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</row>
    <row r="38" spans="1:44" ht="9.6" customHeight="1" x14ac:dyDescent="0.2">
      <c r="A38" s="166" t="s">
        <v>36</v>
      </c>
      <c r="B38" s="166"/>
      <c r="C38" s="166"/>
      <c r="D38" s="166"/>
      <c r="E38" s="166"/>
      <c r="F38" s="166"/>
      <c r="G38" s="166"/>
      <c r="H38" s="166"/>
      <c r="I38" s="166"/>
      <c r="J38" s="166"/>
      <c r="K38" s="166"/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  <c r="AC38" s="166"/>
      <c r="AD38" s="166"/>
      <c r="AE38" s="166"/>
      <c r="AF38" s="166"/>
      <c r="AG38" s="166"/>
      <c r="AH38" s="166"/>
      <c r="AI38" s="166"/>
      <c r="AJ38" s="166"/>
      <c r="AK38" s="166"/>
      <c r="AL38" s="166"/>
      <c r="AM38" s="166"/>
      <c r="AN38" s="166"/>
      <c r="AO38" s="166"/>
    </row>
    <row r="39" spans="1:44" ht="19.350000000000001" customHeight="1" x14ac:dyDescent="0.2">
      <c r="A39" s="167" t="s">
        <v>0</v>
      </c>
      <c r="B39" s="168"/>
      <c r="C39" s="169"/>
      <c r="D39" s="167" t="s">
        <v>3</v>
      </c>
      <c r="E39" s="169"/>
      <c r="F39" s="167" t="s">
        <v>4</v>
      </c>
      <c r="G39" s="168"/>
      <c r="H39" s="168"/>
      <c r="I39" s="168"/>
      <c r="J39" s="168"/>
      <c r="K39" s="168"/>
      <c r="L39" s="168"/>
      <c r="M39" s="168"/>
      <c r="N39" s="168"/>
      <c r="O39" s="168"/>
      <c r="P39" s="169"/>
      <c r="Q39" s="154" t="s">
        <v>5</v>
      </c>
      <c r="R39" s="170"/>
      <c r="S39" s="155"/>
      <c r="T39" s="2" t="s">
        <v>6</v>
      </c>
      <c r="U39" s="137" t="s">
        <v>69</v>
      </c>
      <c r="V39" s="138"/>
      <c r="W39" s="2" t="s">
        <v>70</v>
      </c>
      <c r="X39" s="137" t="s">
        <v>9</v>
      </c>
      <c r="Y39" s="153"/>
      <c r="Z39" s="153"/>
      <c r="AA39" s="138"/>
      <c r="AB39" s="2" t="s">
        <v>10</v>
      </c>
      <c r="AC39" s="137" t="s">
        <v>11</v>
      </c>
      <c r="AD39" s="153"/>
      <c r="AE39" s="153"/>
      <c r="AF39" s="138"/>
      <c r="AG39" s="154" t="s">
        <v>12</v>
      </c>
      <c r="AH39" s="155"/>
      <c r="AI39" s="156" t="s">
        <v>71</v>
      </c>
      <c r="AJ39" s="157"/>
      <c r="AK39" s="27" t="s">
        <v>72</v>
      </c>
      <c r="AL39" s="137" t="s">
        <v>13</v>
      </c>
      <c r="AM39" s="153"/>
      <c r="AN39" s="153"/>
      <c r="AO39" s="138"/>
      <c r="AP39" s="137" t="s">
        <v>15</v>
      </c>
      <c r="AQ39" s="138"/>
      <c r="AR39" s="28" t="s">
        <v>73</v>
      </c>
    </row>
    <row r="40" spans="1:44" ht="19.350000000000001" customHeight="1" x14ac:dyDescent="0.2">
      <c r="A40" s="158" t="s">
        <v>75</v>
      </c>
      <c r="B40" s="159"/>
      <c r="C40" s="160"/>
      <c r="D40" s="161">
        <v>88485</v>
      </c>
      <c r="E40" s="162"/>
      <c r="F40" s="158" t="s">
        <v>37</v>
      </c>
      <c r="G40" s="159"/>
      <c r="H40" s="159"/>
      <c r="I40" s="159"/>
      <c r="J40" s="159"/>
      <c r="K40" s="159"/>
      <c r="L40" s="159"/>
      <c r="M40" s="159"/>
      <c r="N40" s="159"/>
      <c r="O40" s="159"/>
      <c r="P40" s="160"/>
      <c r="Q40" s="163" t="s">
        <v>35</v>
      </c>
      <c r="R40" s="164"/>
      <c r="S40" s="165"/>
      <c r="T40" s="10">
        <v>10.85</v>
      </c>
      <c r="U40" s="50">
        <v>1.91</v>
      </c>
      <c r="V40" s="51"/>
      <c r="W40" s="29">
        <v>1.91</v>
      </c>
      <c r="X40" s="171">
        <v>2.67</v>
      </c>
      <c r="Y40" s="172"/>
      <c r="Z40" s="172"/>
      <c r="AA40" s="173"/>
      <c r="AB40" s="6">
        <v>0</v>
      </c>
      <c r="AC40" s="148">
        <f>TRUNC(U40+W40,2)</f>
        <v>3.82</v>
      </c>
      <c r="AD40" s="149"/>
      <c r="AE40" s="149"/>
      <c r="AF40" s="150"/>
      <c r="AG40" s="151">
        <v>0.21229999999999999</v>
      </c>
      <c r="AH40" s="152"/>
      <c r="AI40" s="148">
        <f>U40+(AG40*U40)</f>
        <v>2.315493</v>
      </c>
      <c r="AJ40" s="150"/>
      <c r="AK40" s="142">
        <f>W40+(W40*AG40)</f>
        <v>2.315493</v>
      </c>
      <c r="AL40" s="143"/>
      <c r="AM40" s="139">
        <f>TRUNC((AI40+AK40),2)</f>
        <v>4.63</v>
      </c>
      <c r="AN40" s="140"/>
      <c r="AO40" s="141"/>
      <c r="AP40" s="59">
        <f>TRUNC(AM40*T40,2)</f>
        <v>50.23</v>
      </c>
      <c r="AQ40" s="60"/>
    </row>
    <row r="41" spans="1:44" ht="19.350000000000001" customHeight="1" x14ac:dyDescent="0.2">
      <c r="A41" s="158" t="s">
        <v>75</v>
      </c>
      <c r="B41" s="159"/>
      <c r="C41" s="160"/>
      <c r="D41" s="161">
        <v>88489</v>
      </c>
      <c r="E41" s="162"/>
      <c r="F41" s="158" t="s">
        <v>38</v>
      </c>
      <c r="G41" s="159"/>
      <c r="H41" s="159"/>
      <c r="I41" s="159"/>
      <c r="J41" s="159"/>
      <c r="K41" s="159"/>
      <c r="L41" s="159"/>
      <c r="M41" s="159"/>
      <c r="N41" s="159"/>
      <c r="O41" s="159"/>
      <c r="P41" s="160"/>
      <c r="Q41" s="163" t="s">
        <v>35</v>
      </c>
      <c r="R41" s="164"/>
      <c r="S41" s="165"/>
      <c r="T41" s="10">
        <v>10.85</v>
      </c>
      <c r="U41" s="50">
        <v>6.34</v>
      </c>
      <c r="V41" s="51"/>
      <c r="W41" s="29">
        <v>6.34</v>
      </c>
      <c r="X41" s="171">
        <v>6.57</v>
      </c>
      <c r="Y41" s="172"/>
      <c r="Z41" s="172"/>
      <c r="AA41" s="173"/>
      <c r="AB41" s="6">
        <v>0</v>
      </c>
      <c r="AC41" s="148">
        <f>TRUNC(U41+W41,2)</f>
        <v>12.68</v>
      </c>
      <c r="AD41" s="149"/>
      <c r="AE41" s="149"/>
      <c r="AF41" s="150"/>
      <c r="AG41" s="151">
        <v>0.21229999999999999</v>
      </c>
      <c r="AH41" s="152"/>
      <c r="AI41" s="148">
        <f>U41+(AG41*U41)</f>
        <v>7.6859819999999992</v>
      </c>
      <c r="AJ41" s="150"/>
      <c r="AK41" s="142">
        <f>W41+(W41*AG41)</f>
        <v>7.6859819999999992</v>
      </c>
      <c r="AL41" s="143"/>
      <c r="AM41" s="139">
        <f>TRUNC((AI41+AK41),2)</f>
        <v>15.37</v>
      </c>
      <c r="AN41" s="140"/>
      <c r="AO41" s="141"/>
      <c r="AP41" s="59">
        <f>TRUNC(AM41*T41,2)</f>
        <v>166.76</v>
      </c>
      <c r="AQ41" s="60"/>
    </row>
    <row r="42" spans="1:44" ht="10.9" customHeight="1" x14ac:dyDescent="0.2">
      <c r="A42" s="48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8"/>
      <c r="AM42" s="48"/>
      <c r="AN42" s="48"/>
      <c r="AO42" s="48"/>
    </row>
    <row r="43" spans="1:44" ht="9.6" customHeight="1" x14ac:dyDescent="0.2">
      <c r="A43" s="144" t="s">
        <v>20</v>
      </c>
      <c r="B43" s="144"/>
      <c r="C43" s="144"/>
      <c r="D43" s="144"/>
      <c r="E43" s="144"/>
      <c r="F43" s="144"/>
      <c r="G43" s="144"/>
      <c r="H43" s="144"/>
      <c r="I43" s="144"/>
      <c r="J43" s="144"/>
      <c r="K43" s="144"/>
      <c r="L43" s="144"/>
      <c r="M43" s="144"/>
      <c r="N43" s="144"/>
      <c r="O43" s="144"/>
      <c r="P43" s="144"/>
      <c r="Q43" s="144"/>
      <c r="R43" s="144"/>
      <c r="S43" s="144"/>
      <c r="T43" s="144"/>
      <c r="U43" s="144"/>
      <c r="V43" s="144"/>
      <c r="W43" s="144"/>
      <c r="X43" s="144"/>
      <c r="Y43" s="144"/>
      <c r="Z43" s="144"/>
      <c r="AA43" s="144"/>
      <c r="AB43" s="144"/>
      <c r="AC43" s="144"/>
      <c r="AD43" s="144"/>
      <c r="AE43" s="144"/>
      <c r="AF43" s="144"/>
      <c r="AG43" s="144"/>
      <c r="AH43" s="144"/>
      <c r="AI43" s="144"/>
      <c r="AJ43" s="144"/>
      <c r="AK43" s="144"/>
      <c r="AL43" s="135">
        <f>TRUNC(SUM(AP36:AQ41),2)</f>
        <v>736.05</v>
      </c>
      <c r="AM43" s="136"/>
      <c r="AN43" s="136"/>
      <c r="AO43" s="136"/>
      <c r="AP43" s="136"/>
      <c r="AQ43" s="136"/>
      <c r="AR43" s="31" t="str">
        <f>IF(AQ43&lt;=(Relatório!AL43*1.05),"Preço Válido","Preço Inválido")</f>
        <v>Preço Válido</v>
      </c>
    </row>
    <row r="44" spans="1:44" ht="10.9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</row>
    <row r="45" spans="1:44" ht="9.6" customHeight="1" x14ac:dyDescent="0.2">
      <c r="A45" s="166" t="s">
        <v>39</v>
      </c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6"/>
      <c r="AE45" s="166"/>
      <c r="AF45" s="166"/>
      <c r="AG45" s="166"/>
      <c r="AH45" s="166"/>
      <c r="AI45" s="166"/>
      <c r="AJ45" s="166"/>
      <c r="AK45" s="166"/>
      <c r="AL45" s="166"/>
      <c r="AM45" s="166"/>
      <c r="AN45" s="166"/>
      <c r="AO45" s="166"/>
    </row>
    <row r="46" spans="1:44" ht="9.6" customHeight="1" x14ac:dyDescent="0.2">
      <c r="A46" s="166" t="s">
        <v>40</v>
      </c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  <c r="AF46" s="166"/>
      <c r="AG46" s="166"/>
      <c r="AH46" s="166"/>
      <c r="AI46" s="166"/>
      <c r="AJ46" s="166"/>
      <c r="AK46" s="166"/>
      <c r="AL46" s="166"/>
      <c r="AM46" s="166"/>
      <c r="AN46" s="166"/>
      <c r="AO46" s="166"/>
    </row>
    <row r="47" spans="1:44" ht="19.350000000000001" customHeight="1" x14ac:dyDescent="0.2">
      <c r="A47" s="167" t="s">
        <v>0</v>
      </c>
      <c r="B47" s="168"/>
      <c r="C47" s="169"/>
      <c r="D47" s="167" t="s">
        <v>3</v>
      </c>
      <c r="E47" s="169"/>
      <c r="F47" s="167" t="s">
        <v>4</v>
      </c>
      <c r="G47" s="168"/>
      <c r="H47" s="168"/>
      <c r="I47" s="168"/>
      <c r="J47" s="168"/>
      <c r="K47" s="168"/>
      <c r="L47" s="168"/>
      <c r="M47" s="168"/>
      <c r="N47" s="168"/>
      <c r="O47" s="168"/>
      <c r="P47" s="169"/>
      <c r="Q47" s="154" t="s">
        <v>5</v>
      </c>
      <c r="R47" s="170"/>
      <c r="S47" s="155"/>
      <c r="T47" s="2" t="s">
        <v>6</v>
      </c>
      <c r="U47" s="137" t="s">
        <v>69</v>
      </c>
      <c r="V47" s="138"/>
      <c r="W47" s="2" t="s">
        <v>70</v>
      </c>
      <c r="X47" s="137" t="s">
        <v>9</v>
      </c>
      <c r="Y47" s="153"/>
      <c r="Z47" s="153"/>
      <c r="AA47" s="138"/>
      <c r="AB47" s="2" t="s">
        <v>10</v>
      </c>
      <c r="AC47" s="137" t="s">
        <v>11</v>
      </c>
      <c r="AD47" s="153"/>
      <c r="AE47" s="153"/>
      <c r="AF47" s="138"/>
      <c r="AG47" s="154" t="s">
        <v>12</v>
      </c>
      <c r="AH47" s="155"/>
      <c r="AI47" s="156" t="s">
        <v>71</v>
      </c>
      <c r="AJ47" s="157"/>
      <c r="AK47" s="27" t="s">
        <v>72</v>
      </c>
      <c r="AL47" s="137" t="s">
        <v>13</v>
      </c>
      <c r="AM47" s="153"/>
      <c r="AN47" s="153"/>
      <c r="AO47" s="138"/>
      <c r="AP47" s="137" t="s">
        <v>15</v>
      </c>
      <c r="AQ47" s="138"/>
      <c r="AR47" s="28" t="s">
        <v>73</v>
      </c>
    </row>
    <row r="48" spans="1:44" ht="19.350000000000001" customHeight="1" x14ac:dyDescent="0.2">
      <c r="A48" s="158" t="s">
        <v>75</v>
      </c>
      <c r="B48" s="159"/>
      <c r="C48" s="160"/>
      <c r="D48" s="161">
        <v>98689</v>
      </c>
      <c r="E48" s="162"/>
      <c r="F48" s="158" t="s">
        <v>41</v>
      </c>
      <c r="G48" s="159"/>
      <c r="H48" s="159"/>
      <c r="I48" s="159"/>
      <c r="J48" s="159"/>
      <c r="K48" s="159"/>
      <c r="L48" s="159"/>
      <c r="M48" s="159"/>
      <c r="N48" s="159"/>
      <c r="O48" s="159"/>
      <c r="P48" s="160"/>
      <c r="Q48" s="163" t="s">
        <v>42</v>
      </c>
      <c r="R48" s="164"/>
      <c r="S48" s="165"/>
      <c r="T48" s="5">
        <v>4.25</v>
      </c>
      <c r="U48" s="50">
        <v>19.190000000000001</v>
      </c>
      <c r="V48" s="51"/>
      <c r="W48" s="29">
        <v>91.57</v>
      </c>
      <c r="X48" s="145">
        <v>19.440000000000001</v>
      </c>
      <c r="Y48" s="146"/>
      <c r="Z48" s="146"/>
      <c r="AA48" s="147"/>
      <c r="AB48" s="6">
        <v>0</v>
      </c>
      <c r="AC48" s="148">
        <f>TRUNC(U48+W48,2)</f>
        <v>110.76</v>
      </c>
      <c r="AD48" s="149"/>
      <c r="AE48" s="149"/>
      <c r="AF48" s="150"/>
      <c r="AG48" s="151">
        <v>0.21229999999999999</v>
      </c>
      <c r="AH48" s="152"/>
      <c r="AI48" s="148">
        <f>U48+(AG48*U48)</f>
        <v>23.264037000000002</v>
      </c>
      <c r="AJ48" s="150"/>
      <c r="AK48" s="142">
        <f>W48+(W48*AG48)</f>
        <v>111.01031099999999</v>
      </c>
      <c r="AL48" s="143"/>
      <c r="AM48" s="139">
        <f>TRUNC((AI48+AK48),2)</f>
        <v>134.27000000000001</v>
      </c>
      <c r="AN48" s="140"/>
      <c r="AO48" s="141"/>
      <c r="AP48" s="59">
        <f>TRUNC(AM48*T48,2)</f>
        <v>570.64</v>
      </c>
      <c r="AQ48" s="60"/>
    </row>
    <row r="49" spans="1:44" ht="10.9" customHeight="1" x14ac:dyDescent="0.2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48"/>
      <c r="AO49" s="48"/>
    </row>
    <row r="50" spans="1:44" ht="9.6" customHeight="1" x14ac:dyDescent="0.2">
      <c r="A50" s="166" t="s">
        <v>43</v>
      </c>
      <c r="B50" s="166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166"/>
      <c r="AE50" s="166"/>
      <c r="AF50" s="166"/>
      <c r="AG50" s="166"/>
      <c r="AH50" s="166"/>
      <c r="AI50" s="166"/>
      <c r="AJ50" s="166"/>
      <c r="AK50" s="166"/>
      <c r="AL50" s="166"/>
      <c r="AM50" s="166"/>
      <c r="AN50" s="166"/>
      <c r="AO50" s="166"/>
    </row>
    <row r="51" spans="1:44" ht="19.350000000000001" customHeight="1" x14ac:dyDescent="0.2">
      <c r="A51" s="167" t="s">
        <v>0</v>
      </c>
      <c r="B51" s="168"/>
      <c r="C51" s="169"/>
      <c r="D51" s="167" t="s">
        <v>3</v>
      </c>
      <c r="E51" s="169"/>
      <c r="F51" s="167" t="s">
        <v>4</v>
      </c>
      <c r="G51" s="168"/>
      <c r="H51" s="168"/>
      <c r="I51" s="168"/>
      <c r="J51" s="168"/>
      <c r="K51" s="168"/>
      <c r="L51" s="168"/>
      <c r="M51" s="168"/>
      <c r="N51" s="168"/>
      <c r="O51" s="168"/>
      <c r="P51" s="169"/>
      <c r="Q51" s="154" t="s">
        <v>5</v>
      </c>
      <c r="R51" s="170"/>
      <c r="S51" s="155"/>
      <c r="T51" s="2" t="s">
        <v>6</v>
      </c>
      <c r="U51" s="137" t="s">
        <v>69</v>
      </c>
      <c r="V51" s="138"/>
      <c r="W51" s="2" t="s">
        <v>70</v>
      </c>
      <c r="X51" s="137" t="s">
        <v>9</v>
      </c>
      <c r="Y51" s="153"/>
      <c r="Z51" s="153"/>
      <c r="AA51" s="138"/>
      <c r="AB51" s="2" t="s">
        <v>10</v>
      </c>
      <c r="AC51" s="137" t="s">
        <v>11</v>
      </c>
      <c r="AD51" s="153"/>
      <c r="AE51" s="153"/>
      <c r="AF51" s="138"/>
      <c r="AG51" s="154" t="s">
        <v>12</v>
      </c>
      <c r="AH51" s="155"/>
      <c r="AI51" s="156" t="s">
        <v>71</v>
      </c>
      <c r="AJ51" s="157"/>
      <c r="AK51" s="27" t="s">
        <v>72</v>
      </c>
      <c r="AL51" s="137" t="s">
        <v>13</v>
      </c>
      <c r="AM51" s="153"/>
      <c r="AN51" s="153"/>
      <c r="AO51" s="138"/>
      <c r="AP51" s="137" t="s">
        <v>15</v>
      </c>
      <c r="AQ51" s="138"/>
      <c r="AR51" s="28" t="s">
        <v>73</v>
      </c>
    </row>
    <row r="52" spans="1:44" ht="19.350000000000001" customHeight="1" x14ac:dyDescent="0.2">
      <c r="A52" s="158" t="s">
        <v>75</v>
      </c>
      <c r="B52" s="159"/>
      <c r="C52" s="160"/>
      <c r="D52" s="161">
        <v>98671</v>
      </c>
      <c r="E52" s="162"/>
      <c r="F52" s="158" t="s">
        <v>44</v>
      </c>
      <c r="G52" s="159"/>
      <c r="H52" s="159"/>
      <c r="I52" s="159"/>
      <c r="J52" s="159"/>
      <c r="K52" s="159"/>
      <c r="L52" s="159"/>
      <c r="M52" s="159"/>
      <c r="N52" s="159"/>
      <c r="O52" s="159"/>
      <c r="P52" s="160"/>
      <c r="Q52" s="163" t="s">
        <v>35</v>
      </c>
      <c r="R52" s="164"/>
      <c r="S52" s="165"/>
      <c r="T52" s="5">
        <v>1.54</v>
      </c>
      <c r="U52" s="50">
        <v>41.72</v>
      </c>
      <c r="V52" s="51"/>
      <c r="W52" s="29">
        <v>387.55</v>
      </c>
      <c r="X52" s="145">
        <v>42.25</v>
      </c>
      <c r="Y52" s="146"/>
      <c r="Z52" s="146"/>
      <c r="AA52" s="147"/>
      <c r="AB52" s="6">
        <v>0</v>
      </c>
      <c r="AC52" s="148">
        <f>TRUNC(U52+W52,2)</f>
        <v>429.27</v>
      </c>
      <c r="AD52" s="149"/>
      <c r="AE52" s="149"/>
      <c r="AF52" s="150"/>
      <c r="AG52" s="151">
        <v>0.21229999999999999</v>
      </c>
      <c r="AH52" s="152"/>
      <c r="AI52" s="148">
        <f>U52+(AG52*U52)</f>
        <v>50.577156000000002</v>
      </c>
      <c r="AJ52" s="150"/>
      <c r="AK52" s="142">
        <f>W52+(W52*AG52)</f>
        <v>469.826865</v>
      </c>
      <c r="AL52" s="143"/>
      <c r="AM52" s="139">
        <f>TRUNC((AI52+AK52),2)</f>
        <v>520.4</v>
      </c>
      <c r="AN52" s="140"/>
      <c r="AO52" s="141"/>
      <c r="AP52" s="59">
        <f>TRUNC(AM52*T52,2)</f>
        <v>801.41</v>
      </c>
      <c r="AQ52" s="60"/>
    </row>
    <row r="53" spans="1:44" ht="10.9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</row>
    <row r="54" spans="1:44" ht="9.6" customHeight="1" x14ac:dyDescent="0.2">
      <c r="A54" s="144" t="s">
        <v>20</v>
      </c>
      <c r="B54" s="144"/>
      <c r="C54" s="144"/>
      <c r="D54" s="144"/>
      <c r="E54" s="144"/>
      <c r="F54" s="144"/>
      <c r="G54" s="144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144"/>
      <c r="AE54" s="144"/>
      <c r="AF54" s="144"/>
      <c r="AG54" s="144"/>
      <c r="AH54" s="144"/>
      <c r="AI54" s="144"/>
      <c r="AJ54" s="144"/>
      <c r="AK54" s="144"/>
      <c r="AL54" s="135">
        <f>TRUNC(SUM(AP48:AQ52),2)</f>
        <v>1372.05</v>
      </c>
      <c r="AM54" s="136"/>
      <c r="AN54" s="136"/>
      <c r="AO54" s="136"/>
      <c r="AP54" s="136"/>
      <c r="AQ54" s="136"/>
      <c r="AR54" s="31" t="str">
        <f>IF(AQ54&lt;=(Relatório!AL54*1.05),"Preço Válido","Preço Inválido")</f>
        <v>Preço Válido</v>
      </c>
    </row>
    <row r="55" spans="1:44" ht="10.9" customHeight="1" x14ac:dyDescent="0.2">
      <c r="A55" s="48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</row>
    <row r="56" spans="1:44" ht="9.6" customHeight="1" x14ac:dyDescent="0.2">
      <c r="A56" s="144" t="s">
        <v>45</v>
      </c>
      <c r="B56" s="144"/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4"/>
      <c r="U56" s="144"/>
      <c r="V56" s="144"/>
      <c r="W56" s="144"/>
      <c r="X56" s="144"/>
      <c r="Y56" s="144"/>
      <c r="Z56" s="144"/>
      <c r="AA56" s="144"/>
      <c r="AB56" s="144"/>
      <c r="AC56" s="144"/>
      <c r="AD56" s="144"/>
      <c r="AE56" s="144"/>
      <c r="AF56" s="144"/>
      <c r="AG56" s="144"/>
      <c r="AH56" s="144"/>
      <c r="AI56" s="144"/>
      <c r="AJ56" s="144"/>
      <c r="AK56" s="144"/>
      <c r="AL56" s="135">
        <f>TRUNC(SUM(AL16,AL24,AL31,AL43,AL54),2)</f>
        <v>284745.81</v>
      </c>
      <c r="AM56" s="136"/>
      <c r="AN56" s="136"/>
      <c r="AO56" s="136"/>
      <c r="AP56" s="136"/>
      <c r="AQ56" s="136"/>
      <c r="AR56" s="31" t="str">
        <f>IF(AQ56&lt;=(Relatório!AL56),"Preço Válido","Preço Inválido")</f>
        <v>Preço Válido</v>
      </c>
    </row>
    <row r="57" spans="1:44" ht="10.9" customHeight="1" x14ac:dyDescent="0.2">
      <c r="A57" s="48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9"/>
      <c r="AK57" s="49"/>
      <c r="AL57" s="49"/>
      <c r="AM57" s="49"/>
      <c r="AN57" s="49"/>
      <c r="AO57" s="49"/>
    </row>
  </sheetData>
  <sheetProtection algorithmName="SHA-512" hashValue="JKyT9glkqBbYUxingaZ/ogD4Ly9Ct9VJBAN26fqvxnYLEM5KApaa5gJjwLZy7ZNkNUvXncddWr+MjcDPkEkP9g==" saltValue="JYZX5MotWLiSyupebktAGA==" spinCount="100000" sheet="1"/>
  <autoFilter ref="A13:AR56">
    <filterColumn colId="0" showButton="0"/>
    <filterColumn colId="1" showButton="0"/>
    <filterColumn colId="3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6" showButton="0"/>
    <filterColumn colId="17" showButton="0"/>
    <filterColumn colId="20" showButton="0"/>
    <filterColumn colId="23" showButton="0"/>
    <filterColumn colId="24" showButton="0"/>
    <filterColumn colId="25" showButton="0"/>
    <filterColumn colId="28" showButton="0"/>
    <filterColumn colId="29" showButton="0"/>
    <filterColumn colId="30" showButton="0"/>
    <filterColumn colId="32" showButton="0"/>
    <filterColumn colId="34" showButton="0"/>
    <filterColumn colId="37" showButton="0"/>
    <filterColumn colId="38" showButton="0"/>
    <filterColumn colId="39" showButton="0"/>
    <filterColumn colId="41" showButton="0"/>
  </autoFilter>
  <mergeCells count="240">
    <mergeCell ref="A1:K1"/>
    <mergeCell ref="M1:AO1"/>
    <mergeCell ref="A2:AR2"/>
    <mergeCell ref="B3:N3"/>
    <mergeCell ref="P3:Q3"/>
    <mergeCell ref="R3:AR3"/>
    <mergeCell ref="A4:AR4"/>
    <mergeCell ref="A5:D5"/>
    <mergeCell ref="E5:N5"/>
    <mergeCell ref="P5:R5"/>
    <mergeCell ref="S5:AQ5"/>
    <mergeCell ref="A6:AQ6"/>
    <mergeCell ref="U13:V13"/>
    <mergeCell ref="X13:AA13"/>
    <mergeCell ref="AC13:AF13"/>
    <mergeCell ref="AG13:AH13"/>
    <mergeCell ref="AP14:AQ14"/>
    <mergeCell ref="B7:AQ7"/>
    <mergeCell ref="A8:AQ8"/>
    <mergeCell ref="B9:D9"/>
    <mergeCell ref="A10:AR10"/>
    <mergeCell ref="U14:V14"/>
    <mergeCell ref="X14:AA14"/>
    <mergeCell ref="AC14:AF14"/>
    <mergeCell ref="AG14:AH14"/>
    <mergeCell ref="A11:AO11"/>
    <mergeCell ref="A12:AO12"/>
    <mergeCell ref="A13:C13"/>
    <mergeCell ref="D13:E13"/>
    <mergeCell ref="F13:P13"/>
    <mergeCell ref="Q13:S13"/>
    <mergeCell ref="AI14:AJ14"/>
    <mergeCell ref="A15:AO15"/>
    <mergeCell ref="A16:AK16"/>
    <mergeCell ref="A17:AO17"/>
    <mergeCell ref="AI13:AJ13"/>
    <mergeCell ref="AL13:AO13"/>
    <mergeCell ref="A14:C14"/>
    <mergeCell ref="D14:E14"/>
    <mergeCell ref="F14:P14"/>
    <mergeCell ref="Q14:S14"/>
    <mergeCell ref="A18:AO18"/>
    <mergeCell ref="A19:AO19"/>
    <mergeCell ref="A20:C20"/>
    <mergeCell ref="D20:E20"/>
    <mergeCell ref="F20:P20"/>
    <mergeCell ref="Q20:S20"/>
    <mergeCell ref="U20:V20"/>
    <mergeCell ref="X20:AA20"/>
    <mergeCell ref="AC20:AF20"/>
    <mergeCell ref="AG20:AH20"/>
    <mergeCell ref="AI20:AJ20"/>
    <mergeCell ref="AL20:AO20"/>
    <mergeCell ref="A21:C21"/>
    <mergeCell ref="D21:E21"/>
    <mergeCell ref="F21:P21"/>
    <mergeCell ref="Q21:S21"/>
    <mergeCell ref="U21:V21"/>
    <mergeCell ref="X21:AA21"/>
    <mergeCell ref="AC21:AF21"/>
    <mergeCell ref="AG21:AH21"/>
    <mergeCell ref="AI21:AJ21"/>
    <mergeCell ref="A22:C22"/>
    <mergeCell ref="D22:E22"/>
    <mergeCell ref="F22:P22"/>
    <mergeCell ref="Q22:S22"/>
    <mergeCell ref="U22:V22"/>
    <mergeCell ref="X22:AA22"/>
    <mergeCell ref="AC22:AF22"/>
    <mergeCell ref="AG22:AH22"/>
    <mergeCell ref="U28:V28"/>
    <mergeCell ref="X28:AA28"/>
    <mergeCell ref="AC28:AF28"/>
    <mergeCell ref="AG28:AH28"/>
    <mergeCell ref="AI22:AJ22"/>
    <mergeCell ref="A23:AO23"/>
    <mergeCell ref="A24:AK24"/>
    <mergeCell ref="A25:AO25"/>
    <mergeCell ref="U29:V29"/>
    <mergeCell ref="X29:AA29"/>
    <mergeCell ref="AC29:AF29"/>
    <mergeCell ref="AG29:AH29"/>
    <mergeCell ref="A26:AO26"/>
    <mergeCell ref="A27:AO27"/>
    <mergeCell ref="A28:C28"/>
    <mergeCell ref="D28:E28"/>
    <mergeCell ref="F28:P28"/>
    <mergeCell ref="Q28:S28"/>
    <mergeCell ref="AI29:AJ29"/>
    <mergeCell ref="A30:AO30"/>
    <mergeCell ref="A31:AK31"/>
    <mergeCell ref="A32:AO32"/>
    <mergeCell ref="AI28:AJ28"/>
    <mergeCell ref="AL28:AO28"/>
    <mergeCell ref="A29:C29"/>
    <mergeCell ref="D29:E29"/>
    <mergeCell ref="F29:P29"/>
    <mergeCell ref="Q29:S29"/>
    <mergeCell ref="A33:AO33"/>
    <mergeCell ref="A34:AO34"/>
    <mergeCell ref="A35:C35"/>
    <mergeCell ref="D35:E35"/>
    <mergeCell ref="F35:P35"/>
    <mergeCell ref="Q35:S35"/>
    <mergeCell ref="U35:V35"/>
    <mergeCell ref="X35:AA35"/>
    <mergeCell ref="AC35:AF35"/>
    <mergeCell ref="AG35:AH35"/>
    <mergeCell ref="AI35:AJ35"/>
    <mergeCell ref="AL35:AO35"/>
    <mergeCell ref="A36:C36"/>
    <mergeCell ref="D36:E36"/>
    <mergeCell ref="F36:P36"/>
    <mergeCell ref="Q36:S36"/>
    <mergeCell ref="U36:V36"/>
    <mergeCell ref="X36:AA36"/>
    <mergeCell ref="AC36:AF36"/>
    <mergeCell ref="AG36:AH36"/>
    <mergeCell ref="AI36:AJ36"/>
    <mergeCell ref="A37:AO37"/>
    <mergeCell ref="A38:AO38"/>
    <mergeCell ref="A39:C39"/>
    <mergeCell ref="D39:E39"/>
    <mergeCell ref="F39:P39"/>
    <mergeCell ref="Q39:S39"/>
    <mergeCell ref="U39:V39"/>
    <mergeCell ref="X39:AA39"/>
    <mergeCell ref="AC39:AF39"/>
    <mergeCell ref="AG39:AH39"/>
    <mergeCell ref="AI39:AJ39"/>
    <mergeCell ref="AL39:AO39"/>
    <mergeCell ref="A40:C40"/>
    <mergeCell ref="D40:E40"/>
    <mergeCell ref="F40:P40"/>
    <mergeCell ref="Q40:S40"/>
    <mergeCell ref="U40:V40"/>
    <mergeCell ref="X40:AA40"/>
    <mergeCell ref="AC40:AF40"/>
    <mergeCell ref="AG40:AH40"/>
    <mergeCell ref="AI40:AJ40"/>
    <mergeCell ref="A41:C41"/>
    <mergeCell ref="D41:E41"/>
    <mergeCell ref="F41:P41"/>
    <mergeCell ref="Q41:S41"/>
    <mergeCell ref="U41:V41"/>
    <mergeCell ref="X41:AA41"/>
    <mergeCell ref="AC41:AF41"/>
    <mergeCell ref="AG41:AH41"/>
    <mergeCell ref="AI41:AJ41"/>
    <mergeCell ref="A42:AO42"/>
    <mergeCell ref="A43:AK43"/>
    <mergeCell ref="AM41:AO41"/>
    <mergeCell ref="A44:AO44"/>
    <mergeCell ref="A45:AO45"/>
    <mergeCell ref="A46:AO46"/>
    <mergeCell ref="A47:C47"/>
    <mergeCell ref="D47:E47"/>
    <mergeCell ref="F47:P47"/>
    <mergeCell ref="Q47:S47"/>
    <mergeCell ref="U47:V47"/>
    <mergeCell ref="X47:AA47"/>
    <mergeCell ref="AC47:AF47"/>
    <mergeCell ref="AG47:AH47"/>
    <mergeCell ref="AI47:AJ47"/>
    <mergeCell ref="AL47:AO47"/>
    <mergeCell ref="A48:C48"/>
    <mergeCell ref="D48:E48"/>
    <mergeCell ref="F48:P48"/>
    <mergeCell ref="Q48:S48"/>
    <mergeCell ref="U48:V48"/>
    <mergeCell ref="X48:AA48"/>
    <mergeCell ref="AC48:AF48"/>
    <mergeCell ref="AG48:AH48"/>
    <mergeCell ref="AI48:AJ48"/>
    <mergeCell ref="A49:AO49"/>
    <mergeCell ref="A50:AO50"/>
    <mergeCell ref="A51:C51"/>
    <mergeCell ref="D51:E51"/>
    <mergeCell ref="F51:P51"/>
    <mergeCell ref="Q51:S51"/>
    <mergeCell ref="U51:V51"/>
    <mergeCell ref="X51:AA51"/>
    <mergeCell ref="AC51:AF51"/>
    <mergeCell ref="AG51:AH51"/>
    <mergeCell ref="AI51:AJ51"/>
    <mergeCell ref="AL51:AO51"/>
    <mergeCell ref="A52:C52"/>
    <mergeCell ref="D52:E52"/>
    <mergeCell ref="F52:P52"/>
    <mergeCell ref="Q52:S52"/>
    <mergeCell ref="U52:V52"/>
    <mergeCell ref="AM36:AO36"/>
    <mergeCell ref="AM40:AO40"/>
    <mergeCell ref="A54:AK54"/>
    <mergeCell ref="A55:AO55"/>
    <mergeCell ref="A56:AK56"/>
    <mergeCell ref="X52:AA52"/>
    <mergeCell ref="AC52:AF52"/>
    <mergeCell ref="AG52:AH52"/>
    <mergeCell ref="AI52:AJ52"/>
    <mergeCell ref="A53:AO53"/>
    <mergeCell ref="AK48:AL48"/>
    <mergeCell ref="AK52:AL52"/>
    <mergeCell ref="A57:D57"/>
    <mergeCell ref="E57:AI57"/>
    <mergeCell ref="AJ57:AO57"/>
    <mergeCell ref="AM14:AO14"/>
    <mergeCell ref="AK14:AL14"/>
    <mergeCell ref="AM21:AO21"/>
    <mergeCell ref="AM22:AO22"/>
    <mergeCell ref="AM29:AO29"/>
    <mergeCell ref="AP47:AQ47"/>
    <mergeCell ref="AP41:AQ41"/>
    <mergeCell ref="AM48:AO48"/>
    <mergeCell ref="AM52:AO52"/>
    <mergeCell ref="AK21:AL21"/>
    <mergeCell ref="AK22:AL22"/>
    <mergeCell ref="AK29:AL29"/>
    <mergeCell ref="AK36:AL36"/>
    <mergeCell ref="AK40:AL40"/>
    <mergeCell ref="AK41:AL41"/>
    <mergeCell ref="AP22:AQ22"/>
    <mergeCell ref="AP29:AQ29"/>
    <mergeCell ref="AP36:AQ36"/>
    <mergeCell ref="AP40:AQ40"/>
    <mergeCell ref="AP13:AQ13"/>
    <mergeCell ref="AP20:AQ20"/>
    <mergeCell ref="AP28:AQ28"/>
    <mergeCell ref="AP35:AQ35"/>
    <mergeCell ref="AP39:AQ39"/>
    <mergeCell ref="AP48:AQ48"/>
    <mergeCell ref="AP52:AQ52"/>
    <mergeCell ref="AL54:AQ54"/>
    <mergeCell ref="AL56:AQ56"/>
    <mergeCell ref="AP51:AQ51"/>
    <mergeCell ref="AL16:AQ16"/>
    <mergeCell ref="AL24:AQ24"/>
    <mergeCell ref="AL31:AQ31"/>
    <mergeCell ref="AL43:AQ43"/>
    <mergeCell ref="AP21:AQ21"/>
  </mergeCells>
  <conditionalFormatting sqref="AR54">
    <cfRule type="containsText" dxfId="51" priority="7" stopIfTrue="1" operator="containsText" text="Preço Inválido">
      <formula>NOT(ISERROR(SEARCH("Preço Inválido",AR54)))</formula>
    </cfRule>
    <cfRule type="containsText" dxfId="50" priority="8" stopIfTrue="1" operator="containsText" text="Preço Válido">
      <formula>NOT(ISERROR(SEARCH("Preço Válido",AR54)))</formula>
    </cfRule>
  </conditionalFormatting>
  <conditionalFormatting sqref="AR14">
    <cfRule type="containsText" dxfId="49" priority="17" stopIfTrue="1" operator="containsText" text="Preço Inválido">
      <formula>NOT(ISERROR(SEARCH("Preço Inválido",AR14)))</formula>
    </cfRule>
    <cfRule type="containsText" dxfId="48" priority="18" stopIfTrue="1" operator="containsText" text="Preço Válido">
      <formula>NOT(ISERROR(SEARCH("Preço Válido",AR14)))</formula>
    </cfRule>
  </conditionalFormatting>
  <conditionalFormatting sqref="AR16">
    <cfRule type="containsText" dxfId="47" priority="15" stopIfTrue="1" operator="containsText" text="Preço Inválido">
      <formula>NOT(ISERROR(SEARCH("Preço Inválido",AR16)))</formula>
    </cfRule>
    <cfRule type="containsText" dxfId="46" priority="16" stopIfTrue="1" operator="containsText" text="Preço Válido">
      <formula>NOT(ISERROR(SEARCH("Preço Válido",AR16)))</formula>
    </cfRule>
  </conditionalFormatting>
  <conditionalFormatting sqref="AR24">
    <cfRule type="containsText" dxfId="45" priority="13" stopIfTrue="1" operator="containsText" text="Preço Inválido">
      <formula>NOT(ISERROR(SEARCH("Preço Inválido",AR24)))</formula>
    </cfRule>
    <cfRule type="containsText" dxfId="44" priority="14" stopIfTrue="1" operator="containsText" text="Preço Válido">
      <formula>NOT(ISERROR(SEARCH("Preço Válido",AR24)))</formula>
    </cfRule>
  </conditionalFormatting>
  <conditionalFormatting sqref="AR31">
    <cfRule type="containsText" dxfId="43" priority="11" stopIfTrue="1" operator="containsText" text="Preço Inválido">
      <formula>NOT(ISERROR(SEARCH("Preço Inválido",AR31)))</formula>
    </cfRule>
    <cfRule type="containsText" dxfId="42" priority="12" stopIfTrue="1" operator="containsText" text="Preço Válido">
      <formula>NOT(ISERROR(SEARCH("Preço Válido",AR31)))</formula>
    </cfRule>
  </conditionalFormatting>
  <conditionalFormatting sqref="AR43">
    <cfRule type="containsText" dxfId="41" priority="9" stopIfTrue="1" operator="containsText" text="Preço Inválido">
      <formula>NOT(ISERROR(SEARCH("Preço Inválido",AR43)))</formula>
    </cfRule>
    <cfRule type="containsText" dxfId="40" priority="10" stopIfTrue="1" operator="containsText" text="Preço Válido">
      <formula>NOT(ISERROR(SEARCH("Preço Válido",AR43)))</formula>
    </cfRule>
  </conditionalFormatting>
  <conditionalFormatting sqref="AR56">
    <cfRule type="containsText" dxfId="39" priority="5" stopIfTrue="1" operator="containsText" text="Preço Inválido">
      <formula>NOT(ISERROR(SEARCH("Preço Inválido",AR56)))</formula>
    </cfRule>
    <cfRule type="containsText" dxfId="38" priority="6" stopIfTrue="1" operator="containsText" text="Preço Válido">
      <formula>NOT(ISERROR(SEARCH("Preço Válido",AR56)))</formula>
    </cfRule>
  </conditionalFormatting>
  <conditionalFormatting sqref="AR21">
    <cfRule type="containsText" dxfId="37" priority="3" stopIfTrue="1" operator="containsText" text="Preço Inválido">
      <formula>NOT(ISERROR(SEARCH("Preço Inválido",AR21)))</formula>
    </cfRule>
    <cfRule type="containsText" dxfId="36" priority="4" stopIfTrue="1" operator="containsText" text="Preço Válido">
      <formula>NOT(ISERROR(SEARCH("Preço Válido",AR21)))</formula>
    </cfRule>
  </conditionalFormatting>
  <conditionalFormatting sqref="AR22">
    <cfRule type="containsText" dxfId="35" priority="1" stopIfTrue="1" operator="containsText" text="Preço Inválido">
      <formula>NOT(ISERROR(SEARCH("Preço Inválido",AR22)))</formula>
    </cfRule>
    <cfRule type="containsText" dxfId="34" priority="2" stopIfTrue="1" operator="containsText" text="Preço Válido">
      <formula>NOT(ISERROR(SEARCH("Preço Válido",AR22)))</formula>
    </cfRule>
  </conditionalFormatting>
  <pageMargins left="9.0000003576278687E-2" right="0.31999999284744263" top="0.15000000596046448" bottom="0.61000001430511475" header="0" footer="0"/>
  <pageSetup paperSize="9" scale="0" firstPageNumber="0" fitToWidth="0" fitToHeight="0" pageOrder="overThenDown" orientation="landscape" horizontalDpi="300" verticalDpi="300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8"/>
  <sheetViews>
    <sheetView zoomScaleNormal="100" workbookViewId="0">
      <selection activeCell="AR13" sqref="AR13"/>
    </sheetView>
  </sheetViews>
  <sheetFormatPr defaultRowHeight="12.75" x14ac:dyDescent="0.2"/>
  <cols>
    <col min="1" max="1" width="5.28515625" bestFit="1" customWidth="1"/>
    <col min="2" max="2" width="8.140625" customWidth="1"/>
    <col min="3" max="3" width="11.42578125" customWidth="1"/>
    <col min="4" max="4" width="6.5703125" customWidth="1"/>
    <col min="5" max="5" width="3.42578125" customWidth="1"/>
    <col min="6" max="6" width="1" bestFit="1" customWidth="1"/>
    <col min="7" max="8" width="1.42578125" bestFit="1" customWidth="1"/>
    <col min="9" max="9" width="2.7109375" bestFit="1" customWidth="1"/>
    <col min="10" max="12" width="1.42578125" bestFit="1" customWidth="1"/>
    <col min="13" max="13" width="5.5703125" bestFit="1" customWidth="1"/>
    <col min="14" max="14" width="6.85546875" bestFit="1" customWidth="1"/>
    <col min="15" max="15" width="2.7109375" bestFit="1" customWidth="1"/>
    <col min="16" max="16" width="1.140625" bestFit="1" customWidth="1"/>
    <col min="17" max="17" width="3" bestFit="1" customWidth="1"/>
    <col min="18" max="18" width="1.42578125" bestFit="1" customWidth="1"/>
    <col min="19" max="19" width="0.85546875" bestFit="1" customWidth="1"/>
    <col min="20" max="20" width="8" bestFit="1" customWidth="1"/>
    <col min="21" max="21" width="3.5703125" bestFit="1" customWidth="1"/>
    <col min="22" max="22" width="4.7109375" bestFit="1" customWidth="1"/>
    <col min="23" max="23" width="8.28515625" bestFit="1" customWidth="1"/>
    <col min="24" max="24" width="0.85546875" bestFit="1" customWidth="1"/>
    <col min="25" max="25" width="1.42578125" bestFit="1" customWidth="1"/>
    <col min="26" max="26" width="0.28515625" bestFit="1" customWidth="1"/>
    <col min="27" max="27" width="3" bestFit="1" customWidth="1"/>
    <col min="28" max="28" width="7.5703125" bestFit="1" customWidth="1"/>
    <col min="29" max="29" width="0.140625" bestFit="1" customWidth="1"/>
    <col min="30" max="30" width="1.42578125" bestFit="1" customWidth="1"/>
    <col min="31" max="31" width="1.7109375" bestFit="1" customWidth="1"/>
    <col min="32" max="32" width="5.28515625" bestFit="1" customWidth="1"/>
    <col min="33" max="33" width="5.42578125" customWidth="1"/>
    <col min="34" max="34" width="4.140625" bestFit="1" customWidth="1"/>
    <col min="35" max="35" width="10.5703125" customWidth="1"/>
    <col min="36" max="36" width="20" customWidth="1"/>
    <col min="37" max="37" width="9.28515625" bestFit="1" customWidth="1"/>
    <col min="38" max="39" width="8.7109375" customWidth="1"/>
    <col min="40" max="41" width="4.140625" bestFit="1" customWidth="1"/>
  </cols>
  <sheetData>
    <row r="1" spans="1:44" ht="10.9" customHeight="1" x14ac:dyDescent="0.2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1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</row>
    <row r="2" spans="1:44" s="17" customFormat="1" ht="19.5" customHeight="1" x14ac:dyDescent="0.2">
      <c r="A2" s="126" t="s">
        <v>61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  <c r="AB2" s="127"/>
      <c r="AC2" s="127"/>
      <c r="AD2" s="127"/>
      <c r="AE2" s="127"/>
      <c r="AF2" s="127"/>
      <c r="AG2" s="127"/>
      <c r="AH2" s="127"/>
      <c r="AI2" s="127"/>
      <c r="AJ2" s="127"/>
      <c r="AK2" s="127"/>
      <c r="AL2" s="127"/>
      <c r="AM2" s="127"/>
      <c r="AN2" s="127"/>
      <c r="AO2" s="127"/>
      <c r="AP2" s="127"/>
      <c r="AQ2" s="127"/>
      <c r="AR2" s="128"/>
    </row>
    <row r="3" spans="1:44" s="17" customFormat="1" ht="10.9" customHeight="1" x14ac:dyDescent="0.2">
      <c r="A3" s="18" t="s">
        <v>62</v>
      </c>
      <c r="B3" s="129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1"/>
      <c r="O3" s="19"/>
      <c r="P3" s="132" t="s">
        <v>63</v>
      </c>
      <c r="Q3" s="133"/>
      <c r="R3" s="132"/>
      <c r="S3" s="134"/>
      <c r="T3" s="134"/>
      <c r="U3" s="134"/>
      <c r="V3" s="134"/>
      <c r="W3" s="134"/>
      <c r="X3" s="134"/>
      <c r="Y3" s="134"/>
      <c r="Z3" s="134"/>
      <c r="AA3" s="134"/>
      <c r="AB3" s="134"/>
      <c r="AC3" s="134"/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34"/>
      <c r="AP3" s="134"/>
      <c r="AQ3" s="134"/>
      <c r="AR3" s="134"/>
    </row>
    <row r="4" spans="1:44" s="17" customFormat="1" ht="10.9" customHeight="1" x14ac:dyDescent="0.2">
      <c r="A4" s="110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  <c r="AQ4" s="111"/>
      <c r="AR4" s="112"/>
    </row>
    <row r="5" spans="1:44" s="17" customFormat="1" ht="10.9" customHeight="1" x14ac:dyDescent="0.2">
      <c r="A5" s="113" t="s">
        <v>64</v>
      </c>
      <c r="B5" s="114"/>
      <c r="C5" s="114"/>
      <c r="D5" s="115"/>
      <c r="E5" s="116"/>
      <c r="F5" s="117"/>
      <c r="G5" s="117"/>
      <c r="H5" s="117"/>
      <c r="I5" s="117"/>
      <c r="J5" s="117"/>
      <c r="K5" s="117"/>
      <c r="L5" s="117"/>
      <c r="M5" s="117"/>
      <c r="N5" s="118"/>
      <c r="O5" s="20"/>
      <c r="P5" s="119" t="s">
        <v>65</v>
      </c>
      <c r="Q5" s="120"/>
      <c r="R5" s="121"/>
      <c r="S5" s="122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  <c r="AJ5" s="123"/>
      <c r="AK5" s="123"/>
      <c r="AL5" s="123"/>
      <c r="AM5" s="123"/>
      <c r="AN5" s="123"/>
      <c r="AO5" s="123"/>
      <c r="AP5" s="123"/>
      <c r="AQ5" s="124"/>
      <c r="AR5" s="21"/>
    </row>
    <row r="6" spans="1:44" s="17" customFormat="1" ht="10.9" customHeight="1" x14ac:dyDescent="0.2">
      <c r="A6" s="104"/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5"/>
      <c r="AD6" s="105"/>
      <c r="AE6" s="105"/>
      <c r="AF6" s="105"/>
      <c r="AG6" s="105"/>
      <c r="AH6" s="105"/>
      <c r="AI6" s="105"/>
      <c r="AJ6" s="105"/>
      <c r="AK6" s="105"/>
      <c r="AL6" s="105"/>
      <c r="AM6" s="105"/>
      <c r="AN6" s="105"/>
      <c r="AO6" s="105"/>
      <c r="AP6" s="105"/>
      <c r="AQ6" s="105"/>
      <c r="AR6" s="22"/>
    </row>
    <row r="7" spans="1:44" s="17" customFormat="1" ht="10.9" customHeight="1" x14ac:dyDescent="0.2">
      <c r="A7" s="23" t="s">
        <v>66</v>
      </c>
      <c r="B7" s="102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3"/>
      <c r="AL7" s="103"/>
      <c r="AM7" s="103"/>
      <c r="AN7" s="103"/>
      <c r="AO7" s="103"/>
      <c r="AP7" s="103"/>
      <c r="AQ7" s="103"/>
      <c r="AR7" s="22"/>
    </row>
    <row r="8" spans="1:44" s="17" customFormat="1" ht="10.9" customHeight="1" x14ac:dyDescent="0.2">
      <c r="A8" s="104"/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5"/>
      <c r="AQ8" s="105"/>
      <c r="AR8" s="22"/>
    </row>
    <row r="9" spans="1:44" s="17" customFormat="1" ht="10.9" customHeight="1" x14ac:dyDescent="0.2">
      <c r="A9" s="23" t="s">
        <v>67</v>
      </c>
      <c r="B9" s="106">
        <v>0.2132</v>
      </c>
      <c r="C9" s="107"/>
      <c r="D9" s="108"/>
      <c r="E9" s="24" t="s">
        <v>68</v>
      </c>
      <c r="F9" s="25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2"/>
    </row>
    <row r="10" spans="1:44" s="17" customFormat="1" x14ac:dyDescent="0.2">
      <c r="A10" s="188"/>
      <c r="B10" s="188"/>
      <c r="C10" s="188"/>
      <c r="D10" s="188"/>
      <c r="E10" s="188"/>
      <c r="F10" s="188"/>
      <c r="G10" s="188"/>
      <c r="H10" s="188"/>
      <c r="I10" s="188"/>
      <c r="J10" s="188"/>
      <c r="K10" s="188"/>
      <c r="L10" s="188"/>
      <c r="M10" s="188"/>
      <c r="N10" s="188"/>
      <c r="O10" s="188"/>
      <c r="P10" s="188"/>
      <c r="Q10" s="188"/>
      <c r="R10" s="188"/>
      <c r="S10" s="188"/>
      <c r="T10" s="188"/>
      <c r="U10" s="188"/>
      <c r="V10" s="188"/>
      <c r="W10" s="188"/>
      <c r="X10" s="188"/>
      <c r="Y10" s="188"/>
      <c r="Z10" s="188"/>
      <c r="AA10" s="188"/>
      <c r="AB10" s="188"/>
      <c r="AC10" s="188"/>
      <c r="AD10" s="188"/>
      <c r="AE10" s="188"/>
      <c r="AF10" s="188"/>
      <c r="AG10" s="188"/>
      <c r="AH10" s="188"/>
      <c r="AI10" s="188"/>
      <c r="AJ10" s="188"/>
      <c r="AK10" s="188"/>
      <c r="AL10" s="188"/>
      <c r="AM10" s="188"/>
      <c r="AN10" s="188"/>
      <c r="AO10" s="188"/>
      <c r="AP10" s="188"/>
      <c r="AQ10" s="188"/>
      <c r="AR10" s="188"/>
    </row>
    <row r="11" spans="1:44" ht="9.6" customHeight="1" x14ac:dyDescent="0.2">
      <c r="A11" s="166" t="s">
        <v>1</v>
      </c>
      <c r="B11" s="166"/>
      <c r="C11" s="166"/>
      <c r="D11" s="166"/>
      <c r="E11" s="166"/>
      <c r="F11" s="166"/>
      <c r="G11" s="166"/>
      <c r="H11" s="166"/>
      <c r="I11" s="166"/>
      <c r="J11" s="166"/>
      <c r="K11" s="166"/>
      <c r="L11" s="166"/>
      <c r="M11" s="166"/>
      <c r="N11" s="166"/>
      <c r="O11" s="166"/>
      <c r="P11" s="166"/>
      <c r="Q11" s="166"/>
      <c r="R11" s="166"/>
      <c r="S11" s="166"/>
      <c r="T11" s="166"/>
      <c r="U11" s="166"/>
      <c r="V11" s="166"/>
      <c r="W11" s="166"/>
      <c r="X11" s="166"/>
      <c r="Y11" s="166"/>
      <c r="Z11" s="166"/>
      <c r="AA11" s="166"/>
      <c r="AB11" s="166"/>
      <c r="AC11" s="166"/>
      <c r="AD11" s="166"/>
      <c r="AE11" s="166"/>
      <c r="AF11" s="166"/>
      <c r="AG11" s="166"/>
      <c r="AH11" s="166"/>
      <c r="AI11" s="166"/>
      <c r="AJ11" s="166"/>
      <c r="AK11" s="166"/>
      <c r="AL11" s="166"/>
      <c r="AM11" s="166"/>
      <c r="AN11" s="166"/>
      <c r="AO11" s="166"/>
    </row>
    <row r="12" spans="1:44" ht="9.6" customHeight="1" x14ac:dyDescent="0.2">
      <c r="A12" s="166" t="s">
        <v>2</v>
      </c>
      <c r="B12" s="166"/>
      <c r="C12" s="166"/>
      <c r="D12" s="166"/>
      <c r="E12" s="166"/>
      <c r="F12" s="166"/>
      <c r="G12" s="166"/>
      <c r="H12" s="166"/>
      <c r="I12" s="166"/>
      <c r="J12" s="166"/>
      <c r="K12" s="166"/>
      <c r="L12" s="166"/>
      <c r="M12" s="166"/>
      <c r="N12" s="166"/>
      <c r="O12" s="166"/>
      <c r="P12" s="166"/>
      <c r="Q12" s="166"/>
      <c r="R12" s="166"/>
      <c r="S12" s="166"/>
      <c r="T12" s="166"/>
      <c r="U12" s="166"/>
      <c r="V12" s="166"/>
      <c r="W12" s="166"/>
      <c r="X12" s="166"/>
      <c r="Y12" s="166"/>
      <c r="Z12" s="166"/>
      <c r="AA12" s="166"/>
      <c r="AB12" s="166"/>
      <c r="AC12" s="166"/>
      <c r="AD12" s="166"/>
      <c r="AE12" s="166"/>
      <c r="AF12" s="166"/>
      <c r="AG12" s="166"/>
      <c r="AH12" s="166"/>
      <c r="AI12" s="166"/>
      <c r="AJ12" s="166"/>
      <c r="AK12" s="166"/>
      <c r="AL12" s="166"/>
      <c r="AM12" s="166"/>
      <c r="AN12" s="166"/>
      <c r="AO12" s="166"/>
    </row>
    <row r="13" spans="1:44" ht="19.350000000000001" customHeight="1" x14ac:dyDescent="0.2">
      <c r="A13" s="167" t="s">
        <v>0</v>
      </c>
      <c r="B13" s="168"/>
      <c r="C13" s="169"/>
      <c r="D13" s="167" t="s">
        <v>3</v>
      </c>
      <c r="E13" s="169"/>
      <c r="F13" s="167" t="s">
        <v>4</v>
      </c>
      <c r="G13" s="168"/>
      <c r="H13" s="168"/>
      <c r="I13" s="168"/>
      <c r="J13" s="168"/>
      <c r="K13" s="168"/>
      <c r="L13" s="168"/>
      <c r="M13" s="168"/>
      <c r="N13" s="168"/>
      <c r="O13" s="168"/>
      <c r="P13" s="169"/>
      <c r="Q13" s="154" t="s">
        <v>5</v>
      </c>
      <c r="R13" s="170"/>
      <c r="S13" s="155"/>
      <c r="T13" s="2" t="s">
        <v>6</v>
      </c>
      <c r="U13" s="137" t="s">
        <v>7</v>
      </c>
      <c r="V13" s="138"/>
      <c r="W13" s="2" t="s">
        <v>8</v>
      </c>
      <c r="X13" s="137" t="s">
        <v>9</v>
      </c>
      <c r="Y13" s="153"/>
      <c r="Z13" s="153"/>
      <c r="AA13" s="138"/>
      <c r="AB13" s="2" t="s">
        <v>10</v>
      </c>
      <c r="AC13" s="137" t="s">
        <v>11</v>
      </c>
      <c r="AD13" s="153"/>
      <c r="AE13" s="153"/>
      <c r="AF13" s="138"/>
      <c r="AG13" s="154" t="s">
        <v>12</v>
      </c>
      <c r="AH13" s="155"/>
      <c r="AI13" s="137" t="s">
        <v>13</v>
      </c>
      <c r="AJ13" s="138"/>
      <c r="AK13" s="11" t="s">
        <v>14</v>
      </c>
      <c r="AL13" s="137" t="s">
        <v>15</v>
      </c>
      <c r="AM13" s="153"/>
      <c r="AN13" s="153"/>
      <c r="AO13" s="138"/>
    </row>
    <row r="14" spans="1:44" ht="19.350000000000001" customHeight="1" x14ac:dyDescent="0.2">
      <c r="A14" s="174" t="s">
        <v>16</v>
      </c>
      <c r="B14" s="175"/>
      <c r="C14" s="176"/>
      <c r="D14" s="174" t="s">
        <v>17</v>
      </c>
      <c r="E14" s="176"/>
      <c r="F14" s="174" t="s">
        <v>18</v>
      </c>
      <c r="G14" s="175"/>
      <c r="H14" s="175"/>
      <c r="I14" s="175"/>
      <c r="J14" s="175"/>
      <c r="K14" s="175"/>
      <c r="L14" s="175"/>
      <c r="M14" s="175"/>
      <c r="N14" s="175"/>
      <c r="O14" s="175"/>
      <c r="P14" s="176"/>
      <c r="Q14" s="177" t="s">
        <v>19</v>
      </c>
      <c r="R14" s="178"/>
      <c r="S14" s="179"/>
      <c r="T14" s="3">
        <v>1</v>
      </c>
      <c r="U14" s="180">
        <f>AC14</f>
        <v>11512.07</v>
      </c>
      <c r="V14" s="182"/>
      <c r="W14" s="4">
        <v>0</v>
      </c>
      <c r="X14" s="180">
        <v>0</v>
      </c>
      <c r="Y14" s="181"/>
      <c r="Z14" s="181"/>
      <c r="AA14" s="182"/>
      <c r="AB14" s="4">
        <v>0</v>
      </c>
      <c r="AC14" s="215">
        <v>11512.07</v>
      </c>
      <c r="AD14" s="217"/>
      <c r="AE14" s="217"/>
      <c r="AF14" s="216"/>
      <c r="AG14" s="180">
        <v>0</v>
      </c>
      <c r="AH14" s="182"/>
      <c r="AI14" s="215">
        <v>11512.07</v>
      </c>
      <c r="AJ14" s="216"/>
      <c r="AK14" s="12">
        <v>11512.07</v>
      </c>
      <c r="AL14" s="215">
        <v>11512.07</v>
      </c>
      <c r="AM14" s="217"/>
      <c r="AN14" s="217"/>
      <c r="AO14" s="216"/>
    </row>
    <row r="15" spans="1:44" ht="10.9" customHeight="1" x14ac:dyDescent="0.2">
      <c r="A15" s="48"/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</row>
    <row r="16" spans="1:44" ht="9.6" customHeight="1" x14ac:dyDescent="0.2">
      <c r="A16" s="144" t="s">
        <v>20</v>
      </c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  <c r="M16" s="144"/>
      <c r="N16" s="144"/>
      <c r="O16" s="144"/>
      <c r="P16" s="144"/>
      <c r="Q16" s="144"/>
      <c r="R16" s="144"/>
      <c r="S16" s="144"/>
      <c r="T16" s="144"/>
      <c r="U16" s="144"/>
      <c r="V16" s="144"/>
      <c r="W16" s="144"/>
      <c r="X16" s="144"/>
      <c r="Y16" s="144"/>
      <c r="Z16" s="144"/>
      <c r="AA16" s="144"/>
      <c r="AB16" s="144"/>
      <c r="AC16" s="144"/>
      <c r="AD16" s="144"/>
      <c r="AE16" s="144"/>
      <c r="AF16" s="144"/>
      <c r="AG16" s="144"/>
      <c r="AH16" s="144"/>
      <c r="AI16" s="144"/>
      <c r="AJ16" s="144"/>
      <c r="AK16" s="144"/>
      <c r="AL16" s="218"/>
      <c r="AM16" s="218"/>
      <c r="AN16" s="218"/>
      <c r="AO16" s="219"/>
    </row>
    <row r="17" spans="1:41" ht="10.9" customHeight="1" x14ac:dyDescent="0.2">
      <c r="A17" s="48"/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</row>
    <row r="18" spans="1:41" ht="9.6" customHeight="1" x14ac:dyDescent="0.2">
      <c r="A18" s="166" t="s">
        <v>21</v>
      </c>
      <c r="B18" s="166"/>
      <c r="C18" s="166"/>
      <c r="D18" s="166"/>
      <c r="E18" s="166"/>
      <c r="F18" s="166"/>
      <c r="G18" s="166"/>
      <c r="H18" s="166"/>
      <c r="I18" s="166"/>
      <c r="J18" s="166"/>
      <c r="K18" s="166"/>
      <c r="L18" s="166"/>
      <c r="M18" s="166"/>
      <c r="N18" s="166"/>
      <c r="O18" s="166"/>
      <c r="P18" s="166"/>
      <c r="Q18" s="166"/>
      <c r="R18" s="166"/>
      <c r="S18" s="166"/>
      <c r="T18" s="166"/>
      <c r="U18" s="166"/>
      <c r="V18" s="166"/>
      <c r="W18" s="166"/>
      <c r="X18" s="166"/>
      <c r="Y18" s="166"/>
      <c r="Z18" s="166"/>
      <c r="AA18" s="166"/>
      <c r="AB18" s="166"/>
      <c r="AC18" s="166"/>
      <c r="AD18" s="166"/>
      <c r="AE18" s="166"/>
      <c r="AF18" s="166"/>
      <c r="AG18" s="166"/>
      <c r="AH18" s="166"/>
      <c r="AI18" s="166"/>
      <c r="AJ18" s="166"/>
      <c r="AK18" s="166"/>
      <c r="AL18" s="166"/>
      <c r="AM18" s="166"/>
      <c r="AN18" s="166"/>
      <c r="AO18" s="166"/>
    </row>
    <row r="19" spans="1:41" ht="9.6" customHeight="1" x14ac:dyDescent="0.2">
      <c r="A19" s="166" t="s">
        <v>22</v>
      </c>
      <c r="B19" s="166"/>
      <c r="C19" s="166"/>
      <c r="D19" s="166"/>
      <c r="E19" s="166"/>
      <c r="F19" s="166"/>
      <c r="G19" s="166"/>
      <c r="H19" s="166"/>
      <c r="I19" s="166"/>
      <c r="J19" s="166"/>
      <c r="K19" s="166"/>
      <c r="L19" s="166"/>
      <c r="M19" s="166"/>
      <c r="N19" s="166"/>
      <c r="O19" s="166"/>
      <c r="P19" s="166"/>
      <c r="Q19" s="166"/>
      <c r="R19" s="166"/>
      <c r="S19" s="166"/>
      <c r="T19" s="166"/>
      <c r="U19" s="166"/>
      <c r="V19" s="166"/>
      <c r="W19" s="166"/>
      <c r="X19" s="166"/>
      <c r="Y19" s="166"/>
      <c r="Z19" s="166"/>
      <c r="AA19" s="166"/>
      <c r="AB19" s="166"/>
      <c r="AC19" s="166"/>
      <c r="AD19" s="166"/>
      <c r="AE19" s="166"/>
      <c r="AF19" s="166"/>
      <c r="AG19" s="166"/>
      <c r="AH19" s="166"/>
      <c r="AI19" s="166"/>
      <c r="AJ19" s="166"/>
      <c r="AK19" s="166"/>
      <c r="AL19" s="166"/>
      <c r="AM19" s="166"/>
      <c r="AN19" s="166"/>
      <c r="AO19" s="166"/>
    </row>
    <row r="20" spans="1:41" ht="19.350000000000001" customHeight="1" x14ac:dyDescent="0.2">
      <c r="A20" s="167" t="s">
        <v>0</v>
      </c>
      <c r="B20" s="168"/>
      <c r="C20" s="169"/>
      <c r="D20" s="167" t="s">
        <v>3</v>
      </c>
      <c r="E20" s="169"/>
      <c r="F20" s="167" t="s">
        <v>4</v>
      </c>
      <c r="G20" s="168"/>
      <c r="H20" s="168"/>
      <c r="I20" s="168"/>
      <c r="J20" s="168"/>
      <c r="K20" s="168"/>
      <c r="L20" s="168"/>
      <c r="M20" s="168"/>
      <c r="N20" s="168"/>
      <c r="O20" s="168"/>
      <c r="P20" s="169"/>
      <c r="Q20" s="154" t="s">
        <v>5</v>
      </c>
      <c r="R20" s="170"/>
      <c r="S20" s="155"/>
      <c r="T20" s="2" t="s">
        <v>6</v>
      </c>
      <c r="U20" s="137" t="s">
        <v>7</v>
      </c>
      <c r="V20" s="138"/>
      <c r="W20" s="2" t="s">
        <v>8</v>
      </c>
      <c r="X20" s="137" t="s">
        <v>9</v>
      </c>
      <c r="Y20" s="153"/>
      <c r="Z20" s="153"/>
      <c r="AA20" s="138"/>
      <c r="AB20" s="2" t="s">
        <v>10</v>
      </c>
      <c r="AC20" s="137" t="s">
        <v>11</v>
      </c>
      <c r="AD20" s="153"/>
      <c r="AE20" s="153"/>
      <c r="AF20" s="138"/>
      <c r="AG20" s="154" t="s">
        <v>12</v>
      </c>
      <c r="AH20" s="155"/>
      <c r="AI20" s="137" t="s">
        <v>13</v>
      </c>
      <c r="AJ20" s="138"/>
      <c r="AK20" s="11" t="s">
        <v>14</v>
      </c>
      <c r="AL20" s="137" t="s">
        <v>15</v>
      </c>
      <c r="AM20" s="153"/>
      <c r="AN20" s="153"/>
      <c r="AO20" s="138"/>
    </row>
    <row r="21" spans="1:41" ht="38.65" customHeight="1" x14ac:dyDescent="0.2">
      <c r="A21" s="158" t="s">
        <v>23</v>
      </c>
      <c r="B21" s="159"/>
      <c r="C21" s="160"/>
      <c r="D21" s="186">
        <v>100982</v>
      </c>
      <c r="E21" s="187"/>
      <c r="F21" s="158" t="s">
        <v>24</v>
      </c>
      <c r="G21" s="159"/>
      <c r="H21" s="159"/>
      <c r="I21" s="159"/>
      <c r="J21" s="159"/>
      <c r="K21" s="159"/>
      <c r="L21" s="159"/>
      <c r="M21" s="159"/>
      <c r="N21" s="159"/>
      <c r="O21" s="159"/>
      <c r="P21" s="160"/>
      <c r="Q21" s="163" t="s">
        <v>25</v>
      </c>
      <c r="R21" s="164"/>
      <c r="S21" s="165"/>
      <c r="T21" s="5">
        <v>0.51</v>
      </c>
      <c r="U21" s="171">
        <f>AC21/2</f>
        <v>4.5250000000000004</v>
      </c>
      <c r="V21" s="173"/>
      <c r="W21" s="6">
        <f>AC21-U21</f>
        <v>4.5250000000000004</v>
      </c>
      <c r="X21" s="171">
        <v>9.0500000000000007</v>
      </c>
      <c r="Y21" s="172"/>
      <c r="Z21" s="172"/>
      <c r="AA21" s="173"/>
      <c r="AB21" s="6">
        <v>0</v>
      </c>
      <c r="AC21" s="171">
        <v>9.0500000000000007</v>
      </c>
      <c r="AD21" s="172"/>
      <c r="AE21" s="172"/>
      <c r="AF21" s="173"/>
      <c r="AG21" s="145">
        <v>21.32</v>
      </c>
      <c r="AH21" s="147"/>
      <c r="AI21" s="145">
        <v>10.97</v>
      </c>
      <c r="AJ21" s="147"/>
      <c r="AK21" s="14">
        <v>10.97</v>
      </c>
      <c r="AL21" s="171">
        <v>5.59</v>
      </c>
      <c r="AM21" s="172"/>
      <c r="AN21" s="172"/>
      <c r="AO21" s="173"/>
    </row>
    <row r="22" spans="1:41" ht="28.9" customHeight="1" x14ac:dyDescent="0.2">
      <c r="A22" s="158" t="s">
        <v>23</v>
      </c>
      <c r="B22" s="159"/>
      <c r="C22" s="160"/>
      <c r="D22" s="161">
        <v>97627</v>
      </c>
      <c r="E22" s="162"/>
      <c r="F22" s="158" t="s">
        <v>26</v>
      </c>
      <c r="G22" s="159"/>
      <c r="H22" s="159"/>
      <c r="I22" s="159"/>
      <c r="J22" s="159"/>
      <c r="K22" s="159"/>
      <c r="L22" s="159"/>
      <c r="M22" s="159"/>
      <c r="N22" s="159"/>
      <c r="O22" s="159"/>
      <c r="P22" s="160"/>
      <c r="Q22" s="163" t="s">
        <v>25</v>
      </c>
      <c r="R22" s="164"/>
      <c r="S22" s="165"/>
      <c r="T22" s="5">
        <v>0.51</v>
      </c>
      <c r="U22" s="171">
        <f>AC22/2</f>
        <v>92.6</v>
      </c>
      <c r="V22" s="173"/>
      <c r="W22" s="6">
        <f>AC22-U22</f>
        <v>92.6</v>
      </c>
      <c r="X22" s="183">
        <v>185.2</v>
      </c>
      <c r="Y22" s="184"/>
      <c r="Z22" s="184"/>
      <c r="AA22" s="185"/>
      <c r="AB22" s="6">
        <v>0</v>
      </c>
      <c r="AC22" s="183">
        <v>185.2</v>
      </c>
      <c r="AD22" s="184"/>
      <c r="AE22" s="184"/>
      <c r="AF22" s="185"/>
      <c r="AG22" s="145">
        <v>21.32</v>
      </c>
      <c r="AH22" s="147"/>
      <c r="AI22" s="183">
        <v>224.68</v>
      </c>
      <c r="AJ22" s="185"/>
      <c r="AK22" s="15">
        <v>224.68</v>
      </c>
      <c r="AL22" s="183">
        <v>114.58</v>
      </c>
      <c r="AM22" s="184"/>
      <c r="AN22" s="184"/>
      <c r="AO22" s="185"/>
    </row>
    <row r="23" spans="1:41" ht="10.9" customHeight="1" x14ac:dyDescent="0.2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</row>
    <row r="24" spans="1:41" ht="9.6" customHeight="1" x14ac:dyDescent="0.2">
      <c r="A24" s="144" t="s">
        <v>20</v>
      </c>
      <c r="B24" s="144"/>
      <c r="C24" s="144"/>
      <c r="D24" s="144"/>
      <c r="E24" s="144"/>
      <c r="F24" s="144"/>
      <c r="G24" s="144"/>
      <c r="H24" s="144"/>
      <c r="I24" s="144"/>
      <c r="J24" s="144"/>
      <c r="K24" s="144"/>
      <c r="L24" s="144"/>
      <c r="M24" s="144"/>
      <c r="N24" s="144"/>
      <c r="O24" s="144"/>
      <c r="P24" s="144"/>
      <c r="Q24" s="144"/>
      <c r="R24" s="144"/>
      <c r="S24" s="144"/>
      <c r="T24" s="144"/>
      <c r="U24" s="144"/>
      <c r="V24" s="144"/>
      <c r="W24" s="144"/>
      <c r="X24" s="144"/>
      <c r="Y24" s="144"/>
      <c r="Z24" s="144"/>
      <c r="AA24" s="144"/>
      <c r="AB24" s="144"/>
      <c r="AC24" s="144"/>
      <c r="AD24" s="144"/>
      <c r="AE24" s="144"/>
      <c r="AF24" s="144"/>
      <c r="AG24" s="144"/>
      <c r="AH24" s="144"/>
      <c r="AI24" s="144"/>
      <c r="AJ24" s="144"/>
      <c r="AK24" s="144"/>
      <c r="AL24" s="210"/>
      <c r="AM24" s="210"/>
      <c r="AN24" s="210"/>
      <c r="AO24" s="211"/>
    </row>
    <row r="25" spans="1:41" ht="10.9" customHeight="1" x14ac:dyDescent="0.2">
      <c r="A25" s="48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</row>
    <row r="26" spans="1:41" ht="9.6" customHeight="1" x14ac:dyDescent="0.2">
      <c r="A26" s="166" t="s">
        <v>27</v>
      </c>
      <c r="B26" s="166"/>
      <c r="C26" s="166"/>
      <c r="D26" s="166"/>
      <c r="E26" s="166"/>
      <c r="F26" s="166"/>
      <c r="G26" s="166"/>
      <c r="H26" s="166"/>
      <c r="I26" s="166"/>
      <c r="J26" s="166"/>
      <c r="K26" s="166"/>
      <c r="L26" s="166"/>
      <c r="M26" s="166"/>
      <c r="N26" s="166"/>
      <c r="O26" s="166"/>
      <c r="P26" s="166"/>
      <c r="Q26" s="166"/>
      <c r="R26" s="166"/>
      <c r="S26" s="166"/>
      <c r="T26" s="166"/>
      <c r="U26" s="166"/>
      <c r="V26" s="166"/>
      <c r="W26" s="166"/>
      <c r="X26" s="166"/>
      <c r="Y26" s="166"/>
      <c r="Z26" s="166"/>
      <c r="AA26" s="166"/>
      <c r="AB26" s="166"/>
      <c r="AC26" s="166"/>
      <c r="AD26" s="166"/>
      <c r="AE26" s="166"/>
      <c r="AF26" s="166"/>
      <c r="AG26" s="166"/>
      <c r="AH26" s="166"/>
      <c r="AI26" s="166"/>
      <c r="AJ26" s="166"/>
      <c r="AK26" s="166"/>
      <c r="AL26" s="166"/>
      <c r="AM26" s="166"/>
      <c r="AN26" s="166"/>
      <c r="AO26" s="166"/>
    </row>
    <row r="27" spans="1:41" ht="9.6" customHeight="1" x14ac:dyDescent="0.2">
      <c r="A27" s="166" t="s">
        <v>28</v>
      </c>
      <c r="B27" s="166"/>
      <c r="C27" s="166"/>
      <c r="D27" s="166"/>
      <c r="E27" s="166"/>
      <c r="F27" s="166"/>
      <c r="G27" s="166"/>
      <c r="H27" s="166"/>
      <c r="I27" s="166"/>
      <c r="J27" s="166"/>
      <c r="K27" s="166"/>
      <c r="L27" s="166"/>
      <c r="M27" s="166"/>
      <c r="N27" s="166"/>
      <c r="O27" s="166"/>
      <c r="P27" s="166"/>
      <c r="Q27" s="166"/>
      <c r="R27" s="166"/>
      <c r="S27" s="166"/>
      <c r="T27" s="166"/>
      <c r="U27" s="166"/>
      <c r="V27" s="166"/>
      <c r="W27" s="166"/>
      <c r="X27" s="166"/>
      <c r="Y27" s="166"/>
      <c r="Z27" s="166"/>
      <c r="AA27" s="166"/>
      <c r="AB27" s="166"/>
      <c r="AC27" s="166"/>
      <c r="AD27" s="166"/>
      <c r="AE27" s="166"/>
      <c r="AF27" s="166"/>
      <c r="AG27" s="166"/>
      <c r="AH27" s="166"/>
      <c r="AI27" s="166"/>
      <c r="AJ27" s="166"/>
      <c r="AK27" s="166"/>
      <c r="AL27" s="166"/>
      <c r="AM27" s="166"/>
      <c r="AN27" s="166"/>
      <c r="AO27" s="166"/>
    </row>
    <row r="28" spans="1:41" ht="19.350000000000001" customHeight="1" x14ac:dyDescent="0.2">
      <c r="A28" s="167" t="s">
        <v>0</v>
      </c>
      <c r="B28" s="168"/>
      <c r="C28" s="169"/>
      <c r="D28" s="167" t="s">
        <v>3</v>
      </c>
      <c r="E28" s="169"/>
      <c r="F28" s="167" t="s">
        <v>4</v>
      </c>
      <c r="G28" s="168"/>
      <c r="H28" s="168"/>
      <c r="I28" s="168"/>
      <c r="J28" s="168"/>
      <c r="K28" s="168"/>
      <c r="L28" s="168"/>
      <c r="M28" s="168"/>
      <c r="N28" s="168"/>
      <c r="O28" s="168"/>
      <c r="P28" s="169"/>
      <c r="Q28" s="154" t="s">
        <v>5</v>
      </c>
      <c r="R28" s="170"/>
      <c r="S28" s="155"/>
      <c r="T28" s="2" t="s">
        <v>6</v>
      </c>
      <c r="U28" s="137" t="s">
        <v>7</v>
      </c>
      <c r="V28" s="138"/>
      <c r="W28" s="2" t="s">
        <v>8</v>
      </c>
      <c r="X28" s="137" t="s">
        <v>9</v>
      </c>
      <c r="Y28" s="153"/>
      <c r="Z28" s="153"/>
      <c r="AA28" s="138"/>
      <c r="AB28" s="2" t="s">
        <v>10</v>
      </c>
      <c r="AC28" s="137" t="s">
        <v>11</v>
      </c>
      <c r="AD28" s="153"/>
      <c r="AE28" s="153"/>
      <c r="AF28" s="138"/>
      <c r="AG28" s="154" t="s">
        <v>12</v>
      </c>
      <c r="AH28" s="155"/>
      <c r="AI28" s="137" t="s">
        <v>13</v>
      </c>
      <c r="AJ28" s="138"/>
      <c r="AK28" s="11" t="s">
        <v>14</v>
      </c>
      <c r="AL28" s="137" t="s">
        <v>15</v>
      </c>
      <c r="AM28" s="153"/>
      <c r="AN28" s="153"/>
      <c r="AO28" s="138"/>
    </row>
    <row r="29" spans="1:41" ht="19.350000000000001" customHeight="1" x14ac:dyDescent="0.2">
      <c r="A29" s="174" t="s">
        <v>29</v>
      </c>
      <c r="B29" s="175"/>
      <c r="C29" s="176"/>
      <c r="D29" s="174" t="s">
        <v>30</v>
      </c>
      <c r="E29" s="176"/>
      <c r="F29" s="174" t="s">
        <v>31</v>
      </c>
      <c r="G29" s="175"/>
      <c r="H29" s="175"/>
      <c r="I29" s="175"/>
      <c r="J29" s="175"/>
      <c r="K29" s="175"/>
      <c r="L29" s="175"/>
      <c r="M29" s="175"/>
      <c r="N29" s="175"/>
      <c r="O29" s="175"/>
      <c r="P29" s="176"/>
      <c r="Q29" s="177" t="s">
        <v>19</v>
      </c>
      <c r="R29" s="178"/>
      <c r="S29" s="179"/>
      <c r="T29" s="3">
        <v>1</v>
      </c>
      <c r="U29" s="180">
        <v>0</v>
      </c>
      <c r="V29" s="182"/>
      <c r="W29" s="9">
        <v>171024.67</v>
      </c>
      <c r="X29" s="180">
        <v>0</v>
      </c>
      <c r="Y29" s="181"/>
      <c r="Z29" s="181"/>
      <c r="AA29" s="182"/>
      <c r="AB29" s="4">
        <v>0</v>
      </c>
      <c r="AC29" s="212">
        <v>171024.67</v>
      </c>
      <c r="AD29" s="213"/>
      <c r="AE29" s="213"/>
      <c r="AF29" s="214"/>
      <c r="AG29" s="180">
        <v>0</v>
      </c>
      <c r="AH29" s="182"/>
      <c r="AI29" s="212">
        <v>171024.67</v>
      </c>
      <c r="AJ29" s="214"/>
      <c r="AK29" s="16">
        <v>171024.67</v>
      </c>
      <c r="AL29" s="212">
        <v>171024.67</v>
      </c>
      <c r="AM29" s="213"/>
      <c r="AN29" s="213"/>
      <c r="AO29" s="214"/>
    </row>
    <row r="30" spans="1:41" ht="10.9" customHeight="1" x14ac:dyDescent="0.2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</row>
    <row r="31" spans="1:41" ht="9.6" customHeight="1" x14ac:dyDescent="0.2">
      <c r="A31" s="144" t="s">
        <v>20</v>
      </c>
      <c r="B31" s="144"/>
      <c r="C31" s="144"/>
      <c r="D31" s="144"/>
      <c r="E31" s="144"/>
      <c r="F31" s="144"/>
      <c r="G31" s="144"/>
      <c r="H31" s="144"/>
      <c r="I31" s="144"/>
      <c r="J31" s="144"/>
      <c r="K31" s="144"/>
      <c r="L31" s="144"/>
      <c r="M31" s="144"/>
      <c r="N31" s="144"/>
      <c r="O31" s="144"/>
      <c r="P31" s="144"/>
      <c r="Q31" s="144"/>
      <c r="R31" s="144"/>
      <c r="S31" s="144"/>
      <c r="T31" s="144"/>
      <c r="U31" s="144"/>
      <c r="V31" s="144"/>
      <c r="W31" s="144"/>
      <c r="X31" s="144"/>
      <c r="Y31" s="144"/>
      <c r="Z31" s="144"/>
      <c r="AA31" s="144"/>
      <c r="AB31" s="144"/>
      <c r="AC31" s="144"/>
      <c r="AD31" s="144"/>
      <c r="AE31" s="144"/>
      <c r="AF31" s="144"/>
      <c r="AG31" s="144"/>
      <c r="AH31" s="144"/>
      <c r="AI31" s="144"/>
      <c r="AJ31" s="144"/>
      <c r="AK31" s="144"/>
      <c r="AL31" s="205"/>
      <c r="AM31" s="205"/>
      <c r="AN31" s="205"/>
      <c r="AO31" s="206"/>
    </row>
    <row r="32" spans="1:41" ht="10.9" customHeight="1" x14ac:dyDescent="0.2">
      <c r="A32" s="48"/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</row>
    <row r="33" spans="1:41" ht="9.6" customHeight="1" x14ac:dyDescent="0.2">
      <c r="A33" s="166" t="s">
        <v>32</v>
      </c>
      <c r="B33" s="166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  <c r="AA33" s="166"/>
      <c r="AB33" s="166"/>
      <c r="AC33" s="166"/>
      <c r="AD33" s="166"/>
      <c r="AE33" s="166"/>
      <c r="AF33" s="166"/>
      <c r="AG33" s="166"/>
      <c r="AH33" s="166"/>
      <c r="AI33" s="166"/>
      <c r="AJ33" s="166"/>
      <c r="AK33" s="166"/>
      <c r="AL33" s="166"/>
      <c r="AM33" s="166"/>
      <c r="AN33" s="166"/>
      <c r="AO33" s="166"/>
    </row>
    <row r="34" spans="1:41" ht="9.6" customHeight="1" x14ac:dyDescent="0.2">
      <c r="A34" s="166" t="s">
        <v>33</v>
      </c>
      <c r="B34" s="166"/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  <c r="AC34" s="166"/>
      <c r="AD34" s="166"/>
      <c r="AE34" s="166"/>
      <c r="AF34" s="166"/>
      <c r="AG34" s="166"/>
      <c r="AH34" s="166"/>
      <c r="AI34" s="166"/>
      <c r="AJ34" s="166"/>
      <c r="AK34" s="166"/>
      <c r="AL34" s="166"/>
      <c r="AM34" s="166"/>
      <c r="AN34" s="166"/>
      <c r="AO34" s="166"/>
    </row>
    <row r="35" spans="1:41" ht="19.350000000000001" customHeight="1" x14ac:dyDescent="0.2">
      <c r="A35" s="167" t="s">
        <v>0</v>
      </c>
      <c r="B35" s="168"/>
      <c r="C35" s="169"/>
      <c r="D35" s="167" t="s">
        <v>3</v>
      </c>
      <c r="E35" s="169"/>
      <c r="F35" s="167" t="s">
        <v>4</v>
      </c>
      <c r="G35" s="168"/>
      <c r="H35" s="168"/>
      <c r="I35" s="168"/>
      <c r="J35" s="168"/>
      <c r="K35" s="168"/>
      <c r="L35" s="168"/>
      <c r="M35" s="168"/>
      <c r="N35" s="168"/>
      <c r="O35" s="168"/>
      <c r="P35" s="169"/>
      <c r="Q35" s="154" t="s">
        <v>5</v>
      </c>
      <c r="R35" s="170"/>
      <c r="S35" s="155"/>
      <c r="T35" s="2" t="s">
        <v>6</v>
      </c>
      <c r="U35" s="137" t="s">
        <v>7</v>
      </c>
      <c r="V35" s="138"/>
      <c r="W35" s="2" t="s">
        <v>8</v>
      </c>
      <c r="X35" s="137" t="s">
        <v>9</v>
      </c>
      <c r="Y35" s="153"/>
      <c r="Z35" s="153"/>
      <c r="AA35" s="138"/>
      <c r="AB35" s="2" t="s">
        <v>10</v>
      </c>
      <c r="AC35" s="137" t="s">
        <v>11</v>
      </c>
      <c r="AD35" s="153"/>
      <c r="AE35" s="153"/>
      <c r="AF35" s="138"/>
      <c r="AG35" s="154" t="s">
        <v>12</v>
      </c>
      <c r="AH35" s="155"/>
      <c r="AI35" s="137" t="s">
        <v>13</v>
      </c>
      <c r="AJ35" s="138"/>
      <c r="AK35" s="11" t="s">
        <v>14</v>
      </c>
      <c r="AL35" s="137" t="s">
        <v>15</v>
      </c>
      <c r="AM35" s="153"/>
      <c r="AN35" s="153"/>
      <c r="AO35" s="138"/>
    </row>
    <row r="36" spans="1:41" ht="38.65" customHeight="1" x14ac:dyDescent="0.2">
      <c r="A36" s="158" t="s">
        <v>23</v>
      </c>
      <c r="B36" s="159"/>
      <c r="C36" s="160"/>
      <c r="D36" s="161">
        <v>87529</v>
      </c>
      <c r="E36" s="162"/>
      <c r="F36" s="158" t="s">
        <v>34</v>
      </c>
      <c r="G36" s="159"/>
      <c r="H36" s="159"/>
      <c r="I36" s="159"/>
      <c r="J36" s="159"/>
      <c r="K36" s="159"/>
      <c r="L36" s="159"/>
      <c r="M36" s="159"/>
      <c r="N36" s="159"/>
      <c r="O36" s="159"/>
      <c r="P36" s="160"/>
      <c r="Q36" s="163" t="s">
        <v>35</v>
      </c>
      <c r="R36" s="164"/>
      <c r="S36" s="165"/>
      <c r="T36" s="10">
        <v>10.85</v>
      </c>
      <c r="U36" s="171">
        <f>AC36/2</f>
        <v>20.57</v>
      </c>
      <c r="V36" s="173"/>
      <c r="W36" s="6">
        <f>AC36-U36</f>
        <v>20.57</v>
      </c>
      <c r="X36" s="145">
        <v>41.14</v>
      </c>
      <c r="Y36" s="146"/>
      <c r="Z36" s="146"/>
      <c r="AA36" s="147"/>
      <c r="AB36" s="6">
        <v>0</v>
      </c>
      <c r="AC36" s="145">
        <v>41.14</v>
      </c>
      <c r="AD36" s="146"/>
      <c r="AE36" s="146"/>
      <c r="AF36" s="147"/>
      <c r="AG36" s="145">
        <v>21.32</v>
      </c>
      <c r="AH36" s="147"/>
      <c r="AI36" s="145">
        <v>49.91</v>
      </c>
      <c r="AJ36" s="147"/>
      <c r="AK36" s="14">
        <v>49.91</v>
      </c>
      <c r="AL36" s="183">
        <v>541.52</v>
      </c>
      <c r="AM36" s="184"/>
      <c r="AN36" s="184"/>
      <c r="AO36" s="185"/>
    </row>
    <row r="37" spans="1:41" ht="10.9" customHeight="1" x14ac:dyDescent="0.2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</row>
    <row r="38" spans="1:41" ht="9.6" customHeight="1" x14ac:dyDescent="0.2">
      <c r="A38" s="166" t="s">
        <v>36</v>
      </c>
      <c r="B38" s="166"/>
      <c r="C38" s="166"/>
      <c r="D38" s="166"/>
      <c r="E38" s="166"/>
      <c r="F38" s="166"/>
      <c r="G38" s="166"/>
      <c r="H38" s="166"/>
      <c r="I38" s="166"/>
      <c r="J38" s="166"/>
      <c r="K38" s="166"/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  <c r="AC38" s="166"/>
      <c r="AD38" s="166"/>
      <c r="AE38" s="166"/>
      <c r="AF38" s="166"/>
      <c r="AG38" s="166"/>
      <c r="AH38" s="166"/>
      <c r="AI38" s="166"/>
      <c r="AJ38" s="166"/>
      <c r="AK38" s="166"/>
      <c r="AL38" s="166"/>
      <c r="AM38" s="166"/>
      <c r="AN38" s="166"/>
      <c r="AO38" s="166"/>
    </row>
    <row r="39" spans="1:41" ht="19.350000000000001" customHeight="1" x14ac:dyDescent="0.2">
      <c r="A39" s="167" t="s">
        <v>0</v>
      </c>
      <c r="B39" s="168"/>
      <c r="C39" s="169"/>
      <c r="D39" s="167" t="s">
        <v>3</v>
      </c>
      <c r="E39" s="169"/>
      <c r="F39" s="167" t="s">
        <v>4</v>
      </c>
      <c r="G39" s="168"/>
      <c r="H39" s="168"/>
      <c r="I39" s="168"/>
      <c r="J39" s="168"/>
      <c r="K39" s="168"/>
      <c r="L39" s="168"/>
      <c r="M39" s="168"/>
      <c r="N39" s="168"/>
      <c r="O39" s="168"/>
      <c r="P39" s="169"/>
      <c r="Q39" s="154" t="s">
        <v>5</v>
      </c>
      <c r="R39" s="170"/>
      <c r="S39" s="155"/>
      <c r="T39" s="2" t="s">
        <v>6</v>
      </c>
      <c r="U39" s="137" t="s">
        <v>7</v>
      </c>
      <c r="V39" s="138"/>
      <c r="W39" s="2" t="s">
        <v>8</v>
      </c>
      <c r="X39" s="137" t="s">
        <v>9</v>
      </c>
      <c r="Y39" s="153"/>
      <c r="Z39" s="153"/>
      <c r="AA39" s="138"/>
      <c r="AB39" s="2" t="s">
        <v>10</v>
      </c>
      <c r="AC39" s="137" t="s">
        <v>11</v>
      </c>
      <c r="AD39" s="153"/>
      <c r="AE39" s="153"/>
      <c r="AF39" s="138"/>
      <c r="AG39" s="154" t="s">
        <v>12</v>
      </c>
      <c r="AH39" s="155"/>
      <c r="AI39" s="137" t="s">
        <v>13</v>
      </c>
      <c r="AJ39" s="138"/>
      <c r="AK39" s="11" t="s">
        <v>14</v>
      </c>
      <c r="AL39" s="137" t="s">
        <v>15</v>
      </c>
      <c r="AM39" s="153"/>
      <c r="AN39" s="153"/>
      <c r="AO39" s="138"/>
    </row>
    <row r="40" spans="1:41" ht="19.350000000000001" customHeight="1" x14ac:dyDescent="0.2">
      <c r="A40" s="158" t="s">
        <v>23</v>
      </c>
      <c r="B40" s="159"/>
      <c r="C40" s="160"/>
      <c r="D40" s="161">
        <v>88485</v>
      </c>
      <c r="E40" s="162"/>
      <c r="F40" s="158" t="s">
        <v>37</v>
      </c>
      <c r="G40" s="159"/>
      <c r="H40" s="159"/>
      <c r="I40" s="159"/>
      <c r="J40" s="159"/>
      <c r="K40" s="159"/>
      <c r="L40" s="159"/>
      <c r="M40" s="159"/>
      <c r="N40" s="159"/>
      <c r="O40" s="159"/>
      <c r="P40" s="160"/>
      <c r="Q40" s="163" t="s">
        <v>35</v>
      </c>
      <c r="R40" s="164"/>
      <c r="S40" s="165"/>
      <c r="T40" s="10">
        <v>10.85</v>
      </c>
      <c r="U40" s="171">
        <f>AC40/2</f>
        <v>1.9650000000000001</v>
      </c>
      <c r="V40" s="173"/>
      <c r="W40" s="6">
        <f>AC40-U40</f>
        <v>1.9650000000000001</v>
      </c>
      <c r="X40" s="171">
        <v>2.67</v>
      </c>
      <c r="Y40" s="172"/>
      <c r="Z40" s="172"/>
      <c r="AA40" s="173"/>
      <c r="AB40" s="6">
        <v>0</v>
      </c>
      <c r="AC40" s="171">
        <v>3.93</v>
      </c>
      <c r="AD40" s="172"/>
      <c r="AE40" s="172"/>
      <c r="AF40" s="173"/>
      <c r="AG40" s="145">
        <v>21.32</v>
      </c>
      <c r="AH40" s="147"/>
      <c r="AI40" s="171">
        <v>4.76</v>
      </c>
      <c r="AJ40" s="173"/>
      <c r="AK40" s="13">
        <v>4.76</v>
      </c>
      <c r="AL40" s="145">
        <v>51.64</v>
      </c>
      <c r="AM40" s="146"/>
      <c r="AN40" s="146"/>
      <c r="AO40" s="147"/>
    </row>
    <row r="41" spans="1:41" ht="19.350000000000001" customHeight="1" x14ac:dyDescent="0.2">
      <c r="A41" s="158" t="s">
        <v>23</v>
      </c>
      <c r="B41" s="159"/>
      <c r="C41" s="160"/>
      <c r="D41" s="161">
        <v>88489</v>
      </c>
      <c r="E41" s="162"/>
      <c r="F41" s="158" t="s">
        <v>38</v>
      </c>
      <c r="G41" s="159"/>
      <c r="H41" s="159"/>
      <c r="I41" s="159"/>
      <c r="J41" s="159"/>
      <c r="K41" s="159"/>
      <c r="L41" s="159"/>
      <c r="M41" s="159"/>
      <c r="N41" s="159"/>
      <c r="O41" s="159"/>
      <c r="P41" s="160"/>
      <c r="Q41" s="163" t="s">
        <v>35</v>
      </c>
      <c r="R41" s="164"/>
      <c r="S41" s="165"/>
      <c r="T41" s="10">
        <v>10.85</v>
      </c>
      <c r="U41" s="171">
        <f>AC41/2</f>
        <v>6.33</v>
      </c>
      <c r="V41" s="173"/>
      <c r="W41" s="6">
        <f>AC41-U41</f>
        <v>6.33</v>
      </c>
      <c r="X41" s="171">
        <v>6.57</v>
      </c>
      <c r="Y41" s="172"/>
      <c r="Z41" s="172"/>
      <c r="AA41" s="173"/>
      <c r="AB41" s="6">
        <v>0</v>
      </c>
      <c r="AC41" s="145">
        <v>12.66</v>
      </c>
      <c r="AD41" s="146"/>
      <c r="AE41" s="146"/>
      <c r="AF41" s="147"/>
      <c r="AG41" s="145">
        <v>21.32</v>
      </c>
      <c r="AH41" s="147"/>
      <c r="AI41" s="145">
        <v>15.35</v>
      </c>
      <c r="AJ41" s="147"/>
      <c r="AK41" s="14">
        <v>15.35</v>
      </c>
      <c r="AL41" s="183">
        <v>166.54</v>
      </c>
      <c r="AM41" s="184"/>
      <c r="AN41" s="184"/>
      <c r="AO41" s="185"/>
    </row>
    <row r="42" spans="1:41" ht="10.9" customHeight="1" x14ac:dyDescent="0.2">
      <c r="A42" s="48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8"/>
      <c r="AM42" s="48"/>
      <c r="AN42" s="48"/>
      <c r="AO42" s="48"/>
    </row>
    <row r="43" spans="1:41" ht="9.6" customHeight="1" x14ac:dyDescent="0.2">
      <c r="A43" s="144" t="s">
        <v>20</v>
      </c>
      <c r="B43" s="144"/>
      <c r="C43" s="144"/>
      <c r="D43" s="144"/>
      <c r="E43" s="144"/>
      <c r="F43" s="144"/>
      <c r="G43" s="144"/>
      <c r="H43" s="144"/>
      <c r="I43" s="144"/>
      <c r="J43" s="144"/>
      <c r="K43" s="144"/>
      <c r="L43" s="144"/>
      <c r="M43" s="144"/>
      <c r="N43" s="144"/>
      <c r="O43" s="144"/>
      <c r="P43" s="144"/>
      <c r="Q43" s="144"/>
      <c r="R43" s="144"/>
      <c r="S43" s="144"/>
      <c r="T43" s="144"/>
      <c r="U43" s="144"/>
      <c r="V43" s="144"/>
      <c r="W43" s="144"/>
      <c r="X43" s="144"/>
      <c r="Y43" s="144"/>
      <c r="Z43" s="144"/>
      <c r="AA43" s="144"/>
      <c r="AB43" s="144"/>
      <c r="AC43" s="144"/>
      <c r="AD43" s="144"/>
      <c r="AE43" s="144"/>
      <c r="AF43" s="144"/>
      <c r="AG43" s="144"/>
      <c r="AH43" s="144"/>
      <c r="AI43" s="144"/>
      <c r="AJ43" s="144"/>
      <c r="AK43" s="144"/>
      <c r="AL43" s="210"/>
      <c r="AM43" s="210"/>
      <c r="AN43" s="210"/>
      <c r="AO43" s="211"/>
    </row>
    <row r="44" spans="1:41" ht="10.9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</row>
    <row r="45" spans="1:41" ht="9.6" customHeight="1" x14ac:dyDescent="0.2">
      <c r="A45" s="166" t="s">
        <v>39</v>
      </c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6"/>
      <c r="AE45" s="166"/>
      <c r="AF45" s="166"/>
      <c r="AG45" s="166"/>
      <c r="AH45" s="166"/>
      <c r="AI45" s="166"/>
      <c r="AJ45" s="166"/>
      <c r="AK45" s="166"/>
      <c r="AL45" s="166"/>
      <c r="AM45" s="166"/>
      <c r="AN45" s="166"/>
      <c r="AO45" s="166"/>
    </row>
    <row r="46" spans="1:41" ht="9.6" customHeight="1" x14ac:dyDescent="0.2">
      <c r="A46" s="166" t="s">
        <v>40</v>
      </c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  <c r="AF46" s="166"/>
      <c r="AG46" s="166"/>
      <c r="AH46" s="166"/>
      <c r="AI46" s="166"/>
      <c r="AJ46" s="166"/>
      <c r="AK46" s="166"/>
      <c r="AL46" s="166"/>
      <c r="AM46" s="166"/>
      <c r="AN46" s="166"/>
      <c r="AO46" s="166"/>
    </row>
    <row r="47" spans="1:41" ht="19.350000000000001" customHeight="1" x14ac:dyDescent="0.2">
      <c r="A47" s="167" t="s">
        <v>0</v>
      </c>
      <c r="B47" s="168"/>
      <c r="C47" s="169"/>
      <c r="D47" s="167" t="s">
        <v>3</v>
      </c>
      <c r="E47" s="169"/>
      <c r="F47" s="167" t="s">
        <v>4</v>
      </c>
      <c r="G47" s="168"/>
      <c r="H47" s="168"/>
      <c r="I47" s="168"/>
      <c r="J47" s="168"/>
      <c r="K47" s="168"/>
      <c r="L47" s="168"/>
      <c r="M47" s="168"/>
      <c r="N47" s="168"/>
      <c r="O47" s="168"/>
      <c r="P47" s="169"/>
      <c r="Q47" s="154" t="s">
        <v>5</v>
      </c>
      <c r="R47" s="170"/>
      <c r="S47" s="155"/>
      <c r="T47" s="2" t="s">
        <v>6</v>
      </c>
      <c r="U47" s="137" t="s">
        <v>7</v>
      </c>
      <c r="V47" s="138"/>
      <c r="W47" s="2" t="s">
        <v>8</v>
      </c>
      <c r="X47" s="137" t="s">
        <v>9</v>
      </c>
      <c r="Y47" s="153"/>
      <c r="Z47" s="153"/>
      <c r="AA47" s="138"/>
      <c r="AB47" s="2" t="s">
        <v>10</v>
      </c>
      <c r="AC47" s="137" t="s">
        <v>11</v>
      </c>
      <c r="AD47" s="153"/>
      <c r="AE47" s="153"/>
      <c r="AF47" s="138"/>
      <c r="AG47" s="154" t="s">
        <v>12</v>
      </c>
      <c r="AH47" s="155"/>
      <c r="AI47" s="137" t="s">
        <v>13</v>
      </c>
      <c r="AJ47" s="138"/>
      <c r="AK47" s="11" t="s">
        <v>14</v>
      </c>
      <c r="AL47" s="137" t="s">
        <v>15</v>
      </c>
      <c r="AM47" s="153"/>
      <c r="AN47" s="153"/>
      <c r="AO47" s="138"/>
    </row>
    <row r="48" spans="1:41" ht="19.350000000000001" customHeight="1" x14ac:dyDescent="0.2">
      <c r="A48" s="158" t="s">
        <v>23</v>
      </c>
      <c r="B48" s="159"/>
      <c r="C48" s="160"/>
      <c r="D48" s="161">
        <v>98689</v>
      </c>
      <c r="E48" s="162"/>
      <c r="F48" s="158" t="s">
        <v>41</v>
      </c>
      <c r="G48" s="159"/>
      <c r="H48" s="159"/>
      <c r="I48" s="159"/>
      <c r="J48" s="159"/>
      <c r="K48" s="159"/>
      <c r="L48" s="159"/>
      <c r="M48" s="159"/>
      <c r="N48" s="159"/>
      <c r="O48" s="159"/>
      <c r="P48" s="160"/>
      <c r="Q48" s="163" t="s">
        <v>42</v>
      </c>
      <c r="R48" s="164"/>
      <c r="S48" s="165"/>
      <c r="T48" s="5">
        <v>4.25</v>
      </c>
      <c r="U48" s="171">
        <f>X48</f>
        <v>19.440000000000001</v>
      </c>
      <c r="V48" s="173"/>
      <c r="W48" s="7">
        <v>90.86</v>
      </c>
      <c r="X48" s="145">
        <v>19.440000000000001</v>
      </c>
      <c r="Y48" s="146"/>
      <c r="Z48" s="146"/>
      <c r="AA48" s="147"/>
      <c r="AB48" s="6">
        <v>0</v>
      </c>
      <c r="AC48" s="183">
        <v>110.3</v>
      </c>
      <c r="AD48" s="184"/>
      <c r="AE48" s="184"/>
      <c r="AF48" s="185"/>
      <c r="AG48" s="145">
        <v>21.32</v>
      </c>
      <c r="AH48" s="147"/>
      <c r="AI48" s="183">
        <v>133.81</v>
      </c>
      <c r="AJ48" s="185"/>
      <c r="AK48" s="15">
        <v>133.81</v>
      </c>
      <c r="AL48" s="183">
        <v>568.69000000000005</v>
      </c>
      <c r="AM48" s="184"/>
      <c r="AN48" s="184"/>
      <c r="AO48" s="185"/>
    </row>
    <row r="49" spans="1:41" ht="10.9" customHeight="1" x14ac:dyDescent="0.2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48"/>
      <c r="AO49" s="48"/>
    </row>
    <row r="50" spans="1:41" ht="9.6" customHeight="1" x14ac:dyDescent="0.2">
      <c r="A50" s="166" t="s">
        <v>43</v>
      </c>
      <c r="B50" s="166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166"/>
      <c r="AE50" s="166"/>
      <c r="AF50" s="166"/>
      <c r="AG50" s="166"/>
      <c r="AH50" s="166"/>
      <c r="AI50" s="166"/>
      <c r="AJ50" s="166"/>
      <c r="AK50" s="166"/>
      <c r="AL50" s="166"/>
      <c r="AM50" s="166"/>
      <c r="AN50" s="166"/>
      <c r="AO50" s="166"/>
    </row>
    <row r="51" spans="1:41" ht="19.350000000000001" customHeight="1" x14ac:dyDescent="0.2">
      <c r="A51" s="167" t="s">
        <v>0</v>
      </c>
      <c r="B51" s="168"/>
      <c r="C51" s="169"/>
      <c r="D51" s="167" t="s">
        <v>3</v>
      </c>
      <c r="E51" s="169"/>
      <c r="F51" s="167" t="s">
        <v>4</v>
      </c>
      <c r="G51" s="168"/>
      <c r="H51" s="168"/>
      <c r="I51" s="168"/>
      <c r="J51" s="168"/>
      <c r="K51" s="168"/>
      <c r="L51" s="168"/>
      <c r="M51" s="168"/>
      <c r="N51" s="168"/>
      <c r="O51" s="168"/>
      <c r="P51" s="169"/>
      <c r="Q51" s="154" t="s">
        <v>5</v>
      </c>
      <c r="R51" s="170"/>
      <c r="S51" s="155"/>
      <c r="T51" s="2" t="s">
        <v>6</v>
      </c>
      <c r="U51" s="137" t="s">
        <v>7</v>
      </c>
      <c r="V51" s="138"/>
      <c r="W51" s="2" t="s">
        <v>8</v>
      </c>
      <c r="X51" s="137" t="s">
        <v>9</v>
      </c>
      <c r="Y51" s="153"/>
      <c r="Z51" s="153"/>
      <c r="AA51" s="138"/>
      <c r="AB51" s="2" t="s">
        <v>10</v>
      </c>
      <c r="AC51" s="137" t="s">
        <v>11</v>
      </c>
      <c r="AD51" s="153"/>
      <c r="AE51" s="153"/>
      <c r="AF51" s="138"/>
      <c r="AG51" s="154" t="s">
        <v>12</v>
      </c>
      <c r="AH51" s="155"/>
      <c r="AI51" s="137" t="s">
        <v>13</v>
      </c>
      <c r="AJ51" s="138"/>
      <c r="AK51" s="11" t="s">
        <v>14</v>
      </c>
      <c r="AL51" s="137" t="s">
        <v>15</v>
      </c>
      <c r="AM51" s="153"/>
      <c r="AN51" s="153"/>
      <c r="AO51" s="138"/>
    </row>
    <row r="52" spans="1:41" ht="19.350000000000001" customHeight="1" x14ac:dyDescent="0.2">
      <c r="A52" s="158" t="s">
        <v>23</v>
      </c>
      <c r="B52" s="159"/>
      <c r="C52" s="160"/>
      <c r="D52" s="161">
        <v>98671</v>
      </c>
      <c r="E52" s="162"/>
      <c r="F52" s="158" t="s">
        <v>44</v>
      </c>
      <c r="G52" s="159"/>
      <c r="H52" s="159"/>
      <c r="I52" s="159"/>
      <c r="J52" s="159"/>
      <c r="K52" s="159"/>
      <c r="L52" s="159"/>
      <c r="M52" s="159"/>
      <c r="N52" s="159"/>
      <c r="O52" s="159"/>
      <c r="P52" s="160"/>
      <c r="Q52" s="163" t="s">
        <v>35</v>
      </c>
      <c r="R52" s="164"/>
      <c r="S52" s="165"/>
      <c r="T52" s="5">
        <v>1.54</v>
      </c>
      <c r="U52" s="171">
        <f>X52</f>
        <v>42.25</v>
      </c>
      <c r="V52" s="173"/>
      <c r="W52" s="8">
        <v>384.04</v>
      </c>
      <c r="X52" s="145">
        <v>42.25</v>
      </c>
      <c r="Y52" s="146"/>
      <c r="Z52" s="146"/>
      <c r="AA52" s="147"/>
      <c r="AB52" s="6">
        <v>0</v>
      </c>
      <c r="AC52" s="183">
        <v>426.29</v>
      </c>
      <c r="AD52" s="184"/>
      <c r="AE52" s="184"/>
      <c r="AF52" s="185"/>
      <c r="AG52" s="145">
        <v>21.32</v>
      </c>
      <c r="AH52" s="147"/>
      <c r="AI52" s="183">
        <v>517.16999999999996</v>
      </c>
      <c r="AJ52" s="185"/>
      <c r="AK52" s="15">
        <v>517.16999999999996</v>
      </c>
      <c r="AL52" s="183">
        <v>796.44</v>
      </c>
      <c r="AM52" s="184"/>
      <c r="AN52" s="184"/>
      <c r="AO52" s="185"/>
    </row>
    <row r="53" spans="1:41" ht="10.9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</row>
    <row r="54" spans="1:41" ht="9.6" customHeight="1" x14ac:dyDescent="0.2">
      <c r="A54" s="144" t="s">
        <v>20</v>
      </c>
      <c r="B54" s="144"/>
      <c r="C54" s="144"/>
      <c r="D54" s="144"/>
      <c r="E54" s="144"/>
      <c r="F54" s="144"/>
      <c r="G54" s="144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144"/>
      <c r="AE54" s="144"/>
      <c r="AF54" s="144"/>
      <c r="AG54" s="144"/>
      <c r="AH54" s="144"/>
      <c r="AI54" s="144"/>
      <c r="AJ54" s="144"/>
      <c r="AK54" s="144"/>
      <c r="AL54" s="208"/>
      <c r="AM54" s="208"/>
      <c r="AN54" s="208"/>
      <c r="AO54" s="209"/>
    </row>
    <row r="55" spans="1:41" ht="10.9" customHeight="1" x14ac:dyDescent="0.2">
      <c r="A55" s="48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</row>
    <row r="56" spans="1:41" ht="9.6" customHeight="1" x14ac:dyDescent="0.2">
      <c r="A56" s="144" t="s">
        <v>45</v>
      </c>
      <c r="B56" s="144"/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4"/>
      <c r="U56" s="144"/>
      <c r="V56" s="144"/>
      <c r="W56" s="144"/>
      <c r="X56" s="144"/>
      <c r="Y56" s="144"/>
      <c r="Z56" s="144"/>
      <c r="AA56" s="144"/>
      <c r="AB56" s="144"/>
      <c r="AC56" s="144"/>
      <c r="AD56" s="144"/>
      <c r="AE56" s="144"/>
      <c r="AF56" s="144"/>
      <c r="AG56" s="144"/>
      <c r="AH56" s="144"/>
      <c r="AI56" s="144"/>
      <c r="AJ56" s="144"/>
      <c r="AK56" s="144"/>
      <c r="AL56" s="205"/>
      <c r="AM56" s="205"/>
      <c r="AN56" s="205"/>
      <c r="AO56" s="206"/>
    </row>
    <row r="57" spans="1:41" ht="9.6" customHeight="1" x14ac:dyDescent="0.2">
      <c r="A57" s="207" t="s">
        <v>46</v>
      </c>
      <c r="B57" s="207"/>
      <c r="C57" s="207"/>
      <c r="D57" s="207"/>
      <c r="E57" s="207"/>
      <c r="F57" s="207"/>
      <c r="G57" s="207"/>
      <c r="H57" s="207"/>
      <c r="I57" s="207"/>
      <c r="J57" s="207"/>
      <c r="K57" s="207"/>
      <c r="L57" s="207"/>
      <c r="M57" s="207"/>
      <c r="N57" s="207"/>
      <c r="O57" s="207"/>
      <c r="P57" s="207"/>
      <c r="Q57" s="207"/>
      <c r="R57" s="207"/>
      <c r="S57" s="207"/>
      <c r="T57" s="207"/>
      <c r="U57" s="207"/>
      <c r="V57" s="207"/>
      <c r="W57" s="207"/>
      <c r="X57" s="207"/>
      <c r="Y57" s="207"/>
      <c r="Z57" s="207"/>
      <c r="AA57" s="207"/>
      <c r="AB57" s="207"/>
      <c r="AC57" s="207"/>
      <c r="AD57" s="207"/>
      <c r="AE57" s="207"/>
      <c r="AF57" s="207"/>
      <c r="AG57" s="207"/>
      <c r="AH57" s="207"/>
      <c r="AI57" s="207"/>
      <c r="AJ57" s="207"/>
      <c r="AK57" s="207"/>
      <c r="AL57" s="207"/>
      <c r="AM57" s="207"/>
      <c r="AN57" s="207"/>
      <c r="AO57" s="207"/>
    </row>
    <row r="58" spans="1:41" ht="10.9" customHeight="1" x14ac:dyDescent="0.2">
      <c r="A58" s="48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48"/>
      <c r="AN58" s="48"/>
      <c r="AO58" s="48"/>
    </row>
    <row r="59" spans="1:41" ht="10.9" customHeight="1" x14ac:dyDescent="0.2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</row>
    <row r="60" spans="1:41" ht="10.9" customHeight="1" x14ac:dyDescent="0.2">
      <c r="A60" s="48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  <c r="AJ60" s="48"/>
      <c r="AK60" s="48"/>
      <c r="AL60" s="48"/>
      <c r="AM60" s="48"/>
      <c r="AN60" s="48"/>
      <c r="AO60" s="48"/>
    </row>
    <row r="61" spans="1:41" ht="10.9" customHeight="1" x14ac:dyDescent="0.2">
      <c r="A61" s="48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</row>
    <row r="62" spans="1:41" ht="10.9" customHeight="1" x14ac:dyDescent="0.2">
      <c r="A62" s="48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8"/>
      <c r="AJ62" s="48"/>
      <c r="AK62" s="48"/>
      <c r="AL62" s="48"/>
      <c r="AM62" s="48"/>
      <c r="AN62" s="48"/>
      <c r="AO62" s="48"/>
    </row>
    <row r="63" spans="1:41" ht="10.9" customHeight="1" x14ac:dyDescent="0.2">
      <c r="A63" s="48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  <c r="AK63" s="48"/>
      <c r="AL63" s="48"/>
      <c r="AM63" s="48"/>
      <c r="AN63" s="48"/>
      <c r="AO63" s="48"/>
    </row>
    <row r="64" spans="1:41" ht="9.6" customHeight="1" x14ac:dyDescent="0.2">
      <c r="A64" s="203" t="s">
        <v>47</v>
      </c>
      <c r="B64" s="203"/>
      <c r="C64" s="203"/>
      <c r="D64" s="203"/>
      <c r="E64" s="203"/>
      <c r="F64" s="203"/>
      <c r="G64" s="203"/>
      <c r="H64" s="203"/>
      <c r="I64" s="203"/>
      <c r="J64" s="203"/>
      <c r="K64" s="203"/>
      <c r="L64" s="203"/>
      <c r="M64" s="203"/>
      <c r="N64" s="203"/>
      <c r="O64" s="203"/>
      <c r="P64" s="203"/>
      <c r="Q64" s="203"/>
      <c r="R64" s="203"/>
      <c r="S64" s="203"/>
      <c r="T64" s="203"/>
      <c r="U64" s="203"/>
      <c r="V64" s="203" t="s">
        <v>47</v>
      </c>
      <c r="W64" s="203"/>
      <c r="X64" s="203"/>
      <c r="Y64" s="203"/>
      <c r="Z64" s="203"/>
      <c r="AA64" s="203"/>
      <c r="AB64" s="203"/>
      <c r="AC64" s="203"/>
      <c r="AD64" s="203"/>
      <c r="AE64" s="203"/>
      <c r="AF64" s="203"/>
      <c r="AG64" s="203"/>
      <c r="AH64" s="203"/>
      <c r="AI64" s="203"/>
      <c r="AJ64" s="203"/>
      <c r="AK64" s="203"/>
      <c r="AL64" s="203"/>
      <c r="AM64" s="203"/>
      <c r="AN64" s="203"/>
      <c r="AO64" s="203"/>
    </row>
    <row r="65" spans="1:41" ht="9.6" customHeight="1" x14ac:dyDescent="0.2">
      <c r="A65" s="203" t="s">
        <v>48</v>
      </c>
      <c r="B65" s="203"/>
      <c r="C65" s="203"/>
      <c r="D65" s="203"/>
      <c r="E65" s="203"/>
      <c r="F65" s="203"/>
      <c r="G65" s="203"/>
      <c r="H65" s="203"/>
      <c r="I65" s="203"/>
      <c r="J65" s="203"/>
      <c r="K65" s="203"/>
      <c r="L65" s="203"/>
      <c r="M65" s="203"/>
      <c r="N65" s="203"/>
      <c r="O65" s="203"/>
      <c r="P65" s="203"/>
      <c r="Q65" s="203"/>
      <c r="R65" s="203"/>
      <c r="S65" s="203"/>
      <c r="T65" s="203"/>
      <c r="U65" s="203"/>
      <c r="V65" s="203" t="s">
        <v>49</v>
      </c>
      <c r="W65" s="203"/>
      <c r="X65" s="203"/>
      <c r="Y65" s="203"/>
      <c r="Z65" s="203"/>
      <c r="AA65" s="203"/>
      <c r="AB65" s="203"/>
      <c r="AC65" s="203"/>
      <c r="AD65" s="203"/>
      <c r="AE65" s="203"/>
      <c r="AF65" s="203"/>
      <c r="AG65" s="203"/>
      <c r="AH65" s="203"/>
      <c r="AI65" s="203"/>
      <c r="AJ65" s="203"/>
      <c r="AK65" s="203"/>
      <c r="AL65" s="203"/>
      <c r="AM65" s="203"/>
      <c r="AN65" s="203"/>
      <c r="AO65" s="203"/>
    </row>
    <row r="66" spans="1:41" ht="8.4499999999999993" customHeight="1" x14ac:dyDescent="0.2">
      <c r="A66" s="204" t="s">
        <v>50</v>
      </c>
      <c r="B66" s="204"/>
      <c r="C66" s="204"/>
      <c r="D66" s="204"/>
      <c r="E66" s="204"/>
      <c r="F66" s="204"/>
      <c r="G66" s="204"/>
      <c r="H66" s="204"/>
      <c r="I66" s="204"/>
      <c r="J66" s="204"/>
      <c r="K66" s="204"/>
      <c r="L66" s="204"/>
      <c r="M66" s="204"/>
      <c r="N66" s="204"/>
      <c r="O66" s="204"/>
      <c r="P66" s="204"/>
      <c r="Q66" s="204"/>
      <c r="R66" s="204"/>
      <c r="S66" s="204"/>
      <c r="T66" s="204"/>
      <c r="U66" s="204"/>
      <c r="V66" s="204" t="s">
        <v>51</v>
      </c>
      <c r="W66" s="204"/>
      <c r="X66" s="204"/>
      <c r="Y66" s="204"/>
      <c r="Z66" s="204"/>
      <c r="AA66" s="204"/>
      <c r="AB66" s="204"/>
      <c r="AC66" s="204"/>
      <c r="AD66" s="204"/>
      <c r="AE66" s="204"/>
      <c r="AF66" s="204"/>
      <c r="AG66" s="204"/>
      <c r="AH66" s="204"/>
      <c r="AI66" s="204"/>
      <c r="AJ66" s="204"/>
      <c r="AK66" s="204"/>
      <c r="AL66" s="204"/>
      <c r="AM66" s="204"/>
      <c r="AN66" s="204"/>
      <c r="AO66" s="204"/>
    </row>
    <row r="67" spans="1:41" ht="10.9" customHeight="1" x14ac:dyDescent="0.2">
      <c r="A67" s="48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  <c r="AK67" s="48"/>
      <c r="AL67" s="48"/>
      <c r="AM67" s="48"/>
      <c r="AN67" s="48"/>
      <c r="AO67" s="48"/>
    </row>
    <row r="68" spans="1:41" ht="10.9" customHeight="1" x14ac:dyDescent="0.2">
      <c r="A68" s="48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  <c r="AK68" s="48"/>
      <c r="AL68" s="48"/>
      <c r="AM68" s="48"/>
      <c r="AN68" s="48"/>
      <c r="AO68" s="48"/>
    </row>
    <row r="69" spans="1:41" ht="9.6" customHeight="1" x14ac:dyDescent="0.2">
      <c r="A69" s="167" t="s">
        <v>52</v>
      </c>
      <c r="B69" s="168"/>
      <c r="C69" s="168"/>
      <c r="D69" s="168"/>
      <c r="E69" s="168"/>
      <c r="F69" s="168"/>
      <c r="G69" s="168"/>
      <c r="H69" s="168"/>
      <c r="I69" s="168"/>
      <c r="J69" s="168"/>
      <c r="K69" s="168"/>
      <c r="L69" s="168"/>
      <c r="M69" s="168"/>
      <c r="N69" s="168"/>
      <c r="O69" s="168"/>
      <c r="P69" s="168"/>
      <c r="Q69" s="169"/>
      <c r="R69" s="137" t="s">
        <v>53</v>
      </c>
      <c r="S69" s="153"/>
      <c r="T69" s="153"/>
      <c r="U69" s="153"/>
      <c r="V69" s="153"/>
      <c r="W69" s="153"/>
      <c r="X69" s="153"/>
      <c r="Y69" s="153"/>
      <c r="Z69" s="153"/>
      <c r="AA69" s="153"/>
      <c r="AB69" s="153"/>
      <c r="AC69" s="153"/>
      <c r="AD69" s="138"/>
      <c r="AE69" s="137" t="s">
        <v>54</v>
      </c>
      <c r="AF69" s="153"/>
      <c r="AG69" s="153"/>
      <c r="AH69" s="153"/>
      <c r="AI69" s="153"/>
      <c r="AJ69" s="153"/>
      <c r="AK69" s="153"/>
      <c r="AL69" s="153"/>
      <c r="AM69" s="153"/>
      <c r="AN69" s="153"/>
      <c r="AO69" s="138"/>
    </row>
    <row r="70" spans="1:41" ht="9.6" customHeight="1" x14ac:dyDescent="0.2">
      <c r="A70" s="158" t="s">
        <v>55</v>
      </c>
      <c r="B70" s="159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  <c r="P70" s="159"/>
      <c r="Q70" s="160"/>
      <c r="R70" s="200">
        <v>11512.07</v>
      </c>
      <c r="S70" s="201"/>
      <c r="T70" s="201"/>
      <c r="U70" s="201"/>
      <c r="V70" s="201"/>
      <c r="W70" s="201"/>
      <c r="X70" s="201"/>
      <c r="Y70" s="201"/>
      <c r="Z70" s="201"/>
      <c r="AA70" s="201"/>
      <c r="AB70" s="201"/>
      <c r="AC70" s="201"/>
      <c r="AD70" s="202"/>
      <c r="AE70" s="200">
        <v>11512.07</v>
      </c>
      <c r="AF70" s="201"/>
      <c r="AG70" s="201"/>
      <c r="AH70" s="201"/>
      <c r="AI70" s="201"/>
      <c r="AJ70" s="201"/>
      <c r="AK70" s="201"/>
      <c r="AL70" s="201"/>
      <c r="AM70" s="201"/>
      <c r="AN70" s="201"/>
      <c r="AO70" s="202"/>
    </row>
    <row r="71" spans="1:41" ht="9.6" customHeight="1" x14ac:dyDescent="0.2">
      <c r="A71" s="158" t="s">
        <v>56</v>
      </c>
      <c r="B71" s="159"/>
      <c r="C71" s="159"/>
      <c r="D71" s="159"/>
      <c r="E71" s="159"/>
      <c r="F71" s="159"/>
      <c r="G71" s="159"/>
      <c r="H71" s="159"/>
      <c r="I71" s="159"/>
      <c r="J71" s="159"/>
      <c r="K71" s="159"/>
      <c r="L71" s="159"/>
      <c r="M71" s="159"/>
      <c r="N71" s="159"/>
      <c r="O71" s="159"/>
      <c r="P71" s="159"/>
      <c r="Q71" s="160"/>
      <c r="R71" s="183">
        <v>120.17</v>
      </c>
      <c r="S71" s="184"/>
      <c r="T71" s="184"/>
      <c r="U71" s="184"/>
      <c r="V71" s="184"/>
      <c r="W71" s="184"/>
      <c r="X71" s="184"/>
      <c r="Y71" s="184"/>
      <c r="Z71" s="184"/>
      <c r="AA71" s="184"/>
      <c r="AB71" s="184"/>
      <c r="AC71" s="184"/>
      <c r="AD71" s="185"/>
      <c r="AE71" s="183">
        <v>120.17</v>
      </c>
      <c r="AF71" s="184"/>
      <c r="AG71" s="184"/>
      <c r="AH71" s="184"/>
      <c r="AI71" s="184"/>
      <c r="AJ71" s="184"/>
      <c r="AK71" s="184"/>
      <c r="AL71" s="184"/>
      <c r="AM71" s="184"/>
      <c r="AN71" s="184"/>
      <c r="AO71" s="185"/>
    </row>
    <row r="72" spans="1:41" ht="9.6" customHeight="1" x14ac:dyDescent="0.2">
      <c r="A72" s="158" t="s">
        <v>57</v>
      </c>
      <c r="B72" s="159"/>
      <c r="C72" s="159"/>
      <c r="D72" s="159"/>
      <c r="E72" s="159"/>
      <c r="F72" s="159"/>
      <c r="G72" s="159"/>
      <c r="H72" s="159"/>
      <c r="I72" s="159"/>
      <c r="J72" s="159"/>
      <c r="K72" s="159"/>
      <c r="L72" s="159"/>
      <c r="M72" s="159"/>
      <c r="N72" s="159"/>
      <c r="O72" s="159"/>
      <c r="P72" s="159"/>
      <c r="Q72" s="160"/>
      <c r="R72" s="197">
        <v>171024.67</v>
      </c>
      <c r="S72" s="198"/>
      <c r="T72" s="198"/>
      <c r="U72" s="198"/>
      <c r="V72" s="198"/>
      <c r="W72" s="198"/>
      <c r="X72" s="198"/>
      <c r="Y72" s="198"/>
      <c r="Z72" s="198"/>
      <c r="AA72" s="198"/>
      <c r="AB72" s="198"/>
      <c r="AC72" s="198"/>
      <c r="AD72" s="199"/>
      <c r="AE72" s="197">
        <v>171024.67</v>
      </c>
      <c r="AF72" s="198"/>
      <c r="AG72" s="198"/>
      <c r="AH72" s="198"/>
      <c r="AI72" s="198"/>
      <c r="AJ72" s="198"/>
      <c r="AK72" s="198"/>
      <c r="AL72" s="198"/>
      <c r="AM72" s="198"/>
      <c r="AN72" s="198"/>
      <c r="AO72" s="199"/>
    </row>
    <row r="73" spans="1:41" ht="9.6" customHeight="1" x14ac:dyDescent="0.2">
      <c r="A73" s="158" t="s">
        <v>58</v>
      </c>
      <c r="B73" s="159"/>
      <c r="C73" s="159"/>
      <c r="D73" s="159"/>
      <c r="E73" s="159"/>
      <c r="F73" s="159"/>
      <c r="G73" s="159"/>
      <c r="H73" s="159"/>
      <c r="I73" s="159"/>
      <c r="J73" s="159"/>
      <c r="K73" s="159"/>
      <c r="L73" s="159"/>
      <c r="M73" s="159"/>
      <c r="N73" s="159"/>
      <c r="O73" s="159"/>
      <c r="P73" s="159"/>
      <c r="Q73" s="160"/>
      <c r="R73" s="183">
        <v>759.7</v>
      </c>
      <c r="S73" s="184"/>
      <c r="T73" s="184"/>
      <c r="U73" s="184"/>
      <c r="V73" s="184"/>
      <c r="W73" s="184"/>
      <c r="X73" s="184"/>
      <c r="Y73" s="184"/>
      <c r="Z73" s="184"/>
      <c r="AA73" s="184"/>
      <c r="AB73" s="184"/>
      <c r="AC73" s="184"/>
      <c r="AD73" s="185"/>
      <c r="AE73" s="183">
        <v>759.7</v>
      </c>
      <c r="AF73" s="184"/>
      <c r="AG73" s="184"/>
      <c r="AH73" s="184"/>
      <c r="AI73" s="184"/>
      <c r="AJ73" s="184"/>
      <c r="AK73" s="184"/>
      <c r="AL73" s="184"/>
      <c r="AM73" s="184"/>
      <c r="AN73" s="184"/>
      <c r="AO73" s="185"/>
    </row>
    <row r="74" spans="1:41" ht="9.6" customHeight="1" x14ac:dyDescent="0.2">
      <c r="A74" s="158" t="s">
        <v>59</v>
      </c>
      <c r="B74" s="159"/>
      <c r="C74" s="159"/>
      <c r="D74" s="159"/>
      <c r="E74" s="159"/>
      <c r="F74" s="159"/>
      <c r="G74" s="159"/>
      <c r="H74" s="159"/>
      <c r="I74" s="159"/>
      <c r="J74" s="159"/>
      <c r="K74" s="159"/>
      <c r="L74" s="159"/>
      <c r="M74" s="159"/>
      <c r="N74" s="159"/>
      <c r="O74" s="159"/>
      <c r="P74" s="159"/>
      <c r="Q74" s="160"/>
      <c r="R74" s="194">
        <v>1365.13</v>
      </c>
      <c r="S74" s="195"/>
      <c r="T74" s="195"/>
      <c r="U74" s="195"/>
      <c r="V74" s="195"/>
      <c r="W74" s="195"/>
      <c r="X74" s="195"/>
      <c r="Y74" s="195"/>
      <c r="Z74" s="195"/>
      <c r="AA74" s="195"/>
      <c r="AB74" s="195"/>
      <c r="AC74" s="195"/>
      <c r="AD74" s="196"/>
      <c r="AE74" s="194">
        <v>1365.13</v>
      </c>
      <c r="AF74" s="195"/>
      <c r="AG74" s="195"/>
      <c r="AH74" s="195"/>
      <c r="AI74" s="195"/>
      <c r="AJ74" s="195"/>
      <c r="AK74" s="195"/>
      <c r="AL74" s="195"/>
      <c r="AM74" s="195"/>
      <c r="AN74" s="195"/>
      <c r="AO74" s="196"/>
    </row>
    <row r="75" spans="1:41" ht="9.6" customHeight="1" x14ac:dyDescent="0.2">
      <c r="A75" s="167" t="s">
        <v>60</v>
      </c>
      <c r="B75" s="168"/>
      <c r="C75" s="168"/>
      <c r="D75" s="168"/>
      <c r="E75" s="168"/>
      <c r="F75" s="168"/>
      <c r="G75" s="168"/>
      <c r="H75" s="168"/>
      <c r="I75" s="168"/>
      <c r="J75" s="168"/>
      <c r="K75" s="168"/>
      <c r="L75" s="168"/>
      <c r="M75" s="168"/>
      <c r="N75" s="168"/>
      <c r="O75" s="168"/>
      <c r="P75" s="168"/>
      <c r="Q75" s="169"/>
      <c r="R75" s="189">
        <v>184781.74</v>
      </c>
      <c r="S75" s="190"/>
      <c r="T75" s="190"/>
      <c r="U75" s="190"/>
      <c r="V75" s="190"/>
      <c r="W75" s="190"/>
      <c r="X75" s="190"/>
      <c r="Y75" s="190"/>
      <c r="Z75" s="190"/>
      <c r="AA75" s="190"/>
      <c r="AB75" s="190"/>
      <c r="AC75" s="190"/>
      <c r="AD75" s="191"/>
      <c r="AE75" s="189">
        <v>184781.74</v>
      </c>
      <c r="AF75" s="190"/>
      <c r="AG75" s="190"/>
      <c r="AH75" s="190"/>
      <c r="AI75" s="190"/>
      <c r="AJ75" s="190"/>
      <c r="AK75" s="190"/>
      <c r="AL75" s="190"/>
      <c r="AM75" s="190"/>
      <c r="AN75" s="190"/>
      <c r="AO75" s="191"/>
    </row>
    <row r="76" spans="1:41" ht="10.9" customHeight="1" x14ac:dyDescent="0.2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  <c r="AH76" s="48"/>
      <c r="AI76" s="48"/>
      <c r="AJ76" s="48"/>
      <c r="AK76" s="48"/>
      <c r="AL76" s="48"/>
      <c r="AM76" s="48"/>
      <c r="AN76" s="48"/>
      <c r="AO76" s="48"/>
    </row>
    <row r="77" spans="1:41" ht="10.9" customHeight="1" x14ac:dyDescent="0.2">
      <c r="A77" s="192"/>
      <c r="B77" s="192"/>
      <c r="C77" s="192"/>
      <c r="D77" s="192"/>
      <c r="E77" s="192"/>
      <c r="F77" s="192"/>
      <c r="G77" s="192"/>
      <c r="H77" s="192"/>
      <c r="I77" s="192"/>
      <c r="J77" s="192"/>
      <c r="K77" s="192"/>
      <c r="L77" s="192"/>
      <c r="M77" s="192"/>
      <c r="N77" s="192"/>
      <c r="O77" s="192"/>
      <c r="P77" s="192"/>
      <c r="Q77" s="192"/>
      <c r="R77" s="192"/>
      <c r="S77" s="192"/>
      <c r="T77" s="192"/>
      <c r="U77" s="192"/>
      <c r="V77" s="192"/>
      <c r="W77" s="192"/>
      <c r="X77" s="192"/>
      <c r="Y77" s="192"/>
      <c r="Z77" s="192"/>
      <c r="AA77" s="192"/>
      <c r="AB77" s="192"/>
      <c r="AC77" s="192"/>
      <c r="AD77" s="192"/>
      <c r="AE77" s="192"/>
      <c r="AF77" s="192"/>
      <c r="AG77" s="192"/>
      <c r="AH77" s="192"/>
      <c r="AI77" s="192"/>
      <c r="AJ77" s="193"/>
      <c r="AK77" s="193"/>
      <c r="AL77" s="193"/>
      <c r="AM77" s="193"/>
      <c r="AN77" s="193"/>
      <c r="AO77" s="193"/>
    </row>
    <row r="78" spans="1:41" ht="10.9" customHeight="1" x14ac:dyDescent="0.2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9"/>
      <c r="AK78" s="49"/>
      <c r="AL78" s="49"/>
      <c r="AM78" s="49"/>
      <c r="AN78" s="49"/>
      <c r="AO78" s="49"/>
    </row>
  </sheetData>
  <sheetProtection password="BCC8" sheet="1" objects="1" scenarios="1" selectLockedCells="1" selectUnlockedCells="1"/>
  <mergeCells count="255">
    <mergeCell ref="A1:K1"/>
    <mergeCell ref="M1:AO1"/>
    <mergeCell ref="P5:R5"/>
    <mergeCell ref="S5:AQ5"/>
    <mergeCell ref="A6:AQ6"/>
    <mergeCell ref="B7:AQ7"/>
    <mergeCell ref="A11:AO11"/>
    <mergeCell ref="A12:AO12"/>
    <mergeCell ref="A13:C13"/>
    <mergeCell ref="D13:E13"/>
    <mergeCell ref="F13:P13"/>
    <mergeCell ref="Q13:S13"/>
    <mergeCell ref="U13:V13"/>
    <mergeCell ref="X13:AA13"/>
    <mergeCell ref="AC13:AF13"/>
    <mergeCell ref="AG13:AH13"/>
    <mergeCell ref="AI13:AJ13"/>
    <mergeCell ref="AL13:AO13"/>
    <mergeCell ref="A14:C14"/>
    <mergeCell ref="D14:E14"/>
    <mergeCell ref="F14:P14"/>
    <mergeCell ref="Q14:S14"/>
    <mergeCell ref="U14:V14"/>
    <mergeCell ref="X14:AA14"/>
    <mergeCell ref="AC14:AF14"/>
    <mergeCell ref="AG14:AH14"/>
    <mergeCell ref="AI14:AJ14"/>
    <mergeCell ref="AL14:AO14"/>
    <mergeCell ref="A15:AO15"/>
    <mergeCell ref="A16:AK16"/>
    <mergeCell ref="AL16:AO16"/>
    <mergeCell ref="A17:AO17"/>
    <mergeCell ref="A18:AO18"/>
    <mergeCell ref="A19:AO19"/>
    <mergeCell ref="A20:C20"/>
    <mergeCell ref="D20:E20"/>
    <mergeCell ref="F20:P20"/>
    <mergeCell ref="Q20:S20"/>
    <mergeCell ref="U20:V20"/>
    <mergeCell ref="X20:AA20"/>
    <mergeCell ref="AC20:AF20"/>
    <mergeCell ref="AI20:AJ20"/>
    <mergeCell ref="AL20:AO20"/>
    <mergeCell ref="A21:C21"/>
    <mergeCell ref="D21:E21"/>
    <mergeCell ref="F21:P21"/>
    <mergeCell ref="Q21:S21"/>
    <mergeCell ref="U21:V21"/>
    <mergeCell ref="X21:AA21"/>
    <mergeCell ref="A22:C22"/>
    <mergeCell ref="D22:E22"/>
    <mergeCell ref="F22:P22"/>
    <mergeCell ref="Q22:S22"/>
    <mergeCell ref="U22:V22"/>
    <mergeCell ref="AG20:AH20"/>
    <mergeCell ref="X22:AA22"/>
    <mergeCell ref="AC22:AF22"/>
    <mergeCell ref="AG22:AH22"/>
    <mergeCell ref="AI22:AJ22"/>
    <mergeCell ref="AL22:AO22"/>
    <mergeCell ref="AC21:AF21"/>
    <mergeCell ref="AG21:AH21"/>
    <mergeCell ref="AI21:AJ21"/>
    <mergeCell ref="AL21:AO21"/>
    <mergeCell ref="A23:AO23"/>
    <mergeCell ref="A24:AK24"/>
    <mergeCell ref="AL24:AO24"/>
    <mergeCell ref="A25:AO25"/>
    <mergeCell ref="A26:AO26"/>
    <mergeCell ref="A27:AO27"/>
    <mergeCell ref="A29:C29"/>
    <mergeCell ref="D29:E29"/>
    <mergeCell ref="F29:P29"/>
    <mergeCell ref="Q29:S29"/>
    <mergeCell ref="U29:V29"/>
    <mergeCell ref="A28:C28"/>
    <mergeCell ref="D28:E28"/>
    <mergeCell ref="F28:P28"/>
    <mergeCell ref="Q28:S28"/>
    <mergeCell ref="U28:V28"/>
    <mergeCell ref="X29:AA29"/>
    <mergeCell ref="AC29:AF29"/>
    <mergeCell ref="AG29:AH29"/>
    <mergeCell ref="AI29:AJ29"/>
    <mergeCell ref="AL29:AO29"/>
    <mergeCell ref="AC28:AF28"/>
    <mergeCell ref="AG28:AH28"/>
    <mergeCell ref="AI28:AJ28"/>
    <mergeCell ref="AL28:AO28"/>
    <mergeCell ref="X28:AA28"/>
    <mergeCell ref="A30:AO30"/>
    <mergeCell ref="A31:AK31"/>
    <mergeCell ref="AL31:AO31"/>
    <mergeCell ref="A32:AO32"/>
    <mergeCell ref="A33:AO33"/>
    <mergeCell ref="A34:AO34"/>
    <mergeCell ref="A36:C36"/>
    <mergeCell ref="D36:E36"/>
    <mergeCell ref="F36:P36"/>
    <mergeCell ref="Q36:S36"/>
    <mergeCell ref="U36:V36"/>
    <mergeCell ref="A35:C35"/>
    <mergeCell ref="D35:E35"/>
    <mergeCell ref="F35:P35"/>
    <mergeCell ref="Q35:S35"/>
    <mergeCell ref="U35:V35"/>
    <mergeCell ref="X36:AA36"/>
    <mergeCell ref="AC36:AF36"/>
    <mergeCell ref="AG36:AH36"/>
    <mergeCell ref="AI36:AJ36"/>
    <mergeCell ref="AL36:AO36"/>
    <mergeCell ref="AC35:AF35"/>
    <mergeCell ref="AG35:AH35"/>
    <mergeCell ref="AI35:AJ35"/>
    <mergeCell ref="AL35:AO35"/>
    <mergeCell ref="X35:AA35"/>
    <mergeCell ref="A37:AO37"/>
    <mergeCell ref="A38:AO38"/>
    <mergeCell ref="A39:C39"/>
    <mergeCell ref="D39:E39"/>
    <mergeCell ref="F39:P39"/>
    <mergeCell ref="Q39:S39"/>
    <mergeCell ref="U39:V39"/>
    <mergeCell ref="X39:AA39"/>
    <mergeCell ref="AC39:AF39"/>
    <mergeCell ref="AG39:AH39"/>
    <mergeCell ref="AI39:AJ39"/>
    <mergeCell ref="AL39:AO39"/>
    <mergeCell ref="A40:C40"/>
    <mergeCell ref="D40:E40"/>
    <mergeCell ref="F40:P40"/>
    <mergeCell ref="Q40:S40"/>
    <mergeCell ref="U40:V40"/>
    <mergeCell ref="X40:AA40"/>
    <mergeCell ref="AC40:AF40"/>
    <mergeCell ref="AG41:AH41"/>
    <mergeCell ref="AI41:AJ41"/>
    <mergeCell ref="AL41:AO41"/>
    <mergeCell ref="A42:AO42"/>
    <mergeCell ref="AG40:AH40"/>
    <mergeCell ref="AI40:AJ40"/>
    <mergeCell ref="AL40:AO40"/>
    <mergeCell ref="A41:C41"/>
    <mergeCell ref="D41:E41"/>
    <mergeCell ref="F41:P41"/>
    <mergeCell ref="A47:C47"/>
    <mergeCell ref="D47:E47"/>
    <mergeCell ref="F47:P47"/>
    <mergeCell ref="Q47:S47"/>
    <mergeCell ref="U47:V47"/>
    <mergeCell ref="AC41:AF41"/>
    <mergeCell ref="Q41:S41"/>
    <mergeCell ref="U41:V41"/>
    <mergeCell ref="X41:AA41"/>
    <mergeCell ref="X47:AA47"/>
    <mergeCell ref="AC47:AF47"/>
    <mergeCell ref="AG47:AH47"/>
    <mergeCell ref="AI47:AJ47"/>
    <mergeCell ref="AL47:AO47"/>
    <mergeCell ref="A43:AK43"/>
    <mergeCell ref="AL43:AO43"/>
    <mergeCell ref="A44:AO44"/>
    <mergeCell ref="A45:AO45"/>
    <mergeCell ref="A46:AO46"/>
    <mergeCell ref="AL48:AO48"/>
    <mergeCell ref="A49:AO49"/>
    <mergeCell ref="A48:C48"/>
    <mergeCell ref="D48:E48"/>
    <mergeCell ref="F48:P48"/>
    <mergeCell ref="Q48:S48"/>
    <mergeCell ref="U48:V48"/>
    <mergeCell ref="X48:AA48"/>
    <mergeCell ref="X51:AA51"/>
    <mergeCell ref="AC51:AF51"/>
    <mergeCell ref="AG51:AH51"/>
    <mergeCell ref="AI51:AJ51"/>
    <mergeCell ref="AC48:AF48"/>
    <mergeCell ref="AG48:AH48"/>
    <mergeCell ref="AI48:AJ48"/>
    <mergeCell ref="U52:V52"/>
    <mergeCell ref="X52:AA52"/>
    <mergeCell ref="AC52:AF52"/>
    <mergeCell ref="AG52:AH52"/>
    <mergeCell ref="A50:AO50"/>
    <mergeCell ref="A51:C51"/>
    <mergeCell ref="D51:E51"/>
    <mergeCell ref="F51:P51"/>
    <mergeCell ref="Q51:S51"/>
    <mergeCell ref="U51:V51"/>
    <mergeCell ref="AI52:AJ52"/>
    <mergeCell ref="AL52:AO52"/>
    <mergeCell ref="A53:AO53"/>
    <mergeCell ref="A54:AK54"/>
    <mergeCell ref="AL54:AO54"/>
    <mergeCell ref="AL51:AO51"/>
    <mergeCell ref="A52:C52"/>
    <mergeCell ref="D52:E52"/>
    <mergeCell ref="F52:P52"/>
    <mergeCell ref="Q52:S52"/>
    <mergeCell ref="A55:AO55"/>
    <mergeCell ref="A56:AK56"/>
    <mergeCell ref="AL56:AO56"/>
    <mergeCell ref="A57:AO57"/>
    <mergeCell ref="A58:AO58"/>
    <mergeCell ref="A59:AO59"/>
    <mergeCell ref="A60:AO60"/>
    <mergeCell ref="A61:AO61"/>
    <mergeCell ref="A62:AO62"/>
    <mergeCell ref="A63:AO63"/>
    <mergeCell ref="A64:U64"/>
    <mergeCell ref="V64:AO64"/>
    <mergeCell ref="A65:U65"/>
    <mergeCell ref="V65:AO65"/>
    <mergeCell ref="A66:U66"/>
    <mergeCell ref="V66:AO66"/>
    <mergeCell ref="A67:AO67"/>
    <mergeCell ref="A68:AO68"/>
    <mergeCell ref="A69:Q69"/>
    <mergeCell ref="R69:AD69"/>
    <mergeCell ref="AE69:AO69"/>
    <mergeCell ref="A70:Q70"/>
    <mergeCell ref="R70:AD70"/>
    <mergeCell ref="AE70:AO70"/>
    <mergeCell ref="A71:Q71"/>
    <mergeCell ref="R71:AD71"/>
    <mergeCell ref="AE71:AO71"/>
    <mergeCell ref="A72:Q72"/>
    <mergeCell ref="R72:AD72"/>
    <mergeCell ref="AE72:AO72"/>
    <mergeCell ref="A77:D77"/>
    <mergeCell ref="E77:AI77"/>
    <mergeCell ref="AJ77:AO77"/>
    <mergeCell ref="A73:Q73"/>
    <mergeCell ref="R73:AD73"/>
    <mergeCell ref="AE73:AO73"/>
    <mergeCell ref="A74:Q74"/>
    <mergeCell ref="R74:AD74"/>
    <mergeCell ref="AE74:AO74"/>
    <mergeCell ref="A8:AQ8"/>
    <mergeCell ref="B9:D9"/>
    <mergeCell ref="A10:AR10"/>
    <mergeCell ref="A78:D78"/>
    <mergeCell ref="E78:AI78"/>
    <mergeCell ref="AJ78:AO78"/>
    <mergeCell ref="A75:Q75"/>
    <mergeCell ref="R75:AD75"/>
    <mergeCell ref="AE75:AO75"/>
    <mergeCell ref="A76:AO76"/>
    <mergeCell ref="A2:AR2"/>
    <mergeCell ref="B3:N3"/>
    <mergeCell ref="P3:Q3"/>
    <mergeCell ref="R3:AR3"/>
    <mergeCell ref="A4:AR4"/>
    <mergeCell ref="A5:D5"/>
    <mergeCell ref="E5:N5"/>
  </mergeCells>
  <pageMargins left="9.0000003576278687E-2" right="0.31999999284744263" top="0.15000000596046448" bottom="0.61000001430511475" header="0" footer="0"/>
  <pageSetup paperSize="9" scale="0" firstPageNumber="0" fitToWidth="0" fitToHeight="0" pageOrder="overThenDown" orientation="landscape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Proposta</vt:lpstr>
      <vt:lpstr>Referencial</vt:lpstr>
      <vt:lpstr>Relatório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Aguiar da Silva</dc:creator>
  <cp:lastModifiedBy>Jober Luiz Gonçalves Resenes</cp:lastModifiedBy>
  <dcterms:created xsi:type="dcterms:W3CDTF">2024-01-05T20:54:47Z</dcterms:created>
  <dcterms:modified xsi:type="dcterms:W3CDTF">2024-09-06T19:24:07Z</dcterms:modified>
</cp:coreProperties>
</file>