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X:\SIE-GABA-DIPE\GEPED\Processos SED\Licitação Obras\SED 162790_2024 - EEB Monsenhor Francisco Giesberts\Documentos EEB Monsenhor Francisco Giesberts\Planilha das Licitantes\"/>
    </mc:Choice>
  </mc:AlternateContent>
  <xr:revisionPtr revIDLastSave="0" documentId="13_ncr:1_{E8E0325F-A375-413C-AF80-63AAE532AC16}" xr6:coauthVersionLast="36" xr6:coauthVersionMax="36" xr10:uidLastSave="{00000000-0000-0000-0000-000000000000}"/>
  <bookViews>
    <workbookView xWindow="0" yWindow="0" windowWidth="28800" windowHeight="12105" tabRatio="500" xr2:uid="{00000000-000D-0000-FFFF-FFFF00000000}"/>
  </bookViews>
  <sheets>
    <sheet name="Proposta" sheetId="24" r:id="rId1"/>
    <sheet name="Referencial" sheetId="26" r:id="rId2"/>
    <sheet name="Relatório" sheetId="25" r:id="rId3"/>
  </sheets>
  <definedNames>
    <definedName name="_xlnm._FilterDatabase" localSheetId="0" hidden="1">Proposta!$A$14:$Q$706</definedName>
    <definedName name="_xlnm._FilterDatabase" localSheetId="1" hidden="1">Referencial!$A$14:$P$706</definedName>
    <definedName name="_xlnm._FilterDatabase" localSheetId="2" hidden="1">Relatório!$A$3:$O$695</definedName>
    <definedName name="Excel_BuiltIn__FilterDatabase" localSheetId="0">Proposta!$A$13:$N$15</definedName>
    <definedName name="Excel_BuiltIn__FilterDatabase" localSheetId="1">Referencial!$A$13:$N$15</definedName>
  </definedNames>
  <calcPr calcId="191029"/>
</workbook>
</file>

<file path=xl/calcChain.xml><?xml version="1.0" encoding="utf-8"?>
<calcChain xmlns="http://schemas.openxmlformats.org/spreadsheetml/2006/main">
  <c r="I702" i="24" l="1"/>
  <c r="K702" i="24" s="1"/>
  <c r="H702" i="24"/>
  <c r="I696" i="24"/>
  <c r="H696" i="24"/>
  <c r="I695" i="24"/>
  <c r="K695" i="24" s="1"/>
  <c r="H695" i="24"/>
  <c r="I691" i="24"/>
  <c r="H691" i="24"/>
  <c r="I690" i="24"/>
  <c r="K690" i="24" s="1"/>
  <c r="H690" i="24"/>
  <c r="I689" i="24"/>
  <c r="H689" i="24"/>
  <c r="I688" i="24"/>
  <c r="J688" i="24" s="1"/>
  <c r="H688" i="24"/>
  <c r="I687" i="24"/>
  <c r="H687" i="24"/>
  <c r="I686" i="24"/>
  <c r="K686" i="24" s="1"/>
  <c r="H686" i="24"/>
  <c r="I685" i="24"/>
  <c r="H685" i="24"/>
  <c r="K684" i="24"/>
  <c r="J684" i="24"/>
  <c r="I684" i="24"/>
  <c r="H684" i="24"/>
  <c r="I683" i="24"/>
  <c r="H683" i="24"/>
  <c r="I682" i="24"/>
  <c r="K682" i="24" s="1"/>
  <c r="H682" i="24"/>
  <c r="I681" i="24"/>
  <c r="H681" i="24"/>
  <c r="I680" i="24"/>
  <c r="K680" i="24" s="1"/>
  <c r="H680" i="24"/>
  <c r="I676" i="24"/>
  <c r="H676" i="24"/>
  <c r="K675" i="24"/>
  <c r="I675" i="24"/>
  <c r="J675" i="24" s="1"/>
  <c r="H675" i="24"/>
  <c r="I668" i="24"/>
  <c r="K668" i="24" s="1"/>
  <c r="H668" i="24"/>
  <c r="I667" i="24"/>
  <c r="K667" i="24" s="1"/>
  <c r="I666" i="24"/>
  <c r="J666" i="24" s="1"/>
  <c r="H666" i="24"/>
  <c r="I665" i="24"/>
  <c r="K665" i="24" s="1"/>
  <c r="I664" i="24"/>
  <c r="K664" i="24" s="1"/>
  <c r="H664" i="24"/>
  <c r="I663" i="24"/>
  <c r="K663" i="24" s="1"/>
  <c r="K662" i="24"/>
  <c r="I662" i="24"/>
  <c r="J662" i="24" s="1"/>
  <c r="H662" i="24"/>
  <c r="I661" i="24"/>
  <c r="K661" i="24" s="1"/>
  <c r="I660" i="24"/>
  <c r="K660" i="24" s="1"/>
  <c r="H660" i="24"/>
  <c r="K656" i="24"/>
  <c r="I656" i="24"/>
  <c r="K655" i="24"/>
  <c r="I655" i="24"/>
  <c r="J655" i="24" s="1"/>
  <c r="H655" i="24"/>
  <c r="K654" i="24"/>
  <c r="I654" i="24"/>
  <c r="K650" i="24"/>
  <c r="J650" i="24"/>
  <c r="I650" i="24"/>
  <c r="H650" i="24"/>
  <c r="I649" i="24"/>
  <c r="K649" i="24" s="1"/>
  <c r="I648" i="24"/>
  <c r="K648" i="24" s="1"/>
  <c r="H648" i="24"/>
  <c r="I647" i="24"/>
  <c r="K647" i="24" s="1"/>
  <c r="I643" i="24"/>
  <c r="K643" i="24" s="1"/>
  <c r="H643" i="24"/>
  <c r="I642" i="24"/>
  <c r="K642" i="24" s="1"/>
  <c r="I641" i="24"/>
  <c r="J641" i="24" s="1"/>
  <c r="H641" i="24"/>
  <c r="K640" i="24"/>
  <c r="I640" i="24"/>
  <c r="I636" i="24"/>
  <c r="K636" i="24" s="1"/>
  <c r="H636" i="24"/>
  <c r="I632" i="24"/>
  <c r="K632" i="24" s="1"/>
  <c r="K631" i="24"/>
  <c r="J631" i="24"/>
  <c r="I631" i="24"/>
  <c r="H631" i="24"/>
  <c r="I630" i="24"/>
  <c r="K630" i="24" s="1"/>
  <c r="I629" i="24"/>
  <c r="K629" i="24" s="1"/>
  <c r="H629" i="24"/>
  <c r="K628" i="24"/>
  <c r="I628" i="24"/>
  <c r="I627" i="24"/>
  <c r="J627" i="24" s="1"/>
  <c r="H627" i="24"/>
  <c r="I626" i="24"/>
  <c r="K626" i="24" s="1"/>
  <c r="I622" i="24"/>
  <c r="K622" i="24" s="1"/>
  <c r="H622" i="24"/>
  <c r="I621" i="24"/>
  <c r="K621" i="24" s="1"/>
  <c r="I620" i="24"/>
  <c r="K620" i="24" s="1"/>
  <c r="H620" i="24"/>
  <c r="I619" i="24"/>
  <c r="K619" i="24" s="1"/>
  <c r="I618" i="24"/>
  <c r="K618" i="24" s="1"/>
  <c r="H618" i="24"/>
  <c r="I617" i="24"/>
  <c r="K617" i="24" s="1"/>
  <c r="I616" i="24"/>
  <c r="J616" i="24" s="1"/>
  <c r="H616" i="24"/>
  <c r="I615" i="24"/>
  <c r="K615" i="24" s="1"/>
  <c r="I614" i="24"/>
  <c r="K614" i="24" s="1"/>
  <c r="H614" i="24"/>
  <c r="I610" i="24"/>
  <c r="I609" i="24"/>
  <c r="K609" i="24" s="1"/>
  <c r="H609" i="24"/>
  <c r="I608" i="24"/>
  <c r="K608" i="24" s="1"/>
  <c r="I607" i="24"/>
  <c r="K607" i="24" s="1"/>
  <c r="H607" i="24"/>
  <c r="I606" i="24"/>
  <c r="K606" i="24"/>
  <c r="K605" i="24"/>
  <c r="J605" i="24"/>
  <c r="I605" i="24"/>
  <c r="H605" i="24"/>
  <c r="I604" i="24"/>
  <c r="I603" i="24"/>
  <c r="K603" i="24" s="1"/>
  <c r="H603" i="24"/>
  <c r="I595" i="24"/>
  <c r="I594" i="24"/>
  <c r="J594" i="24" s="1"/>
  <c r="H594" i="24"/>
  <c r="I593" i="24"/>
  <c r="I592" i="24"/>
  <c r="J592" i="24" s="1"/>
  <c r="H592" i="24"/>
  <c r="I591" i="24"/>
  <c r="I590" i="24"/>
  <c r="J590" i="24" s="1"/>
  <c r="H590" i="24"/>
  <c r="I586" i="24"/>
  <c r="I585" i="24"/>
  <c r="J585" i="24" s="1"/>
  <c r="H585" i="24"/>
  <c r="I578" i="24"/>
  <c r="J578" i="24" s="1"/>
  <c r="H578" i="24"/>
  <c r="K577" i="24"/>
  <c r="I577" i="24"/>
  <c r="J577" i="24" s="1"/>
  <c r="H577" i="24"/>
  <c r="I576" i="24"/>
  <c r="J576" i="24" s="1"/>
  <c r="H576" i="24"/>
  <c r="K576" i="24"/>
  <c r="I575" i="24"/>
  <c r="J575" i="24" s="1"/>
  <c r="H575" i="24"/>
  <c r="I574" i="24"/>
  <c r="K574" i="24"/>
  <c r="I573" i="24"/>
  <c r="K573" i="24" s="1"/>
  <c r="H573" i="24"/>
  <c r="I569" i="24"/>
  <c r="J569" i="24" s="1"/>
  <c r="H569" i="24"/>
  <c r="I568" i="24"/>
  <c r="I567" i="24"/>
  <c r="I566" i="24"/>
  <c r="J566" i="24" s="1"/>
  <c r="K566" i="24"/>
  <c r="I565" i="24"/>
  <c r="J565" i="24" s="1"/>
  <c r="H565" i="24"/>
  <c r="I558" i="24"/>
  <c r="J558" i="24" s="1"/>
  <c r="I557" i="24"/>
  <c r="K557" i="24" s="1"/>
  <c r="H557" i="24"/>
  <c r="J557" i="24"/>
  <c r="I556" i="24"/>
  <c r="J556" i="24" s="1"/>
  <c r="I552" i="24"/>
  <c r="K552" i="24" s="1"/>
  <c r="H552" i="24"/>
  <c r="I551" i="24"/>
  <c r="J551" i="24" s="1"/>
  <c r="I550" i="24"/>
  <c r="K550" i="24" s="1"/>
  <c r="H550" i="24"/>
  <c r="J550" i="24"/>
  <c r="I549" i="24"/>
  <c r="J549" i="24" s="1"/>
  <c r="I548" i="24"/>
  <c r="K548" i="24" s="1"/>
  <c r="H548" i="24"/>
  <c r="J548" i="24"/>
  <c r="I541" i="24"/>
  <c r="K541" i="24" s="1"/>
  <c r="H541" i="24"/>
  <c r="I540" i="24"/>
  <c r="K540" i="24" s="1"/>
  <c r="I539" i="24"/>
  <c r="K539" i="24" s="1"/>
  <c r="H539" i="24"/>
  <c r="I538" i="24"/>
  <c r="I537" i="24"/>
  <c r="K537" i="24" s="1"/>
  <c r="H537" i="24"/>
  <c r="I536" i="24"/>
  <c r="K535" i="24"/>
  <c r="J535" i="24"/>
  <c r="I535" i="24"/>
  <c r="H535" i="24"/>
  <c r="I534" i="24"/>
  <c r="K534" i="24" s="1"/>
  <c r="J534" i="24"/>
  <c r="K533" i="24"/>
  <c r="J533" i="24"/>
  <c r="I533" i="24"/>
  <c r="H533" i="24"/>
  <c r="I532" i="24"/>
  <c r="I531" i="24"/>
  <c r="K531" i="24" s="1"/>
  <c r="H531" i="24"/>
  <c r="I530" i="24"/>
  <c r="K529" i="24"/>
  <c r="J529" i="24"/>
  <c r="I529" i="24"/>
  <c r="H529" i="24"/>
  <c r="I528" i="24"/>
  <c r="K528" i="24" s="1"/>
  <c r="J528" i="24"/>
  <c r="K527" i="24"/>
  <c r="J527" i="24"/>
  <c r="I527" i="24"/>
  <c r="H527" i="24"/>
  <c r="I526" i="24"/>
  <c r="K526" i="24" s="1"/>
  <c r="J526" i="24"/>
  <c r="I525" i="24"/>
  <c r="J525" i="24" s="1"/>
  <c r="H525" i="24"/>
  <c r="I524" i="24"/>
  <c r="I523" i="24"/>
  <c r="K523" i="24" s="1"/>
  <c r="H523" i="24"/>
  <c r="I522" i="24"/>
  <c r="K521" i="24"/>
  <c r="J521" i="24"/>
  <c r="I521" i="24"/>
  <c r="H521" i="24"/>
  <c r="I520" i="24"/>
  <c r="I519" i="24"/>
  <c r="K519" i="24" s="1"/>
  <c r="H519" i="24"/>
  <c r="I518" i="24"/>
  <c r="I517" i="24"/>
  <c r="K517" i="24" s="1"/>
  <c r="H517" i="24"/>
  <c r="I516" i="24"/>
  <c r="K515" i="24"/>
  <c r="I515" i="24"/>
  <c r="J515" i="24" s="1"/>
  <c r="H515" i="24"/>
  <c r="I514" i="24"/>
  <c r="J514" i="24" s="1"/>
  <c r="I513" i="24"/>
  <c r="K513" i="24" s="1"/>
  <c r="H513" i="24"/>
  <c r="I512" i="24"/>
  <c r="K512" i="24"/>
  <c r="J512" i="24"/>
  <c r="I506" i="24"/>
  <c r="K506" i="24" s="1"/>
  <c r="H506" i="24"/>
  <c r="I505" i="24"/>
  <c r="K505" i="24"/>
  <c r="J505" i="24"/>
  <c r="I504" i="24"/>
  <c r="K504" i="24" s="1"/>
  <c r="H504" i="24"/>
  <c r="I503" i="24"/>
  <c r="J503" i="24" s="1"/>
  <c r="I502" i="24"/>
  <c r="K502" i="24" s="1"/>
  <c r="H502" i="24"/>
  <c r="I498" i="24"/>
  <c r="K498" i="24" s="1"/>
  <c r="J498" i="24"/>
  <c r="I497" i="24"/>
  <c r="K497" i="24" s="1"/>
  <c r="H497" i="24"/>
  <c r="I496" i="24"/>
  <c r="J496" i="24" s="1"/>
  <c r="K496" i="24"/>
  <c r="I492" i="24"/>
  <c r="K492" i="24" s="1"/>
  <c r="H492" i="24"/>
  <c r="I491" i="24"/>
  <c r="J491" i="24"/>
  <c r="I490" i="24"/>
  <c r="K490" i="24" s="1"/>
  <c r="H490" i="24"/>
  <c r="I489" i="24"/>
  <c r="I488" i="24"/>
  <c r="K488" i="24" s="1"/>
  <c r="H488" i="24"/>
  <c r="J488" i="24"/>
  <c r="I487" i="24"/>
  <c r="I486" i="24"/>
  <c r="J486" i="24" s="1"/>
  <c r="H486" i="24"/>
  <c r="I485" i="24"/>
  <c r="J485" i="24" s="1"/>
  <c r="I484" i="24"/>
  <c r="J484" i="24" s="1"/>
  <c r="H484" i="24"/>
  <c r="I483" i="24"/>
  <c r="I482" i="24"/>
  <c r="J482" i="24" s="1"/>
  <c r="H482" i="24"/>
  <c r="I481" i="24"/>
  <c r="I480" i="24"/>
  <c r="J480" i="24" s="1"/>
  <c r="H480" i="24"/>
  <c r="I479" i="24"/>
  <c r="I478" i="24"/>
  <c r="K478" i="24" s="1"/>
  <c r="H478" i="24"/>
  <c r="I477" i="24"/>
  <c r="I476" i="24"/>
  <c r="K476" i="24" s="1"/>
  <c r="H476" i="24"/>
  <c r="I472" i="24"/>
  <c r="J472" i="24" s="1"/>
  <c r="I471" i="24"/>
  <c r="J471" i="24" s="1"/>
  <c r="H471" i="24"/>
  <c r="I470" i="24"/>
  <c r="J470" i="24"/>
  <c r="I469" i="24"/>
  <c r="J469" i="24" s="1"/>
  <c r="I468" i="24"/>
  <c r="K468" i="24" s="1"/>
  <c r="J468" i="24"/>
  <c r="I467" i="24"/>
  <c r="K467" i="24" s="1"/>
  <c r="I466" i="24"/>
  <c r="I465" i="24"/>
  <c r="K465" i="24" s="1"/>
  <c r="H465" i="24"/>
  <c r="I461" i="24"/>
  <c r="I460" i="24"/>
  <c r="H460" i="24"/>
  <c r="I459" i="24"/>
  <c r="K459" i="24"/>
  <c r="I458" i="24"/>
  <c r="K458" i="24" s="1"/>
  <c r="H458" i="24"/>
  <c r="I457" i="24"/>
  <c r="K457" i="24" s="1"/>
  <c r="I456" i="24"/>
  <c r="K456" i="24" s="1"/>
  <c r="H456" i="24"/>
  <c r="I455" i="24"/>
  <c r="K455" i="24"/>
  <c r="I454" i="24"/>
  <c r="K454" i="24" s="1"/>
  <c r="H454" i="24"/>
  <c r="I453" i="24"/>
  <c r="I452" i="24"/>
  <c r="H452" i="24"/>
  <c r="I451" i="24"/>
  <c r="K451" i="24"/>
  <c r="I450" i="24"/>
  <c r="K450" i="24" s="1"/>
  <c r="H450" i="24"/>
  <c r="I449" i="24"/>
  <c r="J448" i="24"/>
  <c r="I448" i="24"/>
  <c r="H448" i="24"/>
  <c r="I444" i="24"/>
  <c r="K444" i="24" s="1"/>
  <c r="I443" i="24"/>
  <c r="K443" i="24" s="1"/>
  <c r="H443" i="24"/>
  <c r="I442" i="24"/>
  <c r="I441" i="24"/>
  <c r="J441" i="24" s="1"/>
  <c r="H441" i="24"/>
  <c r="I437" i="24"/>
  <c r="I430" i="24"/>
  <c r="K430" i="24" s="1"/>
  <c r="H430" i="24"/>
  <c r="I429" i="24"/>
  <c r="K429" i="24"/>
  <c r="I428" i="24"/>
  <c r="K428" i="24" s="1"/>
  <c r="H428" i="24"/>
  <c r="I427" i="24"/>
  <c r="K427" i="24"/>
  <c r="I426" i="24"/>
  <c r="K426" i="24" s="1"/>
  <c r="H426" i="24"/>
  <c r="I425" i="24"/>
  <c r="K425" i="24"/>
  <c r="I424" i="24"/>
  <c r="K424" i="24" s="1"/>
  <c r="H424" i="24"/>
  <c r="I423" i="24"/>
  <c r="J423" i="24" s="1"/>
  <c r="I422" i="24"/>
  <c r="K422" i="24" s="1"/>
  <c r="H422" i="24"/>
  <c r="I421" i="24"/>
  <c r="K421" i="24" s="1"/>
  <c r="H421" i="24"/>
  <c r="I420" i="24"/>
  <c r="K420" i="24" s="1"/>
  <c r="H420" i="24"/>
  <c r="I419" i="24"/>
  <c r="J419" i="24" s="1"/>
  <c r="I418" i="24"/>
  <c r="K418" i="24" s="1"/>
  <c r="H418" i="24"/>
  <c r="I417" i="24"/>
  <c r="K417" i="24"/>
  <c r="H417" i="24"/>
  <c r="I416" i="24"/>
  <c r="K416" i="24" s="1"/>
  <c r="H416" i="24"/>
  <c r="I415" i="24"/>
  <c r="J415" i="24" s="1"/>
  <c r="I414" i="24"/>
  <c r="K414" i="24" s="1"/>
  <c r="H414" i="24"/>
  <c r="I413" i="24"/>
  <c r="K413" i="24" s="1"/>
  <c r="H413" i="24"/>
  <c r="I412" i="24"/>
  <c r="K412" i="24" s="1"/>
  <c r="H412" i="24"/>
  <c r="I411" i="24"/>
  <c r="J411" i="24" s="1"/>
  <c r="H411" i="24"/>
  <c r="I410" i="24"/>
  <c r="K410" i="24" s="1"/>
  <c r="H410" i="24"/>
  <c r="I409" i="24"/>
  <c r="I408" i="24"/>
  <c r="K408" i="24" s="1"/>
  <c r="H408" i="24"/>
  <c r="I407" i="24"/>
  <c r="K407" i="24" s="1"/>
  <c r="H407" i="24"/>
  <c r="I406" i="24"/>
  <c r="K406" i="24" s="1"/>
  <c r="H406" i="24"/>
  <c r="I405" i="24"/>
  <c r="K405" i="24"/>
  <c r="H405" i="24"/>
  <c r="I401" i="24"/>
  <c r="H401" i="24"/>
  <c r="I400" i="24"/>
  <c r="K400" i="24" s="1"/>
  <c r="I399" i="24"/>
  <c r="J399" i="24" s="1"/>
  <c r="I398" i="24"/>
  <c r="K398" i="24" s="1"/>
  <c r="I397" i="24"/>
  <c r="J397" i="24" s="1"/>
  <c r="I396" i="24"/>
  <c r="K396" i="24" s="1"/>
  <c r="J396" i="24"/>
  <c r="I395" i="24"/>
  <c r="J395" i="24" s="1"/>
  <c r="I388" i="24"/>
  <c r="K387" i="24"/>
  <c r="I387" i="24"/>
  <c r="J387" i="24" s="1"/>
  <c r="H387" i="24"/>
  <c r="I386" i="24"/>
  <c r="K386" i="24"/>
  <c r="J386" i="24"/>
  <c r="I385" i="24"/>
  <c r="K385" i="24" s="1"/>
  <c r="H385" i="24"/>
  <c r="I384" i="24"/>
  <c r="K384" i="24" s="1"/>
  <c r="I383" i="24"/>
  <c r="K383" i="24" s="1"/>
  <c r="H383" i="24"/>
  <c r="I382" i="24"/>
  <c r="K381" i="24"/>
  <c r="J381" i="24"/>
  <c r="I381" i="24"/>
  <c r="H381" i="24"/>
  <c r="I380" i="24"/>
  <c r="K380" i="24"/>
  <c r="J380" i="24"/>
  <c r="I379" i="24"/>
  <c r="K379" i="24" s="1"/>
  <c r="H379" i="24"/>
  <c r="I378" i="24"/>
  <c r="J378" i="24" s="1"/>
  <c r="I377" i="24"/>
  <c r="J377" i="24" s="1"/>
  <c r="H377" i="24"/>
  <c r="I376" i="24"/>
  <c r="J376" i="24" s="1"/>
  <c r="K376" i="24"/>
  <c r="I375" i="24"/>
  <c r="K375" i="24" s="1"/>
  <c r="H375" i="24"/>
  <c r="I371" i="24"/>
  <c r="I370" i="24"/>
  <c r="K370" i="24" s="1"/>
  <c r="H370" i="24"/>
  <c r="I369" i="24"/>
  <c r="K368" i="24"/>
  <c r="J368" i="24"/>
  <c r="I368" i="24"/>
  <c r="H368" i="24"/>
  <c r="I367" i="24"/>
  <c r="K367" i="24"/>
  <c r="J367" i="24"/>
  <c r="K366" i="24"/>
  <c r="J366" i="24"/>
  <c r="I366" i="24"/>
  <c r="H366" i="24"/>
  <c r="I365" i="24"/>
  <c r="K365" i="24"/>
  <c r="I364" i="24"/>
  <c r="J364" i="24" s="1"/>
  <c r="H364" i="24"/>
  <c r="I363" i="24"/>
  <c r="I362" i="24"/>
  <c r="K362" i="24" s="1"/>
  <c r="H362" i="24"/>
  <c r="I361" i="24"/>
  <c r="K361" i="24"/>
  <c r="K360" i="24"/>
  <c r="J360" i="24"/>
  <c r="I360" i="24"/>
  <c r="H360" i="24"/>
  <c r="I359" i="24"/>
  <c r="I358" i="24"/>
  <c r="J358" i="24" s="1"/>
  <c r="H358" i="24"/>
  <c r="I357" i="24"/>
  <c r="K357" i="24"/>
  <c r="I356" i="24"/>
  <c r="K356" i="24" s="1"/>
  <c r="H356" i="24"/>
  <c r="I355" i="24"/>
  <c r="I354" i="24"/>
  <c r="K354" i="24" s="1"/>
  <c r="H354" i="24"/>
  <c r="I353" i="24"/>
  <c r="J352" i="24"/>
  <c r="I352" i="24"/>
  <c r="K352" i="24" s="1"/>
  <c r="H352" i="24"/>
  <c r="I351" i="24"/>
  <c r="K351" i="24"/>
  <c r="K350" i="24"/>
  <c r="J350" i="24"/>
  <c r="I350" i="24"/>
  <c r="H350" i="24"/>
  <c r="I349" i="24"/>
  <c r="K349" i="24" s="1"/>
  <c r="K348" i="24"/>
  <c r="J348" i="24"/>
  <c r="I348" i="24"/>
  <c r="H348" i="24"/>
  <c r="I347" i="24"/>
  <c r="K346" i="24"/>
  <c r="I346" i="24"/>
  <c r="J346" i="24" s="1"/>
  <c r="H346" i="24"/>
  <c r="I345" i="24"/>
  <c r="K345" i="24" s="1"/>
  <c r="K344" i="24"/>
  <c r="J344" i="24"/>
  <c r="I344" i="24"/>
  <c r="H344" i="24"/>
  <c r="I343" i="24"/>
  <c r="K342" i="24"/>
  <c r="J342" i="24"/>
  <c r="I342" i="24"/>
  <c r="H342" i="24"/>
  <c r="I341" i="24"/>
  <c r="K341" i="24"/>
  <c r="I340" i="24"/>
  <c r="K340" i="24" s="1"/>
  <c r="H340" i="24"/>
  <c r="I339" i="24"/>
  <c r="I338" i="24"/>
  <c r="K338" i="24" s="1"/>
  <c r="H338" i="24"/>
  <c r="I337" i="24"/>
  <c r="I336" i="24"/>
  <c r="K336" i="24" s="1"/>
  <c r="H336" i="24"/>
  <c r="I335" i="24"/>
  <c r="K335" i="24" s="1"/>
  <c r="J334" i="24"/>
  <c r="I334" i="24"/>
  <c r="K334" i="24" s="1"/>
  <c r="H334" i="24"/>
  <c r="I333" i="24"/>
  <c r="K333" i="24"/>
  <c r="I332" i="24"/>
  <c r="J332" i="24" s="1"/>
  <c r="H332" i="24"/>
  <c r="I331" i="24"/>
  <c r="I330" i="24"/>
  <c r="K330" i="24" s="1"/>
  <c r="H330" i="24"/>
  <c r="K329" i="24"/>
  <c r="I329" i="24"/>
  <c r="J329" i="24" s="1"/>
  <c r="H329" i="24"/>
  <c r="I328" i="24"/>
  <c r="K328" i="24"/>
  <c r="J328" i="24"/>
  <c r="I327" i="24"/>
  <c r="I326" i="24"/>
  <c r="J326" i="24"/>
  <c r="I325" i="24"/>
  <c r="K325" i="24" s="1"/>
  <c r="H325" i="24"/>
  <c r="I324" i="24"/>
  <c r="K324" i="24" s="1"/>
  <c r="I320" i="24"/>
  <c r="K320" i="24" s="1"/>
  <c r="H320" i="24"/>
  <c r="I319" i="24"/>
  <c r="K319" i="24" s="1"/>
  <c r="I318" i="24"/>
  <c r="K318" i="24" s="1"/>
  <c r="H318" i="24"/>
  <c r="I317" i="24"/>
  <c r="K317" i="24"/>
  <c r="I316" i="24"/>
  <c r="K316" i="24" s="1"/>
  <c r="H316" i="24"/>
  <c r="I315" i="24"/>
  <c r="K315" i="24"/>
  <c r="I314" i="24"/>
  <c r="K314" i="24" s="1"/>
  <c r="H314" i="24"/>
  <c r="I313" i="24"/>
  <c r="K313" i="24" s="1"/>
  <c r="I312" i="24"/>
  <c r="K312" i="24" s="1"/>
  <c r="H312" i="24"/>
  <c r="I311" i="24"/>
  <c r="K311" i="24" s="1"/>
  <c r="I310" i="24"/>
  <c r="K310" i="24" s="1"/>
  <c r="H310" i="24"/>
  <c r="I309" i="24"/>
  <c r="K309" i="24"/>
  <c r="I308" i="24"/>
  <c r="K308" i="24" s="1"/>
  <c r="H308" i="24"/>
  <c r="I307" i="24"/>
  <c r="K307" i="24"/>
  <c r="I306" i="24"/>
  <c r="K306" i="24" s="1"/>
  <c r="H306" i="24"/>
  <c r="I305" i="24"/>
  <c r="K305" i="24"/>
  <c r="I304" i="24"/>
  <c r="K304" i="24" s="1"/>
  <c r="H304" i="24"/>
  <c r="I303" i="24"/>
  <c r="K303" i="24" s="1"/>
  <c r="I302" i="24"/>
  <c r="K302" i="24" s="1"/>
  <c r="H302" i="24"/>
  <c r="I301" i="24"/>
  <c r="K301" i="24"/>
  <c r="I300" i="24"/>
  <c r="K300" i="24" s="1"/>
  <c r="H300" i="24"/>
  <c r="I299" i="24"/>
  <c r="K299" i="24"/>
  <c r="I298" i="24"/>
  <c r="K298" i="24" s="1"/>
  <c r="H298" i="24"/>
  <c r="I297" i="24"/>
  <c r="K297" i="24"/>
  <c r="I296" i="24"/>
  <c r="K296" i="24" s="1"/>
  <c r="H296" i="24"/>
  <c r="I295" i="24"/>
  <c r="K295" i="24" s="1"/>
  <c r="I294" i="24"/>
  <c r="K294" i="24" s="1"/>
  <c r="H294" i="24"/>
  <c r="I293" i="24"/>
  <c r="K293" i="24"/>
  <c r="I292" i="24"/>
  <c r="K292" i="24" s="1"/>
  <c r="H292" i="24"/>
  <c r="I291" i="24"/>
  <c r="K291" i="24"/>
  <c r="I290" i="24"/>
  <c r="K290" i="24" s="1"/>
  <c r="H290" i="24"/>
  <c r="I289" i="24"/>
  <c r="K289" i="24"/>
  <c r="I288" i="24"/>
  <c r="K288" i="24" s="1"/>
  <c r="H288" i="24"/>
  <c r="I287" i="24"/>
  <c r="K287" i="24" s="1"/>
  <c r="I286" i="24"/>
  <c r="K286" i="24" s="1"/>
  <c r="H286" i="24"/>
  <c r="I285" i="24"/>
  <c r="K285" i="24"/>
  <c r="I284" i="24"/>
  <c r="K284" i="24" s="1"/>
  <c r="H284" i="24"/>
  <c r="I283" i="24"/>
  <c r="K283" i="24"/>
  <c r="I282" i="24"/>
  <c r="K282" i="24" s="1"/>
  <c r="H282" i="24"/>
  <c r="I281" i="24"/>
  <c r="K281" i="24"/>
  <c r="I280" i="24"/>
  <c r="K280" i="24" s="1"/>
  <c r="H280" i="24"/>
  <c r="I279" i="24"/>
  <c r="K279" i="24" s="1"/>
  <c r="I278" i="24"/>
  <c r="K278" i="24" s="1"/>
  <c r="H278" i="24"/>
  <c r="I277" i="24"/>
  <c r="K277" i="24"/>
  <c r="I276" i="24"/>
  <c r="K276" i="24" s="1"/>
  <c r="H276" i="24"/>
  <c r="I275" i="24"/>
  <c r="K275" i="24"/>
  <c r="K268" i="24"/>
  <c r="I268" i="24"/>
  <c r="I267" i="24"/>
  <c r="K267" i="24"/>
  <c r="J267" i="24"/>
  <c r="I266" i="24"/>
  <c r="K266" i="24" s="1"/>
  <c r="I262" i="24"/>
  <c r="I261" i="24"/>
  <c r="K261" i="24" s="1"/>
  <c r="I260" i="24"/>
  <c r="I259" i="24"/>
  <c r="K259" i="24" s="1"/>
  <c r="H259" i="24"/>
  <c r="I258" i="24"/>
  <c r="H258" i="24"/>
  <c r="I257" i="24"/>
  <c r="J257" i="24" s="1"/>
  <c r="H257" i="24"/>
  <c r="I256" i="24"/>
  <c r="K256" i="24" s="1"/>
  <c r="H256" i="24"/>
  <c r="J255" i="24"/>
  <c r="I255" i="24"/>
  <c r="K255" i="24" s="1"/>
  <c r="H255" i="24"/>
  <c r="I254" i="24"/>
  <c r="K254" i="24" s="1"/>
  <c r="H254" i="24"/>
  <c r="J254" i="24"/>
  <c r="I253" i="24"/>
  <c r="K253" i="24" s="1"/>
  <c r="H253" i="24"/>
  <c r="I252" i="24"/>
  <c r="J252" i="24"/>
  <c r="I245" i="24"/>
  <c r="K245" i="24" s="1"/>
  <c r="I244" i="24"/>
  <c r="J244" i="24" s="1"/>
  <c r="H244" i="24"/>
  <c r="I243" i="24"/>
  <c r="K243" i="24" s="1"/>
  <c r="I242" i="24"/>
  <c r="J242" i="24" s="1"/>
  <c r="H242" i="24"/>
  <c r="K242" i="24"/>
  <c r="I241" i="24"/>
  <c r="K241" i="24" s="1"/>
  <c r="I235" i="24"/>
  <c r="K235" i="24" s="1"/>
  <c r="H235" i="24"/>
  <c r="I234" i="24"/>
  <c r="J234" i="24" s="1"/>
  <c r="I233" i="24"/>
  <c r="K233" i="24" s="1"/>
  <c r="H233" i="24"/>
  <c r="I232" i="24"/>
  <c r="J232" i="24" s="1"/>
  <c r="I228" i="24"/>
  <c r="K228" i="24" s="1"/>
  <c r="H228" i="24"/>
  <c r="I224" i="24"/>
  <c r="J224" i="24" s="1"/>
  <c r="I220" i="24"/>
  <c r="K220" i="24" s="1"/>
  <c r="H220" i="24"/>
  <c r="I213" i="24"/>
  <c r="K213" i="24" s="1"/>
  <c r="H213" i="24"/>
  <c r="I212" i="24"/>
  <c r="J212" i="24"/>
  <c r="K211" i="24"/>
  <c r="I211" i="24"/>
  <c r="J211" i="24" s="1"/>
  <c r="H211" i="24"/>
  <c r="I210" i="24"/>
  <c r="K210" i="24"/>
  <c r="J210" i="24"/>
  <c r="I209" i="24"/>
  <c r="K209" i="24" s="1"/>
  <c r="H209" i="24"/>
  <c r="I208" i="24"/>
  <c r="I202" i="24"/>
  <c r="K202" i="24" s="1"/>
  <c r="H202" i="24"/>
  <c r="I201" i="24"/>
  <c r="J201" i="24" s="1"/>
  <c r="K201" i="24"/>
  <c r="I200" i="24"/>
  <c r="K200" i="24" s="1"/>
  <c r="H200" i="24"/>
  <c r="I199" i="24"/>
  <c r="J199" i="24" s="1"/>
  <c r="I195" i="24"/>
  <c r="K195" i="24" s="1"/>
  <c r="H195" i="24"/>
  <c r="I194" i="24"/>
  <c r="J194" i="24" s="1"/>
  <c r="K194" i="24"/>
  <c r="I193" i="24"/>
  <c r="K193" i="24" s="1"/>
  <c r="H193" i="24"/>
  <c r="I192" i="24"/>
  <c r="J192" i="24" s="1"/>
  <c r="I188" i="24"/>
  <c r="K188" i="24" s="1"/>
  <c r="H188" i="24"/>
  <c r="I187" i="24"/>
  <c r="J187" i="24" s="1"/>
  <c r="K187" i="24"/>
  <c r="I186" i="24"/>
  <c r="K186" i="24" s="1"/>
  <c r="H186" i="24"/>
  <c r="J185" i="24"/>
  <c r="I185" i="24"/>
  <c r="K185" i="24"/>
  <c r="I184" i="24"/>
  <c r="K184" i="24" s="1"/>
  <c r="H184" i="24"/>
  <c r="I179" i="24"/>
  <c r="J179" i="24" s="1"/>
  <c r="I178" i="24"/>
  <c r="K178" i="24" s="1"/>
  <c r="H178" i="24"/>
  <c r="I177" i="24"/>
  <c r="J177" i="24" s="1"/>
  <c r="I173" i="24"/>
  <c r="K173" i="24" s="1"/>
  <c r="H173" i="24"/>
  <c r="I172" i="24"/>
  <c r="J172" i="24" s="1"/>
  <c r="I171" i="24"/>
  <c r="K171" i="24" s="1"/>
  <c r="H171" i="24"/>
  <c r="J170" i="24"/>
  <c r="I170" i="24"/>
  <c r="K170" i="24"/>
  <c r="I169" i="24"/>
  <c r="K169" i="24" s="1"/>
  <c r="H169" i="24"/>
  <c r="I165" i="24"/>
  <c r="J165" i="24" s="1"/>
  <c r="I164" i="24"/>
  <c r="K164" i="24" s="1"/>
  <c r="H164" i="24"/>
  <c r="J163" i="24"/>
  <c r="I163" i="24"/>
  <c r="K163" i="24"/>
  <c r="I162" i="24"/>
  <c r="K162" i="24" s="1"/>
  <c r="H162" i="24"/>
  <c r="I161" i="24"/>
  <c r="J161" i="24" s="1"/>
  <c r="I156" i="24"/>
  <c r="I155" i="24"/>
  <c r="K155" i="24" s="1"/>
  <c r="H155" i="24"/>
  <c r="I154" i="24"/>
  <c r="K154" i="24"/>
  <c r="J153" i="24"/>
  <c r="I153" i="24"/>
  <c r="H153" i="24"/>
  <c r="I149" i="24"/>
  <c r="K149" i="24" s="1"/>
  <c r="I148" i="24"/>
  <c r="K148" i="24" s="1"/>
  <c r="H148" i="24"/>
  <c r="I147" i="24"/>
  <c r="K147" i="24" s="1"/>
  <c r="I146" i="24"/>
  <c r="K146" i="24" s="1"/>
  <c r="H146" i="24"/>
  <c r="I141" i="24"/>
  <c r="K141" i="24" s="1"/>
  <c r="K140" i="24"/>
  <c r="I140" i="24"/>
  <c r="J140" i="24" s="1"/>
  <c r="H140" i="24"/>
  <c r="I139" i="24"/>
  <c r="K139" i="24" s="1"/>
  <c r="H139" i="24"/>
  <c r="I138" i="24"/>
  <c r="K138" i="24" s="1"/>
  <c r="I137" i="24"/>
  <c r="J137" i="24" s="1"/>
  <c r="H137" i="24"/>
  <c r="I136" i="24"/>
  <c r="K136" i="24"/>
  <c r="J136" i="24"/>
  <c r="K135" i="24"/>
  <c r="J135" i="24"/>
  <c r="I135" i="24"/>
  <c r="H135" i="24"/>
  <c r="I134" i="24"/>
  <c r="K134" i="24" s="1"/>
  <c r="J134" i="24"/>
  <c r="I133" i="24"/>
  <c r="K133" i="24" s="1"/>
  <c r="H133" i="24"/>
  <c r="I132" i="24"/>
  <c r="J131" i="24"/>
  <c r="I131" i="24"/>
  <c r="K131" i="24" s="1"/>
  <c r="H131" i="24"/>
  <c r="I127" i="24"/>
  <c r="K127" i="24"/>
  <c r="K126" i="24"/>
  <c r="J126" i="24"/>
  <c r="I126" i="24"/>
  <c r="H126" i="24"/>
  <c r="I125" i="24"/>
  <c r="J125" i="24"/>
  <c r="K124" i="24"/>
  <c r="J124" i="24"/>
  <c r="I124" i="24"/>
  <c r="H124" i="24"/>
  <c r="I123" i="24"/>
  <c r="K123" i="24"/>
  <c r="J123" i="24"/>
  <c r="I122" i="24"/>
  <c r="K122" i="24" s="1"/>
  <c r="H122" i="24"/>
  <c r="I121" i="24"/>
  <c r="I120" i="24"/>
  <c r="K120" i="24" s="1"/>
  <c r="H120" i="24"/>
  <c r="I116" i="24"/>
  <c r="I115" i="24"/>
  <c r="K115" i="24" s="1"/>
  <c r="H115" i="24"/>
  <c r="I114" i="24"/>
  <c r="K114" i="24" s="1"/>
  <c r="K113" i="24"/>
  <c r="I113" i="24"/>
  <c r="J113" i="24" s="1"/>
  <c r="H113" i="24"/>
  <c r="I112" i="24"/>
  <c r="K112" i="24" s="1"/>
  <c r="J112" i="24"/>
  <c r="I107" i="24"/>
  <c r="K107" i="24" s="1"/>
  <c r="H107" i="24"/>
  <c r="I106" i="24"/>
  <c r="I105" i="24"/>
  <c r="J105" i="24" s="1"/>
  <c r="H105" i="24"/>
  <c r="I104" i="24"/>
  <c r="J103" i="24"/>
  <c r="I103" i="24"/>
  <c r="K103" i="24" s="1"/>
  <c r="H103" i="24"/>
  <c r="I102" i="24"/>
  <c r="J102" i="24" s="1"/>
  <c r="K102" i="24"/>
  <c r="K101" i="24"/>
  <c r="J101" i="24"/>
  <c r="I101" i="24"/>
  <c r="H101" i="24"/>
  <c r="I97" i="24"/>
  <c r="K97" i="24"/>
  <c r="I96" i="24"/>
  <c r="K96" i="24" s="1"/>
  <c r="H96" i="24"/>
  <c r="I95" i="24"/>
  <c r="I94" i="24"/>
  <c r="K94" i="24" s="1"/>
  <c r="H94" i="24"/>
  <c r="I93" i="24"/>
  <c r="K93" i="24"/>
  <c r="K92" i="24"/>
  <c r="I92" i="24"/>
  <c r="J92" i="24" s="1"/>
  <c r="H92" i="24"/>
  <c r="I91" i="24"/>
  <c r="J91" i="24" s="1"/>
  <c r="I87" i="24"/>
  <c r="K87" i="24" s="1"/>
  <c r="H87" i="24"/>
  <c r="I86" i="24"/>
  <c r="K86" i="24" s="1"/>
  <c r="I85" i="24"/>
  <c r="K85" i="24" s="1"/>
  <c r="H85" i="24"/>
  <c r="I84" i="24"/>
  <c r="K83" i="24"/>
  <c r="J83" i="24"/>
  <c r="I83" i="24"/>
  <c r="H83" i="24"/>
  <c r="I82" i="24"/>
  <c r="K82" i="24" s="1"/>
  <c r="K81" i="24"/>
  <c r="I81" i="24"/>
  <c r="J81" i="24" s="1"/>
  <c r="H81" i="24"/>
  <c r="I80" i="24"/>
  <c r="J80" i="24" s="1"/>
  <c r="I76" i="24"/>
  <c r="K76" i="24" s="1"/>
  <c r="H76" i="24"/>
  <c r="I75" i="24"/>
  <c r="K75" i="24"/>
  <c r="I74" i="24"/>
  <c r="K74" i="24" s="1"/>
  <c r="H74" i="24"/>
  <c r="I73" i="24"/>
  <c r="I72" i="24"/>
  <c r="K72" i="24" s="1"/>
  <c r="H72" i="24"/>
  <c r="I64" i="24"/>
  <c r="K64" i="24"/>
  <c r="K63" i="24"/>
  <c r="I63" i="24"/>
  <c r="J63" i="24" s="1"/>
  <c r="H63" i="24"/>
  <c r="I62" i="24"/>
  <c r="I61" i="24"/>
  <c r="K61" i="24" s="1"/>
  <c r="I60" i="24"/>
  <c r="K60" i="24"/>
  <c r="J60" i="24"/>
  <c r="I59" i="24"/>
  <c r="J59" i="24" s="1"/>
  <c r="I58" i="24"/>
  <c r="K58" i="24" s="1"/>
  <c r="J58" i="24"/>
  <c r="I57" i="24"/>
  <c r="K57" i="24" s="1"/>
  <c r="J57" i="24"/>
  <c r="I53" i="24"/>
  <c r="K53" i="24" s="1"/>
  <c r="K52" i="24"/>
  <c r="I52" i="24"/>
  <c r="I51" i="24"/>
  <c r="J51" i="24" s="1"/>
  <c r="K51" i="24"/>
  <c r="I50" i="24"/>
  <c r="K50" i="24" s="1"/>
  <c r="I49" i="24"/>
  <c r="J49" i="24" s="1"/>
  <c r="I48" i="24"/>
  <c r="K48" i="24" s="1"/>
  <c r="J48" i="24"/>
  <c r="J47" i="24"/>
  <c r="I47" i="24"/>
  <c r="K47" i="24"/>
  <c r="K46" i="24"/>
  <c r="I46" i="24"/>
  <c r="J46" i="24"/>
  <c r="I42" i="24"/>
  <c r="J42" i="24" s="1"/>
  <c r="K41" i="24"/>
  <c r="I41" i="24"/>
  <c r="J41" i="24"/>
  <c r="I40" i="24"/>
  <c r="J40" i="24" s="1"/>
  <c r="K40" i="24"/>
  <c r="K39" i="24"/>
  <c r="I39" i="24"/>
  <c r="J39" i="24" s="1"/>
  <c r="I38" i="24"/>
  <c r="J38" i="24" s="1"/>
  <c r="I37" i="24"/>
  <c r="K37" i="24" s="1"/>
  <c r="J37" i="24"/>
  <c r="I36" i="24"/>
  <c r="K36" i="24" s="1"/>
  <c r="K35" i="24"/>
  <c r="I35" i="24"/>
  <c r="J35" i="24"/>
  <c r="I34" i="24"/>
  <c r="J34" i="24" s="1"/>
  <c r="I33" i="24"/>
  <c r="K33" i="24" s="1"/>
  <c r="J33" i="24"/>
  <c r="I32" i="24"/>
  <c r="J32" i="24" s="1"/>
  <c r="K32" i="24"/>
  <c r="K31" i="24"/>
  <c r="I31" i="24"/>
  <c r="J31" i="24"/>
  <c r="I30" i="24"/>
  <c r="J30" i="24" s="1"/>
  <c r="I29" i="24"/>
  <c r="K29" i="24" s="1"/>
  <c r="J29" i="24"/>
  <c r="J28" i="24"/>
  <c r="I28" i="24"/>
  <c r="K28" i="24"/>
  <c r="K27" i="24"/>
  <c r="I27" i="24"/>
  <c r="J27" i="24"/>
  <c r="I26" i="24"/>
  <c r="J26" i="24" s="1"/>
  <c r="K25" i="24"/>
  <c r="I25" i="24"/>
  <c r="J25" i="24"/>
  <c r="I24" i="24"/>
  <c r="J24" i="24" s="1"/>
  <c r="K24" i="24"/>
  <c r="K23" i="24"/>
  <c r="I23" i="24"/>
  <c r="J23" i="24" s="1"/>
  <c r="I16" i="24"/>
  <c r="K16" i="24" s="1"/>
  <c r="H16" i="24"/>
  <c r="I15" i="24"/>
  <c r="J15" i="24" s="1"/>
  <c r="K26" i="24" l="1"/>
  <c r="J36" i="24"/>
  <c r="K42" i="24"/>
  <c r="K59" i="24"/>
  <c r="J120" i="24"/>
  <c r="K332" i="24"/>
  <c r="J338" i="24"/>
  <c r="J398" i="24"/>
  <c r="K575" i="24"/>
  <c r="J614" i="24"/>
  <c r="L688" i="24"/>
  <c r="O688" i="24" s="1"/>
  <c r="Q688" i="24" s="1"/>
  <c r="J259" i="24"/>
  <c r="K364" i="24"/>
  <c r="J379" i="24"/>
  <c r="K525" i="24"/>
  <c r="K666" i="24"/>
  <c r="L666" i="24" s="1"/>
  <c r="O666" i="24" s="1"/>
  <c r="M666" i="24" s="1"/>
  <c r="J682" i="24"/>
  <c r="K688" i="24"/>
  <c r="J213" i="24"/>
  <c r="K358" i="24"/>
  <c r="J370" i="24"/>
  <c r="J400" i="24"/>
  <c r="J519" i="24"/>
  <c r="J622" i="24"/>
  <c r="J648" i="24"/>
  <c r="K38" i="24"/>
  <c r="J261" i="24"/>
  <c r="J531" i="24"/>
  <c r="J537" i="24"/>
  <c r="J607" i="24"/>
  <c r="K616" i="24"/>
  <c r="J636" i="24"/>
  <c r="L636" i="24" s="1"/>
  <c r="O636" i="24" s="1"/>
  <c r="J53" i="24"/>
  <c r="J76" i="24"/>
  <c r="J86" i="24"/>
  <c r="J94" i="24"/>
  <c r="J114" i="24"/>
  <c r="K137" i="24"/>
  <c r="J148" i="24"/>
  <c r="J513" i="24"/>
  <c r="K594" i="24"/>
  <c r="J138" i="24"/>
  <c r="J256" i="24"/>
  <c r="J456" i="24"/>
  <c r="J490" i="24"/>
  <c r="J552" i="24"/>
  <c r="K569" i="24"/>
  <c r="K627" i="24"/>
  <c r="L627" i="24" s="1"/>
  <c r="O627" i="24" s="1"/>
  <c r="M627" i="24" s="1"/>
  <c r="K34" i="24"/>
  <c r="J266" i="24"/>
  <c r="K469" i="24"/>
  <c r="J540" i="24"/>
  <c r="J354" i="24"/>
  <c r="J603" i="24"/>
  <c r="J87" i="24"/>
  <c r="K105" i="24"/>
  <c r="J115" i="24"/>
  <c r="J330" i="24"/>
  <c r="J336" i="24"/>
  <c r="J609" i="24"/>
  <c r="K641" i="24"/>
  <c r="K30" i="24"/>
  <c r="K49" i="24"/>
  <c r="K257" i="24"/>
  <c r="L257" i="24" s="1"/>
  <c r="O257" i="24" s="1"/>
  <c r="N257" i="24" s="1"/>
  <c r="J362" i="24"/>
  <c r="K377" i="24"/>
  <c r="J523" i="24"/>
  <c r="J541" i="24"/>
  <c r="J620" i="24"/>
  <c r="J664" i="24"/>
  <c r="J72" i="24"/>
  <c r="L386" i="24"/>
  <c r="O386" i="24" s="1"/>
  <c r="L603" i="24"/>
  <c r="O603" i="24" s="1"/>
  <c r="L675" i="24"/>
  <c r="O675" i="24" s="1"/>
  <c r="L367" i="24"/>
  <c r="O367" i="24" s="1"/>
  <c r="L194" i="24"/>
  <c r="O194" i="24" s="1"/>
  <c r="L684" i="24"/>
  <c r="O684" i="24" s="1"/>
  <c r="Q684" i="24" s="1"/>
  <c r="J50" i="24"/>
  <c r="L50" i="24" s="1"/>
  <c r="O50" i="24" s="1"/>
  <c r="N50" i="24" s="1"/>
  <c r="J52" i="24"/>
  <c r="L52" i="24" s="1"/>
  <c r="O52" i="24" s="1"/>
  <c r="N52" i="24" s="1"/>
  <c r="J64" i="24"/>
  <c r="L64" i="24" s="1"/>
  <c r="O64" i="24" s="1"/>
  <c r="J74" i="24"/>
  <c r="L74" i="24" s="1"/>
  <c r="O74" i="24" s="1"/>
  <c r="N74" i="24" s="1"/>
  <c r="K91" i="24"/>
  <c r="L91" i="24" s="1"/>
  <c r="O91" i="24" s="1"/>
  <c r="N91" i="24" s="1"/>
  <c r="J93" i="24"/>
  <c r="L93" i="24" s="1"/>
  <c r="O93" i="24" s="1"/>
  <c r="N93" i="24" s="1"/>
  <c r="J96" i="24"/>
  <c r="L96" i="24" s="1"/>
  <c r="O96" i="24" s="1"/>
  <c r="N96" i="24" s="1"/>
  <c r="J116" i="24"/>
  <c r="J122" i="24"/>
  <c r="L122" i="24" s="1"/>
  <c r="O122" i="24" s="1"/>
  <c r="N122" i="24" s="1"/>
  <c r="K165" i="24"/>
  <c r="L165" i="24" s="1"/>
  <c r="O165" i="24" s="1"/>
  <c r="K199" i="24"/>
  <c r="L199" i="24" s="1"/>
  <c r="O199" i="24" s="1"/>
  <c r="N199" i="24" s="1"/>
  <c r="K212" i="24"/>
  <c r="L212" i="24" s="1"/>
  <c r="O212" i="24" s="1"/>
  <c r="Q212" i="24" s="1"/>
  <c r="J220" i="24"/>
  <c r="L220" i="24" s="1"/>
  <c r="O220" i="24" s="1"/>
  <c r="J228" i="24"/>
  <c r="J233" i="24"/>
  <c r="J235" i="24"/>
  <c r="L235" i="24" s="1"/>
  <c r="O235" i="24" s="1"/>
  <c r="M235" i="24" s="1"/>
  <c r="J253" i="24"/>
  <c r="L253" i="24" s="1"/>
  <c r="O253" i="24" s="1"/>
  <c r="Q253" i="24" s="1"/>
  <c r="J276" i="24"/>
  <c r="L276" i="24" s="1"/>
  <c r="O276" i="24" s="1"/>
  <c r="J278" i="24"/>
  <c r="L278" i="24" s="1"/>
  <c r="O278" i="24" s="1"/>
  <c r="N278" i="24" s="1"/>
  <c r="J280" i="24"/>
  <c r="L280" i="24" s="1"/>
  <c r="O280" i="24" s="1"/>
  <c r="N280" i="24" s="1"/>
  <c r="J282" i="24"/>
  <c r="L282" i="24" s="1"/>
  <c r="O282" i="24" s="1"/>
  <c r="M282" i="24" s="1"/>
  <c r="J284" i="24"/>
  <c r="J286" i="24"/>
  <c r="J288" i="24"/>
  <c r="L288" i="24" s="1"/>
  <c r="O288" i="24" s="1"/>
  <c r="N288" i="24" s="1"/>
  <c r="J290" i="24"/>
  <c r="L290" i="24" s="1"/>
  <c r="O290" i="24" s="1"/>
  <c r="N290" i="24" s="1"/>
  <c r="J292" i="24"/>
  <c r="L292" i="24" s="1"/>
  <c r="O292" i="24" s="1"/>
  <c r="M292" i="24" s="1"/>
  <c r="J294" i="24"/>
  <c r="L294" i="24" s="1"/>
  <c r="O294" i="24" s="1"/>
  <c r="M294" i="24" s="1"/>
  <c r="J296" i="24"/>
  <c r="J298" i="24"/>
  <c r="L298" i="24" s="1"/>
  <c r="O298" i="24" s="1"/>
  <c r="J300" i="24"/>
  <c r="J302" i="24"/>
  <c r="J304" i="24"/>
  <c r="J306" i="24"/>
  <c r="L306" i="24" s="1"/>
  <c r="O306" i="24" s="1"/>
  <c r="N306" i="24" s="1"/>
  <c r="J308" i="24"/>
  <c r="L308" i="24" s="1"/>
  <c r="O308" i="24" s="1"/>
  <c r="N308" i="24" s="1"/>
  <c r="J310" i="24"/>
  <c r="L310" i="24" s="1"/>
  <c r="O310" i="24" s="1"/>
  <c r="N310" i="24" s="1"/>
  <c r="J312" i="24"/>
  <c r="J314" i="24"/>
  <c r="L314" i="24" s="1"/>
  <c r="O314" i="24" s="1"/>
  <c r="N314" i="24" s="1"/>
  <c r="J316" i="24"/>
  <c r="J318" i="24"/>
  <c r="J320" i="24"/>
  <c r="L320" i="24" s="1"/>
  <c r="O320" i="24" s="1"/>
  <c r="N320" i="24" s="1"/>
  <c r="J325" i="24"/>
  <c r="L325" i="24" s="1"/>
  <c r="O325" i="24" s="1"/>
  <c r="M325" i="24" s="1"/>
  <c r="J340" i="24"/>
  <c r="L340" i="24" s="1"/>
  <c r="O340" i="24" s="1"/>
  <c r="M340" i="24" s="1"/>
  <c r="J356" i="24"/>
  <c r="L356" i="24" s="1"/>
  <c r="O356" i="24" s="1"/>
  <c r="N356" i="24" s="1"/>
  <c r="J369" i="24"/>
  <c r="J375" i="24"/>
  <c r="L375" i="24" s="1"/>
  <c r="O375" i="24" s="1"/>
  <c r="N375" i="24" s="1"/>
  <c r="J410" i="24"/>
  <c r="J412" i="24"/>
  <c r="J416" i="24"/>
  <c r="L416" i="24" s="1"/>
  <c r="O416" i="24" s="1"/>
  <c r="M416" i="24" s="1"/>
  <c r="J420" i="24"/>
  <c r="L420" i="24" s="1"/>
  <c r="O420" i="24" s="1"/>
  <c r="N420" i="24" s="1"/>
  <c r="J424" i="24"/>
  <c r="L424" i="24" s="1"/>
  <c r="O424" i="24" s="1"/>
  <c r="N424" i="24" s="1"/>
  <c r="J426" i="24"/>
  <c r="L426" i="24" s="1"/>
  <c r="O426" i="24" s="1"/>
  <c r="N426" i="24" s="1"/>
  <c r="J428" i="24"/>
  <c r="J430" i="24"/>
  <c r="L430" i="24" s="1"/>
  <c r="O430" i="24" s="1"/>
  <c r="N430" i="24" s="1"/>
  <c r="K514" i="24"/>
  <c r="J516" i="24"/>
  <c r="J517" i="24"/>
  <c r="L517" i="24" s="1"/>
  <c r="O517" i="24" s="1"/>
  <c r="M517" i="24" s="1"/>
  <c r="J530" i="24"/>
  <c r="K565" i="24"/>
  <c r="L565" i="24" s="1"/>
  <c r="O565" i="24" s="1"/>
  <c r="M565" i="24" s="1"/>
  <c r="J586" i="24"/>
  <c r="M684" i="24"/>
  <c r="J690" i="24"/>
  <c r="L690" i="24" s="1"/>
  <c r="O690" i="24" s="1"/>
  <c r="P690" i="24" s="1"/>
  <c r="K15" i="24"/>
  <c r="L15" i="24" s="1"/>
  <c r="O15" i="24" s="1"/>
  <c r="J62" i="24"/>
  <c r="J73" i="24"/>
  <c r="J95" i="24"/>
  <c r="K116" i="24"/>
  <c r="L116" i="24" s="1"/>
  <c r="O116" i="24" s="1"/>
  <c r="N116" i="24" s="1"/>
  <c r="J121" i="24"/>
  <c r="K337" i="24"/>
  <c r="K353" i="24"/>
  <c r="K369" i="24"/>
  <c r="J371" i="24"/>
  <c r="J388" i="24"/>
  <c r="K442" i="24"/>
  <c r="K466" i="24"/>
  <c r="J476" i="24"/>
  <c r="L476" i="24" s="1"/>
  <c r="O476" i="24" s="1"/>
  <c r="M476" i="24" s="1"/>
  <c r="K503" i="24"/>
  <c r="K516" i="24"/>
  <c r="K530" i="24"/>
  <c r="J532" i="24"/>
  <c r="K567" i="24"/>
  <c r="K578" i="24"/>
  <c r="K586" i="24"/>
  <c r="K610" i="24"/>
  <c r="K62" i="24"/>
  <c r="K73" i="24"/>
  <c r="J75" i="24"/>
  <c r="L75" i="24" s="1"/>
  <c r="O75" i="24" s="1"/>
  <c r="M75" i="24" s="1"/>
  <c r="K95" i="24"/>
  <c r="J97" i="24"/>
  <c r="L97" i="24" s="1"/>
  <c r="O97" i="24" s="1"/>
  <c r="N97" i="24" s="1"/>
  <c r="K121" i="24"/>
  <c r="K161" i="24"/>
  <c r="L161" i="24" s="1"/>
  <c r="O161" i="24" s="1"/>
  <c r="N161" i="24" s="1"/>
  <c r="K192" i="24"/>
  <c r="L192" i="24" s="1"/>
  <c r="O192" i="24" s="1"/>
  <c r="K339" i="24"/>
  <c r="K355" i="24"/>
  <c r="K371" i="24"/>
  <c r="L376" i="24"/>
  <c r="O376" i="24" s="1"/>
  <c r="K388" i="24"/>
  <c r="L388" i="24" s="1"/>
  <c r="O388" i="24" s="1"/>
  <c r="N388" i="24" s="1"/>
  <c r="K401" i="24"/>
  <c r="K415" i="24"/>
  <c r="L415" i="24" s="1"/>
  <c r="O415" i="24" s="1"/>
  <c r="N415" i="24" s="1"/>
  <c r="K419" i="24"/>
  <c r="L419" i="24" s="1"/>
  <c r="O419" i="24" s="1"/>
  <c r="N419" i="24" s="1"/>
  <c r="K423" i="24"/>
  <c r="L423" i="24" s="1"/>
  <c r="O423" i="24" s="1"/>
  <c r="N423" i="24" s="1"/>
  <c r="K448" i="24"/>
  <c r="L448" i="24" s="1"/>
  <c r="O448" i="24" s="1"/>
  <c r="N448" i="24" s="1"/>
  <c r="K453" i="24"/>
  <c r="J506" i="24"/>
  <c r="J518" i="24"/>
  <c r="K532" i="24"/>
  <c r="K437" i="24"/>
  <c r="K461" i="24"/>
  <c r="J467" i="24"/>
  <c r="L467" i="24" s="1"/>
  <c r="O467" i="24" s="1"/>
  <c r="N467" i="24" s="1"/>
  <c r="K486" i="24"/>
  <c r="L486" i="24" s="1"/>
  <c r="O486" i="24" s="1"/>
  <c r="M486" i="24" s="1"/>
  <c r="J504" i="24"/>
  <c r="K518" i="24"/>
  <c r="J520" i="24"/>
  <c r="J595" i="24"/>
  <c r="L595" i="24" s="1"/>
  <c r="O595" i="24" s="1"/>
  <c r="N595" i="24" s="1"/>
  <c r="J618" i="24"/>
  <c r="L618" i="24" s="1"/>
  <c r="O618" i="24" s="1"/>
  <c r="N618" i="24" s="1"/>
  <c r="J629" i="24"/>
  <c r="L629" i="24" s="1"/>
  <c r="O629" i="24" s="1"/>
  <c r="N629" i="24" s="1"/>
  <c r="J643" i="24"/>
  <c r="L643" i="24" s="1"/>
  <c r="O643" i="24" s="1"/>
  <c r="M643" i="24" s="1"/>
  <c r="J660" i="24"/>
  <c r="L660" i="24" s="1"/>
  <c r="O660" i="24" s="1"/>
  <c r="M660" i="24" s="1"/>
  <c r="J668" i="24"/>
  <c r="J680" i="24"/>
  <c r="L680" i="24" s="1"/>
  <c r="O680" i="24" s="1"/>
  <c r="Q680" i="24" s="1"/>
  <c r="J686" i="24"/>
  <c r="L686" i="24" s="1"/>
  <c r="O686" i="24" s="1"/>
  <c r="Q686" i="24" s="1"/>
  <c r="J695" i="24"/>
  <c r="L695" i="24" s="1"/>
  <c r="O695" i="24" s="1"/>
  <c r="Q695" i="24" s="1"/>
  <c r="J16" i="24"/>
  <c r="L16" i="24" s="1"/>
  <c r="O16" i="24" s="1"/>
  <c r="K80" i="24"/>
  <c r="L80" i="24" s="1"/>
  <c r="O80" i="24" s="1"/>
  <c r="J82" i="24"/>
  <c r="L82" i="24" s="1"/>
  <c r="O82" i="24" s="1"/>
  <c r="M82" i="24" s="1"/>
  <c r="J85" i="24"/>
  <c r="J104" i="24"/>
  <c r="J107" i="24"/>
  <c r="L107" i="24" s="1"/>
  <c r="O107" i="24" s="1"/>
  <c r="M107" i="24" s="1"/>
  <c r="K125" i="24"/>
  <c r="L125" i="24" s="1"/>
  <c r="O125" i="24" s="1"/>
  <c r="M125" i="24" s="1"/>
  <c r="J127" i="24"/>
  <c r="L127" i="24" s="1"/>
  <c r="O127" i="24" s="1"/>
  <c r="N127" i="24" s="1"/>
  <c r="J133" i="24"/>
  <c r="L133" i="24" s="1"/>
  <c r="O133" i="24" s="1"/>
  <c r="N133" i="24" s="1"/>
  <c r="J146" i="24"/>
  <c r="L146" i="24" s="1"/>
  <c r="O146" i="24" s="1"/>
  <c r="N146" i="24" s="1"/>
  <c r="J155" i="24"/>
  <c r="L155" i="24" s="1"/>
  <c r="O155" i="24" s="1"/>
  <c r="N155" i="24" s="1"/>
  <c r="J209" i="24"/>
  <c r="L209" i="24" s="1"/>
  <c r="O209" i="24" s="1"/>
  <c r="J258" i="24"/>
  <c r="J262" i="24"/>
  <c r="K343" i="24"/>
  <c r="K359" i="24"/>
  <c r="K378" i="24"/>
  <c r="L378" i="24" s="1"/>
  <c r="O378" i="24" s="1"/>
  <c r="M378" i="24" s="1"/>
  <c r="J383" i="24"/>
  <c r="L383" i="24" s="1"/>
  <c r="O383" i="24" s="1"/>
  <c r="K480" i="24"/>
  <c r="L480" i="24" s="1"/>
  <c r="O480" i="24" s="1"/>
  <c r="N480" i="24" s="1"/>
  <c r="K482" i="24"/>
  <c r="J487" i="24"/>
  <c r="J489" i="24"/>
  <c r="J502" i="24"/>
  <c r="L502" i="24" s="1"/>
  <c r="O502" i="24" s="1"/>
  <c r="N502" i="24" s="1"/>
  <c r="K520" i="24"/>
  <c r="J522" i="24"/>
  <c r="J536" i="24"/>
  <c r="J539" i="24"/>
  <c r="K568" i="24"/>
  <c r="J593" i="24"/>
  <c r="K595" i="24"/>
  <c r="J61" i="24"/>
  <c r="J84" i="24"/>
  <c r="K104" i="24"/>
  <c r="J106" i="24"/>
  <c r="J132" i="24"/>
  <c r="K177" i="24"/>
  <c r="L177" i="24" s="1"/>
  <c r="O177" i="24" s="1"/>
  <c r="K179" i="24"/>
  <c r="L179" i="24" s="1"/>
  <c r="O179" i="24" s="1"/>
  <c r="M179" i="24" s="1"/>
  <c r="J208" i="24"/>
  <c r="K258" i="24"/>
  <c r="J260" i="24"/>
  <c r="J382" i="24"/>
  <c r="J385" i="24"/>
  <c r="L385" i="24" s="1"/>
  <c r="O385" i="24" s="1"/>
  <c r="N385" i="24" s="1"/>
  <c r="K471" i="24"/>
  <c r="L471" i="24" s="1"/>
  <c r="O471" i="24" s="1"/>
  <c r="N471" i="24" s="1"/>
  <c r="J477" i="24"/>
  <c r="J479" i="24"/>
  <c r="J481" i="24"/>
  <c r="J483" i="24"/>
  <c r="J497" i="24"/>
  <c r="L497" i="24" s="1"/>
  <c r="O497" i="24" s="1"/>
  <c r="N497" i="24" s="1"/>
  <c r="K522" i="24"/>
  <c r="J524" i="24"/>
  <c r="K536" i="24"/>
  <c r="J538" i="24"/>
  <c r="K593" i="24"/>
  <c r="J604" i="24"/>
  <c r="J702" i="24"/>
  <c r="L702" i="24" s="1"/>
  <c r="O702" i="24" s="1"/>
  <c r="Q702" i="24" s="1"/>
  <c r="L266" i="24"/>
  <c r="O266" i="24" s="1"/>
  <c r="Q266" i="24" s="1"/>
  <c r="K84" i="24"/>
  <c r="K106" i="24"/>
  <c r="K132" i="24"/>
  <c r="J139" i="24"/>
  <c r="K172" i="24"/>
  <c r="L172" i="24" s="1"/>
  <c r="O172" i="24" s="1"/>
  <c r="K208" i="24"/>
  <c r="K260" i="24"/>
  <c r="J268" i="24"/>
  <c r="L268" i="24" s="1"/>
  <c r="O268" i="24" s="1"/>
  <c r="N268" i="24" s="1"/>
  <c r="K327" i="24"/>
  <c r="K331" i="24"/>
  <c r="K347" i="24"/>
  <c r="K363" i="24"/>
  <c r="K382" i="24"/>
  <c r="J384" i="24"/>
  <c r="K449" i="24"/>
  <c r="K524" i="24"/>
  <c r="L526" i="24"/>
  <c r="O526" i="24" s="1"/>
  <c r="P526" i="24" s="1"/>
  <c r="K538" i="24"/>
  <c r="K604" i="24"/>
  <c r="Q690" i="24"/>
  <c r="Q675" i="24"/>
  <c r="M675" i="24"/>
  <c r="M688" i="24"/>
  <c r="M194" i="24"/>
  <c r="L201" i="24"/>
  <c r="O201" i="24" s="1"/>
  <c r="M201" i="24" s="1"/>
  <c r="L682" i="24"/>
  <c r="O682" i="24" s="1"/>
  <c r="Q682" i="24" s="1"/>
  <c r="L410" i="24"/>
  <c r="O410" i="24" s="1"/>
  <c r="M410" i="24" s="1"/>
  <c r="L469" i="24"/>
  <c r="O469" i="24" s="1"/>
  <c r="Q469" i="24" s="1"/>
  <c r="L31" i="24"/>
  <c r="O31" i="24" s="1"/>
  <c r="L37" i="24"/>
  <c r="O37" i="24" s="1"/>
  <c r="L23" i="24"/>
  <c r="O23" i="24" s="1"/>
  <c r="M23" i="24" s="1"/>
  <c r="L46" i="24"/>
  <c r="O46" i="24" s="1"/>
  <c r="M46" i="24" s="1"/>
  <c r="L60" i="24"/>
  <c r="O60" i="24" s="1"/>
  <c r="L123" i="24"/>
  <c r="O123" i="24" s="1"/>
  <c r="N123" i="24" s="1"/>
  <c r="L33" i="24"/>
  <c r="O33" i="24" s="1"/>
  <c r="L102" i="24"/>
  <c r="O102" i="24" s="1"/>
  <c r="L29" i="24"/>
  <c r="O29" i="24" s="1"/>
  <c r="N29" i="24" s="1"/>
  <c r="L39" i="24"/>
  <c r="O39" i="24" s="1"/>
  <c r="N39" i="24" s="1"/>
  <c r="L58" i="24"/>
  <c r="O58" i="24" s="1"/>
  <c r="L53" i="24"/>
  <c r="O53" i="24" s="1"/>
  <c r="M53" i="24" s="1"/>
  <c r="L63" i="24"/>
  <c r="O63" i="24" s="1"/>
  <c r="N63" i="24" s="1"/>
  <c r="L27" i="24"/>
  <c r="O27" i="24" s="1"/>
  <c r="M27" i="24" s="1"/>
  <c r="L41" i="24"/>
  <c r="O41" i="24" s="1"/>
  <c r="M41" i="24" s="1"/>
  <c r="L25" i="24"/>
  <c r="O25" i="24" s="1"/>
  <c r="N25" i="24" s="1"/>
  <c r="L35" i="24"/>
  <c r="O35" i="24" s="1"/>
  <c r="M35" i="24" s="1"/>
  <c r="L48" i="24"/>
  <c r="O48" i="24" s="1"/>
  <c r="M138" i="24"/>
  <c r="L138" i="24"/>
  <c r="O138" i="24" s="1"/>
  <c r="N138" i="24" s="1"/>
  <c r="L61" i="24"/>
  <c r="O61" i="24" s="1"/>
  <c r="M61" i="24" s="1"/>
  <c r="L59" i="24"/>
  <c r="O59" i="24" s="1"/>
  <c r="N59" i="24" s="1"/>
  <c r="L86" i="24"/>
  <c r="O86" i="24" s="1"/>
  <c r="N86" i="24" s="1"/>
  <c r="L112" i="24"/>
  <c r="O112" i="24" s="1"/>
  <c r="N112" i="24" s="1"/>
  <c r="L134" i="24"/>
  <c r="O134" i="24" s="1"/>
  <c r="N134" i="24" s="1"/>
  <c r="L57" i="24"/>
  <c r="O57" i="24" s="1"/>
  <c r="N57" i="24" s="1"/>
  <c r="L114" i="24"/>
  <c r="O114" i="24" s="1"/>
  <c r="N114" i="24" s="1"/>
  <c r="L136" i="24"/>
  <c r="O136" i="24" s="1"/>
  <c r="N136" i="24" s="1"/>
  <c r="J355" i="24"/>
  <c r="H355" i="24"/>
  <c r="H28" i="24"/>
  <c r="H34" i="24"/>
  <c r="H36" i="24"/>
  <c r="H38" i="24"/>
  <c r="H40" i="24"/>
  <c r="H42" i="24"/>
  <c r="H47" i="24"/>
  <c r="H49" i="24"/>
  <c r="H51" i="24"/>
  <c r="H53" i="24"/>
  <c r="H58" i="24"/>
  <c r="H60" i="24"/>
  <c r="H62" i="24"/>
  <c r="H64" i="24"/>
  <c r="H149" i="24"/>
  <c r="J149" i="24"/>
  <c r="L233" i="24"/>
  <c r="O233" i="24" s="1"/>
  <c r="M233" i="24" s="1"/>
  <c r="L254" i="24"/>
  <c r="O254" i="24" s="1"/>
  <c r="N254" i="24" s="1"/>
  <c r="L228" i="24"/>
  <c r="O228" i="24" s="1"/>
  <c r="M228" i="24" s="1"/>
  <c r="H24" i="24"/>
  <c r="H26" i="24"/>
  <c r="H30" i="24"/>
  <c r="H32" i="24"/>
  <c r="L72" i="24"/>
  <c r="O72" i="24" s="1"/>
  <c r="M72" i="24" s="1"/>
  <c r="H73" i="24"/>
  <c r="H75" i="24"/>
  <c r="L76" i="24"/>
  <c r="O76" i="24" s="1"/>
  <c r="H80" i="24"/>
  <c r="L81" i="24"/>
  <c r="O81" i="24" s="1"/>
  <c r="M81" i="24" s="1"/>
  <c r="H82" i="24"/>
  <c r="L83" i="24"/>
  <c r="O83" i="24" s="1"/>
  <c r="N83" i="24" s="1"/>
  <c r="H84" i="24"/>
  <c r="H86" i="24"/>
  <c r="L87" i="24"/>
  <c r="O87" i="24" s="1"/>
  <c r="M87" i="24" s="1"/>
  <c r="H91" i="24"/>
  <c r="L92" i="24"/>
  <c r="O92" i="24" s="1"/>
  <c r="M92" i="24" s="1"/>
  <c r="H93" i="24"/>
  <c r="L94" i="24"/>
  <c r="O94" i="24" s="1"/>
  <c r="M94" i="24" s="1"/>
  <c r="H95" i="24"/>
  <c r="H97" i="24"/>
  <c r="L101" i="24"/>
  <c r="O101" i="24" s="1"/>
  <c r="N101" i="24" s="1"/>
  <c r="H102" i="24"/>
  <c r="L103" i="24"/>
  <c r="O103" i="24" s="1"/>
  <c r="M103" i="24" s="1"/>
  <c r="H104" i="24"/>
  <c r="L105" i="24"/>
  <c r="O105" i="24" s="1"/>
  <c r="M105" i="24" s="1"/>
  <c r="H106" i="24"/>
  <c r="H112" i="24"/>
  <c r="L113" i="24"/>
  <c r="O113" i="24" s="1"/>
  <c r="N113" i="24" s="1"/>
  <c r="H114" i="24"/>
  <c r="L115" i="24"/>
  <c r="O115" i="24" s="1"/>
  <c r="M115" i="24" s="1"/>
  <c r="H116" i="24"/>
  <c r="L120" i="24"/>
  <c r="O120" i="24" s="1"/>
  <c r="M120" i="24" s="1"/>
  <c r="H121" i="24"/>
  <c r="H123" i="24"/>
  <c r="L124" i="24"/>
  <c r="O124" i="24" s="1"/>
  <c r="H125" i="24"/>
  <c r="L126" i="24"/>
  <c r="O126" i="24" s="1"/>
  <c r="M126" i="24" s="1"/>
  <c r="H127" i="24"/>
  <c r="L131" i="24"/>
  <c r="O131" i="24" s="1"/>
  <c r="N131" i="24" s="1"/>
  <c r="H132" i="24"/>
  <c r="H134" i="24"/>
  <c r="L135" i="24"/>
  <c r="O135" i="24" s="1"/>
  <c r="N135" i="24" s="1"/>
  <c r="H136" i="24"/>
  <c r="L137" i="24"/>
  <c r="O137" i="24" s="1"/>
  <c r="M137" i="24" s="1"/>
  <c r="H138" i="24"/>
  <c r="H147" i="24"/>
  <c r="J147" i="24"/>
  <c r="L185" i="24"/>
  <c r="O185" i="24" s="1"/>
  <c r="N185" i="24" s="1"/>
  <c r="L296" i="24"/>
  <c r="O296" i="24" s="1"/>
  <c r="M296" i="24" s="1"/>
  <c r="H15" i="24"/>
  <c r="K153" i="24"/>
  <c r="H156" i="24"/>
  <c r="J156" i="24"/>
  <c r="L187" i="24"/>
  <c r="O187" i="24" s="1"/>
  <c r="M187" i="24" s="1"/>
  <c r="L210" i="24"/>
  <c r="O210" i="24" s="1"/>
  <c r="N212" i="24"/>
  <c r="L336" i="24"/>
  <c r="O336" i="24" s="1"/>
  <c r="N336" i="24" s="1"/>
  <c r="L140" i="24"/>
  <c r="O140" i="24" s="1"/>
  <c r="M140" i="24" s="1"/>
  <c r="K326" i="24"/>
  <c r="L326" i="24" s="1"/>
  <c r="O326" i="24" s="1"/>
  <c r="N326" i="24" s="1"/>
  <c r="H326" i="24"/>
  <c r="H23" i="24"/>
  <c r="L24" i="24"/>
  <c r="O24" i="24" s="1"/>
  <c r="M24" i="24" s="1"/>
  <c r="H25" i="24"/>
  <c r="L26" i="24"/>
  <c r="O26" i="24" s="1"/>
  <c r="M26" i="24" s="1"/>
  <c r="H27" i="24"/>
  <c r="L28" i="24"/>
  <c r="O28" i="24" s="1"/>
  <c r="H29" i="24"/>
  <c r="L30" i="24"/>
  <c r="O30" i="24" s="1"/>
  <c r="H31" i="24"/>
  <c r="L32" i="24"/>
  <c r="O32" i="24" s="1"/>
  <c r="N32" i="24" s="1"/>
  <c r="H33" i="24"/>
  <c r="L34" i="24"/>
  <c r="O34" i="24" s="1"/>
  <c r="N34" i="24" s="1"/>
  <c r="H35" i="24"/>
  <c r="L36" i="24"/>
  <c r="O36" i="24" s="1"/>
  <c r="M36" i="24" s="1"/>
  <c r="H37" i="24"/>
  <c r="L38" i="24"/>
  <c r="O38" i="24" s="1"/>
  <c r="N38" i="24" s="1"/>
  <c r="H39" i="24"/>
  <c r="L40" i="24"/>
  <c r="O40" i="24" s="1"/>
  <c r="M40" i="24" s="1"/>
  <c r="H41" i="24"/>
  <c r="L42" i="24"/>
  <c r="O42" i="24" s="1"/>
  <c r="M42" i="24" s="1"/>
  <c r="H46" i="24"/>
  <c r="L47" i="24"/>
  <c r="O47" i="24" s="1"/>
  <c r="M47" i="24" s="1"/>
  <c r="H48" i="24"/>
  <c r="L49" i="24"/>
  <c r="O49" i="24" s="1"/>
  <c r="H50" i="24"/>
  <c r="L51" i="24"/>
  <c r="O51" i="24" s="1"/>
  <c r="M51" i="24" s="1"/>
  <c r="H52" i="24"/>
  <c r="H57" i="24"/>
  <c r="H59" i="24"/>
  <c r="H61" i="24"/>
  <c r="H141" i="24"/>
  <c r="J141" i="24"/>
  <c r="L148" i="24"/>
  <c r="O148" i="24" s="1"/>
  <c r="K156" i="24"/>
  <c r="L163" i="24"/>
  <c r="O163" i="24" s="1"/>
  <c r="N163" i="24" s="1"/>
  <c r="K224" i="24"/>
  <c r="H224" i="24"/>
  <c r="J293" i="24"/>
  <c r="H293" i="24"/>
  <c r="Q194" i="24"/>
  <c r="P194" i="24"/>
  <c r="K232" i="24"/>
  <c r="L232" i="24" s="1"/>
  <c r="O232" i="24" s="1"/>
  <c r="H232" i="24"/>
  <c r="K262" i="24"/>
  <c r="L262" i="24" s="1"/>
  <c r="O262" i="24" s="1"/>
  <c r="M262" i="24" s="1"/>
  <c r="H262" i="24"/>
  <c r="J309" i="24"/>
  <c r="H309" i="24"/>
  <c r="H154" i="24"/>
  <c r="J154" i="24"/>
  <c r="L170" i="24"/>
  <c r="O170" i="24" s="1"/>
  <c r="N170" i="24" s="1"/>
  <c r="K234" i="24"/>
  <c r="L234" i="24" s="1"/>
  <c r="O234" i="24" s="1"/>
  <c r="H234" i="24"/>
  <c r="L242" i="24"/>
  <c r="O242" i="24" s="1"/>
  <c r="J162" i="24"/>
  <c r="J164" i="24"/>
  <c r="J169" i="24"/>
  <c r="J171" i="24"/>
  <c r="J173" i="24"/>
  <c r="J178" i="24"/>
  <c r="J184" i="24"/>
  <c r="J186" i="24"/>
  <c r="N187" i="24"/>
  <c r="J188" i="24"/>
  <c r="J193" i="24"/>
  <c r="N194" i="24"/>
  <c r="J195" i="24"/>
  <c r="J200" i="24"/>
  <c r="J202" i="24"/>
  <c r="J279" i="24"/>
  <c r="H279" i="24"/>
  <c r="J295" i="24"/>
  <c r="H295" i="24"/>
  <c r="J311" i="24"/>
  <c r="H311" i="24"/>
  <c r="L412" i="24"/>
  <c r="O412" i="24" s="1"/>
  <c r="M412" i="24" s="1"/>
  <c r="L267" i="24"/>
  <c r="O267" i="24" s="1"/>
  <c r="N267" i="24" s="1"/>
  <c r="J281" i="24"/>
  <c r="H281" i="24"/>
  <c r="L284" i="24"/>
  <c r="O284" i="24" s="1"/>
  <c r="M284" i="24" s="1"/>
  <c r="J297" i="24"/>
  <c r="H297" i="24"/>
  <c r="L300" i="24"/>
  <c r="O300" i="24" s="1"/>
  <c r="N300" i="24" s="1"/>
  <c r="J313" i="24"/>
  <c r="H313" i="24"/>
  <c r="L316" i="24"/>
  <c r="O316" i="24" s="1"/>
  <c r="M316" i="24" s="1"/>
  <c r="H161" i="24"/>
  <c r="H163" i="24"/>
  <c r="H165" i="24"/>
  <c r="H170" i="24"/>
  <c r="H172" i="24"/>
  <c r="H177" i="24"/>
  <c r="H179" i="24"/>
  <c r="H185" i="24"/>
  <c r="H187" i="24"/>
  <c r="H192" i="24"/>
  <c r="H194" i="24"/>
  <c r="H199" i="24"/>
  <c r="H201" i="24"/>
  <c r="J245" i="24"/>
  <c r="H245" i="24"/>
  <c r="K252" i="24"/>
  <c r="L252" i="24" s="1"/>
  <c r="O252" i="24" s="1"/>
  <c r="L255" i="24"/>
  <c r="O255" i="24" s="1"/>
  <c r="L259" i="24"/>
  <c r="O259" i="24" s="1"/>
  <c r="M259" i="24" s="1"/>
  <c r="J283" i="24"/>
  <c r="H283" i="24"/>
  <c r="L286" i="24"/>
  <c r="O286" i="24" s="1"/>
  <c r="M286" i="24" s="1"/>
  <c r="J299" i="24"/>
  <c r="H299" i="24"/>
  <c r="L302" i="24"/>
  <c r="O302" i="24" s="1"/>
  <c r="N302" i="24" s="1"/>
  <c r="J315" i="24"/>
  <c r="H315" i="24"/>
  <c r="L318" i="24"/>
  <c r="O318" i="24" s="1"/>
  <c r="M318" i="24" s="1"/>
  <c r="M330" i="24"/>
  <c r="L330" i="24"/>
  <c r="O330" i="24" s="1"/>
  <c r="N330" i="24"/>
  <c r="H208" i="24"/>
  <c r="H210" i="24"/>
  <c r="L211" i="24"/>
  <c r="O211" i="24" s="1"/>
  <c r="H212" i="24"/>
  <c r="L213" i="24"/>
  <c r="O213" i="24" s="1"/>
  <c r="N213" i="24" s="1"/>
  <c r="J243" i="24"/>
  <c r="H243" i="24"/>
  <c r="K244" i="24"/>
  <c r="H252" i="24"/>
  <c r="L256" i="24"/>
  <c r="O256" i="24" s="1"/>
  <c r="M256" i="24" s="1"/>
  <c r="H267" i="24"/>
  <c r="J285" i="24"/>
  <c r="H285" i="24"/>
  <c r="J301" i="24"/>
  <c r="H301" i="24"/>
  <c r="L304" i="24"/>
  <c r="O304" i="24" s="1"/>
  <c r="M304" i="24" s="1"/>
  <c r="J317" i="24"/>
  <c r="H317" i="24"/>
  <c r="J339" i="24"/>
  <c r="H339" i="24"/>
  <c r="L352" i="24"/>
  <c r="O352" i="24" s="1"/>
  <c r="M352" i="24" s="1"/>
  <c r="Q367" i="24"/>
  <c r="P367" i="24"/>
  <c r="J241" i="24"/>
  <c r="H241" i="24"/>
  <c r="N266" i="24"/>
  <c r="J275" i="24"/>
  <c r="H275" i="24"/>
  <c r="J287" i="24"/>
  <c r="H287" i="24"/>
  <c r="J303" i="24"/>
  <c r="H303" i="24"/>
  <c r="J319" i="24"/>
  <c r="H319" i="24"/>
  <c r="H260" i="24"/>
  <c r="L261" i="24"/>
  <c r="O261" i="24" s="1"/>
  <c r="N261" i="24" s="1"/>
  <c r="J289" i="24"/>
  <c r="H289" i="24"/>
  <c r="J305" i="24"/>
  <c r="H305" i="24"/>
  <c r="J324" i="24"/>
  <c r="H324" i="24"/>
  <c r="J277" i="24"/>
  <c r="H277" i="24"/>
  <c r="J291" i="24"/>
  <c r="H291" i="24"/>
  <c r="J307" i="24"/>
  <c r="H307" i="24"/>
  <c r="L328" i="24"/>
  <c r="O328" i="24" s="1"/>
  <c r="M328" i="24" s="1"/>
  <c r="L329" i="24"/>
  <c r="O329" i="24" s="1"/>
  <c r="N329" i="24" s="1"/>
  <c r="Q386" i="24"/>
  <c r="P386" i="24"/>
  <c r="H327" i="24"/>
  <c r="J333" i="24"/>
  <c r="H333" i="24"/>
  <c r="L346" i="24"/>
  <c r="O346" i="24" s="1"/>
  <c r="N346" i="24" s="1"/>
  <c r="J349" i="24"/>
  <c r="H349" i="24"/>
  <c r="L362" i="24"/>
  <c r="O362" i="24" s="1"/>
  <c r="M362" i="24" s="1"/>
  <c r="J365" i="24"/>
  <c r="H365" i="24"/>
  <c r="Q376" i="24"/>
  <c r="P376" i="24"/>
  <c r="L396" i="24"/>
  <c r="O396" i="24" s="1"/>
  <c r="N396" i="24" s="1"/>
  <c r="L398" i="24"/>
  <c r="O398" i="24" s="1"/>
  <c r="M398" i="24" s="1"/>
  <c r="L400" i="24"/>
  <c r="O400" i="24" s="1"/>
  <c r="M400" i="24" s="1"/>
  <c r="J343" i="24"/>
  <c r="H343" i="24"/>
  <c r="J359" i="24"/>
  <c r="H359" i="24"/>
  <c r="H409" i="24"/>
  <c r="J409" i="24"/>
  <c r="K460" i="24"/>
  <c r="J460" i="24"/>
  <c r="L334" i="24"/>
  <c r="O334" i="24" s="1"/>
  <c r="N334" i="24" s="1"/>
  <c r="J337" i="24"/>
  <c r="H337" i="24"/>
  <c r="L350" i="24"/>
  <c r="O350" i="24" s="1"/>
  <c r="N350" i="24" s="1"/>
  <c r="J353" i="24"/>
  <c r="H353" i="24"/>
  <c r="J327" i="24"/>
  <c r="H328" i="24"/>
  <c r="J331" i="24"/>
  <c r="H331" i="24"/>
  <c r="L344" i="24"/>
  <c r="O344" i="24" s="1"/>
  <c r="M344" i="24" s="1"/>
  <c r="J347" i="24"/>
  <c r="H347" i="24"/>
  <c r="L360" i="24"/>
  <c r="O360" i="24" s="1"/>
  <c r="N360" i="24" s="1"/>
  <c r="J363" i="24"/>
  <c r="H363" i="24"/>
  <c r="H261" i="24"/>
  <c r="H266" i="24"/>
  <c r="H268" i="24"/>
  <c r="L338" i="24"/>
  <c r="O338" i="24" s="1"/>
  <c r="M338" i="24" s="1"/>
  <c r="J341" i="24"/>
  <c r="H341" i="24"/>
  <c r="L354" i="24"/>
  <c r="O354" i="24" s="1"/>
  <c r="N354" i="24" s="1"/>
  <c r="J357" i="24"/>
  <c r="H357" i="24"/>
  <c r="N367" i="24"/>
  <c r="M367" i="24"/>
  <c r="L384" i="24"/>
  <c r="O384" i="24" s="1"/>
  <c r="N384" i="24" s="1"/>
  <c r="N386" i="24"/>
  <c r="M386" i="24"/>
  <c r="K395" i="24"/>
  <c r="L395" i="24" s="1"/>
  <c r="O395" i="24" s="1"/>
  <c r="H395" i="24"/>
  <c r="L332" i="24"/>
  <c r="O332" i="24" s="1"/>
  <c r="N332" i="24" s="1"/>
  <c r="J335" i="24"/>
  <c r="H335" i="24"/>
  <c r="L348" i="24"/>
  <c r="O348" i="24" s="1"/>
  <c r="M348" i="24" s="1"/>
  <c r="J351" i="24"/>
  <c r="H351" i="24"/>
  <c r="L364" i="24"/>
  <c r="O364" i="24" s="1"/>
  <c r="N364" i="24" s="1"/>
  <c r="L371" i="24"/>
  <c r="O371" i="24" s="1"/>
  <c r="M371" i="24" s="1"/>
  <c r="N376" i="24"/>
  <c r="M376" i="24"/>
  <c r="K397" i="24"/>
  <c r="H397" i="24"/>
  <c r="K399" i="24"/>
  <c r="L399" i="24" s="1"/>
  <c r="O399" i="24" s="1"/>
  <c r="N399" i="24" s="1"/>
  <c r="H399" i="24"/>
  <c r="L342" i="24"/>
  <c r="O342" i="24" s="1"/>
  <c r="N342" i="24" s="1"/>
  <c r="J345" i="24"/>
  <c r="H345" i="24"/>
  <c r="L358" i="24"/>
  <c r="O358" i="24" s="1"/>
  <c r="M358" i="24" s="1"/>
  <c r="J361" i="24"/>
  <c r="H361" i="24"/>
  <c r="L380" i="24"/>
  <c r="O380" i="24" s="1"/>
  <c r="M380" i="24" s="1"/>
  <c r="K452" i="24"/>
  <c r="J452" i="24"/>
  <c r="K409" i="24"/>
  <c r="J437" i="24"/>
  <c r="H437" i="24"/>
  <c r="J451" i="24"/>
  <c r="H451" i="24"/>
  <c r="J459" i="24"/>
  <c r="H459" i="24"/>
  <c r="L468" i="24"/>
  <c r="O468" i="24" s="1"/>
  <c r="N468" i="24" s="1"/>
  <c r="L512" i="24"/>
  <c r="O512" i="24" s="1"/>
  <c r="N512" i="24" s="1"/>
  <c r="Q410" i="24"/>
  <c r="P410" i="24"/>
  <c r="J425" i="24"/>
  <c r="H425" i="24"/>
  <c r="L534" i="24"/>
  <c r="O534" i="24" s="1"/>
  <c r="M534" i="24" s="1"/>
  <c r="L664" i="24"/>
  <c r="O664" i="24" s="1"/>
  <c r="N664" i="24" s="1"/>
  <c r="J442" i="24"/>
  <c r="H442" i="24"/>
  <c r="J443" i="24"/>
  <c r="J453" i="24"/>
  <c r="H453" i="24"/>
  <c r="J454" i="24"/>
  <c r="J461" i="24"/>
  <c r="H461" i="24"/>
  <c r="J465" i="24"/>
  <c r="L366" i="24"/>
  <c r="O366" i="24" s="1"/>
  <c r="M366" i="24" s="1"/>
  <c r="H367" i="24"/>
  <c r="L368" i="24"/>
  <c r="O368" i="24" s="1"/>
  <c r="N368" i="24" s="1"/>
  <c r="H369" i="24"/>
  <c r="L370" i="24"/>
  <c r="O370" i="24" s="1"/>
  <c r="N370" i="24" s="1"/>
  <c r="H371" i="24"/>
  <c r="H376" i="24"/>
  <c r="L377" i="24"/>
  <c r="O377" i="24" s="1"/>
  <c r="N377" i="24" s="1"/>
  <c r="H378" i="24"/>
  <c r="L379" i="24"/>
  <c r="O379" i="24" s="1"/>
  <c r="H380" i="24"/>
  <c r="L381" i="24"/>
  <c r="O381" i="24" s="1"/>
  <c r="M381" i="24" s="1"/>
  <c r="H382" i="24"/>
  <c r="H384" i="24"/>
  <c r="H386" i="24"/>
  <c r="L387" i="24"/>
  <c r="O387" i="24" s="1"/>
  <c r="H388" i="24"/>
  <c r="H400" i="24"/>
  <c r="J408" i="24"/>
  <c r="J414" i="24"/>
  <c r="J418" i="24"/>
  <c r="J422" i="24"/>
  <c r="J427" i="24"/>
  <c r="H427" i="24"/>
  <c r="L428" i="24"/>
  <c r="O428" i="24" s="1"/>
  <c r="M428" i="24" s="1"/>
  <c r="J466" i="24"/>
  <c r="H466" i="24"/>
  <c r="H469" i="24"/>
  <c r="K485" i="24"/>
  <c r="L485" i="24" s="1"/>
  <c r="O485" i="24" s="1"/>
  <c r="H485" i="24"/>
  <c r="M387" i="24"/>
  <c r="H396" i="24"/>
  <c r="H398" i="24"/>
  <c r="J407" i="24"/>
  <c r="N410" i="24"/>
  <c r="J444" i="24"/>
  <c r="H444" i="24"/>
  <c r="J455" i="24"/>
  <c r="H455" i="24"/>
  <c r="L456" i="24"/>
  <c r="O456" i="24" s="1"/>
  <c r="N456" i="24" s="1"/>
  <c r="L528" i="24"/>
  <c r="O528" i="24" s="1"/>
  <c r="M528" i="24" s="1"/>
  <c r="J401" i="24"/>
  <c r="J405" i="24"/>
  <c r="J406" i="24"/>
  <c r="J413" i="24"/>
  <c r="J417" i="24"/>
  <c r="J421" i="24"/>
  <c r="J429" i="24"/>
  <c r="H429" i="24"/>
  <c r="L488" i="24"/>
  <c r="O488" i="24" s="1"/>
  <c r="L518" i="24"/>
  <c r="O518" i="24" s="1"/>
  <c r="L578" i="24"/>
  <c r="O578" i="24" s="1"/>
  <c r="M578" i="24" s="1"/>
  <c r="K411" i="24"/>
  <c r="H415" i="24"/>
  <c r="H419" i="24"/>
  <c r="H423" i="24"/>
  <c r="K441" i="24"/>
  <c r="J449" i="24"/>
  <c r="H449" i="24"/>
  <c r="J450" i="24"/>
  <c r="J457" i="24"/>
  <c r="H457" i="24"/>
  <c r="J458" i="24"/>
  <c r="K470" i="24"/>
  <c r="H470" i="24"/>
  <c r="L557" i="24"/>
  <c r="O557" i="24" s="1"/>
  <c r="K477" i="24"/>
  <c r="H477" i="24"/>
  <c r="K491" i="24"/>
  <c r="H491" i="24"/>
  <c r="L504" i="24"/>
  <c r="O504" i="24" s="1"/>
  <c r="M504" i="24" s="1"/>
  <c r="J567" i="24"/>
  <c r="H567" i="24"/>
  <c r="K481" i="24"/>
  <c r="L481" i="24" s="1"/>
  <c r="O481" i="24" s="1"/>
  <c r="N481" i="24" s="1"/>
  <c r="H481" i="24"/>
  <c r="L490" i="24"/>
  <c r="O490" i="24" s="1"/>
  <c r="L506" i="24"/>
  <c r="O506" i="24" s="1"/>
  <c r="M506" i="24" s="1"/>
  <c r="K549" i="24"/>
  <c r="H549" i="24"/>
  <c r="J574" i="24"/>
  <c r="H574" i="24"/>
  <c r="L577" i="24"/>
  <c r="O577" i="24" s="1"/>
  <c r="N577" i="24" s="1"/>
  <c r="K487" i="24"/>
  <c r="L487" i="24" s="1"/>
  <c r="O487" i="24" s="1"/>
  <c r="H487" i="24"/>
  <c r="L496" i="24"/>
  <c r="O496" i="24" s="1"/>
  <c r="M496" i="24" s="1"/>
  <c r="K551" i="24"/>
  <c r="L551" i="24" s="1"/>
  <c r="O551" i="24" s="1"/>
  <c r="H551" i="24"/>
  <c r="Q603" i="24"/>
  <c r="P603" i="24"/>
  <c r="H467" i="24"/>
  <c r="K472" i="24"/>
  <c r="L472" i="24" s="1"/>
  <c r="O472" i="24" s="1"/>
  <c r="N472" i="24" s="1"/>
  <c r="H472" i="24"/>
  <c r="L498" i="24"/>
  <c r="O498" i="24" s="1"/>
  <c r="N498" i="24" s="1"/>
  <c r="N526" i="24"/>
  <c r="L540" i="24"/>
  <c r="O540" i="24" s="1"/>
  <c r="L548" i="24"/>
  <c r="O548" i="24" s="1"/>
  <c r="M548" i="24" s="1"/>
  <c r="K556" i="24"/>
  <c r="H556" i="24"/>
  <c r="J619" i="24"/>
  <c r="H619" i="24"/>
  <c r="K483" i="24"/>
  <c r="H483" i="24"/>
  <c r="K484" i="24"/>
  <c r="L484" i="24" s="1"/>
  <c r="O484" i="24" s="1"/>
  <c r="J492" i="24"/>
  <c r="L503" i="24"/>
  <c r="O503" i="24" s="1"/>
  <c r="N503" i="24" s="1"/>
  <c r="L514" i="24"/>
  <c r="O514" i="24" s="1"/>
  <c r="N514" i="24" s="1"/>
  <c r="L530" i="24"/>
  <c r="O530" i="24" s="1"/>
  <c r="N530" i="24" s="1"/>
  <c r="L550" i="24"/>
  <c r="O550" i="24" s="1"/>
  <c r="N550" i="24" s="1"/>
  <c r="K558" i="24"/>
  <c r="H558" i="24"/>
  <c r="J647" i="24"/>
  <c r="H647" i="24"/>
  <c r="H468" i="24"/>
  <c r="J478" i="24"/>
  <c r="K479" i="24"/>
  <c r="H479" i="24"/>
  <c r="K489" i="24"/>
  <c r="H489" i="24"/>
  <c r="L505" i="24"/>
  <c r="O505" i="24" s="1"/>
  <c r="N505" i="24" s="1"/>
  <c r="L552" i="24"/>
  <c r="O552" i="24" s="1"/>
  <c r="N552" i="24" s="1"/>
  <c r="L614" i="24"/>
  <c r="O614" i="24" s="1"/>
  <c r="M614" i="24" s="1"/>
  <c r="J610" i="24"/>
  <c r="H610" i="24"/>
  <c r="H568" i="24"/>
  <c r="L620" i="24"/>
  <c r="O620" i="24" s="1"/>
  <c r="N620" i="24" s="1"/>
  <c r="J628" i="24"/>
  <c r="H628" i="24"/>
  <c r="L648" i="24"/>
  <c r="O648" i="24" s="1"/>
  <c r="N648" i="24" s="1"/>
  <c r="J656" i="24"/>
  <c r="H656" i="24"/>
  <c r="K683" i="24"/>
  <c r="J683" i="24"/>
  <c r="K691" i="24"/>
  <c r="J691" i="24"/>
  <c r="L576" i="24"/>
  <c r="O576" i="24" s="1"/>
  <c r="N576" i="24" s="1"/>
  <c r="L593" i="24"/>
  <c r="O593" i="24" s="1"/>
  <c r="M593" i="24" s="1"/>
  <c r="L594" i="24"/>
  <c r="O594" i="24" s="1"/>
  <c r="M594" i="24" s="1"/>
  <c r="L605" i="24"/>
  <c r="O605" i="24" s="1"/>
  <c r="M605" i="24" s="1"/>
  <c r="J615" i="24"/>
  <c r="H615" i="24"/>
  <c r="J640" i="24"/>
  <c r="H640" i="24"/>
  <c r="J665" i="24"/>
  <c r="H665" i="24"/>
  <c r="H496" i="24"/>
  <c r="H498" i="24"/>
  <c r="H503" i="24"/>
  <c r="H505" i="24"/>
  <c r="K590" i="24"/>
  <c r="L590" i="24" s="1"/>
  <c r="O590" i="24" s="1"/>
  <c r="H604" i="24"/>
  <c r="L616" i="24"/>
  <c r="O616" i="24" s="1"/>
  <c r="N616" i="24" s="1"/>
  <c r="J621" i="24"/>
  <c r="H621" i="24"/>
  <c r="L641" i="24"/>
  <c r="O641" i="24" s="1"/>
  <c r="M641" i="24" s="1"/>
  <c r="J649" i="24"/>
  <c r="H649" i="24"/>
  <c r="K681" i="24"/>
  <c r="J681" i="24"/>
  <c r="K689" i="24"/>
  <c r="J689" i="24"/>
  <c r="H512" i="24"/>
  <c r="L513" i="24"/>
  <c r="O513" i="24" s="1"/>
  <c r="N513" i="24" s="1"/>
  <c r="H514" i="24"/>
  <c r="L515" i="24"/>
  <c r="O515" i="24" s="1"/>
  <c r="H516" i="24"/>
  <c r="H518" i="24"/>
  <c r="L519" i="24"/>
  <c r="O519" i="24" s="1"/>
  <c r="M519" i="24" s="1"/>
  <c r="H520" i="24"/>
  <c r="L521" i="24"/>
  <c r="O521" i="24" s="1"/>
  <c r="N521" i="24" s="1"/>
  <c r="H522" i="24"/>
  <c r="L523" i="24"/>
  <c r="O523" i="24" s="1"/>
  <c r="M523" i="24" s="1"/>
  <c r="H524" i="24"/>
  <c r="L525" i="24"/>
  <c r="O525" i="24" s="1"/>
  <c r="H526" i="24"/>
  <c r="L527" i="24"/>
  <c r="O527" i="24" s="1"/>
  <c r="N527" i="24" s="1"/>
  <c r="H528" i="24"/>
  <c r="L529" i="24"/>
  <c r="O529" i="24" s="1"/>
  <c r="N529" i="24" s="1"/>
  <c r="H530" i="24"/>
  <c r="L531" i="24"/>
  <c r="O531" i="24" s="1"/>
  <c r="N531" i="24" s="1"/>
  <c r="H532" i="24"/>
  <c r="L533" i="24"/>
  <c r="O533" i="24" s="1"/>
  <c r="M533" i="24" s="1"/>
  <c r="H534" i="24"/>
  <c r="L535" i="24"/>
  <c r="O535" i="24" s="1"/>
  <c r="M535" i="24" s="1"/>
  <c r="H536" i="24"/>
  <c r="L537" i="24"/>
  <c r="O537" i="24" s="1"/>
  <c r="M537" i="24" s="1"/>
  <c r="H538" i="24"/>
  <c r="L539" i="24"/>
  <c r="O539" i="24" s="1"/>
  <c r="N539" i="24" s="1"/>
  <c r="H540" i="24"/>
  <c r="L541" i="24"/>
  <c r="O541" i="24" s="1"/>
  <c r="L566" i="24"/>
  <c r="O566" i="24" s="1"/>
  <c r="M566" i="24" s="1"/>
  <c r="J568" i="24"/>
  <c r="J573" i="24"/>
  <c r="L575" i="24"/>
  <c r="O575" i="24" s="1"/>
  <c r="N575" i="24" s="1"/>
  <c r="J606" i="24"/>
  <c r="H606" i="24"/>
  <c r="L607" i="24"/>
  <c r="O607" i="24" s="1"/>
  <c r="N607" i="24" s="1"/>
  <c r="L622" i="24"/>
  <c r="O622" i="24" s="1"/>
  <c r="M622" i="24" s="1"/>
  <c r="J630" i="24"/>
  <c r="H630" i="24"/>
  <c r="L650" i="24"/>
  <c r="O650" i="24" s="1"/>
  <c r="N650" i="24" s="1"/>
  <c r="J661" i="24"/>
  <c r="H661" i="24"/>
  <c r="M515" i="24"/>
  <c r="L569" i="24"/>
  <c r="O569" i="24" s="1"/>
  <c r="J617" i="24"/>
  <c r="H617" i="24"/>
  <c r="L631" i="24"/>
  <c r="O631" i="24" s="1"/>
  <c r="N631" i="24" s="1"/>
  <c r="J642" i="24"/>
  <c r="H642" i="24"/>
  <c r="L662" i="24"/>
  <c r="O662" i="24" s="1"/>
  <c r="M662" i="24" s="1"/>
  <c r="J667" i="24"/>
  <c r="H667" i="24"/>
  <c r="K676" i="24"/>
  <c r="J676" i="24"/>
  <c r="K687" i="24"/>
  <c r="J687" i="24"/>
  <c r="J591" i="24"/>
  <c r="N603" i="24"/>
  <c r="M603" i="24"/>
  <c r="J608" i="24"/>
  <c r="H608" i="24"/>
  <c r="L609" i="24"/>
  <c r="O609" i="24" s="1"/>
  <c r="N609" i="24" s="1"/>
  <c r="J626" i="24"/>
  <c r="H626" i="24"/>
  <c r="J654" i="24"/>
  <c r="H654" i="24"/>
  <c r="L668" i="24"/>
  <c r="O668" i="24" s="1"/>
  <c r="H566" i="24"/>
  <c r="K585" i="24"/>
  <c r="L585" i="24" s="1"/>
  <c r="O585" i="24" s="1"/>
  <c r="N585" i="24" s="1"/>
  <c r="K591" i="24"/>
  <c r="K592" i="24"/>
  <c r="J632" i="24"/>
  <c r="H632" i="24"/>
  <c r="L655" i="24"/>
  <c r="O655" i="24" s="1"/>
  <c r="N655" i="24" s="1"/>
  <c r="J663" i="24"/>
  <c r="H663" i="24"/>
  <c r="K685" i="24"/>
  <c r="J685" i="24"/>
  <c r="K696" i="24"/>
  <c r="J696" i="24"/>
  <c r="H586" i="24"/>
  <c r="H591" i="24"/>
  <c r="H593" i="24"/>
  <c r="H595" i="24"/>
  <c r="N675" i="24"/>
  <c r="N680" i="24"/>
  <c r="N682" i="24"/>
  <c r="N684" i="24"/>
  <c r="N688" i="24"/>
  <c r="P675" i="24"/>
  <c r="P680" i="24"/>
  <c r="P682" i="24"/>
  <c r="P688" i="24"/>
  <c r="I702" i="26"/>
  <c r="J702" i="26" s="1"/>
  <c r="F702" i="26"/>
  <c r="I696" i="26"/>
  <c r="G696" i="26"/>
  <c r="K696" i="26" s="1"/>
  <c r="F696" i="26"/>
  <c r="H696" i="26" s="1"/>
  <c r="I695" i="26"/>
  <c r="J691" i="26"/>
  <c r="I691" i="26"/>
  <c r="K691" i="26" s="1"/>
  <c r="G691" i="26"/>
  <c r="F691" i="26"/>
  <c r="H691" i="26" s="1"/>
  <c r="I690" i="26"/>
  <c r="G690" i="26"/>
  <c r="K690" i="26" s="1"/>
  <c r="F690" i="26"/>
  <c r="J690" i="26" s="1"/>
  <c r="I689" i="26"/>
  <c r="G689" i="26"/>
  <c r="K689" i="26" s="1"/>
  <c r="F689" i="26"/>
  <c r="I688" i="26"/>
  <c r="G688" i="26"/>
  <c r="K688" i="26" s="1"/>
  <c r="I687" i="26"/>
  <c r="I686" i="26"/>
  <c r="I685" i="26"/>
  <c r="I684" i="26"/>
  <c r="I683" i="26"/>
  <c r="I682" i="26"/>
  <c r="I681" i="26"/>
  <c r="I680" i="26"/>
  <c r="G680" i="26"/>
  <c r="K680" i="26" s="1"/>
  <c r="F680" i="26"/>
  <c r="J680" i="26" s="1"/>
  <c r="I676" i="26"/>
  <c r="K676" i="26" s="1"/>
  <c r="G676" i="26"/>
  <c r="F676" i="26"/>
  <c r="I675" i="26"/>
  <c r="I668" i="26"/>
  <c r="F668" i="26"/>
  <c r="I667" i="26"/>
  <c r="G667" i="26"/>
  <c r="K667" i="26" s="1"/>
  <c r="I666" i="26"/>
  <c r="I665" i="26"/>
  <c r="I664" i="26"/>
  <c r="G664" i="26"/>
  <c r="K664" i="26" s="1"/>
  <c r="F664" i="26"/>
  <c r="H664" i="26" s="1"/>
  <c r="I663" i="26"/>
  <c r="G663" i="26"/>
  <c r="K663" i="26" s="1"/>
  <c r="F663" i="26"/>
  <c r="J663" i="26" s="1"/>
  <c r="I662" i="26"/>
  <c r="G662" i="26"/>
  <c r="K662" i="26" s="1"/>
  <c r="F662" i="26"/>
  <c r="I661" i="26"/>
  <c r="G661" i="26"/>
  <c r="K661" i="26" s="1"/>
  <c r="F661" i="26"/>
  <c r="J661" i="26" s="1"/>
  <c r="I660" i="26"/>
  <c r="G660" i="26"/>
  <c r="K660" i="26" s="1"/>
  <c r="F660" i="26"/>
  <c r="H660" i="26" s="1"/>
  <c r="J656" i="26"/>
  <c r="I656" i="26"/>
  <c r="G656" i="26"/>
  <c r="K656" i="26" s="1"/>
  <c r="F656" i="26"/>
  <c r="H656" i="26" s="1"/>
  <c r="I655" i="26"/>
  <c r="G655" i="26"/>
  <c r="K655" i="26" s="1"/>
  <c r="F655" i="26"/>
  <c r="J655" i="26" s="1"/>
  <c r="I654" i="26"/>
  <c r="G654" i="26"/>
  <c r="K654" i="26" s="1"/>
  <c r="F654" i="26"/>
  <c r="K650" i="26"/>
  <c r="I650" i="26"/>
  <c r="G650" i="26"/>
  <c r="F650" i="26"/>
  <c r="H650" i="26" s="1"/>
  <c r="I649" i="26"/>
  <c r="G649" i="26"/>
  <c r="K649" i="26" s="1"/>
  <c r="F649" i="26"/>
  <c r="J649" i="26" s="1"/>
  <c r="I648" i="26"/>
  <c r="G648" i="26"/>
  <c r="K648" i="26" s="1"/>
  <c r="F648" i="26"/>
  <c r="I647" i="26"/>
  <c r="G647" i="26"/>
  <c r="K647" i="26" s="1"/>
  <c r="F647" i="26"/>
  <c r="J647" i="26" s="1"/>
  <c r="K643" i="26"/>
  <c r="I643" i="26"/>
  <c r="G643" i="26"/>
  <c r="F643" i="26"/>
  <c r="I642" i="26"/>
  <c r="G642" i="26"/>
  <c r="K642" i="26" s="1"/>
  <c r="F642" i="26"/>
  <c r="J642" i="26" s="1"/>
  <c r="I641" i="26"/>
  <c r="K641" i="26" s="1"/>
  <c r="G641" i="26"/>
  <c r="F641" i="26"/>
  <c r="H641" i="26" s="1"/>
  <c r="I640" i="26"/>
  <c r="G640" i="26"/>
  <c r="F640" i="26"/>
  <c r="I636" i="26"/>
  <c r="G636" i="26"/>
  <c r="K636" i="26" s="1"/>
  <c r="F636" i="26"/>
  <c r="J632" i="26"/>
  <c r="I632" i="26"/>
  <c r="G632" i="26"/>
  <c r="F632" i="26"/>
  <c r="I631" i="26"/>
  <c r="G631" i="26"/>
  <c r="K631" i="26" s="1"/>
  <c r="F631" i="26"/>
  <c r="J631" i="26" s="1"/>
  <c r="I630" i="26"/>
  <c r="J630" i="26" s="1"/>
  <c r="G630" i="26"/>
  <c r="K630" i="26" s="1"/>
  <c r="F630" i="26"/>
  <c r="I629" i="26"/>
  <c r="G629" i="26"/>
  <c r="K629" i="26" s="1"/>
  <c r="F629" i="26"/>
  <c r="J629" i="26" s="1"/>
  <c r="J628" i="26"/>
  <c r="I628" i="26"/>
  <c r="G628" i="26"/>
  <c r="K628" i="26" s="1"/>
  <c r="F628" i="26"/>
  <c r="I627" i="26"/>
  <c r="G627" i="26"/>
  <c r="K627" i="26" s="1"/>
  <c r="F627" i="26"/>
  <c r="J627" i="26" s="1"/>
  <c r="I626" i="26"/>
  <c r="J626" i="26" s="1"/>
  <c r="G626" i="26"/>
  <c r="F626" i="26"/>
  <c r="J622" i="26"/>
  <c r="I622" i="26"/>
  <c r="G622" i="26"/>
  <c r="K622" i="26" s="1"/>
  <c r="F622" i="26"/>
  <c r="I621" i="26"/>
  <c r="G621" i="26"/>
  <c r="K621" i="26" s="1"/>
  <c r="F621" i="26"/>
  <c r="I620" i="26"/>
  <c r="G620" i="26"/>
  <c r="F620" i="26"/>
  <c r="I619" i="26"/>
  <c r="G619" i="26"/>
  <c r="F619" i="26"/>
  <c r="J619" i="26" s="1"/>
  <c r="J618" i="26"/>
  <c r="I618" i="26"/>
  <c r="G618" i="26"/>
  <c r="K618" i="26" s="1"/>
  <c r="F618" i="26"/>
  <c r="I617" i="26"/>
  <c r="G617" i="26"/>
  <c r="K617" i="26" s="1"/>
  <c r="F617" i="26"/>
  <c r="J617" i="26" s="1"/>
  <c r="I616" i="26"/>
  <c r="G616" i="26"/>
  <c r="K616" i="26" s="1"/>
  <c r="F616" i="26"/>
  <c r="I615" i="26"/>
  <c r="F615" i="26"/>
  <c r="I614" i="26"/>
  <c r="I610" i="26"/>
  <c r="H610" i="26"/>
  <c r="G610" i="26"/>
  <c r="K610" i="26" s="1"/>
  <c r="F610" i="26"/>
  <c r="J610" i="26" s="1"/>
  <c r="I609" i="26"/>
  <c r="G609" i="26"/>
  <c r="K609" i="26" s="1"/>
  <c r="F609" i="26"/>
  <c r="I608" i="26"/>
  <c r="G608" i="26"/>
  <c r="K608" i="26" s="1"/>
  <c r="F608" i="26"/>
  <c r="H608" i="26" s="1"/>
  <c r="I607" i="26"/>
  <c r="G607" i="26"/>
  <c r="K607" i="26" s="1"/>
  <c r="F607" i="26"/>
  <c r="I606" i="26"/>
  <c r="H606" i="26"/>
  <c r="G606" i="26"/>
  <c r="K606" i="26" s="1"/>
  <c r="F606" i="26"/>
  <c r="J606" i="26" s="1"/>
  <c r="I605" i="26"/>
  <c r="G605" i="26"/>
  <c r="K605" i="26" s="1"/>
  <c r="F605" i="26"/>
  <c r="I604" i="26"/>
  <c r="G604" i="26"/>
  <c r="F604" i="26"/>
  <c r="J604" i="26" s="1"/>
  <c r="I603" i="26"/>
  <c r="G603" i="26"/>
  <c r="F603" i="26"/>
  <c r="I595" i="26"/>
  <c r="G595" i="26"/>
  <c r="F595" i="26"/>
  <c r="H595" i="26" s="1"/>
  <c r="I594" i="26"/>
  <c r="G594" i="26"/>
  <c r="K594" i="26" s="1"/>
  <c r="F594" i="26"/>
  <c r="J594" i="26" s="1"/>
  <c r="I593" i="26"/>
  <c r="J593" i="26" s="1"/>
  <c r="G593" i="26"/>
  <c r="K593" i="26" s="1"/>
  <c r="F593" i="26"/>
  <c r="I592" i="26"/>
  <c r="G592" i="26"/>
  <c r="F592" i="26"/>
  <c r="J592" i="26" s="1"/>
  <c r="I591" i="26"/>
  <c r="G591" i="26"/>
  <c r="F591" i="26"/>
  <c r="H591" i="26" s="1"/>
  <c r="I590" i="26"/>
  <c r="G590" i="26"/>
  <c r="F590" i="26"/>
  <c r="I586" i="26"/>
  <c r="G586" i="26"/>
  <c r="F586" i="26"/>
  <c r="J586" i="26" s="1"/>
  <c r="I585" i="26"/>
  <c r="I578" i="26"/>
  <c r="I577" i="26"/>
  <c r="I576" i="26"/>
  <c r="G576" i="26"/>
  <c r="K576" i="26" s="1"/>
  <c r="F576" i="26"/>
  <c r="J576" i="26" s="1"/>
  <c r="I575" i="26"/>
  <c r="G575" i="26"/>
  <c r="K575" i="26" s="1"/>
  <c r="F575" i="26"/>
  <c r="I574" i="26"/>
  <c r="G574" i="26"/>
  <c r="K574" i="26" s="1"/>
  <c r="F574" i="26"/>
  <c r="I573" i="26"/>
  <c r="J569" i="26"/>
  <c r="I569" i="26"/>
  <c r="G569" i="26"/>
  <c r="K569" i="26" s="1"/>
  <c r="F569" i="26"/>
  <c r="I568" i="26"/>
  <c r="G568" i="26"/>
  <c r="K568" i="26" s="1"/>
  <c r="F568" i="26"/>
  <c r="J568" i="26" s="1"/>
  <c r="I567" i="26"/>
  <c r="G567" i="26"/>
  <c r="K567" i="26" s="1"/>
  <c r="F567" i="26"/>
  <c r="I566" i="26"/>
  <c r="G566" i="26"/>
  <c r="F566" i="26"/>
  <c r="I565" i="26"/>
  <c r="G565" i="26"/>
  <c r="K565" i="26" s="1"/>
  <c r="F565" i="26"/>
  <c r="J565" i="26" s="1"/>
  <c r="I558" i="26"/>
  <c r="G558" i="26"/>
  <c r="K558" i="26" s="1"/>
  <c r="I557" i="26"/>
  <c r="G557" i="26"/>
  <c r="F557" i="26"/>
  <c r="I556" i="26"/>
  <c r="G556" i="26"/>
  <c r="K556" i="26" s="1"/>
  <c r="F556" i="26"/>
  <c r="J556" i="26" s="1"/>
  <c r="K552" i="26"/>
  <c r="I552" i="26"/>
  <c r="G552" i="26"/>
  <c r="F552" i="26"/>
  <c r="I551" i="26"/>
  <c r="G551" i="26"/>
  <c r="K551" i="26" s="1"/>
  <c r="F551" i="26"/>
  <c r="J551" i="26" s="1"/>
  <c r="I550" i="26"/>
  <c r="G550" i="26"/>
  <c r="K550" i="26" s="1"/>
  <c r="F550" i="26"/>
  <c r="H550" i="26" s="1"/>
  <c r="I549" i="26"/>
  <c r="G549" i="26"/>
  <c r="K549" i="26" s="1"/>
  <c r="F549" i="26"/>
  <c r="J549" i="26" s="1"/>
  <c r="I548" i="26"/>
  <c r="K548" i="26" s="1"/>
  <c r="G548" i="26"/>
  <c r="F548" i="26"/>
  <c r="I541" i="26"/>
  <c r="I540" i="26"/>
  <c r="G540" i="26"/>
  <c r="K540" i="26" s="1"/>
  <c r="F540" i="26"/>
  <c r="J540" i="26" s="1"/>
  <c r="J539" i="26"/>
  <c r="I539" i="26"/>
  <c r="G539" i="26"/>
  <c r="F539" i="26"/>
  <c r="I538" i="26"/>
  <c r="G538" i="26"/>
  <c r="F538" i="26"/>
  <c r="I537" i="26"/>
  <c r="J537" i="26" s="1"/>
  <c r="G537" i="26"/>
  <c r="K537" i="26" s="1"/>
  <c r="F537" i="26"/>
  <c r="I536" i="26"/>
  <c r="G536" i="26"/>
  <c r="F536" i="26"/>
  <c r="I535" i="26"/>
  <c r="G535" i="26"/>
  <c r="K535" i="26" s="1"/>
  <c r="F535" i="26"/>
  <c r="J535" i="26" s="1"/>
  <c r="I534" i="26"/>
  <c r="G534" i="26"/>
  <c r="K534" i="26" s="1"/>
  <c r="F534" i="26"/>
  <c r="I533" i="26"/>
  <c r="G533" i="26"/>
  <c r="K533" i="26" s="1"/>
  <c r="F533" i="26"/>
  <c r="J533" i="26" s="1"/>
  <c r="I532" i="26"/>
  <c r="G532" i="26"/>
  <c r="F532" i="26"/>
  <c r="I531" i="26"/>
  <c r="G531" i="26"/>
  <c r="K531" i="26" s="1"/>
  <c r="F531" i="26"/>
  <c r="J531" i="26" s="1"/>
  <c r="I530" i="26"/>
  <c r="I529" i="26"/>
  <c r="I528" i="26"/>
  <c r="I527" i="26"/>
  <c r="G527" i="26"/>
  <c r="K527" i="26" s="1"/>
  <c r="I526" i="26"/>
  <c r="I525" i="26"/>
  <c r="I524" i="26"/>
  <c r="I523" i="26"/>
  <c r="G523" i="26"/>
  <c r="K523" i="26" s="1"/>
  <c r="I522" i="26"/>
  <c r="I521" i="26"/>
  <c r="I520" i="26"/>
  <c r="I519" i="26"/>
  <c r="G519" i="26"/>
  <c r="K519" i="26" s="1"/>
  <c r="I518" i="26"/>
  <c r="I517" i="26"/>
  <c r="I516" i="26"/>
  <c r="I515" i="26"/>
  <c r="I514" i="26"/>
  <c r="I513" i="26"/>
  <c r="I512" i="26"/>
  <c r="I506" i="26"/>
  <c r="J506" i="26" s="1"/>
  <c r="G506" i="26"/>
  <c r="F506" i="26"/>
  <c r="I505" i="26"/>
  <c r="G505" i="26"/>
  <c r="F505" i="26"/>
  <c r="J504" i="26"/>
  <c r="I504" i="26"/>
  <c r="G504" i="26"/>
  <c r="K504" i="26" s="1"/>
  <c r="F504" i="26"/>
  <c r="I503" i="26"/>
  <c r="G503" i="26"/>
  <c r="F503" i="26"/>
  <c r="I502" i="26"/>
  <c r="G502" i="26"/>
  <c r="K502" i="26" s="1"/>
  <c r="K498" i="26"/>
  <c r="I498" i="26"/>
  <c r="G498" i="26"/>
  <c r="F498" i="26"/>
  <c r="I497" i="26"/>
  <c r="I496" i="26"/>
  <c r="G496" i="26"/>
  <c r="K492" i="26"/>
  <c r="I492" i="26"/>
  <c r="G492" i="26"/>
  <c r="F492" i="26"/>
  <c r="I491" i="26"/>
  <c r="G491" i="26"/>
  <c r="F491" i="26"/>
  <c r="I490" i="26"/>
  <c r="G490" i="26"/>
  <c r="K490" i="26" s="1"/>
  <c r="F490" i="26"/>
  <c r="I489" i="26"/>
  <c r="G489" i="26"/>
  <c r="F489" i="26"/>
  <c r="I488" i="26"/>
  <c r="G488" i="26"/>
  <c r="K488" i="26" s="1"/>
  <c r="F488" i="26"/>
  <c r="I487" i="26"/>
  <c r="G487" i="26"/>
  <c r="K487" i="26" s="1"/>
  <c r="F487" i="26"/>
  <c r="J487" i="26" s="1"/>
  <c r="I486" i="26"/>
  <c r="G486" i="26"/>
  <c r="K486" i="26" s="1"/>
  <c r="F486" i="26"/>
  <c r="I485" i="26"/>
  <c r="G485" i="26"/>
  <c r="K485" i="26" s="1"/>
  <c r="F485" i="26"/>
  <c r="J484" i="26"/>
  <c r="I484" i="26"/>
  <c r="G484" i="26"/>
  <c r="F484" i="26"/>
  <c r="H484" i="26" s="1"/>
  <c r="I483" i="26"/>
  <c r="G483" i="26"/>
  <c r="K483" i="26" s="1"/>
  <c r="F483" i="26"/>
  <c r="J483" i="26" s="1"/>
  <c r="I482" i="26"/>
  <c r="G482" i="26"/>
  <c r="K482" i="26" s="1"/>
  <c r="F482" i="26"/>
  <c r="I481" i="26"/>
  <c r="G481" i="26"/>
  <c r="K481" i="26" s="1"/>
  <c r="F481" i="26"/>
  <c r="J481" i="26" s="1"/>
  <c r="I480" i="26"/>
  <c r="J480" i="26" s="1"/>
  <c r="G480" i="26"/>
  <c r="F480" i="26"/>
  <c r="H480" i="26" s="1"/>
  <c r="I479" i="26"/>
  <c r="G479" i="26"/>
  <c r="F479" i="26"/>
  <c r="J479" i="26" s="1"/>
  <c r="I478" i="26"/>
  <c r="I477" i="26"/>
  <c r="F477" i="26"/>
  <c r="I476" i="26"/>
  <c r="K472" i="26"/>
  <c r="I472" i="26"/>
  <c r="G472" i="26"/>
  <c r="F472" i="26"/>
  <c r="H472" i="26" s="1"/>
  <c r="I471" i="26"/>
  <c r="G471" i="26"/>
  <c r="K471" i="26" s="1"/>
  <c r="F471" i="26"/>
  <c r="J471" i="26" s="1"/>
  <c r="I470" i="26"/>
  <c r="F470" i="26"/>
  <c r="I469" i="26"/>
  <c r="I468" i="26"/>
  <c r="I467" i="26"/>
  <c r="I466" i="26"/>
  <c r="I465" i="26"/>
  <c r="J461" i="26"/>
  <c r="I461" i="26"/>
  <c r="G461" i="26"/>
  <c r="K461" i="26" s="1"/>
  <c r="F461" i="26"/>
  <c r="I460" i="26"/>
  <c r="I459" i="26"/>
  <c r="I458" i="26"/>
  <c r="G458" i="26"/>
  <c r="K458" i="26" s="1"/>
  <c r="F458" i="26"/>
  <c r="J458" i="26" s="1"/>
  <c r="I457" i="26"/>
  <c r="K457" i="26" s="1"/>
  <c r="G457" i="26"/>
  <c r="F457" i="26"/>
  <c r="I456" i="26"/>
  <c r="G456" i="26"/>
  <c r="F456" i="26"/>
  <c r="K455" i="26"/>
  <c r="I455" i="26"/>
  <c r="G455" i="26"/>
  <c r="F455" i="26"/>
  <c r="I454" i="26"/>
  <c r="G454" i="26"/>
  <c r="K454" i="26" s="1"/>
  <c r="F454" i="26"/>
  <c r="J454" i="26" s="1"/>
  <c r="I453" i="26"/>
  <c r="K453" i="26" s="1"/>
  <c r="G453" i="26"/>
  <c r="F453" i="26"/>
  <c r="H453" i="26" s="1"/>
  <c r="I452" i="26"/>
  <c r="G452" i="26"/>
  <c r="F452" i="26"/>
  <c r="I451" i="26"/>
  <c r="G451" i="26"/>
  <c r="K451" i="26" s="1"/>
  <c r="F451" i="26"/>
  <c r="I450" i="26"/>
  <c r="G450" i="26"/>
  <c r="F450" i="26"/>
  <c r="I449" i="26"/>
  <c r="G449" i="26"/>
  <c r="K449" i="26" s="1"/>
  <c r="F449" i="26"/>
  <c r="H449" i="26" s="1"/>
  <c r="I448" i="26"/>
  <c r="G448" i="26"/>
  <c r="K448" i="26" s="1"/>
  <c r="F448" i="26"/>
  <c r="I444" i="26"/>
  <c r="G444" i="26"/>
  <c r="K444" i="26" s="1"/>
  <c r="I443" i="26"/>
  <c r="G443" i="26"/>
  <c r="K443" i="26" s="1"/>
  <c r="F443" i="26"/>
  <c r="I442" i="26"/>
  <c r="I441" i="26"/>
  <c r="I437" i="26"/>
  <c r="G437" i="26"/>
  <c r="F437" i="26"/>
  <c r="J437" i="26" s="1"/>
  <c r="J430" i="26"/>
  <c r="I430" i="26"/>
  <c r="G430" i="26"/>
  <c r="K430" i="26" s="1"/>
  <c r="F430" i="26"/>
  <c r="I429" i="26"/>
  <c r="G429" i="26"/>
  <c r="K429" i="26" s="1"/>
  <c r="F429" i="26"/>
  <c r="J429" i="26" s="1"/>
  <c r="I428" i="26"/>
  <c r="G428" i="26"/>
  <c r="F428" i="26"/>
  <c r="I427" i="26"/>
  <c r="G427" i="26"/>
  <c r="F427" i="26"/>
  <c r="I426" i="26"/>
  <c r="G426" i="26"/>
  <c r="K426" i="26" s="1"/>
  <c r="F426" i="26"/>
  <c r="K425" i="26"/>
  <c r="I425" i="26"/>
  <c r="G425" i="26"/>
  <c r="F425" i="26"/>
  <c r="J425" i="26" s="1"/>
  <c r="I424" i="26"/>
  <c r="G424" i="26"/>
  <c r="K424" i="26" s="1"/>
  <c r="F424" i="26"/>
  <c r="I423" i="26"/>
  <c r="G423" i="26"/>
  <c r="K423" i="26" s="1"/>
  <c r="F423" i="26"/>
  <c r="J423" i="26" s="1"/>
  <c r="I422" i="26"/>
  <c r="G422" i="26"/>
  <c r="F422" i="26"/>
  <c r="H422" i="26" s="1"/>
  <c r="K421" i="26"/>
  <c r="I421" i="26"/>
  <c r="G421" i="26"/>
  <c r="F421" i="26"/>
  <c r="I420" i="26"/>
  <c r="G420" i="26"/>
  <c r="K420" i="26" s="1"/>
  <c r="F420" i="26"/>
  <c r="I419" i="26"/>
  <c r="G419" i="26"/>
  <c r="K419" i="26" s="1"/>
  <c r="F419" i="26"/>
  <c r="J418" i="26"/>
  <c r="I418" i="26"/>
  <c r="G418" i="26"/>
  <c r="F418" i="26"/>
  <c r="H418" i="26" s="1"/>
  <c r="I417" i="26"/>
  <c r="G417" i="26"/>
  <c r="K417" i="26" s="1"/>
  <c r="F417" i="26"/>
  <c r="I416" i="26"/>
  <c r="G416" i="26"/>
  <c r="F416" i="26"/>
  <c r="I415" i="26"/>
  <c r="G415" i="26"/>
  <c r="F415" i="26"/>
  <c r="J415" i="26" s="1"/>
  <c r="J414" i="26"/>
  <c r="I414" i="26"/>
  <c r="G414" i="26"/>
  <c r="K414" i="26" s="1"/>
  <c r="F414" i="26"/>
  <c r="I413" i="26"/>
  <c r="G413" i="26"/>
  <c r="K413" i="26" s="1"/>
  <c r="F413" i="26"/>
  <c r="J413" i="26" s="1"/>
  <c r="I412" i="26"/>
  <c r="G412" i="26"/>
  <c r="F412" i="26"/>
  <c r="I411" i="26"/>
  <c r="G411" i="26"/>
  <c r="F411" i="26"/>
  <c r="J411" i="26" s="1"/>
  <c r="I410" i="26"/>
  <c r="F410" i="26"/>
  <c r="J410" i="26" s="1"/>
  <c r="I409" i="26"/>
  <c r="I408" i="26"/>
  <c r="I407" i="26"/>
  <c r="I406" i="26"/>
  <c r="G406" i="26"/>
  <c r="F406" i="26"/>
  <c r="H406" i="26" s="1"/>
  <c r="I405" i="26"/>
  <c r="I401" i="26"/>
  <c r="G401" i="26"/>
  <c r="K401" i="26" s="1"/>
  <c r="F401" i="26"/>
  <c r="I400" i="26"/>
  <c r="G400" i="26"/>
  <c r="K400" i="26" s="1"/>
  <c r="F400" i="26"/>
  <c r="J400" i="26" s="1"/>
  <c r="I399" i="26"/>
  <c r="K399" i="26" s="1"/>
  <c r="G399" i="26"/>
  <c r="F399" i="26"/>
  <c r="I398" i="26"/>
  <c r="G398" i="26"/>
  <c r="F398" i="26"/>
  <c r="I397" i="26"/>
  <c r="G397" i="26"/>
  <c r="K397" i="26" s="1"/>
  <c r="F397" i="26"/>
  <c r="I396" i="26"/>
  <c r="G396" i="26"/>
  <c r="K396" i="26" s="1"/>
  <c r="F396" i="26"/>
  <c r="I395" i="26"/>
  <c r="G395" i="26"/>
  <c r="K395" i="26" s="1"/>
  <c r="F395" i="26"/>
  <c r="I388" i="26"/>
  <c r="G388" i="26"/>
  <c r="F388" i="26"/>
  <c r="H388" i="26" s="1"/>
  <c r="I387" i="26"/>
  <c r="G387" i="26"/>
  <c r="F387" i="26"/>
  <c r="H387" i="26" s="1"/>
  <c r="I386" i="26"/>
  <c r="G386" i="26"/>
  <c r="F386" i="26"/>
  <c r="J386" i="26" s="1"/>
  <c r="I385" i="26"/>
  <c r="G385" i="26"/>
  <c r="F385" i="26"/>
  <c r="I384" i="26"/>
  <c r="G384" i="26"/>
  <c r="F384" i="26"/>
  <c r="H384" i="26" s="1"/>
  <c r="I383" i="26"/>
  <c r="G383" i="26"/>
  <c r="F383" i="26"/>
  <c r="H383" i="26" s="1"/>
  <c r="J382" i="26"/>
  <c r="I382" i="26"/>
  <c r="G382" i="26"/>
  <c r="K382" i="26" s="1"/>
  <c r="F382" i="26"/>
  <c r="I381" i="26"/>
  <c r="G381" i="26"/>
  <c r="K381" i="26" s="1"/>
  <c r="F381" i="26"/>
  <c r="I380" i="26"/>
  <c r="I379" i="26"/>
  <c r="I378" i="26"/>
  <c r="I377" i="26"/>
  <c r="I376" i="26"/>
  <c r="I375" i="26"/>
  <c r="F375" i="26"/>
  <c r="I371" i="26"/>
  <c r="J371" i="26" s="1"/>
  <c r="G371" i="26"/>
  <c r="F371" i="26"/>
  <c r="I370" i="26"/>
  <c r="G370" i="26"/>
  <c r="F370" i="26"/>
  <c r="J370" i="26" s="1"/>
  <c r="I369" i="26"/>
  <c r="G369" i="26"/>
  <c r="F369" i="26"/>
  <c r="H369" i="26" s="1"/>
  <c r="I368" i="26"/>
  <c r="G368" i="26"/>
  <c r="F368" i="26"/>
  <c r="J368" i="26" s="1"/>
  <c r="I367" i="26"/>
  <c r="G367" i="26"/>
  <c r="K367" i="26" s="1"/>
  <c r="F367" i="26"/>
  <c r="J367" i="26" s="1"/>
  <c r="I366" i="26"/>
  <c r="G366" i="26"/>
  <c r="F366" i="26"/>
  <c r="I365" i="26"/>
  <c r="G365" i="26"/>
  <c r="F365" i="26"/>
  <c r="H365" i="26" s="1"/>
  <c r="I364" i="26"/>
  <c r="G364" i="26"/>
  <c r="F364" i="26"/>
  <c r="J363" i="26"/>
  <c r="I363" i="26"/>
  <c r="G363" i="26"/>
  <c r="K363" i="26" s="1"/>
  <c r="F363" i="26"/>
  <c r="I362" i="26"/>
  <c r="G362" i="26"/>
  <c r="K362" i="26" s="1"/>
  <c r="F362" i="26"/>
  <c r="I361" i="26"/>
  <c r="G361" i="26"/>
  <c r="F361" i="26"/>
  <c r="I360" i="26"/>
  <c r="G360" i="26"/>
  <c r="F360" i="26"/>
  <c r="J360" i="26" s="1"/>
  <c r="J359" i="26"/>
  <c r="I359" i="26"/>
  <c r="G359" i="26"/>
  <c r="K359" i="26" s="1"/>
  <c r="F359" i="26"/>
  <c r="I358" i="26"/>
  <c r="G358" i="26"/>
  <c r="K358" i="26" s="1"/>
  <c r="F358" i="26"/>
  <c r="J358" i="26" s="1"/>
  <c r="I357" i="26"/>
  <c r="G357" i="26"/>
  <c r="K357" i="26" s="1"/>
  <c r="F357" i="26"/>
  <c r="I356" i="26"/>
  <c r="G356" i="26"/>
  <c r="F356" i="26"/>
  <c r="I355" i="26"/>
  <c r="G355" i="26"/>
  <c r="K355" i="26" s="1"/>
  <c r="F355" i="26"/>
  <c r="J355" i="26" s="1"/>
  <c r="I354" i="26"/>
  <c r="G354" i="26"/>
  <c r="K354" i="26" s="1"/>
  <c r="F354" i="26"/>
  <c r="I353" i="26"/>
  <c r="G353" i="26"/>
  <c r="K353" i="26" s="1"/>
  <c r="F353" i="26"/>
  <c r="I352" i="26"/>
  <c r="G352" i="26"/>
  <c r="K352" i="26" s="1"/>
  <c r="F352" i="26"/>
  <c r="J351" i="26"/>
  <c r="I351" i="26"/>
  <c r="G351" i="26"/>
  <c r="F351" i="26"/>
  <c r="I350" i="26"/>
  <c r="G350" i="26"/>
  <c r="K350" i="26" s="1"/>
  <c r="F350" i="26"/>
  <c r="J350" i="26" s="1"/>
  <c r="I349" i="26"/>
  <c r="G349" i="26"/>
  <c r="K349" i="26" s="1"/>
  <c r="F349" i="26"/>
  <c r="I348" i="26"/>
  <c r="G348" i="26"/>
  <c r="K348" i="26" s="1"/>
  <c r="F348" i="26"/>
  <c r="J348" i="26" s="1"/>
  <c r="I347" i="26"/>
  <c r="J347" i="26" s="1"/>
  <c r="G347" i="26"/>
  <c r="F347" i="26"/>
  <c r="I346" i="26"/>
  <c r="G346" i="26"/>
  <c r="F346" i="26"/>
  <c r="I345" i="26"/>
  <c r="G345" i="26"/>
  <c r="K345" i="26" s="1"/>
  <c r="F345" i="26"/>
  <c r="I344" i="26"/>
  <c r="G344" i="26"/>
  <c r="K344" i="26" s="1"/>
  <c r="F344" i="26"/>
  <c r="I343" i="26"/>
  <c r="G343" i="26"/>
  <c r="F343" i="26"/>
  <c r="J343" i="26" s="1"/>
  <c r="I342" i="26"/>
  <c r="G342" i="26"/>
  <c r="F342" i="26"/>
  <c r="I341" i="26"/>
  <c r="G341" i="26"/>
  <c r="F341" i="26"/>
  <c r="H341" i="26" s="1"/>
  <c r="I340" i="26"/>
  <c r="G340" i="26"/>
  <c r="K340" i="26" s="1"/>
  <c r="F340" i="26"/>
  <c r="J340" i="26" s="1"/>
  <c r="I339" i="26"/>
  <c r="J339" i="26" s="1"/>
  <c r="G339" i="26"/>
  <c r="F339" i="26"/>
  <c r="I338" i="26"/>
  <c r="G338" i="26"/>
  <c r="F338" i="26"/>
  <c r="J338" i="26" s="1"/>
  <c r="I337" i="26"/>
  <c r="G337" i="26"/>
  <c r="F337" i="26"/>
  <c r="H337" i="26" s="1"/>
  <c r="I336" i="26"/>
  <c r="G336" i="26"/>
  <c r="F336" i="26"/>
  <c r="I335" i="26"/>
  <c r="G335" i="26"/>
  <c r="K335" i="26" s="1"/>
  <c r="F335" i="26"/>
  <c r="J335" i="26" s="1"/>
  <c r="I334" i="26"/>
  <c r="G334" i="26"/>
  <c r="F334" i="26"/>
  <c r="I333" i="26"/>
  <c r="F333" i="26"/>
  <c r="I332" i="26"/>
  <c r="F332" i="26"/>
  <c r="J332" i="26" s="1"/>
  <c r="I331" i="26"/>
  <c r="J331" i="26" s="1"/>
  <c r="G331" i="26"/>
  <c r="F331" i="26"/>
  <c r="I330" i="26"/>
  <c r="G330" i="26"/>
  <c r="F330" i="26"/>
  <c r="J330" i="26" s="1"/>
  <c r="I329" i="26"/>
  <c r="I328" i="26"/>
  <c r="F328" i="26"/>
  <c r="J328" i="26" s="1"/>
  <c r="I327" i="26"/>
  <c r="I326" i="26"/>
  <c r="G326" i="26"/>
  <c r="K326" i="26" s="1"/>
  <c r="F326" i="26"/>
  <c r="J326" i="26" s="1"/>
  <c r="I325" i="26"/>
  <c r="I324" i="26"/>
  <c r="F324" i="26"/>
  <c r="J320" i="26"/>
  <c r="I320" i="26"/>
  <c r="G320" i="26"/>
  <c r="F320" i="26"/>
  <c r="I319" i="26"/>
  <c r="G319" i="26"/>
  <c r="K319" i="26" s="1"/>
  <c r="F319" i="26"/>
  <c r="J319" i="26" s="1"/>
  <c r="I318" i="26"/>
  <c r="G318" i="26"/>
  <c r="K318" i="26" s="1"/>
  <c r="F318" i="26"/>
  <c r="I317" i="26"/>
  <c r="G317" i="26"/>
  <c r="K317" i="26" s="1"/>
  <c r="F317" i="26"/>
  <c r="J317" i="26" s="1"/>
  <c r="I316" i="26"/>
  <c r="J316" i="26" s="1"/>
  <c r="G316" i="26"/>
  <c r="F316" i="26"/>
  <c r="I315" i="26"/>
  <c r="G315" i="26"/>
  <c r="F315" i="26"/>
  <c r="I314" i="26"/>
  <c r="G314" i="26"/>
  <c r="K314" i="26" s="1"/>
  <c r="F314" i="26"/>
  <c r="H314" i="26" s="1"/>
  <c r="I313" i="26"/>
  <c r="G313" i="26"/>
  <c r="K313" i="26" s="1"/>
  <c r="F313" i="26"/>
  <c r="I312" i="26"/>
  <c r="G312" i="26"/>
  <c r="F312" i="26"/>
  <c r="J312" i="26" s="1"/>
  <c r="I311" i="26"/>
  <c r="G311" i="26"/>
  <c r="F311" i="26"/>
  <c r="I310" i="26"/>
  <c r="G310" i="26"/>
  <c r="F310" i="26"/>
  <c r="H310" i="26" s="1"/>
  <c r="I309" i="26"/>
  <c r="G309" i="26"/>
  <c r="K309" i="26" s="1"/>
  <c r="F309" i="26"/>
  <c r="J309" i="26" s="1"/>
  <c r="I308" i="26"/>
  <c r="J308" i="26" s="1"/>
  <c r="G308" i="26"/>
  <c r="F308" i="26"/>
  <c r="I307" i="26"/>
  <c r="G307" i="26"/>
  <c r="F307" i="26"/>
  <c r="J307" i="26" s="1"/>
  <c r="I306" i="26"/>
  <c r="G306" i="26"/>
  <c r="F306" i="26"/>
  <c r="H306" i="26" s="1"/>
  <c r="I305" i="26"/>
  <c r="G305" i="26"/>
  <c r="F305" i="26"/>
  <c r="I304" i="26"/>
  <c r="G304" i="26"/>
  <c r="K304" i="26" s="1"/>
  <c r="F304" i="26"/>
  <c r="J304" i="26" s="1"/>
  <c r="I303" i="26"/>
  <c r="G303" i="26"/>
  <c r="F303" i="26"/>
  <c r="I302" i="26"/>
  <c r="G302" i="26"/>
  <c r="F302" i="26"/>
  <c r="H302" i="26" s="1"/>
  <c r="I301" i="26"/>
  <c r="G301" i="26"/>
  <c r="F301" i="26"/>
  <c r="J300" i="26"/>
  <c r="I300" i="26"/>
  <c r="G300" i="26"/>
  <c r="K300" i="26" s="1"/>
  <c r="F300" i="26"/>
  <c r="I299" i="26"/>
  <c r="G299" i="26"/>
  <c r="K299" i="26" s="1"/>
  <c r="F299" i="26"/>
  <c r="I298" i="26"/>
  <c r="G298" i="26"/>
  <c r="F298" i="26"/>
  <c r="I297" i="26"/>
  <c r="G297" i="26"/>
  <c r="F297" i="26"/>
  <c r="J297" i="26" s="1"/>
  <c r="J296" i="26"/>
  <c r="I296" i="26"/>
  <c r="G296" i="26"/>
  <c r="K296" i="26" s="1"/>
  <c r="F296" i="26"/>
  <c r="I295" i="26"/>
  <c r="G295" i="26"/>
  <c r="K295" i="26" s="1"/>
  <c r="F295" i="26"/>
  <c r="J295" i="26" s="1"/>
  <c r="I294" i="26"/>
  <c r="G294" i="26"/>
  <c r="K294" i="26" s="1"/>
  <c r="F294" i="26"/>
  <c r="I293" i="26"/>
  <c r="G293" i="26"/>
  <c r="F293" i="26"/>
  <c r="I292" i="26"/>
  <c r="G292" i="26"/>
  <c r="K292" i="26" s="1"/>
  <c r="F292" i="26"/>
  <c r="J292" i="26" s="1"/>
  <c r="I291" i="26"/>
  <c r="G291" i="26"/>
  <c r="K291" i="26" s="1"/>
  <c r="F291" i="26"/>
  <c r="J291" i="26" s="1"/>
  <c r="I290" i="26"/>
  <c r="G290" i="26"/>
  <c r="K290" i="26" s="1"/>
  <c r="F290" i="26"/>
  <c r="I289" i="26"/>
  <c r="G289" i="26"/>
  <c r="K289" i="26" s="1"/>
  <c r="F289" i="26"/>
  <c r="J288" i="26"/>
  <c r="I288" i="26"/>
  <c r="G288" i="26"/>
  <c r="F288" i="26"/>
  <c r="I287" i="26"/>
  <c r="G287" i="26"/>
  <c r="K287" i="26" s="1"/>
  <c r="F287" i="26"/>
  <c r="J287" i="26" s="1"/>
  <c r="I286" i="26"/>
  <c r="G286" i="26"/>
  <c r="K286" i="26" s="1"/>
  <c r="F286" i="26"/>
  <c r="I285" i="26"/>
  <c r="G285" i="26"/>
  <c r="K285" i="26" s="1"/>
  <c r="F285" i="26"/>
  <c r="J285" i="26" s="1"/>
  <c r="I284" i="26"/>
  <c r="J284" i="26" s="1"/>
  <c r="G284" i="26"/>
  <c r="F284" i="26"/>
  <c r="I283" i="26"/>
  <c r="G283" i="26"/>
  <c r="F283" i="26"/>
  <c r="J283" i="26" s="1"/>
  <c r="I282" i="26"/>
  <c r="G282" i="26"/>
  <c r="K282" i="26" s="1"/>
  <c r="F282" i="26"/>
  <c r="H282" i="26" s="1"/>
  <c r="I281" i="26"/>
  <c r="G281" i="26"/>
  <c r="K281" i="26" s="1"/>
  <c r="F281" i="26"/>
  <c r="J281" i="26" s="1"/>
  <c r="I280" i="26"/>
  <c r="G280" i="26"/>
  <c r="F280" i="26"/>
  <c r="J280" i="26" s="1"/>
  <c r="I279" i="26"/>
  <c r="G279" i="26"/>
  <c r="F279" i="26"/>
  <c r="I278" i="26"/>
  <c r="G278" i="26"/>
  <c r="F278" i="26"/>
  <c r="H278" i="26" s="1"/>
  <c r="I277" i="26"/>
  <c r="G277" i="26"/>
  <c r="K277" i="26" s="1"/>
  <c r="F277" i="26"/>
  <c r="J277" i="26" s="1"/>
  <c r="I276" i="26"/>
  <c r="J276" i="26" s="1"/>
  <c r="G276" i="26"/>
  <c r="F276" i="26"/>
  <c r="I275" i="26"/>
  <c r="G275" i="26"/>
  <c r="F275" i="26"/>
  <c r="J275" i="26" s="1"/>
  <c r="I268" i="26"/>
  <c r="I267" i="26"/>
  <c r="F267" i="26"/>
  <c r="J267" i="26" s="1"/>
  <c r="I266" i="26"/>
  <c r="G266" i="26"/>
  <c r="I262" i="26"/>
  <c r="I261" i="26"/>
  <c r="I260" i="26"/>
  <c r="F260" i="26"/>
  <c r="I259" i="26"/>
  <c r="G259" i="26"/>
  <c r="K259" i="26" s="1"/>
  <c r="F259" i="26"/>
  <c r="J259" i="26" s="1"/>
  <c r="I258" i="26"/>
  <c r="I257" i="26"/>
  <c r="G257" i="26"/>
  <c r="F257" i="26"/>
  <c r="J257" i="26" s="1"/>
  <c r="K256" i="26"/>
  <c r="I256" i="26"/>
  <c r="G256" i="26"/>
  <c r="F256" i="26"/>
  <c r="I255" i="26"/>
  <c r="G255" i="26"/>
  <c r="K255" i="26" s="1"/>
  <c r="F255" i="26"/>
  <c r="J255" i="26" s="1"/>
  <c r="K254" i="26"/>
  <c r="J254" i="26"/>
  <c r="I254" i="26"/>
  <c r="G254" i="26"/>
  <c r="F254" i="26"/>
  <c r="I253" i="26"/>
  <c r="G253" i="26"/>
  <c r="K253" i="26" s="1"/>
  <c r="F253" i="26"/>
  <c r="J253" i="26" s="1"/>
  <c r="I252" i="26"/>
  <c r="F252" i="26"/>
  <c r="I245" i="26"/>
  <c r="G245" i="26"/>
  <c r="K245" i="26" s="1"/>
  <c r="F245" i="26"/>
  <c r="I244" i="26"/>
  <c r="G244" i="26"/>
  <c r="K244" i="26" s="1"/>
  <c r="F244" i="26"/>
  <c r="J244" i="26" s="1"/>
  <c r="I243" i="26"/>
  <c r="G243" i="26"/>
  <c r="K243" i="26" s="1"/>
  <c r="F243" i="26"/>
  <c r="I242" i="26"/>
  <c r="G242" i="26"/>
  <c r="F242" i="26"/>
  <c r="I241" i="26"/>
  <c r="G241" i="26"/>
  <c r="F241" i="26"/>
  <c r="H241" i="26" s="1"/>
  <c r="I235" i="26"/>
  <c r="I234" i="26"/>
  <c r="I233" i="26"/>
  <c r="F233" i="26"/>
  <c r="I232" i="26"/>
  <c r="I228" i="26"/>
  <c r="G228" i="26"/>
  <c r="K228" i="26" s="1"/>
  <c r="F228" i="26"/>
  <c r="H228" i="26" s="1"/>
  <c r="I224" i="26"/>
  <c r="G224" i="26"/>
  <c r="F224" i="26"/>
  <c r="I220" i="26"/>
  <c r="G220" i="26"/>
  <c r="K220" i="26" s="1"/>
  <c r="F220" i="26"/>
  <c r="J213" i="26"/>
  <c r="I213" i="26"/>
  <c r="G213" i="26"/>
  <c r="K213" i="26" s="1"/>
  <c r="F213" i="26"/>
  <c r="I212" i="26"/>
  <c r="G212" i="26"/>
  <c r="K212" i="26" s="1"/>
  <c r="F212" i="26"/>
  <c r="J212" i="26" s="1"/>
  <c r="I211" i="26"/>
  <c r="J211" i="26" s="1"/>
  <c r="G211" i="26"/>
  <c r="F211" i="26"/>
  <c r="I210" i="26"/>
  <c r="G210" i="26"/>
  <c r="F210" i="26"/>
  <c r="I209" i="26"/>
  <c r="G209" i="26"/>
  <c r="K209" i="26" s="1"/>
  <c r="F209" i="26"/>
  <c r="J209" i="26" s="1"/>
  <c r="I208" i="26"/>
  <c r="G208" i="26"/>
  <c r="F208" i="26"/>
  <c r="I202" i="26"/>
  <c r="G202" i="26"/>
  <c r="I201" i="26"/>
  <c r="J200" i="26"/>
  <c r="I200" i="26"/>
  <c r="G200" i="26"/>
  <c r="K200" i="26" s="1"/>
  <c r="F200" i="26"/>
  <c r="I199" i="26"/>
  <c r="G199" i="26"/>
  <c r="K199" i="26" s="1"/>
  <c r="F199" i="26"/>
  <c r="J199" i="26" s="1"/>
  <c r="I195" i="26"/>
  <c r="G195" i="26"/>
  <c r="K195" i="26" s="1"/>
  <c r="I194" i="26"/>
  <c r="G194" i="26"/>
  <c r="K194" i="26" s="1"/>
  <c r="F194" i="26"/>
  <c r="I193" i="26"/>
  <c r="G193" i="26"/>
  <c r="K193" i="26" s="1"/>
  <c r="F193" i="26"/>
  <c r="J193" i="26" s="1"/>
  <c r="I192" i="26"/>
  <c r="G192" i="26"/>
  <c r="F192" i="26"/>
  <c r="J188" i="26"/>
  <c r="I188" i="26"/>
  <c r="G188" i="26"/>
  <c r="K188" i="26" s="1"/>
  <c r="F188" i="26"/>
  <c r="I187" i="26"/>
  <c r="J186" i="26"/>
  <c r="I186" i="26"/>
  <c r="G186" i="26"/>
  <c r="K186" i="26" s="1"/>
  <c r="F186" i="26"/>
  <c r="I185" i="26"/>
  <c r="G185" i="26"/>
  <c r="K185" i="26" s="1"/>
  <c r="F185" i="26"/>
  <c r="J185" i="26" s="1"/>
  <c r="I184" i="26"/>
  <c r="J184" i="26" s="1"/>
  <c r="G184" i="26"/>
  <c r="F184" i="26"/>
  <c r="I179" i="26"/>
  <c r="I178" i="26"/>
  <c r="G178" i="26"/>
  <c r="K178" i="26" s="1"/>
  <c r="F178" i="26"/>
  <c r="J178" i="26" s="1"/>
  <c r="I177" i="26"/>
  <c r="G177" i="26"/>
  <c r="K177" i="26" s="1"/>
  <c r="F177" i="26"/>
  <c r="I173" i="26"/>
  <c r="G173" i="26"/>
  <c r="I172" i="26"/>
  <c r="G172" i="26"/>
  <c r="K172" i="26" s="1"/>
  <c r="F172" i="26"/>
  <c r="J172" i="26" s="1"/>
  <c r="K171" i="26"/>
  <c r="J171" i="26"/>
  <c r="I171" i="26"/>
  <c r="G171" i="26"/>
  <c r="F171" i="26"/>
  <c r="I170" i="26"/>
  <c r="G170" i="26"/>
  <c r="K170" i="26" s="1"/>
  <c r="F170" i="26"/>
  <c r="J170" i="26" s="1"/>
  <c r="I169" i="26"/>
  <c r="J169" i="26" s="1"/>
  <c r="G169" i="26"/>
  <c r="F169" i="26"/>
  <c r="I165" i="26"/>
  <c r="I164" i="26"/>
  <c r="G164" i="26"/>
  <c r="K164" i="26" s="1"/>
  <c r="F164" i="26"/>
  <c r="I163" i="26"/>
  <c r="G163" i="26"/>
  <c r="K163" i="26" s="1"/>
  <c r="F163" i="26"/>
  <c r="I162" i="26"/>
  <c r="G162" i="26"/>
  <c r="F162" i="26"/>
  <c r="I161" i="26"/>
  <c r="G161" i="26"/>
  <c r="K161" i="26" s="1"/>
  <c r="F161" i="26"/>
  <c r="I156" i="26"/>
  <c r="I155" i="26"/>
  <c r="G155" i="26"/>
  <c r="K155" i="26" s="1"/>
  <c r="F155" i="26"/>
  <c r="I154" i="26"/>
  <c r="G154" i="26"/>
  <c r="K154" i="26" s="1"/>
  <c r="F154" i="26"/>
  <c r="J154" i="26" s="1"/>
  <c r="I153" i="26"/>
  <c r="G153" i="26"/>
  <c r="F153" i="26"/>
  <c r="I149" i="26"/>
  <c r="G149" i="26"/>
  <c r="F149" i="26"/>
  <c r="H149" i="26" s="1"/>
  <c r="I148" i="26"/>
  <c r="G148" i="26"/>
  <c r="K148" i="26" s="1"/>
  <c r="F148" i="26"/>
  <c r="J148" i="26" s="1"/>
  <c r="I147" i="26"/>
  <c r="J147" i="26" s="1"/>
  <c r="G147" i="26"/>
  <c r="F147" i="26"/>
  <c r="I146" i="26"/>
  <c r="G146" i="26"/>
  <c r="K146" i="26" s="1"/>
  <c r="F146" i="26"/>
  <c r="J146" i="26" s="1"/>
  <c r="I141" i="26"/>
  <c r="F141" i="26"/>
  <c r="I140" i="26"/>
  <c r="G140" i="26"/>
  <c r="F140" i="26"/>
  <c r="I139" i="26"/>
  <c r="G139" i="26"/>
  <c r="K139" i="26" s="1"/>
  <c r="F139" i="26"/>
  <c r="J139" i="26" s="1"/>
  <c r="I138" i="26"/>
  <c r="G138" i="26"/>
  <c r="K138" i="26" s="1"/>
  <c r="F138" i="26"/>
  <c r="J138" i="26" s="1"/>
  <c r="I137" i="26"/>
  <c r="G137" i="26"/>
  <c r="K137" i="26" s="1"/>
  <c r="F137" i="26"/>
  <c r="H137" i="26" s="1"/>
  <c r="I136" i="26"/>
  <c r="G136" i="26"/>
  <c r="K136" i="26" s="1"/>
  <c r="F136" i="26"/>
  <c r="J135" i="26"/>
  <c r="I135" i="26"/>
  <c r="G135" i="26"/>
  <c r="F135" i="26"/>
  <c r="I134" i="26"/>
  <c r="G134" i="26"/>
  <c r="K134" i="26" s="1"/>
  <c r="F134" i="26"/>
  <c r="J134" i="26" s="1"/>
  <c r="I133" i="26"/>
  <c r="G133" i="26"/>
  <c r="K133" i="26" s="1"/>
  <c r="F133" i="26"/>
  <c r="I132" i="26"/>
  <c r="G132" i="26"/>
  <c r="K132" i="26" s="1"/>
  <c r="F132" i="26"/>
  <c r="J132" i="26" s="1"/>
  <c r="I131" i="26"/>
  <c r="J131" i="26" s="1"/>
  <c r="G131" i="26"/>
  <c r="F131" i="26"/>
  <c r="I127" i="26"/>
  <c r="I126" i="26"/>
  <c r="G126" i="26"/>
  <c r="K126" i="26" s="1"/>
  <c r="F126" i="26"/>
  <c r="J126" i="26" s="1"/>
  <c r="I125" i="26"/>
  <c r="K125" i="26" s="1"/>
  <c r="G125" i="26"/>
  <c r="F125" i="26"/>
  <c r="I124" i="26"/>
  <c r="G124" i="26"/>
  <c r="F124" i="26"/>
  <c r="J124" i="26" s="1"/>
  <c r="I123" i="26"/>
  <c r="K123" i="26" s="1"/>
  <c r="G123" i="26"/>
  <c r="F123" i="26"/>
  <c r="H123" i="26" s="1"/>
  <c r="I122" i="26"/>
  <c r="G122" i="26"/>
  <c r="F122" i="26"/>
  <c r="J122" i="26" s="1"/>
  <c r="I121" i="26"/>
  <c r="G121" i="26"/>
  <c r="K121" i="26" s="1"/>
  <c r="F121" i="26"/>
  <c r="I120" i="26"/>
  <c r="G120" i="26"/>
  <c r="F120" i="26"/>
  <c r="I116" i="26"/>
  <c r="G116" i="26"/>
  <c r="K116" i="26" s="1"/>
  <c r="I115" i="26"/>
  <c r="G115" i="26"/>
  <c r="K115" i="26" s="1"/>
  <c r="F115" i="26"/>
  <c r="I114" i="26"/>
  <c r="K114" i="26" s="1"/>
  <c r="G114" i="26"/>
  <c r="F114" i="26"/>
  <c r="I113" i="26"/>
  <c r="G113" i="26"/>
  <c r="F113" i="26"/>
  <c r="J113" i="26" s="1"/>
  <c r="J112" i="26"/>
  <c r="I112" i="26"/>
  <c r="G112" i="26"/>
  <c r="F112" i="26"/>
  <c r="I107" i="26"/>
  <c r="I106" i="26"/>
  <c r="G106" i="26"/>
  <c r="K106" i="26" s="1"/>
  <c r="F106" i="26"/>
  <c r="J106" i="26" s="1"/>
  <c r="I105" i="26"/>
  <c r="I104" i="26"/>
  <c r="G104" i="26"/>
  <c r="K104" i="26" s="1"/>
  <c r="F104" i="26"/>
  <c r="I103" i="26"/>
  <c r="G103" i="26"/>
  <c r="K103" i="26" s="1"/>
  <c r="F103" i="26"/>
  <c r="H103" i="26" s="1"/>
  <c r="I102" i="26"/>
  <c r="G102" i="26"/>
  <c r="F102" i="26"/>
  <c r="I101" i="26"/>
  <c r="G101" i="26"/>
  <c r="K101" i="26" s="1"/>
  <c r="F101" i="26"/>
  <c r="I97" i="26"/>
  <c r="G97" i="26"/>
  <c r="K97" i="26" s="1"/>
  <c r="I96" i="26"/>
  <c r="I95" i="26"/>
  <c r="G95" i="26"/>
  <c r="I94" i="26"/>
  <c r="F94" i="26"/>
  <c r="J94" i="26" s="1"/>
  <c r="I93" i="26"/>
  <c r="J93" i="26" s="1"/>
  <c r="G93" i="26"/>
  <c r="K93" i="26" s="1"/>
  <c r="F93" i="26"/>
  <c r="I92" i="26"/>
  <c r="G92" i="26"/>
  <c r="F92" i="26"/>
  <c r="I91" i="26"/>
  <c r="G91" i="26"/>
  <c r="K91" i="26" s="1"/>
  <c r="F91" i="26"/>
  <c r="J91" i="26" s="1"/>
  <c r="I87" i="26"/>
  <c r="K87" i="26" s="1"/>
  <c r="G87" i="26"/>
  <c r="F87" i="26"/>
  <c r="I86" i="26"/>
  <c r="G86" i="26"/>
  <c r="K86" i="26" s="1"/>
  <c r="F86" i="26"/>
  <c r="J86" i="26" s="1"/>
  <c r="I85" i="26"/>
  <c r="G85" i="26"/>
  <c r="F85" i="26"/>
  <c r="H85" i="26" s="1"/>
  <c r="I84" i="26"/>
  <c r="G84" i="26"/>
  <c r="F84" i="26"/>
  <c r="J84" i="26" s="1"/>
  <c r="I83" i="26"/>
  <c r="G83" i="26"/>
  <c r="K83" i="26" s="1"/>
  <c r="F83" i="26"/>
  <c r="I82" i="26"/>
  <c r="G82" i="26"/>
  <c r="F82" i="26"/>
  <c r="I81" i="26"/>
  <c r="G81" i="26"/>
  <c r="K81" i="26" s="1"/>
  <c r="F81" i="26"/>
  <c r="H81" i="26" s="1"/>
  <c r="I80" i="26"/>
  <c r="I76" i="26"/>
  <c r="I75" i="26"/>
  <c r="G75" i="26"/>
  <c r="F75" i="26"/>
  <c r="I74" i="26"/>
  <c r="G74" i="26"/>
  <c r="K74" i="26" s="1"/>
  <c r="F74" i="26"/>
  <c r="H74" i="26" s="1"/>
  <c r="I73" i="26"/>
  <c r="G73" i="26"/>
  <c r="F73" i="26"/>
  <c r="I72" i="26"/>
  <c r="G72" i="26"/>
  <c r="K72" i="26" s="1"/>
  <c r="F72" i="26"/>
  <c r="I64" i="26"/>
  <c r="I63" i="26"/>
  <c r="G63" i="26"/>
  <c r="F63" i="26"/>
  <c r="I62" i="26"/>
  <c r="G62" i="26"/>
  <c r="I61" i="26"/>
  <c r="G61" i="26"/>
  <c r="K61" i="26" s="1"/>
  <c r="F61" i="26"/>
  <c r="J61" i="26" s="1"/>
  <c r="K60" i="26"/>
  <c r="I60" i="26"/>
  <c r="J60" i="26" s="1"/>
  <c r="G60" i="26"/>
  <c r="F60" i="26"/>
  <c r="I59" i="26"/>
  <c r="G59" i="26"/>
  <c r="K59" i="26" s="1"/>
  <c r="F59" i="26"/>
  <c r="J59" i="26" s="1"/>
  <c r="J58" i="26"/>
  <c r="I58" i="26"/>
  <c r="G58" i="26"/>
  <c r="K58" i="26" s="1"/>
  <c r="F58" i="26"/>
  <c r="I57" i="26"/>
  <c r="G57" i="26"/>
  <c r="K57" i="26" s="1"/>
  <c r="F57" i="26"/>
  <c r="J57" i="26" s="1"/>
  <c r="K53" i="26"/>
  <c r="J53" i="26"/>
  <c r="I53" i="26"/>
  <c r="G53" i="26"/>
  <c r="F53" i="26"/>
  <c r="I52" i="26"/>
  <c r="G52" i="26"/>
  <c r="K52" i="26" s="1"/>
  <c r="F52" i="26"/>
  <c r="J52" i="26" s="1"/>
  <c r="I51" i="26"/>
  <c r="J51" i="26" s="1"/>
  <c r="G51" i="26"/>
  <c r="F51" i="26"/>
  <c r="I50" i="26"/>
  <c r="G50" i="26"/>
  <c r="F50" i="26"/>
  <c r="J50" i="26" s="1"/>
  <c r="I49" i="26"/>
  <c r="J49" i="26" s="1"/>
  <c r="G49" i="26"/>
  <c r="F49" i="26"/>
  <c r="I48" i="26"/>
  <c r="G48" i="26"/>
  <c r="F48" i="26"/>
  <c r="J48" i="26" s="1"/>
  <c r="I47" i="26"/>
  <c r="J47" i="26" s="1"/>
  <c r="G47" i="26"/>
  <c r="K47" i="26" s="1"/>
  <c r="F47" i="26"/>
  <c r="I46" i="26"/>
  <c r="G46" i="26"/>
  <c r="F46" i="26"/>
  <c r="I42" i="26"/>
  <c r="J42" i="26" s="1"/>
  <c r="G42" i="26"/>
  <c r="K42" i="26" s="1"/>
  <c r="F42" i="26"/>
  <c r="I41" i="26"/>
  <c r="G41" i="26"/>
  <c r="F41" i="26"/>
  <c r="I40" i="26"/>
  <c r="G40" i="26"/>
  <c r="K40" i="26" s="1"/>
  <c r="F40" i="26"/>
  <c r="J40" i="26" s="1"/>
  <c r="I39" i="26"/>
  <c r="G39" i="26"/>
  <c r="K39" i="26" s="1"/>
  <c r="F39" i="26"/>
  <c r="J39" i="26" s="1"/>
  <c r="I38" i="26"/>
  <c r="I37" i="26"/>
  <c r="I36" i="26"/>
  <c r="J36" i="26" s="1"/>
  <c r="G36" i="26"/>
  <c r="K36" i="26" s="1"/>
  <c r="F36" i="26"/>
  <c r="I35" i="26"/>
  <c r="G35" i="26"/>
  <c r="F35" i="26"/>
  <c r="I34" i="26"/>
  <c r="J34" i="26" s="1"/>
  <c r="G34" i="26"/>
  <c r="K34" i="26" s="1"/>
  <c r="F34" i="26"/>
  <c r="I33" i="26"/>
  <c r="G33" i="26"/>
  <c r="F33" i="26"/>
  <c r="I32" i="26"/>
  <c r="G32" i="26"/>
  <c r="K32" i="26" s="1"/>
  <c r="F32" i="26"/>
  <c r="J32" i="26" s="1"/>
  <c r="I31" i="26"/>
  <c r="G31" i="26"/>
  <c r="K31" i="26" s="1"/>
  <c r="F31" i="26"/>
  <c r="J31" i="26" s="1"/>
  <c r="I30" i="26"/>
  <c r="G30" i="26"/>
  <c r="K30" i="26" s="1"/>
  <c r="F30" i="26"/>
  <c r="J30" i="26" s="1"/>
  <c r="I29" i="26"/>
  <c r="G29" i="26"/>
  <c r="K29" i="26" s="1"/>
  <c r="F29" i="26"/>
  <c r="J29" i="26" s="1"/>
  <c r="I28" i="26"/>
  <c r="G28" i="26"/>
  <c r="K28" i="26" s="1"/>
  <c r="F28" i="26"/>
  <c r="J28" i="26" s="1"/>
  <c r="I27" i="26"/>
  <c r="G27" i="26"/>
  <c r="F27" i="26"/>
  <c r="I26" i="26"/>
  <c r="G26" i="26"/>
  <c r="K26" i="26" s="1"/>
  <c r="F26" i="26"/>
  <c r="J26" i="26" s="1"/>
  <c r="I25" i="26"/>
  <c r="G25" i="26"/>
  <c r="F25" i="26"/>
  <c r="I24" i="26"/>
  <c r="G24" i="26"/>
  <c r="K24" i="26" s="1"/>
  <c r="F24" i="26"/>
  <c r="J24" i="26" s="1"/>
  <c r="I23" i="26"/>
  <c r="G23" i="26"/>
  <c r="K23" i="26" s="1"/>
  <c r="F23" i="26"/>
  <c r="K16" i="26"/>
  <c r="I16" i="26"/>
  <c r="G16" i="26"/>
  <c r="F16" i="26"/>
  <c r="J16" i="26" s="1"/>
  <c r="I15" i="26"/>
  <c r="G15" i="26"/>
  <c r="F15" i="26"/>
  <c r="G691" i="25"/>
  <c r="G702" i="26" s="1"/>
  <c r="K702" i="26" s="1"/>
  <c r="G684" i="25"/>
  <c r="G677" i="25"/>
  <c r="F677" i="25" s="1"/>
  <c r="F688" i="26" s="1"/>
  <c r="J688" i="26" s="1"/>
  <c r="G676" i="25"/>
  <c r="G675" i="25"/>
  <c r="F675" i="25" s="1"/>
  <c r="F686" i="26" s="1"/>
  <c r="J686" i="26" s="1"/>
  <c r="G674" i="25"/>
  <c r="G673" i="25"/>
  <c r="F673" i="25" s="1"/>
  <c r="F684" i="26" s="1"/>
  <c r="J684" i="26" s="1"/>
  <c r="G672" i="25"/>
  <c r="F672" i="25" s="1"/>
  <c r="F683" i="26" s="1"/>
  <c r="G671" i="25"/>
  <c r="G670" i="25"/>
  <c r="G669" i="25"/>
  <c r="F669" i="25" s="1"/>
  <c r="G664" i="25"/>
  <c r="F664" i="25" s="1"/>
  <c r="F675" i="26" s="1"/>
  <c r="G657" i="25"/>
  <c r="F657" i="25" s="1"/>
  <c r="G656" i="25"/>
  <c r="F656" i="25" s="1"/>
  <c r="F667" i="26" s="1"/>
  <c r="J667" i="26" s="1"/>
  <c r="G655" i="25"/>
  <c r="F655" i="25" s="1"/>
  <c r="F666" i="26" s="1"/>
  <c r="G654" i="25"/>
  <c r="F654" i="25" s="1"/>
  <c r="F665" i="26" s="1"/>
  <c r="J665" i="26" s="1"/>
  <c r="G604" i="25"/>
  <c r="F604" i="25" s="1"/>
  <c r="G603" i="25"/>
  <c r="G575" i="25"/>
  <c r="F575" i="25" s="1"/>
  <c r="G574" i="25"/>
  <c r="G567" i="25"/>
  <c r="F567" i="25" s="1"/>
  <c r="F578" i="26" s="1"/>
  <c r="G566" i="25"/>
  <c r="G562" i="25"/>
  <c r="F562" i="25" s="1"/>
  <c r="F573" i="26" s="1"/>
  <c r="J573" i="26" s="1"/>
  <c r="G547" i="25"/>
  <c r="F547" i="25" s="1"/>
  <c r="F558" i="26" s="1"/>
  <c r="G530" i="25"/>
  <c r="G519" i="25"/>
  <c r="G518" i="25"/>
  <c r="F518" i="25" s="1"/>
  <c r="F529" i="26" s="1"/>
  <c r="G517" i="25"/>
  <c r="F517" i="25" s="1"/>
  <c r="F528" i="26" s="1"/>
  <c r="J528" i="26" s="1"/>
  <c r="G516" i="25"/>
  <c r="F516" i="25" s="1"/>
  <c r="F527" i="26" s="1"/>
  <c r="G515" i="25"/>
  <c r="F515" i="25" s="1"/>
  <c r="F526" i="26" s="1"/>
  <c r="J526" i="26" s="1"/>
  <c r="G514" i="25"/>
  <c r="F514" i="25" s="1"/>
  <c r="F525" i="26" s="1"/>
  <c r="J525" i="26" s="1"/>
  <c r="G513" i="25"/>
  <c r="F513" i="25" s="1"/>
  <c r="F524" i="26" s="1"/>
  <c r="J524" i="26" s="1"/>
  <c r="G512" i="25"/>
  <c r="F512" i="25" s="1"/>
  <c r="F523" i="26" s="1"/>
  <c r="G511" i="25"/>
  <c r="G510" i="25"/>
  <c r="F510" i="25" s="1"/>
  <c r="F521" i="26" s="1"/>
  <c r="J521" i="26" s="1"/>
  <c r="G509" i="25"/>
  <c r="G508" i="25"/>
  <c r="F508" i="25" s="1"/>
  <c r="F519" i="26" s="1"/>
  <c r="G507" i="25"/>
  <c r="G506" i="25"/>
  <c r="F506" i="25" s="1"/>
  <c r="F517" i="26" s="1"/>
  <c r="G505" i="25"/>
  <c r="F505" i="25" s="1"/>
  <c r="F516" i="26" s="1"/>
  <c r="J516" i="26" s="1"/>
  <c r="G504" i="25"/>
  <c r="G503" i="25"/>
  <c r="G502" i="25"/>
  <c r="F502" i="25" s="1"/>
  <c r="F513" i="26" s="1"/>
  <c r="J513" i="26" s="1"/>
  <c r="G501" i="25"/>
  <c r="F501" i="25" s="1"/>
  <c r="F512" i="26" s="1"/>
  <c r="J512" i="26" s="1"/>
  <c r="G491" i="25"/>
  <c r="F491" i="25" s="1"/>
  <c r="F502" i="26" s="1"/>
  <c r="G486" i="25"/>
  <c r="F486" i="25" s="1"/>
  <c r="F497" i="26" s="1"/>
  <c r="G485" i="25"/>
  <c r="F485" i="25" s="1"/>
  <c r="F496" i="26" s="1"/>
  <c r="G467" i="25"/>
  <c r="F467" i="25" s="1"/>
  <c r="F478" i="26" s="1"/>
  <c r="G466" i="25"/>
  <c r="F466" i="25" s="1"/>
  <c r="G465" i="25"/>
  <c r="G459" i="25"/>
  <c r="F459" i="25" s="1"/>
  <c r="G458" i="25"/>
  <c r="G457" i="25"/>
  <c r="F457" i="25" s="1"/>
  <c r="F468" i="26" s="1"/>
  <c r="G456" i="25"/>
  <c r="G455" i="25"/>
  <c r="F455" i="25" s="1"/>
  <c r="F466" i="26" s="1"/>
  <c r="G454" i="25"/>
  <c r="F454" i="25" s="1"/>
  <c r="F465" i="26" s="1"/>
  <c r="J465" i="26" s="1"/>
  <c r="G449" i="25"/>
  <c r="G448" i="25"/>
  <c r="G433" i="25"/>
  <c r="F433" i="25" s="1"/>
  <c r="F444" i="26" s="1"/>
  <c r="H444" i="26" s="1"/>
  <c r="G432" i="25"/>
  <c r="F432" i="25" s="1"/>
  <c r="G431" i="25"/>
  <c r="F431" i="25" s="1"/>
  <c r="F442" i="26" s="1"/>
  <c r="G430" i="25"/>
  <c r="F430" i="25" s="1"/>
  <c r="F441" i="26" s="1"/>
  <c r="J441" i="26" s="1"/>
  <c r="G399" i="25"/>
  <c r="F399" i="25" s="1"/>
  <c r="G398" i="25"/>
  <c r="F398" i="25" s="1"/>
  <c r="F409" i="26" s="1"/>
  <c r="J409" i="26" s="1"/>
  <c r="G397" i="25"/>
  <c r="F397" i="25" s="1"/>
  <c r="F408" i="26" s="1"/>
  <c r="G396" i="25"/>
  <c r="G395" i="25"/>
  <c r="F395" i="25" s="1"/>
  <c r="G394" i="25"/>
  <c r="G370" i="25"/>
  <c r="F370" i="25" s="1"/>
  <c r="G369" i="25"/>
  <c r="G368" i="25"/>
  <c r="F368" i="25" s="1"/>
  <c r="F379" i="26" s="1"/>
  <c r="J379" i="26" s="1"/>
  <c r="G367" i="25"/>
  <c r="F367" i="25" s="1"/>
  <c r="F378" i="26" s="1"/>
  <c r="G366" i="25"/>
  <c r="G365" i="25"/>
  <c r="G364" i="25"/>
  <c r="F364" i="25" s="1"/>
  <c r="G322" i="25"/>
  <c r="F322" i="25" s="1"/>
  <c r="G321" i="25"/>
  <c r="F321" i="25" s="1"/>
  <c r="G320" i="25"/>
  <c r="F320" i="25" s="1"/>
  <c r="G319" i="25"/>
  <c r="F319" i="25" s="1"/>
  <c r="G318" i="25"/>
  <c r="F318" i="25" s="1"/>
  <c r="F329" i="26" s="1"/>
  <c r="G317" i="25"/>
  <c r="F317" i="25" s="1"/>
  <c r="G316" i="25"/>
  <c r="G315" i="25"/>
  <c r="F315" i="25" s="1"/>
  <c r="G314" i="25"/>
  <c r="G313" i="25"/>
  <c r="F313" i="25" s="1"/>
  <c r="G257" i="25"/>
  <c r="G256" i="25"/>
  <c r="F256" i="25" s="1"/>
  <c r="G255" i="25"/>
  <c r="F255" i="25" s="1"/>
  <c r="F266" i="26" s="1"/>
  <c r="G251" i="25"/>
  <c r="G250" i="25"/>
  <c r="G249" i="25"/>
  <c r="F249" i="25" s="1"/>
  <c r="G248" i="25"/>
  <c r="F248" i="25" s="1"/>
  <c r="G247" i="25"/>
  <c r="F247" i="25" s="1"/>
  <c r="F258" i="26" s="1"/>
  <c r="J258" i="26" s="1"/>
  <c r="G241" i="25"/>
  <c r="F241" i="25" s="1"/>
  <c r="G224" i="25"/>
  <c r="F224" i="25" s="1"/>
  <c r="F235" i="26" s="1"/>
  <c r="G223" i="25"/>
  <c r="F223" i="25" s="1"/>
  <c r="F234" i="26" s="1"/>
  <c r="J234" i="26" s="1"/>
  <c r="G222" i="25"/>
  <c r="F222" i="25" s="1"/>
  <c r="G221" i="25"/>
  <c r="G191" i="25"/>
  <c r="F191" i="25" s="1"/>
  <c r="F202" i="26" s="1"/>
  <c r="G190" i="25"/>
  <c r="G184" i="25"/>
  <c r="F184" i="25" s="1"/>
  <c r="F195" i="26" s="1"/>
  <c r="G176" i="25"/>
  <c r="G168" i="25"/>
  <c r="F168" i="25" s="1"/>
  <c r="F179" i="26" s="1"/>
  <c r="G162" i="25"/>
  <c r="F162" i="25" s="1"/>
  <c r="F173" i="26" s="1"/>
  <c r="G154" i="25"/>
  <c r="F154" i="25" s="1"/>
  <c r="F165" i="26" s="1"/>
  <c r="G145" i="25"/>
  <c r="G138" i="25"/>
  <c r="F138" i="25" s="1"/>
  <c r="G130" i="25"/>
  <c r="F130" i="25" s="1"/>
  <c r="G129" i="25"/>
  <c r="F129" i="25" s="1"/>
  <c r="G128" i="25"/>
  <c r="F128" i="25" s="1"/>
  <c r="G127" i="25"/>
  <c r="F127" i="25" s="1"/>
  <c r="G116" i="25"/>
  <c r="F116" i="25" s="1"/>
  <c r="F127" i="26" s="1"/>
  <c r="J127" i="26" s="1"/>
  <c r="G105" i="25"/>
  <c r="F105" i="25" s="1"/>
  <c r="F116" i="26" s="1"/>
  <c r="G96" i="25"/>
  <c r="G95" i="25"/>
  <c r="F95" i="25" s="1"/>
  <c r="G94" i="25"/>
  <c r="G86" i="25"/>
  <c r="F86" i="25" s="1"/>
  <c r="F97" i="26" s="1"/>
  <c r="G85" i="25"/>
  <c r="G84" i="25"/>
  <c r="F84" i="25" s="1"/>
  <c r="F95" i="26" s="1"/>
  <c r="G83" i="25"/>
  <c r="F83" i="25" s="1"/>
  <c r="G69" i="25"/>
  <c r="G65" i="25"/>
  <c r="G53" i="25"/>
  <c r="F53" i="25" s="1"/>
  <c r="F64" i="26" s="1"/>
  <c r="G52" i="25"/>
  <c r="F52" i="25" s="1"/>
  <c r="G51" i="25"/>
  <c r="F51" i="25" s="1"/>
  <c r="F62" i="26" s="1"/>
  <c r="H62" i="26" s="1"/>
  <c r="G50" i="25"/>
  <c r="F50" i="25" s="1"/>
  <c r="G28" i="25"/>
  <c r="F28" i="25" s="1"/>
  <c r="G27" i="25"/>
  <c r="F27" i="25" s="1"/>
  <c r="F38" i="26" s="1"/>
  <c r="J38" i="26" s="1"/>
  <c r="G26" i="25"/>
  <c r="F26" i="25" s="1"/>
  <c r="F37" i="26" s="1"/>
  <c r="J37" i="26" s="1"/>
  <c r="O693" i="25"/>
  <c r="O687" i="25"/>
  <c r="O659" i="25"/>
  <c r="O586" i="25"/>
  <c r="O569" i="25"/>
  <c r="O549" i="25"/>
  <c r="O532" i="25"/>
  <c r="O497" i="25"/>
  <c r="O421" i="25"/>
  <c r="O379" i="25"/>
  <c r="O259" i="25"/>
  <c r="O236" i="25"/>
  <c r="O226" i="25"/>
  <c r="O204" i="25"/>
  <c r="O193" i="25"/>
  <c r="O55" i="25"/>
  <c r="O7" i="25"/>
  <c r="L208" i="24" l="1"/>
  <c r="O208" i="24" s="1"/>
  <c r="N208" i="24" s="1"/>
  <c r="K35" i="26"/>
  <c r="K41" i="26"/>
  <c r="K82" i="26"/>
  <c r="K95" i="26"/>
  <c r="J104" i="26"/>
  <c r="K140" i="26"/>
  <c r="K162" i="26"/>
  <c r="K242" i="26"/>
  <c r="H254" i="26"/>
  <c r="K276" i="26"/>
  <c r="H286" i="26"/>
  <c r="K331" i="26"/>
  <c r="K356" i="26"/>
  <c r="K361" i="26"/>
  <c r="K366" i="26"/>
  <c r="L366" i="26" s="1"/>
  <c r="O366" i="26" s="1"/>
  <c r="N366" i="26" s="1"/>
  <c r="K371" i="26"/>
  <c r="L371" i="26" s="1"/>
  <c r="O371" i="26" s="1"/>
  <c r="M371" i="26" s="1"/>
  <c r="H414" i="26"/>
  <c r="K450" i="26"/>
  <c r="H455" i="26"/>
  <c r="J27" i="26"/>
  <c r="J73" i="26"/>
  <c r="J153" i="26"/>
  <c r="J192" i="26"/>
  <c r="J301" i="26"/>
  <c r="J311" i="26"/>
  <c r="J342" i="26"/>
  <c r="J676" i="26"/>
  <c r="J23" i="26"/>
  <c r="K27" i="26"/>
  <c r="K73" i="26"/>
  <c r="J115" i="26"/>
  <c r="L115" i="26" s="1"/>
  <c r="O115" i="26" s="1"/>
  <c r="N115" i="26" s="1"/>
  <c r="K131" i="26"/>
  <c r="L131" i="26" s="1"/>
  <c r="O131" i="26" s="1"/>
  <c r="N131" i="26" s="1"/>
  <c r="J136" i="26"/>
  <c r="K153" i="26"/>
  <c r="H163" i="26"/>
  <c r="K184" i="26"/>
  <c r="K192" i="26"/>
  <c r="K211" i="26"/>
  <c r="K224" i="26"/>
  <c r="K301" i="26"/>
  <c r="K306" i="26"/>
  <c r="K311" i="26"/>
  <c r="K316" i="26"/>
  <c r="J324" i="26"/>
  <c r="K337" i="26"/>
  <c r="K342" i="26"/>
  <c r="K347" i="26"/>
  <c r="L347" i="26" s="1"/>
  <c r="O347" i="26" s="1"/>
  <c r="N347" i="26" s="1"/>
  <c r="J352" i="26"/>
  <c r="L352" i="26" s="1"/>
  <c r="O352" i="26" s="1"/>
  <c r="M352" i="26" s="1"/>
  <c r="H357" i="26"/>
  <c r="J362" i="26"/>
  <c r="K383" i="26"/>
  <c r="K388" i="26"/>
  <c r="J419" i="26"/>
  <c r="K428" i="26"/>
  <c r="H443" i="26"/>
  <c r="H451" i="26"/>
  <c r="K539" i="26"/>
  <c r="K626" i="26"/>
  <c r="J375" i="26"/>
  <c r="J477" i="26"/>
  <c r="H488" i="26"/>
  <c r="K586" i="26"/>
  <c r="J123" i="26"/>
  <c r="L123" i="26" s="1"/>
  <c r="O123" i="26" s="1"/>
  <c r="M123" i="26" s="1"/>
  <c r="K49" i="26"/>
  <c r="L49" i="26" s="1"/>
  <c r="O49" i="26" s="1"/>
  <c r="K202" i="26"/>
  <c r="K297" i="26"/>
  <c r="K302" i="26"/>
  <c r="K307" i="26"/>
  <c r="K312" i="26"/>
  <c r="K338" i="26"/>
  <c r="K343" i="26"/>
  <c r="H353" i="26"/>
  <c r="K384" i="26"/>
  <c r="K415" i="26"/>
  <c r="J443" i="26"/>
  <c r="K456" i="26"/>
  <c r="K496" i="26"/>
  <c r="H574" i="26"/>
  <c r="K619" i="26"/>
  <c r="J488" i="26"/>
  <c r="L488" i="26" s="1"/>
  <c r="O488" i="26" s="1"/>
  <c r="N488" i="26" s="1"/>
  <c r="J505" i="26"/>
  <c r="J536" i="26"/>
  <c r="J590" i="26"/>
  <c r="J33" i="26"/>
  <c r="J46" i="26"/>
  <c r="K50" i="26"/>
  <c r="K62" i="26"/>
  <c r="J75" i="26"/>
  <c r="K84" i="26"/>
  <c r="J92" i="26"/>
  <c r="J120" i="26"/>
  <c r="K124" i="26"/>
  <c r="J208" i="26"/>
  <c r="K266" i="26"/>
  <c r="K278" i="26"/>
  <c r="L278" i="26" s="1"/>
  <c r="O278" i="26" s="1"/>
  <c r="K283" i="26"/>
  <c r="L283" i="26" s="1"/>
  <c r="O283" i="26" s="1"/>
  <c r="N283" i="26" s="1"/>
  <c r="K288" i="26"/>
  <c r="J293" i="26"/>
  <c r="H298" i="26"/>
  <c r="J303" i="26"/>
  <c r="J334" i="26"/>
  <c r="K368" i="26"/>
  <c r="J385" i="26"/>
  <c r="K411" i="26"/>
  <c r="K452" i="26"/>
  <c r="H457" i="26"/>
  <c r="K479" i="26"/>
  <c r="K484" i="26"/>
  <c r="J489" i="26"/>
  <c r="K505" i="26"/>
  <c r="J532" i="26"/>
  <c r="K536" i="26"/>
  <c r="L536" i="26" s="1"/>
  <c r="O536" i="26" s="1"/>
  <c r="N536" i="26" s="1"/>
  <c r="J566" i="26"/>
  <c r="K590" i="26"/>
  <c r="K595" i="26"/>
  <c r="H620" i="26"/>
  <c r="K632" i="26"/>
  <c r="K33" i="26"/>
  <c r="K46" i="26"/>
  <c r="K75" i="26"/>
  <c r="K92" i="26"/>
  <c r="H112" i="26"/>
  <c r="K120" i="26"/>
  <c r="H133" i="26"/>
  <c r="K147" i="26"/>
  <c r="J155" i="26"/>
  <c r="K173" i="26"/>
  <c r="J194" i="26"/>
  <c r="L194" i="26" s="1"/>
  <c r="O194" i="26" s="1"/>
  <c r="N194" i="26" s="1"/>
  <c r="K208" i="26"/>
  <c r="H245" i="26"/>
  <c r="H256" i="26"/>
  <c r="K293" i="26"/>
  <c r="K298" i="26"/>
  <c r="K303" i="26"/>
  <c r="K308" i="26"/>
  <c r="J313" i="26"/>
  <c r="H318" i="26"/>
  <c r="K334" i="26"/>
  <c r="K339" i="26"/>
  <c r="J344" i="26"/>
  <c r="H349" i="26"/>
  <c r="J354" i="26"/>
  <c r="K385" i="26"/>
  <c r="L385" i="26" s="1"/>
  <c r="O385" i="26" s="1"/>
  <c r="N385" i="26" s="1"/>
  <c r="J396" i="26"/>
  <c r="L396" i="26" s="1"/>
  <c r="O396" i="26" s="1"/>
  <c r="N396" i="26" s="1"/>
  <c r="H401" i="26"/>
  <c r="K416" i="26"/>
  <c r="J421" i="26"/>
  <c r="H430" i="26"/>
  <c r="J448" i="26"/>
  <c r="K489" i="26"/>
  <c r="K532" i="26"/>
  <c r="K566" i="26"/>
  <c r="J575" i="26"/>
  <c r="J607" i="26"/>
  <c r="J615" i="26"/>
  <c r="K620" i="26"/>
  <c r="H643" i="26"/>
  <c r="J25" i="26"/>
  <c r="J63" i="26"/>
  <c r="L63" i="26" s="1"/>
  <c r="O63" i="26" s="1"/>
  <c r="J102" i="26"/>
  <c r="L102" i="26" s="1"/>
  <c r="O102" i="26" s="1"/>
  <c r="N102" i="26" s="1"/>
  <c r="J279" i="26"/>
  <c r="J364" i="26"/>
  <c r="J603" i="26"/>
  <c r="H15" i="26"/>
  <c r="K25" i="26"/>
  <c r="K51" i="26"/>
  <c r="K63" i="26"/>
  <c r="K85" i="26"/>
  <c r="K102" i="26"/>
  <c r="K112" i="26"/>
  <c r="K169" i="26"/>
  <c r="H177" i="26"/>
  <c r="K279" i="26"/>
  <c r="K284" i="26"/>
  <c r="J289" i="26"/>
  <c r="L289" i="26" s="1"/>
  <c r="O289" i="26" s="1"/>
  <c r="M289" i="26" s="1"/>
  <c r="H294" i="26"/>
  <c r="J299" i="26"/>
  <c r="K364" i="26"/>
  <c r="K369" i="26"/>
  <c r="H381" i="26"/>
  <c r="K412" i="26"/>
  <c r="J417" i="26"/>
  <c r="H426" i="26"/>
  <c r="K480" i="26"/>
  <c r="J485" i="26"/>
  <c r="K506" i="26"/>
  <c r="H567" i="26"/>
  <c r="K591" i="26"/>
  <c r="K603" i="26"/>
  <c r="H616" i="26"/>
  <c r="H621" i="26"/>
  <c r="H636" i="26"/>
  <c r="H345" i="26"/>
  <c r="K386" i="26"/>
  <c r="H397" i="26"/>
  <c r="H662" i="26"/>
  <c r="K113" i="26"/>
  <c r="K241" i="26"/>
  <c r="K257" i="26"/>
  <c r="K275" i="26"/>
  <c r="K280" i="26"/>
  <c r="H290" i="26"/>
  <c r="K330" i="26"/>
  <c r="K360" i="26"/>
  <c r="K365" i="26"/>
  <c r="K370" i="26"/>
  <c r="K406" i="26"/>
  <c r="L406" i="26" s="1"/>
  <c r="O406" i="26" s="1"/>
  <c r="M406" i="26" s="1"/>
  <c r="K422" i="26"/>
  <c r="J426" i="26"/>
  <c r="K437" i="26"/>
  <c r="J491" i="26"/>
  <c r="K592" i="26"/>
  <c r="K604" i="26"/>
  <c r="J210" i="26"/>
  <c r="J305" i="26"/>
  <c r="J315" i="26"/>
  <c r="J336" i="26"/>
  <c r="J346" i="26"/>
  <c r="J398" i="26"/>
  <c r="J427" i="26"/>
  <c r="K491" i="26"/>
  <c r="J503" i="26"/>
  <c r="J538" i="26"/>
  <c r="L538" i="26" s="1"/>
  <c r="O538" i="26" s="1"/>
  <c r="M538" i="26" s="1"/>
  <c r="J557" i="26"/>
  <c r="L557" i="26" s="1"/>
  <c r="O557" i="26" s="1"/>
  <c r="N557" i="26" s="1"/>
  <c r="J608" i="26"/>
  <c r="J640" i="26"/>
  <c r="J662" i="26"/>
  <c r="H676" i="26"/>
  <c r="J35" i="26"/>
  <c r="J41" i="26"/>
  <c r="K48" i="26"/>
  <c r="J82" i="26"/>
  <c r="H114" i="26"/>
  <c r="K122" i="26"/>
  <c r="K135" i="26"/>
  <c r="J140" i="26"/>
  <c r="K149" i="26"/>
  <c r="J162" i="26"/>
  <c r="K210" i="26"/>
  <c r="L210" i="26" s="1"/>
  <c r="O210" i="26" s="1"/>
  <c r="N210" i="26" s="1"/>
  <c r="J242" i="26"/>
  <c r="L242" i="26" s="1"/>
  <c r="O242" i="26" s="1"/>
  <c r="N242" i="26" s="1"/>
  <c r="K305" i="26"/>
  <c r="K310" i="26"/>
  <c r="K315" i="26"/>
  <c r="K320" i="26"/>
  <c r="K336" i="26"/>
  <c r="K341" i="26"/>
  <c r="K346" i="26"/>
  <c r="K351" i="26"/>
  <c r="J356" i="26"/>
  <c r="H361" i="26"/>
  <c r="J366" i="26"/>
  <c r="K387" i="26"/>
  <c r="K398" i="26"/>
  <c r="J406" i="26"/>
  <c r="K418" i="26"/>
  <c r="L418" i="26" s="1"/>
  <c r="O418" i="26" s="1"/>
  <c r="N418" i="26" s="1"/>
  <c r="J422" i="26"/>
  <c r="K427" i="26"/>
  <c r="J450" i="26"/>
  <c r="H491" i="26"/>
  <c r="K503" i="26"/>
  <c r="J534" i="26"/>
  <c r="K538" i="26"/>
  <c r="K557" i="26"/>
  <c r="J605" i="26"/>
  <c r="J609" i="26"/>
  <c r="K640" i="26"/>
  <c r="H648" i="26"/>
  <c r="H689" i="26"/>
  <c r="J165" i="26"/>
  <c r="H173" i="26"/>
  <c r="J173" i="26"/>
  <c r="H558" i="26"/>
  <c r="J558" i="26"/>
  <c r="H498" i="26"/>
  <c r="J498" i="26"/>
  <c r="H95" i="26"/>
  <c r="J95" i="26"/>
  <c r="J179" i="26"/>
  <c r="J466" i="26"/>
  <c r="G165" i="26"/>
  <c r="K165" i="26" s="1"/>
  <c r="J683" i="26"/>
  <c r="F85" i="25"/>
  <c r="F96" i="26" s="1"/>
  <c r="J96" i="26" s="1"/>
  <c r="G96" i="26"/>
  <c r="K96" i="26" s="1"/>
  <c r="F456" i="25"/>
  <c r="F467" i="26" s="1"/>
  <c r="J467" i="26" s="1"/>
  <c r="G467" i="26"/>
  <c r="K467" i="26" s="1"/>
  <c r="F507" i="25"/>
  <c r="F518" i="26" s="1"/>
  <c r="J518" i="26" s="1"/>
  <c r="G518" i="26"/>
  <c r="K518" i="26" s="1"/>
  <c r="L518" i="26" s="1"/>
  <c r="O518" i="26" s="1"/>
  <c r="N518" i="26" s="1"/>
  <c r="F566" i="25"/>
  <c r="F577" i="26" s="1"/>
  <c r="J577" i="26" s="1"/>
  <c r="L577" i="26" s="1"/>
  <c r="O577" i="26" s="1"/>
  <c r="M577" i="26" s="1"/>
  <c r="G577" i="26"/>
  <c r="K577" i="26" s="1"/>
  <c r="F674" i="25"/>
  <c r="F685" i="26" s="1"/>
  <c r="G685" i="26"/>
  <c r="K685" i="26" s="1"/>
  <c r="F176" i="25"/>
  <c r="F187" i="26" s="1"/>
  <c r="J187" i="26" s="1"/>
  <c r="G187" i="26"/>
  <c r="K187" i="26" s="1"/>
  <c r="J468" i="26"/>
  <c r="J578" i="26"/>
  <c r="H161" i="26"/>
  <c r="J161" i="26"/>
  <c r="F504" i="25"/>
  <c r="F515" i="26" s="1"/>
  <c r="G515" i="26"/>
  <c r="K515" i="26" s="1"/>
  <c r="J378" i="26"/>
  <c r="H121" i="26"/>
  <c r="J121" i="26"/>
  <c r="H97" i="26"/>
  <c r="J97" i="26"/>
  <c r="L97" i="26" s="1"/>
  <c r="O97" i="26" s="1"/>
  <c r="M97" i="26" s="1"/>
  <c r="F676" i="25"/>
  <c r="F687" i="26" s="1"/>
  <c r="G687" i="26"/>
  <c r="K687" i="26" s="1"/>
  <c r="F190" i="25"/>
  <c r="F201" i="26" s="1"/>
  <c r="J201" i="26" s="1"/>
  <c r="G201" i="26"/>
  <c r="K201" i="26" s="1"/>
  <c r="F458" i="25"/>
  <c r="F469" i="26" s="1"/>
  <c r="J469" i="26" s="1"/>
  <c r="G469" i="26"/>
  <c r="K469" i="26" s="1"/>
  <c r="F574" i="25"/>
  <c r="F585" i="26" s="1"/>
  <c r="J585" i="26" s="1"/>
  <c r="G585" i="26"/>
  <c r="K585" i="26" s="1"/>
  <c r="H202" i="26"/>
  <c r="J202" i="26"/>
  <c r="H399" i="26"/>
  <c r="J399" i="26"/>
  <c r="F369" i="25"/>
  <c r="F380" i="26" s="1"/>
  <c r="G380" i="26"/>
  <c r="K380" i="26" s="1"/>
  <c r="H519" i="26"/>
  <c r="J519" i="26"/>
  <c r="L519" i="26" s="1"/>
  <c r="O519" i="26" s="1"/>
  <c r="N519" i="26" s="1"/>
  <c r="F94" i="25"/>
  <c r="F105" i="26" s="1"/>
  <c r="G105" i="26"/>
  <c r="K105" i="26" s="1"/>
  <c r="F314" i="25"/>
  <c r="F325" i="26" s="1"/>
  <c r="G325" i="26"/>
  <c r="K325" i="26" s="1"/>
  <c r="F509" i="25"/>
  <c r="F520" i="26" s="1"/>
  <c r="J520" i="26" s="1"/>
  <c r="G520" i="26"/>
  <c r="K520" i="26" s="1"/>
  <c r="F96" i="25"/>
  <c r="F107" i="26" s="1"/>
  <c r="G107" i="26"/>
  <c r="K107" i="26" s="1"/>
  <c r="F221" i="25"/>
  <c r="F232" i="26" s="1"/>
  <c r="J232" i="26" s="1"/>
  <c r="G232" i="26"/>
  <c r="K232" i="26" s="1"/>
  <c r="F316" i="25"/>
  <c r="F327" i="26" s="1"/>
  <c r="G327" i="26"/>
  <c r="K327" i="26" s="1"/>
  <c r="F396" i="25"/>
  <c r="F407" i="26" s="1"/>
  <c r="J407" i="26" s="1"/>
  <c r="G407" i="26"/>
  <c r="K407" i="26" s="1"/>
  <c r="F465" i="25"/>
  <c r="F476" i="26" s="1"/>
  <c r="G476" i="26"/>
  <c r="K476" i="26" s="1"/>
  <c r="F511" i="25"/>
  <c r="F522" i="26" s="1"/>
  <c r="J522" i="26" s="1"/>
  <c r="G522" i="26"/>
  <c r="K522" i="26" s="1"/>
  <c r="F603" i="25"/>
  <c r="F614" i="26" s="1"/>
  <c r="G614" i="26"/>
  <c r="K614" i="26" s="1"/>
  <c r="F684" i="25"/>
  <c r="F695" i="26" s="1"/>
  <c r="G695" i="26"/>
  <c r="K695" i="26" s="1"/>
  <c r="J233" i="26"/>
  <c r="F366" i="25"/>
  <c r="F377" i="26" s="1"/>
  <c r="J377" i="26" s="1"/>
  <c r="G377" i="26"/>
  <c r="K377" i="26" s="1"/>
  <c r="F257" i="25"/>
  <c r="F268" i="26" s="1"/>
  <c r="G268" i="26"/>
  <c r="K268" i="26" s="1"/>
  <c r="H195" i="26"/>
  <c r="J195" i="26"/>
  <c r="F394" i="25"/>
  <c r="F405" i="26" s="1"/>
  <c r="J405" i="26" s="1"/>
  <c r="G405" i="26"/>
  <c r="K405" i="26" s="1"/>
  <c r="L405" i="26" s="1"/>
  <c r="O405" i="26" s="1"/>
  <c r="M405" i="26" s="1"/>
  <c r="H116" i="26"/>
  <c r="J116" i="26"/>
  <c r="J408" i="26"/>
  <c r="H523" i="26"/>
  <c r="J523" i="26"/>
  <c r="F671" i="25"/>
  <c r="F682" i="26" s="1"/>
  <c r="J682" i="26" s="1"/>
  <c r="G682" i="26"/>
  <c r="K682" i="26" s="1"/>
  <c r="J329" i="26"/>
  <c r="H395" i="26"/>
  <c r="J395" i="26"/>
  <c r="F530" i="25"/>
  <c r="F541" i="26" s="1"/>
  <c r="G541" i="26"/>
  <c r="K541" i="26" s="1"/>
  <c r="H266" i="26"/>
  <c r="J266" i="26"/>
  <c r="J478" i="26"/>
  <c r="L478" i="26" s="1"/>
  <c r="O478" i="26" s="1"/>
  <c r="J235" i="26"/>
  <c r="L235" i="26" s="1"/>
  <c r="O235" i="26" s="1"/>
  <c r="N235" i="26" s="1"/>
  <c r="H496" i="26"/>
  <c r="J496" i="26"/>
  <c r="J666" i="26"/>
  <c r="J62" i="26"/>
  <c r="H101" i="26"/>
  <c r="J101" i="26"/>
  <c r="H220" i="26"/>
  <c r="J220" i="26"/>
  <c r="F251" i="25"/>
  <c r="F262" i="26" s="1"/>
  <c r="G262" i="26"/>
  <c r="K262" i="26" s="1"/>
  <c r="F449" i="25"/>
  <c r="F460" i="26" s="1"/>
  <c r="G460" i="26"/>
  <c r="K460" i="26" s="1"/>
  <c r="J497" i="26"/>
  <c r="J245" i="26"/>
  <c r="J517" i="26"/>
  <c r="H527" i="26"/>
  <c r="J527" i="26"/>
  <c r="L527" i="26" s="1"/>
  <c r="O527" i="26" s="1"/>
  <c r="N527" i="26" s="1"/>
  <c r="F69" i="25"/>
  <c r="F80" i="26" s="1"/>
  <c r="J80" i="26" s="1"/>
  <c r="G80" i="26"/>
  <c r="K80" i="26" s="1"/>
  <c r="H125" i="26"/>
  <c r="J125" i="26"/>
  <c r="H502" i="26"/>
  <c r="J502" i="26"/>
  <c r="F65" i="25"/>
  <c r="F76" i="26" s="1"/>
  <c r="G76" i="26"/>
  <c r="K76" i="26" s="1"/>
  <c r="F145" i="25"/>
  <c r="F156" i="26" s="1"/>
  <c r="G156" i="26"/>
  <c r="K156" i="26" s="1"/>
  <c r="F250" i="25"/>
  <c r="F261" i="26" s="1"/>
  <c r="J261" i="26" s="1"/>
  <c r="G261" i="26"/>
  <c r="K261" i="26" s="1"/>
  <c r="F365" i="25"/>
  <c r="F376" i="26" s="1"/>
  <c r="G376" i="26"/>
  <c r="K376" i="26" s="1"/>
  <c r="F448" i="25"/>
  <c r="F459" i="26" s="1"/>
  <c r="G459" i="26"/>
  <c r="K459" i="26" s="1"/>
  <c r="F503" i="25"/>
  <c r="F514" i="26" s="1"/>
  <c r="J514" i="26" s="1"/>
  <c r="G514" i="26"/>
  <c r="K514" i="26" s="1"/>
  <c r="F519" i="25"/>
  <c r="F530" i="26" s="1"/>
  <c r="J530" i="26" s="1"/>
  <c r="G530" i="26"/>
  <c r="K530" i="26" s="1"/>
  <c r="F670" i="25"/>
  <c r="F681" i="26" s="1"/>
  <c r="G681" i="26"/>
  <c r="K681" i="26" s="1"/>
  <c r="J64" i="26"/>
  <c r="J241" i="26"/>
  <c r="J529" i="26"/>
  <c r="H72" i="26"/>
  <c r="H83" i="26"/>
  <c r="H87" i="26"/>
  <c r="G410" i="26"/>
  <c r="K410" i="26" s="1"/>
  <c r="G465" i="26"/>
  <c r="K465" i="26" s="1"/>
  <c r="L465" i="26" s="1"/>
  <c r="O465" i="26" s="1"/>
  <c r="M465" i="26" s="1"/>
  <c r="H492" i="26"/>
  <c r="H548" i="26"/>
  <c r="H552" i="26"/>
  <c r="H131" i="26"/>
  <c r="H135" i="26"/>
  <c r="H139" i="26"/>
  <c r="H147" i="26"/>
  <c r="H154" i="26"/>
  <c r="G179" i="26"/>
  <c r="K179" i="26" s="1"/>
  <c r="H276" i="26"/>
  <c r="H280" i="26"/>
  <c r="H284" i="26"/>
  <c r="H288" i="26"/>
  <c r="H292" i="26"/>
  <c r="H296" i="26"/>
  <c r="H300" i="26"/>
  <c r="H304" i="26"/>
  <c r="H308" i="26"/>
  <c r="H312" i="26"/>
  <c r="H316" i="26"/>
  <c r="H320" i="26"/>
  <c r="H331" i="26"/>
  <c r="H335" i="26"/>
  <c r="H339" i="26"/>
  <c r="H343" i="26"/>
  <c r="H347" i="26"/>
  <c r="H351" i="26"/>
  <c r="H355" i="26"/>
  <c r="H359" i="26"/>
  <c r="H363" i="26"/>
  <c r="H367" i="26"/>
  <c r="H371" i="26"/>
  <c r="H382" i="26"/>
  <c r="H386" i="26"/>
  <c r="G526" i="26"/>
  <c r="K526" i="26" s="1"/>
  <c r="H565" i="26"/>
  <c r="H569" i="26"/>
  <c r="H576" i="26"/>
  <c r="H586" i="26"/>
  <c r="H593" i="26"/>
  <c r="H618" i="26"/>
  <c r="H622" i="26"/>
  <c r="G378" i="26"/>
  <c r="K378" i="26" s="1"/>
  <c r="G684" i="26"/>
  <c r="K684" i="26" s="1"/>
  <c r="H24" i="26"/>
  <c r="H28" i="26"/>
  <c r="H32" i="26"/>
  <c r="H36" i="26"/>
  <c r="H40" i="26"/>
  <c r="H47" i="26"/>
  <c r="H51" i="26"/>
  <c r="H58" i="26"/>
  <c r="J72" i="26"/>
  <c r="J83" i="26"/>
  <c r="J87" i="26"/>
  <c r="G94" i="26"/>
  <c r="K94" i="26" s="1"/>
  <c r="H169" i="26"/>
  <c r="G233" i="26"/>
  <c r="K233" i="26" s="1"/>
  <c r="H437" i="26"/>
  <c r="G466" i="26"/>
  <c r="K466" i="26" s="1"/>
  <c r="G470" i="26"/>
  <c r="K470" i="26" s="1"/>
  <c r="J492" i="26"/>
  <c r="H506" i="26"/>
  <c r="H531" i="26"/>
  <c r="H535" i="26"/>
  <c r="H539" i="26"/>
  <c r="J548" i="26"/>
  <c r="J552" i="26"/>
  <c r="H604" i="26"/>
  <c r="H91" i="26"/>
  <c r="H184" i="26"/>
  <c r="H188" i="26"/>
  <c r="H211" i="26"/>
  <c r="G252" i="26"/>
  <c r="K252" i="26" s="1"/>
  <c r="G260" i="26"/>
  <c r="K260" i="26" s="1"/>
  <c r="J451" i="26"/>
  <c r="J455" i="26"/>
  <c r="J470" i="26"/>
  <c r="G477" i="26"/>
  <c r="K477" i="26" s="1"/>
  <c r="H556" i="26"/>
  <c r="H626" i="26"/>
  <c r="H630" i="26"/>
  <c r="J636" i="26"/>
  <c r="J643" i="26"/>
  <c r="J650" i="26"/>
  <c r="G668" i="26"/>
  <c r="K668" i="26" s="1"/>
  <c r="H224" i="26"/>
  <c r="H243" i="26"/>
  <c r="J252" i="26"/>
  <c r="J256" i="26"/>
  <c r="J260" i="26"/>
  <c r="G267" i="26"/>
  <c r="K267" i="26" s="1"/>
  <c r="G324" i="26"/>
  <c r="K324" i="26" s="1"/>
  <c r="G328" i="26"/>
  <c r="K328" i="26" s="1"/>
  <c r="G332" i="26"/>
  <c r="K332" i="26" s="1"/>
  <c r="G375" i="26"/>
  <c r="K375" i="26" s="1"/>
  <c r="L375" i="26" s="1"/>
  <c r="O375" i="26" s="1"/>
  <c r="N375" i="26" s="1"/>
  <c r="G379" i="26"/>
  <c r="K379" i="26" s="1"/>
  <c r="L379" i="26" s="1"/>
  <c r="O379" i="26" s="1"/>
  <c r="H412" i="26"/>
  <c r="H416" i="26"/>
  <c r="H420" i="26"/>
  <c r="H424" i="26"/>
  <c r="H428" i="26"/>
  <c r="H452" i="26"/>
  <c r="H456" i="26"/>
  <c r="H482" i="26"/>
  <c r="H486" i="26"/>
  <c r="H490" i="26"/>
  <c r="G573" i="26"/>
  <c r="K573" i="26" s="1"/>
  <c r="G615" i="26"/>
  <c r="K615" i="26" s="1"/>
  <c r="H654" i="26"/>
  <c r="J660" i="26"/>
  <c r="J664" i="26"/>
  <c r="L664" i="26" s="1"/>
  <c r="O664" i="26" s="1"/>
  <c r="N664" i="26" s="1"/>
  <c r="J668" i="26"/>
  <c r="L668" i="26" s="1"/>
  <c r="O668" i="26" s="1"/>
  <c r="M668" i="26" s="1"/>
  <c r="J689" i="26"/>
  <c r="L689" i="26" s="1"/>
  <c r="O689" i="26" s="1"/>
  <c r="N689" i="26" s="1"/>
  <c r="G234" i="26"/>
  <c r="K234" i="26" s="1"/>
  <c r="G408" i="26"/>
  <c r="K408" i="26" s="1"/>
  <c r="G478" i="26"/>
  <c r="K478" i="26" s="1"/>
  <c r="H333" i="26"/>
  <c r="J397" i="26"/>
  <c r="J401" i="26"/>
  <c r="G441" i="26"/>
  <c r="K441" i="26" s="1"/>
  <c r="G512" i="26"/>
  <c r="K512" i="26" s="1"/>
  <c r="G516" i="26"/>
  <c r="K516" i="26" s="1"/>
  <c r="G524" i="26"/>
  <c r="K524" i="26" s="1"/>
  <c r="G528" i="26"/>
  <c r="K528" i="26" s="1"/>
  <c r="J696" i="26"/>
  <c r="G141" i="26"/>
  <c r="K141" i="26" s="1"/>
  <c r="J243" i="26"/>
  <c r="L243" i="26" s="1"/>
  <c r="O243" i="26" s="1"/>
  <c r="M243" i="26" s="1"/>
  <c r="G329" i="26"/>
  <c r="K329" i="26" s="1"/>
  <c r="G333" i="26"/>
  <c r="K333" i="26" s="1"/>
  <c r="L333" i="26" s="1"/>
  <c r="O333" i="26" s="1"/>
  <c r="M333" i="26" s="1"/>
  <c r="J412" i="26"/>
  <c r="J416" i="26"/>
  <c r="J420" i="26"/>
  <c r="J424" i="26"/>
  <c r="J428" i="26"/>
  <c r="J482" i="26"/>
  <c r="J486" i="26"/>
  <c r="J490" i="26"/>
  <c r="G578" i="26"/>
  <c r="K578" i="26" s="1"/>
  <c r="J654" i="26"/>
  <c r="L654" i="26" s="1"/>
  <c r="O654" i="26" s="1"/>
  <c r="G665" i="26"/>
  <c r="K665" i="26" s="1"/>
  <c r="G675" i="26"/>
  <c r="K675" i="26" s="1"/>
  <c r="G686" i="26"/>
  <c r="K686" i="26" s="1"/>
  <c r="J163" i="26"/>
  <c r="L163" i="26" s="1"/>
  <c r="O163" i="26" s="1"/>
  <c r="M163" i="26" s="1"/>
  <c r="H16" i="26"/>
  <c r="H26" i="26"/>
  <c r="H30" i="26"/>
  <c r="H34" i="26"/>
  <c r="H42" i="26"/>
  <c r="H49" i="26"/>
  <c r="H53" i="26"/>
  <c r="H60" i="26"/>
  <c r="J74" i="26"/>
  <c r="J81" i="26"/>
  <c r="J85" i="26"/>
  <c r="H164" i="26"/>
  <c r="H171" i="26"/>
  <c r="J177" i="26"/>
  <c r="G235" i="26"/>
  <c r="K235" i="26" s="1"/>
  <c r="G468" i="26"/>
  <c r="K468" i="26" s="1"/>
  <c r="G497" i="26"/>
  <c r="K497" i="26" s="1"/>
  <c r="L497" i="26" s="1"/>
  <c r="O497" i="26" s="1"/>
  <c r="N497" i="26" s="1"/>
  <c r="H504" i="26"/>
  <c r="H533" i="26"/>
  <c r="H537" i="26"/>
  <c r="J550" i="26"/>
  <c r="H702" i="26"/>
  <c r="J114" i="26"/>
  <c r="G38" i="26"/>
  <c r="K38" i="26" s="1"/>
  <c r="G64" i="26"/>
  <c r="K64" i="26" s="1"/>
  <c r="J133" i="26"/>
  <c r="J137" i="26"/>
  <c r="J141" i="26"/>
  <c r="J149" i="26"/>
  <c r="J278" i="26"/>
  <c r="J282" i="26"/>
  <c r="J286" i="26"/>
  <c r="L286" i="26" s="1"/>
  <c r="O286" i="26" s="1"/>
  <c r="M286" i="26" s="1"/>
  <c r="J290" i="26"/>
  <c r="L290" i="26" s="1"/>
  <c r="O290" i="26" s="1"/>
  <c r="N290" i="26" s="1"/>
  <c r="J294" i="26"/>
  <c r="L294" i="26" s="1"/>
  <c r="O294" i="26" s="1"/>
  <c r="J298" i="26"/>
  <c r="J302" i="26"/>
  <c r="J306" i="26"/>
  <c r="J310" i="26"/>
  <c r="J314" i="26"/>
  <c r="J318" i="26"/>
  <c r="J333" i="26"/>
  <c r="J337" i="26"/>
  <c r="J341" i="26"/>
  <c r="J345" i="26"/>
  <c r="J349" i="26"/>
  <c r="J353" i="26"/>
  <c r="J357" i="26"/>
  <c r="J361" i="26"/>
  <c r="L361" i="26" s="1"/>
  <c r="O361" i="26" s="1"/>
  <c r="N361" i="26" s="1"/>
  <c r="J365" i="26"/>
  <c r="L365" i="26" s="1"/>
  <c r="O365" i="26" s="1"/>
  <c r="M365" i="26" s="1"/>
  <c r="J369" i="26"/>
  <c r="L369" i="26" s="1"/>
  <c r="O369" i="26" s="1"/>
  <c r="M369" i="26" s="1"/>
  <c r="J384" i="26"/>
  <c r="J388" i="26"/>
  <c r="G409" i="26"/>
  <c r="K409" i="26" s="1"/>
  <c r="G442" i="26"/>
  <c r="K442" i="26" s="1"/>
  <c r="G513" i="26"/>
  <c r="K513" i="26" s="1"/>
  <c r="G517" i="26"/>
  <c r="K517" i="26" s="1"/>
  <c r="G521" i="26"/>
  <c r="K521" i="26" s="1"/>
  <c r="G525" i="26"/>
  <c r="K525" i="26" s="1"/>
  <c r="G529" i="26"/>
  <c r="K529" i="26" s="1"/>
  <c r="J567" i="26"/>
  <c r="L567" i="26" s="1"/>
  <c r="O567" i="26" s="1"/>
  <c r="M567" i="26" s="1"/>
  <c r="J574" i="26"/>
  <c r="J591" i="26"/>
  <c r="J595" i="26"/>
  <c r="J616" i="26"/>
  <c r="L616" i="26" s="1"/>
  <c r="O616" i="26" s="1"/>
  <c r="M616" i="26" s="1"/>
  <c r="J620" i="26"/>
  <c r="L620" i="26" s="1"/>
  <c r="O620" i="26" s="1"/>
  <c r="N620" i="26" s="1"/>
  <c r="G37" i="26"/>
  <c r="K37" i="26" s="1"/>
  <c r="L37" i="26" s="1"/>
  <c r="O37" i="26" s="1"/>
  <c r="M37" i="26" s="1"/>
  <c r="K15" i="26"/>
  <c r="H93" i="26"/>
  <c r="J103" i="26"/>
  <c r="G127" i="26"/>
  <c r="K127" i="26" s="1"/>
  <c r="H186" i="26"/>
  <c r="H193" i="26"/>
  <c r="H200" i="26"/>
  <c r="H209" i="26"/>
  <c r="H213" i="26"/>
  <c r="J228" i="26"/>
  <c r="G258" i="26"/>
  <c r="K258" i="26" s="1"/>
  <c r="J449" i="26"/>
  <c r="J453" i="26"/>
  <c r="J457" i="26"/>
  <c r="L457" i="26" s="1"/>
  <c r="O457" i="26" s="1"/>
  <c r="N457" i="26" s="1"/>
  <c r="J472" i="26"/>
  <c r="L472" i="26" s="1"/>
  <c r="O472" i="26" s="1"/>
  <c r="H628" i="26"/>
  <c r="H632" i="26"/>
  <c r="J641" i="26"/>
  <c r="J648" i="26"/>
  <c r="G666" i="26"/>
  <c r="K666" i="26" s="1"/>
  <c r="G683" i="26"/>
  <c r="K683" i="26" s="1"/>
  <c r="L522" i="24"/>
  <c r="O522" i="24" s="1"/>
  <c r="P522" i="24" s="1"/>
  <c r="L260" i="24"/>
  <c r="O260" i="24" s="1"/>
  <c r="N260" i="24" s="1"/>
  <c r="N686" i="24"/>
  <c r="M702" i="24"/>
  <c r="N702" i="24"/>
  <c r="P684" i="24"/>
  <c r="P702" i="24"/>
  <c r="O704" i="24"/>
  <c r="L524" i="24"/>
  <c r="O524" i="24" s="1"/>
  <c r="N524" i="24" s="1"/>
  <c r="L586" i="24"/>
  <c r="O586" i="24" s="1"/>
  <c r="M586" i="24" s="1"/>
  <c r="L73" i="24"/>
  <c r="O73" i="24" s="1"/>
  <c r="N73" i="24" s="1"/>
  <c r="L95" i="24"/>
  <c r="O95" i="24" s="1"/>
  <c r="N95" i="24" s="1"/>
  <c r="L121" i="24"/>
  <c r="O121" i="24" s="1"/>
  <c r="N121" i="24" s="1"/>
  <c r="L258" i="24"/>
  <c r="O258" i="24" s="1"/>
  <c r="N258" i="24" s="1"/>
  <c r="L369" i="24"/>
  <c r="O369" i="24" s="1"/>
  <c r="M369" i="24" s="1"/>
  <c r="L520" i="24"/>
  <c r="O520" i="24" s="1"/>
  <c r="M520" i="24" s="1"/>
  <c r="L604" i="24"/>
  <c r="O604" i="24" s="1"/>
  <c r="N604" i="24" s="1"/>
  <c r="M680" i="24"/>
  <c r="M266" i="24"/>
  <c r="L84" i="24"/>
  <c r="O84" i="24" s="1"/>
  <c r="N522" i="24"/>
  <c r="M575" i="24"/>
  <c r="P253" i="24"/>
  <c r="L106" i="24"/>
  <c r="O106" i="24" s="1"/>
  <c r="M106" i="24" s="1"/>
  <c r="M383" i="24"/>
  <c r="N80" i="24"/>
  <c r="N253" i="24"/>
  <c r="P266" i="24"/>
  <c r="M253" i="24"/>
  <c r="M165" i="24"/>
  <c r="Q165" i="24"/>
  <c r="P165" i="24"/>
  <c r="P686" i="24"/>
  <c r="M522" i="24"/>
  <c r="M213" i="24"/>
  <c r="N27" i="24"/>
  <c r="N165" i="24"/>
  <c r="M122" i="24"/>
  <c r="M39" i="24"/>
  <c r="Q526" i="24"/>
  <c r="M96" i="24"/>
  <c r="L104" i="24"/>
  <c r="O104" i="24" s="1"/>
  <c r="M104" i="24" s="1"/>
  <c r="O215" i="24"/>
  <c r="M526" i="24"/>
  <c r="M59" i="24"/>
  <c r="M29" i="24"/>
  <c r="L536" i="24"/>
  <c r="O536" i="24" s="1"/>
  <c r="N536" i="24" s="1"/>
  <c r="L62" i="24"/>
  <c r="O62" i="24" s="1"/>
  <c r="P62" i="24" s="1"/>
  <c r="Q15" i="24"/>
  <c r="M15" i="24"/>
  <c r="M368" i="24"/>
  <c r="M356" i="24"/>
  <c r="M396" i="24"/>
  <c r="N201" i="24"/>
  <c r="M74" i="24"/>
  <c r="P201" i="24"/>
  <c r="P208" i="24"/>
  <c r="L382" i="24"/>
  <c r="O382" i="24" s="1"/>
  <c r="M382" i="24" s="1"/>
  <c r="N548" i="24"/>
  <c r="L312" i="24"/>
  <c r="O312" i="24" s="1"/>
  <c r="Q312" i="24" s="1"/>
  <c r="M135" i="24"/>
  <c r="Q201" i="24"/>
  <c r="L132" i="24"/>
  <c r="O132" i="24" s="1"/>
  <c r="N132" i="24" s="1"/>
  <c r="M469" i="24"/>
  <c r="P469" i="24"/>
  <c r="N104" i="24"/>
  <c r="N469" i="24"/>
  <c r="P212" i="24"/>
  <c r="M212" i="24"/>
  <c r="Q172" i="24"/>
  <c r="P172" i="24"/>
  <c r="N172" i="24"/>
  <c r="M172" i="24"/>
  <c r="Q177" i="24"/>
  <c r="P177" i="24"/>
  <c r="P695" i="24"/>
  <c r="N695" i="24"/>
  <c r="M655" i="24"/>
  <c r="M424" i="24"/>
  <c r="M334" i="24"/>
  <c r="N177" i="24"/>
  <c r="L85" i="24"/>
  <c r="O85" i="24" s="1"/>
  <c r="N85" i="24" s="1"/>
  <c r="N15" i="24"/>
  <c r="L538" i="24"/>
  <c r="O538" i="24" s="1"/>
  <c r="N538" i="24" s="1"/>
  <c r="N690" i="24"/>
  <c r="M539" i="24"/>
  <c r="N614" i="24"/>
  <c r="M550" i="24"/>
  <c r="N537" i="24"/>
  <c r="M375" i="24"/>
  <c r="N362" i="24"/>
  <c r="N412" i="24"/>
  <c r="M254" i="24"/>
  <c r="N125" i="24"/>
  <c r="M121" i="24"/>
  <c r="M177" i="24"/>
  <c r="M531" i="24"/>
  <c r="M650" i="24"/>
  <c r="N593" i="24"/>
  <c r="M552" i="24"/>
  <c r="N476" i="24"/>
  <c r="N428" i="24"/>
  <c r="M329" i="24"/>
  <c r="N140" i="24"/>
  <c r="M133" i="24"/>
  <c r="N106" i="24"/>
  <c r="L139" i="24"/>
  <c r="O139" i="24" s="1"/>
  <c r="M695" i="24"/>
  <c r="O18" i="24"/>
  <c r="M385" i="24"/>
  <c r="M521" i="24"/>
  <c r="N641" i="24"/>
  <c r="M629" i="24"/>
  <c r="L482" i="24"/>
  <c r="O482" i="24" s="1"/>
  <c r="N482" i="24" s="1"/>
  <c r="M419" i="24"/>
  <c r="M399" i="24"/>
  <c r="M278" i="24"/>
  <c r="N296" i="24"/>
  <c r="M113" i="24"/>
  <c r="L532" i="24"/>
  <c r="O532" i="24" s="1"/>
  <c r="L516" i="24"/>
  <c r="O516" i="24" s="1"/>
  <c r="N46" i="24"/>
  <c r="M690" i="24"/>
  <c r="M631" i="24"/>
  <c r="M616" i="24"/>
  <c r="N565" i="24"/>
  <c r="N496" i="24"/>
  <c r="N578" i="24"/>
  <c r="M664" i="24"/>
  <c r="M332" i="24"/>
  <c r="M346" i="24"/>
  <c r="M314" i="24"/>
  <c r="Q208" i="24"/>
  <c r="M63" i="24"/>
  <c r="M116" i="24"/>
  <c r="M50" i="24"/>
  <c r="M448" i="24"/>
  <c r="M423" i="24"/>
  <c r="N395" i="24"/>
  <c r="M350" i="24"/>
  <c r="M290" i="24"/>
  <c r="M300" i="24"/>
  <c r="N232" i="24"/>
  <c r="M336" i="24"/>
  <c r="N139" i="24"/>
  <c r="M686" i="24"/>
  <c r="M513" i="24"/>
  <c r="M590" i="24"/>
  <c r="M576" i="24"/>
  <c r="N551" i="24"/>
  <c r="M530" i="24"/>
  <c r="M524" i="24"/>
  <c r="L491" i="24"/>
  <c r="O491" i="24" s="1"/>
  <c r="N491" i="24" s="1"/>
  <c r="M512" i="24"/>
  <c r="M260" i="24"/>
  <c r="N209" i="24"/>
  <c r="M73" i="24"/>
  <c r="L441" i="24"/>
  <c r="O441" i="24" s="1"/>
  <c r="P441" i="24" s="1"/>
  <c r="M208" i="24"/>
  <c r="N105" i="24"/>
  <c r="M32" i="24"/>
  <c r="M607" i="24"/>
  <c r="N594" i="24"/>
  <c r="M536" i="24"/>
  <c r="M430" i="24"/>
  <c r="M456" i="24"/>
  <c r="N485" i="24"/>
  <c r="M342" i="24"/>
  <c r="N252" i="24"/>
  <c r="M25" i="24"/>
  <c r="N82" i="24"/>
  <c r="P15" i="24"/>
  <c r="M529" i="24"/>
  <c r="M480" i="24"/>
  <c r="M377" i="24"/>
  <c r="M426" i="24"/>
  <c r="M209" i="24"/>
  <c r="M320" i="24"/>
  <c r="N179" i="24"/>
  <c r="M155" i="24"/>
  <c r="M83" i="24"/>
  <c r="M682" i="24"/>
  <c r="Q234" i="24"/>
  <c r="P234" i="24"/>
  <c r="M234" i="24"/>
  <c r="P484" i="24"/>
  <c r="Q484" i="24"/>
  <c r="Q487" i="24"/>
  <c r="P487" i="24"/>
  <c r="L689" i="24"/>
  <c r="O689" i="24" s="1"/>
  <c r="Q518" i="24"/>
  <c r="P518" i="24"/>
  <c r="L401" i="24"/>
  <c r="O401" i="24" s="1"/>
  <c r="M401" i="24" s="1"/>
  <c r="Q148" i="24"/>
  <c r="P148" i="24"/>
  <c r="Q84" i="24"/>
  <c r="P84" i="24"/>
  <c r="L696" i="24"/>
  <c r="O696" i="24" s="1"/>
  <c r="M585" i="24"/>
  <c r="M609" i="24"/>
  <c r="L591" i="24"/>
  <c r="O591" i="24" s="1"/>
  <c r="M591" i="24" s="1"/>
  <c r="L667" i="24"/>
  <c r="O667" i="24" s="1"/>
  <c r="N667" i="24" s="1"/>
  <c r="Q566" i="24"/>
  <c r="P566" i="24"/>
  <c r="Q641" i="24"/>
  <c r="P641" i="24"/>
  <c r="L665" i="24"/>
  <c r="O665" i="24" s="1"/>
  <c r="M665" i="24" s="1"/>
  <c r="N665" i="24"/>
  <c r="P593" i="24"/>
  <c r="Q593" i="24"/>
  <c r="M648" i="24"/>
  <c r="M604" i="24"/>
  <c r="Q614" i="24"/>
  <c r="P614" i="24"/>
  <c r="Q520" i="24"/>
  <c r="L647" i="24"/>
  <c r="O647" i="24" s="1"/>
  <c r="N647" i="24" s="1"/>
  <c r="Q514" i="24"/>
  <c r="P514" i="24"/>
  <c r="Q540" i="24"/>
  <c r="P540" i="24"/>
  <c r="M484" i="24"/>
  <c r="M481" i="24"/>
  <c r="M518" i="24"/>
  <c r="M497" i="24"/>
  <c r="M395" i="24"/>
  <c r="P456" i="24"/>
  <c r="Q456" i="24"/>
  <c r="M471" i="24"/>
  <c r="L443" i="24"/>
  <c r="O443" i="24" s="1"/>
  <c r="M415" i="24"/>
  <c r="Q380" i="24"/>
  <c r="P380" i="24"/>
  <c r="Q342" i="24"/>
  <c r="P342" i="24"/>
  <c r="L351" i="24"/>
  <c r="O351" i="24" s="1"/>
  <c r="L341" i="24"/>
  <c r="O341" i="24" s="1"/>
  <c r="M341" i="24" s="1"/>
  <c r="M441" i="24"/>
  <c r="N380" i="24"/>
  <c r="L347" i="24"/>
  <c r="O347" i="24" s="1"/>
  <c r="N347" i="24" s="1"/>
  <c r="Q424" i="24"/>
  <c r="P424" i="24"/>
  <c r="Q350" i="24"/>
  <c r="P350" i="24"/>
  <c r="N566" i="24"/>
  <c r="Q362" i="24"/>
  <c r="P362" i="24"/>
  <c r="L307" i="24"/>
  <c r="O307" i="24" s="1"/>
  <c r="N307" i="24" s="1"/>
  <c r="M388" i="24"/>
  <c r="M305" i="24"/>
  <c r="L305" i="24"/>
  <c r="O305" i="24" s="1"/>
  <c r="N305" i="24" s="1"/>
  <c r="M257" i="24"/>
  <c r="Q306" i="24"/>
  <c r="P306" i="24"/>
  <c r="Q288" i="24"/>
  <c r="P288" i="24"/>
  <c r="N243" i="24"/>
  <c r="L243" i="24"/>
  <c r="O243" i="24" s="1"/>
  <c r="L299" i="24"/>
  <c r="O299" i="24" s="1"/>
  <c r="N299" i="24" s="1"/>
  <c r="Q267" i="24"/>
  <c r="P267" i="24"/>
  <c r="M252" i="24"/>
  <c r="L200" i="24"/>
  <c r="O200" i="24" s="1"/>
  <c r="L186" i="24"/>
  <c r="O186" i="24" s="1"/>
  <c r="M186" i="24" s="1"/>
  <c r="L171" i="24"/>
  <c r="O171" i="24" s="1"/>
  <c r="N171" i="24" s="1"/>
  <c r="M268" i="24"/>
  <c r="M232" i="24"/>
  <c r="L141" i="24"/>
  <c r="O141" i="24" s="1"/>
  <c r="N141" i="24" s="1"/>
  <c r="Q49" i="24"/>
  <c r="P49" i="24"/>
  <c r="Q38" i="24"/>
  <c r="P38" i="24"/>
  <c r="Q30" i="24"/>
  <c r="P30" i="24"/>
  <c r="Q185" i="24"/>
  <c r="P185" i="24"/>
  <c r="Q280" i="24"/>
  <c r="P280" i="24"/>
  <c r="Q137" i="24"/>
  <c r="P137" i="24"/>
  <c r="Q126" i="24"/>
  <c r="P126" i="24"/>
  <c r="Q115" i="24"/>
  <c r="P115" i="24"/>
  <c r="Q103" i="24"/>
  <c r="P103" i="24"/>
  <c r="Q92" i="24"/>
  <c r="P92" i="24"/>
  <c r="Q81" i="24"/>
  <c r="P81" i="24"/>
  <c r="N234" i="24"/>
  <c r="M57" i="24"/>
  <c r="N36" i="24"/>
  <c r="Q112" i="24"/>
  <c r="P112" i="24"/>
  <c r="Q48" i="24"/>
  <c r="P48" i="24"/>
  <c r="N84" i="24"/>
  <c r="Q93" i="24"/>
  <c r="P93" i="24"/>
  <c r="Q80" i="24"/>
  <c r="P80" i="24"/>
  <c r="Q64" i="24"/>
  <c r="P64" i="24"/>
  <c r="Q102" i="24"/>
  <c r="P102" i="24"/>
  <c r="M52" i="24"/>
  <c r="Q123" i="24"/>
  <c r="P123" i="24"/>
  <c r="Q643" i="24"/>
  <c r="P643" i="24"/>
  <c r="P506" i="24"/>
  <c r="Q506" i="24"/>
  <c r="Q485" i="24"/>
  <c r="P485" i="24"/>
  <c r="L319" i="24"/>
  <c r="O319" i="24" s="1"/>
  <c r="N319" i="24" s="1"/>
  <c r="Q318" i="24"/>
  <c r="P318" i="24"/>
  <c r="Q282" i="24"/>
  <c r="P282" i="24"/>
  <c r="Q232" i="24"/>
  <c r="P232" i="24"/>
  <c r="Q114" i="24"/>
  <c r="P114" i="24"/>
  <c r="N643" i="24"/>
  <c r="P585" i="24"/>
  <c r="Q585" i="24"/>
  <c r="Q662" i="24"/>
  <c r="P662" i="24"/>
  <c r="Q541" i="24"/>
  <c r="P541" i="24"/>
  <c r="Q533" i="24"/>
  <c r="P533" i="24"/>
  <c r="Q525" i="24"/>
  <c r="P525" i="24"/>
  <c r="Q517" i="24"/>
  <c r="P517" i="24"/>
  <c r="L681" i="24"/>
  <c r="O681" i="24" s="1"/>
  <c r="Q660" i="24"/>
  <c r="P660" i="24"/>
  <c r="L691" i="24"/>
  <c r="O691" i="24" s="1"/>
  <c r="N691" i="24" s="1"/>
  <c r="N533" i="24"/>
  <c r="N484" i="24"/>
  <c r="Q577" i="24"/>
  <c r="P577" i="24"/>
  <c r="N506" i="24"/>
  <c r="P504" i="24"/>
  <c r="Q504" i="24"/>
  <c r="L457" i="24"/>
  <c r="O457" i="24" s="1"/>
  <c r="N457" i="24" s="1"/>
  <c r="N518" i="24"/>
  <c r="L429" i="24"/>
  <c r="O429" i="24" s="1"/>
  <c r="M429" i="24" s="1"/>
  <c r="L444" i="24"/>
  <c r="O444" i="24" s="1"/>
  <c r="N444" i="24" s="1"/>
  <c r="L427" i="24"/>
  <c r="O427" i="24" s="1"/>
  <c r="N427" i="24" s="1"/>
  <c r="Q387" i="24"/>
  <c r="P387" i="24"/>
  <c r="Q379" i="24"/>
  <c r="P379" i="24"/>
  <c r="Q368" i="24"/>
  <c r="P368" i="24"/>
  <c r="Q534" i="24"/>
  <c r="P534" i="24"/>
  <c r="P486" i="24"/>
  <c r="Q486" i="24"/>
  <c r="L477" i="24"/>
  <c r="O477" i="24" s="1"/>
  <c r="M477" i="24" s="1"/>
  <c r="L397" i="24"/>
  <c r="O397" i="24" s="1"/>
  <c r="M397" i="24" s="1"/>
  <c r="Q348" i="24"/>
  <c r="P348" i="24"/>
  <c r="Q338" i="24"/>
  <c r="P338" i="24"/>
  <c r="Q378" i="24"/>
  <c r="P378" i="24"/>
  <c r="Q344" i="24"/>
  <c r="P344" i="24"/>
  <c r="L460" i="24"/>
  <c r="O460" i="24" s="1"/>
  <c r="M460" i="24" s="1"/>
  <c r="M384" i="24"/>
  <c r="P400" i="24"/>
  <c r="Q400" i="24"/>
  <c r="N379" i="24"/>
  <c r="L333" i="24"/>
  <c r="O333" i="24" s="1"/>
  <c r="Q294" i="24"/>
  <c r="P294" i="24"/>
  <c r="Q292" i="24"/>
  <c r="P292" i="24"/>
  <c r="M306" i="24"/>
  <c r="L287" i="24"/>
  <c r="O287" i="24" s="1"/>
  <c r="N287" i="24" s="1"/>
  <c r="Q352" i="24"/>
  <c r="P352" i="24"/>
  <c r="M288" i="24"/>
  <c r="Q256" i="24"/>
  <c r="P256" i="24"/>
  <c r="Q213" i="24"/>
  <c r="P213" i="24"/>
  <c r="Q369" i="24"/>
  <c r="P369" i="24"/>
  <c r="N318" i="24"/>
  <c r="Q286" i="24"/>
  <c r="P286" i="24"/>
  <c r="Q316" i="24"/>
  <c r="P316" i="24"/>
  <c r="M267" i="24"/>
  <c r="L311" i="24"/>
  <c r="O311" i="24" s="1"/>
  <c r="N311" i="24" s="1"/>
  <c r="N282" i="24"/>
  <c r="M148" i="24"/>
  <c r="M131" i="24"/>
  <c r="M280" i="24"/>
  <c r="Q233" i="24"/>
  <c r="P233" i="24"/>
  <c r="M114" i="24"/>
  <c r="M112" i="24"/>
  <c r="M48" i="24"/>
  <c r="M84" i="24"/>
  <c r="M93" i="24"/>
  <c r="M185" i="24"/>
  <c r="Q53" i="24"/>
  <c r="P53" i="24"/>
  <c r="M80" i="24"/>
  <c r="M64" i="24"/>
  <c r="N102" i="24"/>
  <c r="M123" i="24"/>
  <c r="Q60" i="24"/>
  <c r="P60" i="24"/>
  <c r="M62" i="24"/>
  <c r="Q37" i="24"/>
  <c r="P37" i="24"/>
  <c r="Q527" i="24"/>
  <c r="P527" i="24"/>
  <c r="Q467" i="24"/>
  <c r="P467" i="24"/>
  <c r="Q370" i="24"/>
  <c r="P370" i="24"/>
  <c r="Q416" i="24"/>
  <c r="P416" i="24"/>
  <c r="L281" i="24"/>
  <c r="O281" i="24" s="1"/>
  <c r="N281" i="24" s="1"/>
  <c r="L685" i="24"/>
  <c r="O685" i="24" s="1"/>
  <c r="M685" i="24" s="1"/>
  <c r="L632" i="24"/>
  <c r="O632" i="24" s="1"/>
  <c r="N632" i="24" s="1"/>
  <c r="Q668" i="24"/>
  <c r="P668" i="24"/>
  <c r="L617" i="24"/>
  <c r="O617" i="24" s="1"/>
  <c r="M617" i="24" s="1"/>
  <c r="Q569" i="24"/>
  <c r="P569" i="24"/>
  <c r="L630" i="24"/>
  <c r="O630" i="24" s="1"/>
  <c r="N630" i="24" s="1"/>
  <c r="L606" i="24"/>
  <c r="O606" i="24" s="1"/>
  <c r="M606" i="24" s="1"/>
  <c r="L615" i="24"/>
  <c r="O615" i="24" s="1"/>
  <c r="N615" i="24" s="1"/>
  <c r="P590" i="24"/>
  <c r="Q590" i="24"/>
  <c r="Q636" i="24"/>
  <c r="P636" i="24"/>
  <c r="Q505" i="24"/>
  <c r="P505" i="24"/>
  <c r="L479" i="24"/>
  <c r="O479" i="24" s="1"/>
  <c r="N479" i="24" s="1"/>
  <c r="Q503" i="24"/>
  <c r="P503" i="24"/>
  <c r="M503" i="24"/>
  <c r="Q551" i="24"/>
  <c r="P551" i="24"/>
  <c r="P490" i="24"/>
  <c r="Q490" i="24"/>
  <c r="L567" i="24"/>
  <c r="O567" i="24" s="1"/>
  <c r="N567" i="24" s="1"/>
  <c r="Q481" i="24"/>
  <c r="P481" i="24"/>
  <c r="Q557" i="24"/>
  <c r="P557" i="24"/>
  <c r="L450" i="24"/>
  <c r="O450" i="24" s="1"/>
  <c r="M450" i="24" s="1"/>
  <c r="P488" i="24"/>
  <c r="Q488" i="24"/>
  <c r="L421" i="24"/>
  <c r="O421" i="24" s="1"/>
  <c r="N421" i="24" s="1"/>
  <c r="L422" i="24"/>
  <c r="O422" i="24" s="1"/>
  <c r="N422" i="24" s="1"/>
  <c r="L465" i="24"/>
  <c r="O465" i="24" s="1"/>
  <c r="M465" i="24" s="1"/>
  <c r="L442" i="24"/>
  <c r="O442" i="24" s="1"/>
  <c r="N442" i="24" s="1"/>
  <c r="L425" i="24"/>
  <c r="O425" i="24" s="1"/>
  <c r="N425" i="24" s="1"/>
  <c r="L459" i="24"/>
  <c r="O459" i="24" s="1"/>
  <c r="L361" i="24"/>
  <c r="O361" i="24" s="1"/>
  <c r="M361" i="24" s="1"/>
  <c r="L343" i="24"/>
  <c r="O343" i="24" s="1"/>
  <c r="N343" i="24" s="1"/>
  <c r="P326" i="24"/>
  <c r="Q326" i="24"/>
  <c r="L277" i="24"/>
  <c r="O277" i="24" s="1"/>
  <c r="M277" i="24" s="1"/>
  <c r="Q276" i="24"/>
  <c r="P276" i="24"/>
  <c r="L317" i="24"/>
  <c r="O317" i="24" s="1"/>
  <c r="N317" i="24" s="1"/>
  <c r="L245" i="24"/>
  <c r="O245" i="24" s="1"/>
  <c r="N245" i="24" s="1"/>
  <c r="L297" i="24"/>
  <c r="O297" i="24" s="1"/>
  <c r="N297" i="24" s="1"/>
  <c r="Q298" i="24"/>
  <c r="P298" i="24"/>
  <c r="L195" i="24"/>
  <c r="O195" i="24" s="1"/>
  <c r="M195" i="24" s="1"/>
  <c r="L184" i="24"/>
  <c r="O184" i="24" s="1"/>
  <c r="M184" i="24" s="1"/>
  <c r="L169" i="24"/>
  <c r="O169" i="24" s="1"/>
  <c r="M169" i="24" s="1"/>
  <c r="Q242" i="24"/>
  <c r="P242" i="24"/>
  <c r="Q220" i="24"/>
  <c r="P220" i="24"/>
  <c r="Q192" i="24"/>
  <c r="P192" i="24"/>
  <c r="M192" i="24"/>
  <c r="Q47" i="24"/>
  <c r="P47" i="24"/>
  <c r="Q36" i="24"/>
  <c r="P36" i="24"/>
  <c r="Q28" i="24"/>
  <c r="P28" i="24"/>
  <c r="Q210" i="24"/>
  <c r="P210" i="24"/>
  <c r="L244" i="24"/>
  <c r="O244" i="24" s="1"/>
  <c r="M244" i="24" s="1"/>
  <c r="Q135" i="24"/>
  <c r="P135" i="24"/>
  <c r="Q124" i="24"/>
  <c r="P124" i="24"/>
  <c r="Q113" i="24"/>
  <c r="P113" i="24"/>
  <c r="Q101" i="24"/>
  <c r="P101" i="24"/>
  <c r="Q87" i="24"/>
  <c r="P87" i="24"/>
  <c r="Q76" i="24"/>
  <c r="P76" i="24"/>
  <c r="Q155" i="24"/>
  <c r="P155" i="24"/>
  <c r="N94" i="24"/>
  <c r="N51" i="24"/>
  <c r="N137" i="24"/>
  <c r="N92" i="24"/>
  <c r="N87" i="24"/>
  <c r="M30" i="24"/>
  <c r="N48" i="24"/>
  <c r="Q58" i="24"/>
  <c r="P58" i="24"/>
  <c r="N64" i="24"/>
  <c r="M102" i="24"/>
  <c r="Q33" i="24"/>
  <c r="P33" i="24"/>
  <c r="N103" i="24"/>
  <c r="M60" i="24"/>
  <c r="Q23" i="24"/>
  <c r="P23" i="24"/>
  <c r="O66" i="24"/>
  <c r="Q95" i="24"/>
  <c r="P95" i="24"/>
  <c r="N62" i="24"/>
  <c r="M37" i="24"/>
  <c r="Q609" i="24"/>
  <c r="P609" i="24"/>
  <c r="Q535" i="24"/>
  <c r="P535" i="24"/>
  <c r="Q648" i="24"/>
  <c r="P648" i="24"/>
  <c r="Q381" i="24"/>
  <c r="P381" i="24"/>
  <c r="Q328" i="24"/>
  <c r="P328" i="24"/>
  <c r="L301" i="24"/>
  <c r="O301" i="24" s="1"/>
  <c r="M301" i="24" s="1"/>
  <c r="Q268" i="24"/>
  <c r="P268" i="24"/>
  <c r="Q75" i="24"/>
  <c r="P75" i="24"/>
  <c r="Q627" i="24"/>
  <c r="P627" i="24"/>
  <c r="M668" i="24"/>
  <c r="M626" i="24"/>
  <c r="L626" i="24"/>
  <c r="O626" i="24" s="1"/>
  <c r="N626" i="24" s="1"/>
  <c r="L608" i="24"/>
  <c r="O608" i="24" s="1"/>
  <c r="N608" i="24" s="1"/>
  <c r="L687" i="24"/>
  <c r="O687" i="24" s="1"/>
  <c r="N687" i="24" s="1"/>
  <c r="N662" i="24"/>
  <c r="M569" i="24"/>
  <c r="Q622" i="24"/>
  <c r="P622" i="24"/>
  <c r="Q539" i="24"/>
  <c r="P539" i="24"/>
  <c r="Q531" i="24"/>
  <c r="P531" i="24"/>
  <c r="Q523" i="24"/>
  <c r="P523" i="24"/>
  <c r="Q515" i="24"/>
  <c r="P515" i="24"/>
  <c r="Q666" i="24"/>
  <c r="P666" i="24"/>
  <c r="N660" i="24"/>
  <c r="Q605" i="24"/>
  <c r="P605" i="24"/>
  <c r="N590" i="24"/>
  <c r="L683" i="24"/>
  <c r="O683" i="24" s="1"/>
  <c r="L628" i="24"/>
  <c r="O628" i="24" s="1"/>
  <c r="N628" i="24" s="1"/>
  <c r="M636" i="24"/>
  <c r="L558" i="24"/>
  <c r="O558" i="24" s="1"/>
  <c r="N558" i="24" s="1"/>
  <c r="L478" i="24"/>
  <c r="O478" i="24" s="1"/>
  <c r="L556" i="24"/>
  <c r="O556" i="24" s="1"/>
  <c r="M556" i="24" s="1"/>
  <c r="M492" i="24"/>
  <c r="L492" i="24"/>
  <c r="O492" i="24" s="1"/>
  <c r="N492" i="24" s="1"/>
  <c r="M551" i="24"/>
  <c r="L483" i="24"/>
  <c r="O483" i="24" s="1"/>
  <c r="M483" i="24" s="1"/>
  <c r="L549" i="24"/>
  <c r="O549" i="24" s="1"/>
  <c r="N520" i="24"/>
  <c r="M577" i="24"/>
  <c r="M490" i="24"/>
  <c r="N541" i="24"/>
  <c r="N504" i="24"/>
  <c r="M557" i="24"/>
  <c r="Q578" i="24"/>
  <c r="P578" i="24"/>
  <c r="M488" i="24"/>
  <c r="L417" i="24"/>
  <c r="O417" i="24" s="1"/>
  <c r="M417" i="24" s="1"/>
  <c r="Q528" i="24"/>
  <c r="P528" i="24"/>
  <c r="L407" i="24"/>
  <c r="O407" i="24" s="1"/>
  <c r="M407" i="24" s="1"/>
  <c r="M379" i="24"/>
  <c r="L418" i="24"/>
  <c r="O418" i="24" s="1"/>
  <c r="M418" i="24" s="1"/>
  <c r="Q385" i="24"/>
  <c r="P385" i="24"/>
  <c r="Q377" i="24"/>
  <c r="P377" i="24"/>
  <c r="Q366" i="24"/>
  <c r="P366" i="24"/>
  <c r="N534" i="24"/>
  <c r="Q423" i="24"/>
  <c r="P423" i="24"/>
  <c r="N535" i="24"/>
  <c r="N486" i="24"/>
  <c r="Q358" i="24"/>
  <c r="P358" i="24"/>
  <c r="Q371" i="24"/>
  <c r="P371" i="24"/>
  <c r="N348" i="24"/>
  <c r="N387" i="24"/>
  <c r="L357" i="24"/>
  <c r="O357" i="24" s="1"/>
  <c r="N338" i="24"/>
  <c r="L411" i="24"/>
  <c r="O411" i="24" s="1"/>
  <c r="M411" i="24" s="1"/>
  <c r="L363" i="24"/>
  <c r="O363" i="24" s="1"/>
  <c r="M363" i="24" s="1"/>
  <c r="N344" i="24"/>
  <c r="N366" i="24"/>
  <c r="Q340" i="24"/>
  <c r="P340" i="24"/>
  <c r="Q398" i="24"/>
  <c r="P398" i="24"/>
  <c r="N378" i="24"/>
  <c r="M326" i="24"/>
  <c r="N294" i="24"/>
  <c r="Q262" i="24"/>
  <c r="P262" i="24"/>
  <c r="L324" i="24"/>
  <c r="O324" i="24" s="1"/>
  <c r="N324" i="24" s="1"/>
  <c r="N292" i="24"/>
  <c r="P325" i="24"/>
  <c r="Q325" i="24"/>
  <c r="M276" i="24"/>
  <c r="L241" i="24"/>
  <c r="O241" i="24" s="1"/>
  <c r="N241" i="24" s="1"/>
  <c r="N352" i="24"/>
  <c r="Q304" i="24"/>
  <c r="P304" i="24"/>
  <c r="N256" i="24"/>
  <c r="Q211" i="24"/>
  <c r="P211" i="24"/>
  <c r="N369" i="24"/>
  <c r="L315" i="24"/>
  <c r="O315" i="24" s="1"/>
  <c r="M315" i="24" s="1"/>
  <c r="N286" i="24"/>
  <c r="N316" i="24"/>
  <c r="Q284" i="24"/>
  <c r="P284" i="24"/>
  <c r="M261" i="24"/>
  <c r="Q412" i="24"/>
  <c r="P412" i="24"/>
  <c r="M298" i="24"/>
  <c r="L279" i="24"/>
  <c r="O279" i="24" s="1"/>
  <c r="N279" i="24" s="1"/>
  <c r="M242" i="24"/>
  <c r="M220" i="24"/>
  <c r="Q146" i="24"/>
  <c r="P146" i="24"/>
  <c r="L224" i="24"/>
  <c r="O224" i="24" s="1"/>
  <c r="O237" i="24" s="1"/>
  <c r="Q163" i="24"/>
  <c r="P163" i="24"/>
  <c r="M163" i="24"/>
  <c r="Q187" i="24"/>
  <c r="P187" i="24"/>
  <c r="L153" i="24"/>
  <c r="O153" i="24" s="1"/>
  <c r="M153" i="24" s="1"/>
  <c r="M124" i="24"/>
  <c r="M101" i="24"/>
  <c r="M76" i="24"/>
  <c r="Q235" i="24"/>
  <c r="P235" i="24"/>
  <c r="Q228" i="24"/>
  <c r="P228" i="24"/>
  <c r="N233" i="24"/>
  <c r="M149" i="24"/>
  <c r="L149" i="24"/>
  <c r="O149" i="24" s="1"/>
  <c r="N149" i="24" s="1"/>
  <c r="Q136" i="24"/>
  <c r="P136" i="24"/>
  <c r="Q91" i="24"/>
  <c r="P91" i="24"/>
  <c r="N49" i="24"/>
  <c r="N30" i="24"/>
  <c r="Q134" i="24"/>
  <c r="P134" i="24"/>
  <c r="Q61" i="24"/>
  <c r="P61" i="24"/>
  <c r="Q35" i="24"/>
  <c r="P35" i="24"/>
  <c r="M132" i="24"/>
  <c r="Q41" i="24"/>
  <c r="P41" i="24"/>
  <c r="Q127" i="24"/>
  <c r="P127" i="24"/>
  <c r="Q82" i="24"/>
  <c r="P82" i="24"/>
  <c r="N53" i="24"/>
  <c r="M58" i="24"/>
  <c r="Q39" i="24"/>
  <c r="P39" i="24"/>
  <c r="M33" i="24"/>
  <c r="N60" i="24"/>
  <c r="N23" i="24"/>
  <c r="M95" i="24"/>
  <c r="N37" i="24"/>
  <c r="Q519" i="24"/>
  <c r="P519" i="24"/>
  <c r="Q604" i="24"/>
  <c r="P604" i="24"/>
  <c r="P497" i="24"/>
  <c r="Q497" i="24"/>
  <c r="Q471" i="24"/>
  <c r="P471" i="24"/>
  <c r="M467" i="24"/>
  <c r="L345" i="24"/>
  <c r="O345" i="24" s="1"/>
  <c r="M345" i="24" s="1"/>
  <c r="L327" i="24"/>
  <c r="O327" i="24" s="1"/>
  <c r="N327" i="24" s="1"/>
  <c r="Q388" i="24"/>
  <c r="P388" i="24"/>
  <c r="Q255" i="24"/>
  <c r="P255" i="24"/>
  <c r="L154" i="24"/>
  <c r="O154" i="24" s="1"/>
  <c r="N154" i="24" s="1"/>
  <c r="L293" i="24"/>
  <c r="O293" i="24" s="1"/>
  <c r="Q57" i="24"/>
  <c r="P57" i="24"/>
  <c r="Q52" i="24"/>
  <c r="P52" i="24"/>
  <c r="N668" i="24"/>
  <c r="Q618" i="24"/>
  <c r="P618" i="24"/>
  <c r="P595" i="24"/>
  <c r="Q595" i="24"/>
  <c r="M527" i="24"/>
  <c r="L621" i="24"/>
  <c r="O621" i="24" s="1"/>
  <c r="N621" i="24" s="1"/>
  <c r="Q620" i="24"/>
  <c r="P620" i="24"/>
  <c r="N636" i="24"/>
  <c r="M558" i="24"/>
  <c r="Q472" i="24"/>
  <c r="P472" i="24"/>
  <c r="Q530" i="24"/>
  <c r="P530" i="24"/>
  <c r="L619" i="24"/>
  <c r="O619" i="24" s="1"/>
  <c r="N619" i="24" s="1"/>
  <c r="Q524" i="24"/>
  <c r="P524" i="24"/>
  <c r="N515" i="24"/>
  <c r="N490" i="24"/>
  <c r="M540" i="24"/>
  <c r="N557" i="24"/>
  <c r="L449" i="24"/>
  <c r="O449" i="24" s="1"/>
  <c r="N449" i="24" s="1"/>
  <c r="P502" i="24"/>
  <c r="Q502" i="24"/>
  <c r="N488" i="24"/>
  <c r="L413" i="24"/>
  <c r="O413" i="24" s="1"/>
  <c r="M413" i="24" s="1"/>
  <c r="L455" i="24"/>
  <c r="O455" i="24" s="1"/>
  <c r="N455" i="24" s="1"/>
  <c r="L466" i="24"/>
  <c r="O466" i="24" s="1"/>
  <c r="M466" i="24" s="1"/>
  <c r="L414" i="24"/>
  <c r="O414" i="24" s="1"/>
  <c r="N414" i="24" s="1"/>
  <c r="M505" i="24"/>
  <c r="L461" i="24"/>
  <c r="O461" i="24" s="1"/>
  <c r="N461" i="24" s="1"/>
  <c r="Q468" i="24"/>
  <c r="P468" i="24"/>
  <c r="L451" i="24"/>
  <c r="O451" i="24" s="1"/>
  <c r="N451" i="24" s="1"/>
  <c r="L452" i="24"/>
  <c r="O452" i="24" s="1"/>
  <c r="N452" i="24" s="1"/>
  <c r="Q364" i="24"/>
  <c r="P364" i="24"/>
  <c r="Q354" i="24"/>
  <c r="P354" i="24"/>
  <c r="Q360" i="24"/>
  <c r="P360" i="24"/>
  <c r="L337" i="24"/>
  <c r="O337" i="24" s="1"/>
  <c r="Q420" i="24"/>
  <c r="P420" i="24"/>
  <c r="L349" i="24"/>
  <c r="O349" i="24" s="1"/>
  <c r="M349" i="24" s="1"/>
  <c r="Q310" i="24"/>
  <c r="P310" i="24"/>
  <c r="Q308" i="24"/>
  <c r="P308" i="24"/>
  <c r="L303" i="24"/>
  <c r="O303" i="24" s="1"/>
  <c r="M303" i="24" s="1"/>
  <c r="N276" i="24"/>
  <c r="L285" i="24"/>
  <c r="O285" i="24" s="1"/>
  <c r="M285" i="24" s="1"/>
  <c r="Q302" i="24"/>
  <c r="P302" i="24"/>
  <c r="N298" i="24"/>
  <c r="N259" i="24"/>
  <c r="L193" i="24"/>
  <c r="O193" i="24" s="1"/>
  <c r="N193" i="24" s="1"/>
  <c r="L178" i="24"/>
  <c r="O178" i="24" s="1"/>
  <c r="N178" i="24" s="1"/>
  <c r="L164" i="24"/>
  <c r="O164" i="24" s="1"/>
  <c r="N164" i="24" s="1"/>
  <c r="N242" i="24"/>
  <c r="N220" i="24"/>
  <c r="N328" i="24"/>
  <c r="Q42" i="24"/>
  <c r="P42" i="24"/>
  <c r="Q34" i="24"/>
  <c r="P34" i="24"/>
  <c r="Q26" i="24"/>
  <c r="P26" i="24"/>
  <c r="L147" i="24"/>
  <c r="O147" i="24" s="1"/>
  <c r="N147" i="24" s="1"/>
  <c r="Q133" i="24"/>
  <c r="P133" i="24"/>
  <c r="Q122" i="24"/>
  <c r="P122" i="24"/>
  <c r="Q107" i="24"/>
  <c r="P107" i="24"/>
  <c r="Q96" i="24"/>
  <c r="P96" i="24"/>
  <c r="Q74" i="24"/>
  <c r="P74" i="24"/>
  <c r="N211" i="24"/>
  <c r="N47" i="24"/>
  <c r="N28" i="24"/>
  <c r="Q86" i="24"/>
  <c r="P86" i="24"/>
  <c r="M38" i="24"/>
  <c r="P16" i="24"/>
  <c r="Q16" i="24"/>
  <c r="N58" i="24"/>
  <c r="N33" i="24"/>
  <c r="Q97" i="24"/>
  <c r="P97" i="24"/>
  <c r="N124" i="24"/>
  <c r="N76" i="24"/>
  <c r="Q31" i="24"/>
  <c r="P31" i="24"/>
  <c r="L568" i="24"/>
  <c r="O568" i="24" s="1"/>
  <c r="N568" i="24" s="1"/>
  <c r="L649" i="24"/>
  <c r="O649" i="24" s="1"/>
  <c r="M649" i="24" s="1"/>
  <c r="L458" i="24"/>
  <c r="O458" i="24" s="1"/>
  <c r="L453" i="24"/>
  <c r="O453" i="24" s="1"/>
  <c r="N453" i="24" s="1"/>
  <c r="L365" i="24"/>
  <c r="O365" i="24" s="1"/>
  <c r="M365" i="24" s="1"/>
  <c r="O270" i="24"/>
  <c r="P252" i="24"/>
  <c r="Q252" i="24"/>
  <c r="L663" i="24"/>
  <c r="O663" i="24" s="1"/>
  <c r="M663" i="24" s="1"/>
  <c r="N627" i="24"/>
  <c r="M618" i="24"/>
  <c r="L676" i="24"/>
  <c r="O676" i="24" s="1"/>
  <c r="M676" i="24" s="1"/>
  <c r="L642" i="24"/>
  <c r="O642" i="24" s="1"/>
  <c r="M642" i="24" s="1"/>
  <c r="M595" i="24"/>
  <c r="M541" i="24"/>
  <c r="M525" i="24"/>
  <c r="L661" i="24"/>
  <c r="O661" i="24" s="1"/>
  <c r="N661" i="24" s="1"/>
  <c r="N622" i="24"/>
  <c r="Q575" i="24"/>
  <c r="P575" i="24"/>
  <c r="Q537" i="24"/>
  <c r="P537" i="24"/>
  <c r="Q529" i="24"/>
  <c r="P529" i="24"/>
  <c r="Q521" i="24"/>
  <c r="P521" i="24"/>
  <c r="Q513" i="24"/>
  <c r="P513" i="24"/>
  <c r="N666" i="24"/>
  <c r="Q616" i="24"/>
  <c r="P616" i="24"/>
  <c r="L640" i="24"/>
  <c r="O640" i="24" s="1"/>
  <c r="M640" i="24" s="1"/>
  <c r="N605" i="24"/>
  <c r="N586" i="24"/>
  <c r="M620" i="24"/>
  <c r="N523" i="24"/>
  <c r="N517" i="24"/>
  <c r="L489" i="24"/>
  <c r="O489" i="24" s="1"/>
  <c r="M489" i="24" s="1"/>
  <c r="Q565" i="24"/>
  <c r="P565" i="24"/>
  <c r="Q548" i="24"/>
  <c r="P548" i="24"/>
  <c r="M472" i="24"/>
  <c r="Q496" i="24"/>
  <c r="P496" i="24"/>
  <c r="L574" i="24"/>
  <c r="O574" i="24" s="1"/>
  <c r="N574" i="24" s="1"/>
  <c r="M514" i="24"/>
  <c r="N487" i="24"/>
  <c r="N540" i="24"/>
  <c r="P476" i="24"/>
  <c r="Q476" i="24"/>
  <c r="M502" i="24"/>
  <c r="Q430" i="24"/>
  <c r="P430" i="24"/>
  <c r="L406" i="24"/>
  <c r="O406" i="24" s="1"/>
  <c r="N406" i="24" s="1"/>
  <c r="N528" i="24"/>
  <c r="P448" i="24"/>
  <c r="Q448" i="24"/>
  <c r="Q428" i="24"/>
  <c r="P428" i="24"/>
  <c r="Q383" i="24"/>
  <c r="P383" i="24"/>
  <c r="Q375" i="24"/>
  <c r="P375" i="24"/>
  <c r="M485" i="24"/>
  <c r="L454" i="24"/>
  <c r="O454" i="24" s="1"/>
  <c r="M454" i="24" s="1"/>
  <c r="Q419" i="24"/>
  <c r="P419" i="24"/>
  <c r="M468" i="24"/>
  <c r="N383" i="24"/>
  <c r="N358" i="24"/>
  <c r="M364" i="24"/>
  <c r="L335" i="24"/>
  <c r="O335" i="24" s="1"/>
  <c r="M335" i="24" s="1"/>
  <c r="M354" i="24"/>
  <c r="N400" i="24"/>
  <c r="M360" i="24"/>
  <c r="L331" i="24"/>
  <c r="O331" i="24" s="1"/>
  <c r="N331" i="24" s="1"/>
  <c r="N371" i="24"/>
  <c r="Q334" i="24"/>
  <c r="P334" i="24"/>
  <c r="M420" i="24"/>
  <c r="L359" i="24"/>
  <c r="O359" i="24" s="1"/>
  <c r="M359" i="24" s="1"/>
  <c r="N340" i="24"/>
  <c r="N398" i="24"/>
  <c r="Q346" i="24"/>
  <c r="P346" i="24"/>
  <c r="Q329" i="24"/>
  <c r="P329" i="24"/>
  <c r="M310" i="24"/>
  <c r="L291" i="24"/>
  <c r="O291" i="24" s="1"/>
  <c r="N291" i="24" s="1"/>
  <c r="N262" i="24"/>
  <c r="M308" i="24"/>
  <c r="L289" i="24"/>
  <c r="O289" i="24" s="1"/>
  <c r="N289" i="24" s="1"/>
  <c r="N325" i="24"/>
  <c r="Q290" i="24"/>
  <c r="P290" i="24"/>
  <c r="M211" i="24"/>
  <c r="L339" i="24"/>
  <c r="O339" i="24" s="1"/>
  <c r="N339" i="24" s="1"/>
  <c r="N304" i="24"/>
  <c r="Q209" i="24"/>
  <c r="P209" i="24"/>
  <c r="Q330" i="24"/>
  <c r="P330" i="24"/>
  <c r="M302" i="24"/>
  <c r="L283" i="24"/>
  <c r="O283" i="24" s="1"/>
  <c r="N283" i="24" s="1"/>
  <c r="L313" i="24"/>
  <c r="O313" i="24" s="1"/>
  <c r="N313" i="24" s="1"/>
  <c r="N284" i="24"/>
  <c r="Q314" i="24"/>
  <c r="P314" i="24"/>
  <c r="N255" i="24"/>
  <c r="N192" i="24"/>
  <c r="Q199" i="24"/>
  <c r="P199" i="24"/>
  <c r="M199" i="24"/>
  <c r="Q140" i="24"/>
  <c r="P140" i="24"/>
  <c r="M258" i="24"/>
  <c r="Q161" i="24"/>
  <c r="P161" i="24"/>
  <c r="Q296" i="24"/>
  <c r="P296" i="24"/>
  <c r="N235" i="24"/>
  <c r="N228" i="24"/>
  <c r="M210" i="24"/>
  <c r="L355" i="24"/>
  <c r="O355" i="24" s="1"/>
  <c r="M355" i="24" s="1"/>
  <c r="M136" i="24"/>
  <c r="M91" i="24"/>
  <c r="N42" i="24"/>
  <c r="N26" i="24"/>
  <c r="M134" i="24"/>
  <c r="M86" i="24"/>
  <c r="N61" i="24"/>
  <c r="Q138" i="24"/>
  <c r="P138" i="24"/>
  <c r="N35" i="24"/>
  <c r="M146" i="24"/>
  <c r="M34" i="24"/>
  <c r="N41" i="24"/>
  <c r="M127" i="24"/>
  <c r="M16" i="24"/>
  <c r="Q125" i="24"/>
  <c r="P125" i="24"/>
  <c r="Q116" i="24"/>
  <c r="P116" i="24"/>
  <c r="M161" i="24"/>
  <c r="M97" i="24"/>
  <c r="M31" i="24"/>
  <c r="Q415" i="24"/>
  <c r="P415" i="24"/>
  <c r="L353" i="24"/>
  <c r="O353" i="24" s="1"/>
  <c r="N353" i="24" s="1"/>
  <c r="Q655" i="24"/>
  <c r="P655" i="24"/>
  <c r="L654" i="24"/>
  <c r="O654" i="24" s="1"/>
  <c r="N654" i="24" s="1"/>
  <c r="L592" i="24"/>
  <c r="O592" i="24" s="1"/>
  <c r="Q631" i="24"/>
  <c r="P631" i="24"/>
  <c r="Q650" i="24"/>
  <c r="P650" i="24"/>
  <c r="Q607" i="24"/>
  <c r="P607" i="24"/>
  <c r="L573" i="24"/>
  <c r="O573" i="24" s="1"/>
  <c r="N573" i="24" s="1"/>
  <c r="Q629" i="24"/>
  <c r="P629" i="24"/>
  <c r="Q594" i="24"/>
  <c r="P594" i="24"/>
  <c r="Q576" i="24"/>
  <c r="P576" i="24"/>
  <c r="L656" i="24"/>
  <c r="O656" i="24" s="1"/>
  <c r="N656" i="24" s="1"/>
  <c r="L610" i="24"/>
  <c r="O610" i="24" s="1"/>
  <c r="N610" i="24" s="1"/>
  <c r="Q552" i="24"/>
  <c r="P552" i="24"/>
  <c r="P480" i="24"/>
  <c r="Q480" i="24"/>
  <c r="Q550" i="24"/>
  <c r="P550" i="24"/>
  <c r="M487" i="24"/>
  <c r="Q498" i="24"/>
  <c r="P498" i="24"/>
  <c r="M498" i="24"/>
  <c r="N569" i="24"/>
  <c r="N525" i="24"/>
  <c r="L470" i="24"/>
  <c r="O470" i="24" s="1"/>
  <c r="L405" i="24"/>
  <c r="O405" i="24" s="1"/>
  <c r="N405" i="24" s="1"/>
  <c r="N519" i="24"/>
  <c r="Q395" i="24"/>
  <c r="P395" i="24"/>
  <c r="M370" i="24"/>
  <c r="L408" i="24"/>
  <c r="O408" i="24" s="1"/>
  <c r="N408" i="24" s="1"/>
  <c r="Q664" i="24"/>
  <c r="P664" i="24"/>
  <c r="Q426" i="24"/>
  <c r="P426" i="24"/>
  <c r="Q512" i="24"/>
  <c r="P512" i="24"/>
  <c r="L437" i="24"/>
  <c r="O437" i="24" s="1"/>
  <c r="N437" i="24" s="1"/>
  <c r="P399" i="24"/>
  <c r="Q399" i="24"/>
  <c r="Q332" i="24"/>
  <c r="P332" i="24"/>
  <c r="Q384" i="24"/>
  <c r="P384" i="24"/>
  <c r="N381" i="24"/>
  <c r="L409" i="24"/>
  <c r="O409" i="24" s="1"/>
  <c r="M409" i="24" s="1"/>
  <c r="Q356" i="24"/>
  <c r="P356" i="24"/>
  <c r="N416" i="24"/>
  <c r="Q396" i="24"/>
  <c r="P396" i="24"/>
  <c r="Q278" i="24"/>
  <c r="P278" i="24"/>
  <c r="Q257" i="24"/>
  <c r="P257" i="24"/>
  <c r="Q261" i="24"/>
  <c r="P261" i="24"/>
  <c r="L275" i="24"/>
  <c r="O275" i="24" s="1"/>
  <c r="N275" i="24" s="1"/>
  <c r="Q320" i="24"/>
  <c r="P320" i="24"/>
  <c r="Q260" i="24"/>
  <c r="P260" i="24"/>
  <c r="Q259" i="24"/>
  <c r="P259" i="24"/>
  <c r="Q300" i="24"/>
  <c r="P300" i="24"/>
  <c r="M255" i="24"/>
  <c r="L295" i="24"/>
  <c r="O295" i="24" s="1"/>
  <c r="N295" i="24" s="1"/>
  <c r="L202" i="24"/>
  <c r="O202" i="24" s="1"/>
  <c r="M202" i="24" s="1"/>
  <c r="L188" i="24"/>
  <c r="O188" i="24" s="1"/>
  <c r="M188" i="24" s="1"/>
  <c r="L173" i="24"/>
  <c r="O173" i="24" s="1"/>
  <c r="M173" i="24" s="1"/>
  <c r="L162" i="24"/>
  <c r="O162" i="24" s="1"/>
  <c r="N162" i="24" s="1"/>
  <c r="Q170" i="24"/>
  <c r="P170" i="24"/>
  <c r="M170" i="24"/>
  <c r="L309" i="24"/>
  <c r="O309" i="24" s="1"/>
  <c r="N309" i="24" s="1"/>
  <c r="N148" i="24"/>
  <c r="Q51" i="24"/>
  <c r="P51" i="24"/>
  <c r="Q40" i="24"/>
  <c r="P40" i="24"/>
  <c r="Q32" i="24"/>
  <c r="P32" i="24"/>
  <c r="Q24" i="24"/>
  <c r="P24" i="24"/>
  <c r="Q336" i="24"/>
  <c r="P336" i="24"/>
  <c r="L156" i="24"/>
  <c r="O156" i="24" s="1"/>
  <c r="N156" i="24" s="1"/>
  <c r="Q179" i="24"/>
  <c r="P179" i="24"/>
  <c r="Q131" i="24"/>
  <c r="P131" i="24"/>
  <c r="Q120" i="24"/>
  <c r="P120" i="24"/>
  <c r="Q105" i="24"/>
  <c r="P105" i="24"/>
  <c r="Q94" i="24"/>
  <c r="P94" i="24"/>
  <c r="Q83" i="24"/>
  <c r="P83" i="24"/>
  <c r="Q72" i="24"/>
  <c r="P72" i="24"/>
  <c r="Q254" i="24"/>
  <c r="P254" i="24"/>
  <c r="N210" i="24"/>
  <c r="N120" i="24"/>
  <c r="N72" i="24"/>
  <c r="N40" i="24"/>
  <c r="N24" i="24"/>
  <c r="N115" i="24"/>
  <c r="Q59" i="24"/>
  <c r="P59" i="24"/>
  <c r="M49" i="24"/>
  <c r="Q25" i="24"/>
  <c r="P25" i="24"/>
  <c r="M28" i="24"/>
  <c r="Q27" i="24"/>
  <c r="P27" i="24"/>
  <c r="N107" i="24"/>
  <c r="Q63" i="24"/>
  <c r="P63" i="24"/>
  <c r="N16" i="24"/>
  <c r="N81" i="24"/>
  <c r="Q29" i="24"/>
  <c r="P29" i="24"/>
  <c r="N126" i="24"/>
  <c r="N75" i="24"/>
  <c r="Q46" i="24"/>
  <c r="P46" i="24"/>
  <c r="Q121" i="24"/>
  <c r="P121" i="24"/>
  <c r="Q73" i="24"/>
  <c r="P73" i="24"/>
  <c r="Q50" i="24"/>
  <c r="P50" i="24"/>
  <c r="N31" i="24"/>
  <c r="H461" i="26"/>
  <c r="L490" i="26"/>
  <c r="O490" i="26" s="1"/>
  <c r="N490" i="26" s="1"/>
  <c r="L618" i="26"/>
  <c r="O618" i="26" s="1"/>
  <c r="P618" i="26" s="1"/>
  <c r="L696" i="26"/>
  <c r="O696" i="26" s="1"/>
  <c r="N696" i="26" s="1"/>
  <c r="L496" i="26"/>
  <c r="O496" i="26" s="1"/>
  <c r="N496" i="26" s="1"/>
  <c r="L453" i="26"/>
  <c r="O453" i="26" s="1"/>
  <c r="N453" i="26" s="1"/>
  <c r="L461" i="26"/>
  <c r="O461" i="26" s="1"/>
  <c r="L386" i="26"/>
  <c r="O386" i="26" s="1"/>
  <c r="N386" i="26" s="1"/>
  <c r="L622" i="26"/>
  <c r="O622" i="26" s="1"/>
  <c r="N622" i="26" s="1"/>
  <c r="L492" i="26"/>
  <c r="O492" i="26" s="1"/>
  <c r="M492" i="26" s="1"/>
  <c r="L161" i="26"/>
  <c r="O161" i="26" s="1"/>
  <c r="M161" i="26" s="1"/>
  <c r="L171" i="26"/>
  <c r="O171" i="26" s="1"/>
  <c r="M171" i="26" s="1"/>
  <c r="L498" i="26"/>
  <c r="O498" i="26" s="1"/>
  <c r="L702" i="26"/>
  <c r="O702" i="26" s="1"/>
  <c r="M702" i="26" s="1"/>
  <c r="M696" i="26"/>
  <c r="L686" i="26"/>
  <c r="O686" i="26" s="1"/>
  <c r="N686" i="26" s="1"/>
  <c r="L682" i="26"/>
  <c r="O682" i="26" s="1"/>
  <c r="N682" i="26" s="1"/>
  <c r="L688" i="26"/>
  <c r="O688" i="26" s="1"/>
  <c r="M688" i="26" s="1"/>
  <c r="L684" i="26"/>
  <c r="O684" i="26" s="1"/>
  <c r="N684" i="26" s="1"/>
  <c r="L680" i="26"/>
  <c r="O680" i="26" s="1"/>
  <c r="N680" i="26" s="1"/>
  <c r="L690" i="26"/>
  <c r="O690" i="26" s="1"/>
  <c r="N690" i="26" s="1"/>
  <c r="H680" i="26"/>
  <c r="H682" i="26"/>
  <c r="L683" i="26"/>
  <c r="O683" i="26" s="1"/>
  <c r="M683" i="26" s="1"/>
  <c r="H684" i="26"/>
  <c r="H686" i="26"/>
  <c r="H688" i="26"/>
  <c r="H690" i="26"/>
  <c r="L691" i="26"/>
  <c r="O691" i="26" s="1"/>
  <c r="N691" i="26" s="1"/>
  <c r="L676" i="26"/>
  <c r="O676" i="26" s="1"/>
  <c r="M676" i="26" s="1"/>
  <c r="J675" i="26"/>
  <c r="L661" i="26"/>
  <c r="O661" i="26" s="1"/>
  <c r="N661" i="26" s="1"/>
  <c r="L663" i="26"/>
  <c r="O663" i="26" s="1"/>
  <c r="N663" i="26" s="1"/>
  <c r="L665" i="26"/>
  <c r="O665" i="26" s="1"/>
  <c r="M665" i="26" s="1"/>
  <c r="L667" i="26"/>
  <c r="O667" i="26" s="1"/>
  <c r="N667" i="26" s="1"/>
  <c r="L660" i="26"/>
  <c r="O660" i="26" s="1"/>
  <c r="N660" i="26" s="1"/>
  <c r="H661" i="26"/>
  <c r="L662" i="26"/>
  <c r="O662" i="26" s="1"/>
  <c r="N662" i="26" s="1"/>
  <c r="H663" i="26"/>
  <c r="H665" i="26"/>
  <c r="L666" i="26"/>
  <c r="O666" i="26" s="1"/>
  <c r="M666" i="26" s="1"/>
  <c r="H667" i="26"/>
  <c r="L655" i="26"/>
  <c r="O655" i="26" s="1"/>
  <c r="N655" i="26" s="1"/>
  <c r="H655" i="26"/>
  <c r="L656" i="26"/>
  <c r="O656" i="26" s="1"/>
  <c r="L647" i="26"/>
  <c r="O647" i="26" s="1"/>
  <c r="N647" i="26" s="1"/>
  <c r="L649" i="26"/>
  <c r="O649" i="26" s="1"/>
  <c r="N649" i="26" s="1"/>
  <c r="H647" i="26"/>
  <c r="L648" i="26"/>
  <c r="O648" i="26" s="1"/>
  <c r="N648" i="26" s="1"/>
  <c r="H649" i="26"/>
  <c r="L650" i="26"/>
  <c r="O650" i="26" s="1"/>
  <c r="N650" i="26" s="1"/>
  <c r="L640" i="26"/>
  <c r="O640" i="26" s="1"/>
  <c r="N640" i="26" s="1"/>
  <c r="L642" i="26"/>
  <c r="O642" i="26" s="1"/>
  <c r="N642" i="26" s="1"/>
  <c r="H640" i="26"/>
  <c r="L641" i="26"/>
  <c r="O641" i="26" s="1"/>
  <c r="N641" i="26" s="1"/>
  <c r="H642" i="26"/>
  <c r="L643" i="26"/>
  <c r="O643" i="26" s="1"/>
  <c r="M643" i="26" s="1"/>
  <c r="L636" i="26"/>
  <c r="O636" i="26" s="1"/>
  <c r="M636" i="26" s="1"/>
  <c r="L627" i="26"/>
  <c r="O627" i="26" s="1"/>
  <c r="N627" i="26" s="1"/>
  <c r="L631" i="26"/>
  <c r="O631" i="26" s="1"/>
  <c r="L629" i="26"/>
  <c r="O629" i="26" s="1"/>
  <c r="L626" i="26"/>
  <c r="O626" i="26" s="1"/>
  <c r="H627" i="26"/>
  <c r="L628" i="26"/>
  <c r="O628" i="26" s="1"/>
  <c r="M628" i="26" s="1"/>
  <c r="H629" i="26"/>
  <c r="L630" i="26"/>
  <c r="O630" i="26" s="1"/>
  <c r="N630" i="26" s="1"/>
  <c r="H631" i="26"/>
  <c r="L632" i="26"/>
  <c r="O632" i="26" s="1"/>
  <c r="N632" i="26" s="1"/>
  <c r="L617" i="26"/>
  <c r="O617" i="26" s="1"/>
  <c r="N617" i="26" s="1"/>
  <c r="L619" i="26"/>
  <c r="O619" i="26" s="1"/>
  <c r="N619" i="26" s="1"/>
  <c r="L615" i="26"/>
  <c r="O615" i="26" s="1"/>
  <c r="N615" i="26" s="1"/>
  <c r="H615" i="26"/>
  <c r="H617" i="26"/>
  <c r="H619" i="26"/>
  <c r="J621" i="26"/>
  <c r="L609" i="26"/>
  <c r="O609" i="26" s="1"/>
  <c r="N609" i="26" s="1"/>
  <c r="L603" i="26"/>
  <c r="O603" i="26" s="1"/>
  <c r="M603" i="26" s="1"/>
  <c r="L605" i="26"/>
  <c r="O605" i="26" s="1"/>
  <c r="N605" i="26" s="1"/>
  <c r="L607" i="26"/>
  <c r="O607" i="26" s="1"/>
  <c r="N607" i="26" s="1"/>
  <c r="H603" i="26"/>
  <c r="L604" i="26"/>
  <c r="O604" i="26" s="1"/>
  <c r="N604" i="26" s="1"/>
  <c r="H605" i="26"/>
  <c r="L606" i="26"/>
  <c r="O606" i="26" s="1"/>
  <c r="N606" i="26" s="1"/>
  <c r="H607" i="26"/>
  <c r="L608" i="26"/>
  <c r="O608" i="26" s="1"/>
  <c r="M608" i="26" s="1"/>
  <c r="H609" i="26"/>
  <c r="L610" i="26"/>
  <c r="O610" i="26" s="1"/>
  <c r="L590" i="26"/>
  <c r="O590" i="26" s="1"/>
  <c r="N590" i="26" s="1"/>
  <c r="L594" i="26"/>
  <c r="O594" i="26" s="1"/>
  <c r="N594" i="26" s="1"/>
  <c r="L592" i="26"/>
  <c r="O592" i="26" s="1"/>
  <c r="H590" i="26"/>
  <c r="L591" i="26"/>
  <c r="O591" i="26" s="1"/>
  <c r="H592" i="26"/>
  <c r="L593" i="26"/>
  <c r="O593" i="26" s="1"/>
  <c r="H594" i="26"/>
  <c r="L595" i="26"/>
  <c r="O595" i="26" s="1"/>
  <c r="N595" i="26" s="1"/>
  <c r="L585" i="26"/>
  <c r="O585" i="26" s="1"/>
  <c r="N585" i="26" s="1"/>
  <c r="H585" i="26"/>
  <c r="L586" i="26"/>
  <c r="O586" i="26" s="1"/>
  <c r="M586" i="26" s="1"/>
  <c r="L573" i="26"/>
  <c r="O573" i="26" s="1"/>
  <c r="N573" i="26" s="1"/>
  <c r="L575" i="26"/>
  <c r="O575" i="26" s="1"/>
  <c r="H573" i="26"/>
  <c r="L574" i="26"/>
  <c r="O574" i="26" s="1"/>
  <c r="H575" i="26"/>
  <c r="L576" i="26"/>
  <c r="O576" i="26" s="1"/>
  <c r="L578" i="26"/>
  <c r="O578" i="26" s="1"/>
  <c r="N578" i="26" s="1"/>
  <c r="L568" i="26"/>
  <c r="O568" i="26" s="1"/>
  <c r="N568" i="26" s="1"/>
  <c r="L566" i="26"/>
  <c r="O566" i="26" s="1"/>
  <c r="L565" i="26"/>
  <c r="O565" i="26" s="1"/>
  <c r="N565" i="26" s="1"/>
  <c r="H566" i="26"/>
  <c r="H568" i="26"/>
  <c r="L569" i="26"/>
  <c r="O569" i="26" s="1"/>
  <c r="L556" i="26"/>
  <c r="O556" i="26" s="1"/>
  <c r="H557" i="26"/>
  <c r="L558" i="26"/>
  <c r="O558" i="26" s="1"/>
  <c r="L549" i="26"/>
  <c r="O549" i="26" s="1"/>
  <c r="N549" i="26" s="1"/>
  <c r="L551" i="26"/>
  <c r="O551" i="26" s="1"/>
  <c r="N551" i="26" s="1"/>
  <c r="L548" i="26"/>
  <c r="O548" i="26" s="1"/>
  <c r="M548" i="26" s="1"/>
  <c r="H549" i="26"/>
  <c r="L550" i="26"/>
  <c r="O550" i="26" s="1"/>
  <c r="M550" i="26" s="1"/>
  <c r="H551" i="26"/>
  <c r="L552" i="26"/>
  <c r="O552" i="26" s="1"/>
  <c r="L534" i="26"/>
  <c r="O534" i="26" s="1"/>
  <c r="N534" i="26" s="1"/>
  <c r="L524" i="26"/>
  <c r="O524" i="26" s="1"/>
  <c r="L514" i="26"/>
  <c r="O514" i="26" s="1"/>
  <c r="N514" i="26" s="1"/>
  <c r="L522" i="26"/>
  <c r="O522" i="26" s="1"/>
  <c r="N522" i="26" s="1"/>
  <c r="L528" i="26"/>
  <c r="O528" i="26" s="1"/>
  <c r="L512" i="26"/>
  <c r="O512" i="26" s="1"/>
  <c r="N512" i="26" s="1"/>
  <c r="L516" i="26"/>
  <c r="O516" i="26" s="1"/>
  <c r="N516" i="26" s="1"/>
  <c r="L520" i="26"/>
  <c r="O520" i="26" s="1"/>
  <c r="M520" i="26" s="1"/>
  <c r="L526" i="26"/>
  <c r="O526" i="26" s="1"/>
  <c r="N526" i="26" s="1"/>
  <c r="L532" i="26"/>
  <c r="O532" i="26" s="1"/>
  <c r="N532" i="26" s="1"/>
  <c r="L540" i="26"/>
  <c r="O540" i="26" s="1"/>
  <c r="M540" i="26" s="1"/>
  <c r="L530" i="26"/>
  <c r="O530" i="26" s="1"/>
  <c r="N530" i="26" s="1"/>
  <c r="H512" i="26"/>
  <c r="L513" i="26"/>
  <c r="O513" i="26" s="1"/>
  <c r="M513" i="26" s="1"/>
  <c r="H514" i="26"/>
  <c r="H516" i="26"/>
  <c r="H518" i="26"/>
  <c r="H520" i="26"/>
  <c r="L521" i="26"/>
  <c r="O521" i="26" s="1"/>
  <c r="N521" i="26" s="1"/>
  <c r="H522" i="26"/>
  <c r="L523" i="26"/>
  <c r="O523" i="26" s="1"/>
  <c r="N523" i="26" s="1"/>
  <c r="H524" i="26"/>
  <c r="L525" i="26"/>
  <c r="O525" i="26" s="1"/>
  <c r="H526" i="26"/>
  <c r="H528" i="26"/>
  <c r="L529" i="26"/>
  <c r="O529" i="26" s="1"/>
  <c r="H530" i="26"/>
  <c r="L531" i="26"/>
  <c r="O531" i="26" s="1"/>
  <c r="H532" i="26"/>
  <c r="L533" i="26"/>
  <c r="O533" i="26" s="1"/>
  <c r="N533" i="26" s="1"/>
  <c r="H534" i="26"/>
  <c r="L535" i="26"/>
  <c r="O535" i="26" s="1"/>
  <c r="N535" i="26" s="1"/>
  <c r="H536" i="26"/>
  <c r="L537" i="26"/>
  <c r="O537" i="26" s="1"/>
  <c r="N537" i="26" s="1"/>
  <c r="H538" i="26"/>
  <c r="L539" i="26"/>
  <c r="O539" i="26" s="1"/>
  <c r="M539" i="26" s="1"/>
  <c r="H540" i="26"/>
  <c r="L505" i="26"/>
  <c r="O505" i="26" s="1"/>
  <c r="N505" i="26" s="1"/>
  <c r="L503" i="26"/>
  <c r="O503" i="26" s="1"/>
  <c r="N503" i="26" s="1"/>
  <c r="L502" i="26"/>
  <c r="O502" i="26" s="1"/>
  <c r="M502" i="26" s="1"/>
  <c r="H503" i="26"/>
  <c r="L504" i="26"/>
  <c r="O504" i="26" s="1"/>
  <c r="M504" i="26" s="1"/>
  <c r="H505" i="26"/>
  <c r="L506" i="26"/>
  <c r="O506" i="26" s="1"/>
  <c r="P496" i="26"/>
  <c r="L477" i="26"/>
  <c r="O477" i="26" s="1"/>
  <c r="N477" i="26" s="1"/>
  <c r="L479" i="26"/>
  <c r="O479" i="26" s="1"/>
  <c r="N479" i="26" s="1"/>
  <c r="L481" i="26"/>
  <c r="O481" i="26" s="1"/>
  <c r="M481" i="26" s="1"/>
  <c r="L483" i="26"/>
  <c r="O483" i="26" s="1"/>
  <c r="N483" i="26" s="1"/>
  <c r="L485" i="26"/>
  <c r="O485" i="26" s="1"/>
  <c r="N485" i="26" s="1"/>
  <c r="L487" i="26"/>
  <c r="O487" i="26" s="1"/>
  <c r="L489" i="26"/>
  <c r="O489" i="26" s="1"/>
  <c r="M489" i="26" s="1"/>
  <c r="P490" i="26"/>
  <c r="L491" i="26"/>
  <c r="O491" i="26" s="1"/>
  <c r="M490" i="26"/>
  <c r="H477" i="26"/>
  <c r="H479" i="26"/>
  <c r="L480" i="26"/>
  <c r="O480" i="26" s="1"/>
  <c r="N480" i="26" s="1"/>
  <c r="H481" i="26"/>
  <c r="L482" i="26"/>
  <c r="O482" i="26" s="1"/>
  <c r="N482" i="26" s="1"/>
  <c r="H483" i="26"/>
  <c r="L484" i="26"/>
  <c r="O484" i="26" s="1"/>
  <c r="M484" i="26" s="1"/>
  <c r="H485" i="26"/>
  <c r="L486" i="26"/>
  <c r="O486" i="26" s="1"/>
  <c r="N486" i="26" s="1"/>
  <c r="H487" i="26"/>
  <c r="H489" i="26"/>
  <c r="L467" i="26"/>
  <c r="O467" i="26" s="1"/>
  <c r="N467" i="26" s="1"/>
  <c r="L469" i="26"/>
  <c r="O469" i="26" s="1"/>
  <c r="L471" i="26"/>
  <c r="O471" i="26" s="1"/>
  <c r="L466" i="26"/>
  <c r="O466" i="26" s="1"/>
  <c r="H467" i="26"/>
  <c r="L468" i="26"/>
  <c r="O468" i="26" s="1"/>
  <c r="M468" i="26" s="1"/>
  <c r="H469" i="26"/>
  <c r="L470" i="26"/>
  <c r="O470" i="26" s="1"/>
  <c r="N470" i="26" s="1"/>
  <c r="H471" i="26"/>
  <c r="L448" i="26"/>
  <c r="O448" i="26" s="1"/>
  <c r="L450" i="26"/>
  <c r="O450" i="26" s="1"/>
  <c r="N450" i="26" s="1"/>
  <c r="L454" i="26"/>
  <c r="O454" i="26" s="1"/>
  <c r="N454" i="26" s="1"/>
  <c r="L458" i="26"/>
  <c r="O458" i="26" s="1"/>
  <c r="N458" i="26" s="1"/>
  <c r="H448" i="26"/>
  <c r="L449" i="26"/>
  <c r="O449" i="26" s="1"/>
  <c r="H450" i="26"/>
  <c r="L451" i="26"/>
  <c r="O451" i="26" s="1"/>
  <c r="M451" i="26" s="1"/>
  <c r="H454" i="26"/>
  <c r="L455" i="26"/>
  <c r="O455" i="26" s="1"/>
  <c r="N455" i="26" s="1"/>
  <c r="H458" i="26"/>
  <c r="J452" i="26"/>
  <c r="J456" i="26"/>
  <c r="L441" i="26"/>
  <c r="O441" i="26" s="1"/>
  <c r="N441" i="26" s="1"/>
  <c r="J442" i="26"/>
  <c r="J444" i="26"/>
  <c r="H441" i="26"/>
  <c r="L443" i="26"/>
  <c r="O443" i="26" s="1"/>
  <c r="M443" i="26" s="1"/>
  <c r="L437" i="26"/>
  <c r="O437" i="26" s="1"/>
  <c r="M437" i="26" s="1"/>
  <c r="L407" i="26"/>
  <c r="O407" i="26" s="1"/>
  <c r="N407" i="26" s="1"/>
  <c r="L415" i="26"/>
  <c r="O415" i="26" s="1"/>
  <c r="N415" i="26" s="1"/>
  <c r="L423" i="26"/>
  <c r="O423" i="26" s="1"/>
  <c r="M423" i="26" s="1"/>
  <c r="L419" i="26"/>
  <c r="O419" i="26" s="1"/>
  <c r="N419" i="26" s="1"/>
  <c r="L421" i="26"/>
  <c r="O421" i="26" s="1"/>
  <c r="N421" i="26" s="1"/>
  <c r="L413" i="26"/>
  <c r="O413" i="26" s="1"/>
  <c r="N413" i="26" s="1"/>
  <c r="L427" i="26"/>
  <c r="O427" i="26" s="1"/>
  <c r="M427" i="26" s="1"/>
  <c r="L411" i="26"/>
  <c r="O411" i="26" s="1"/>
  <c r="N411" i="26" s="1"/>
  <c r="L425" i="26"/>
  <c r="O425" i="26" s="1"/>
  <c r="N425" i="26" s="1"/>
  <c r="L409" i="26"/>
  <c r="O409" i="26" s="1"/>
  <c r="L417" i="26"/>
  <c r="O417" i="26" s="1"/>
  <c r="N417" i="26" s="1"/>
  <c r="L429" i="26"/>
  <c r="O429" i="26" s="1"/>
  <c r="M429" i="26" s="1"/>
  <c r="H405" i="26"/>
  <c r="H407" i="26"/>
  <c r="L408" i="26"/>
  <c r="O408" i="26" s="1"/>
  <c r="M408" i="26" s="1"/>
  <c r="H409" i="26"/>
  <c r="L410" i="26"/>
  <c r="O410" i="26" s="1"/>
  <c r="H411" i="26"/>
  <c r="L412" i="26"/>
  <c r="O412" i="26" s="1"/>
  <c r="M412" i="26" s="1"/>
  <c r="H413" i="26"/>
  <c r="L414" i="26"/>
  <c r="O414" i="26" s="1"/>
  <c r="H415" i="26"/>
  <c r="L416" i="26"/>
  <c r="O416" i="26" s="1"/>
  <c r="M416" i="26" s="1"/>
  <c r="H417" i="26"/>
  <c r="H419" i="26"/>
  <c r="L420" i="26"/>
  <c r="O420" i="26" s="1"/>
  <c r="M420" i="26" s="1"/>
  <c r="H421" i="26"/>
  <c r="H423" i="26"/>
  <c r="L424" i="26"/>
  <c r="O424" i="26" s="1"/>
  <c r="H425" i="26"/>
  <c r="L426" i="26"/>
  <c r="O426" i="26" s="1"/>
  <c r="H427" i="26"/>
  <c r="L428" i="26"/>
  <c r="O428" i="26" s="1"/>
  <c r="M428" i="26" s="1"/>
  <c r="H429" i="26"/>
  <c r="L430" i="26"/>
  <c r="O430" i="26" s="1"/>
  <c r="L400" i="26"/>
  <c r="O400" i="26" s="1"/>
  <c r="N400" i="26" s="1"/>
  <c r="L398" i="26"/>
  <c r="O398" i="26" s="1"/>
  <c r="M398" i="26" s="1"/>
  <c r="L395" i="26"/>
  <c r="O395" i="26" s="1"/>
  <c r="M395" i="26" s="1"/>
  <c r="H396" i="26"/>
  <c r="L397" i="26"/>
  <c r="O397" i="26" s="1"/>
  <c r="H398" i="26"/>
  <c r="L399" i="26"/>
  <c r="O399" i="26" s="1"/>
  <c r="N399" i="26" s="1"/>
  <c r="H400" i="26"/>
  <c r="L401" i="26"/>
  <c r="O401" i="26" s="1"/>
  <c r="N401" i="26" s="1"/>
  <c r="L377" i="26"/>
  <c r="O377" i="26" s="1"/>
  <c r="N377" i="26" s="1"/>
  <c r="H377" i="26"/>
  <c r="L378" i="26"/>
  <c r="O378" i="26" s="1"/>
  <c r="N378" i="26" s="1"/>
  <c r="H385" i="26"/>
  <c r="L388" i="26"/>
  <c r="O388" i="26" s="1"/>
  <c r="N388" i="26" s="1"/>
  <c r="H379" i="26"/>
  <c r="L382" i="26"/>
  <c r="O382" i="26" s="1"/>
  <c r="M382" i="26" s="1"/>
  <c r="L384" i="26"/>
  <c r="O384" i="26" s="1"/>
  <c r="M384" i="26" s="1"/>
  <c r="J381" i="26"/>
  <c r="J383" i="26"/>
  <c r="J387" i="26"/>
  <c r="L336" i="26"/>
  <c r="O336" i="26" s="1"/>
  <c r="N336" i="26" s="1"/>
  <c r="L368" i="26"/>
  <c r="O368" i="26" s="1"/>
  <c r="N368" i="26" s="1"/>
  <c r="L324" i="26"/>
  <c r="O324" i="26" s="1"/>
  <c r="M324" i="26" s="1"/>
  <c r="L330" i="26"/>
  <c r="O330" i="26" s="1"/>
  <c r="N330" i="26" s="1"/>
  <c r="L338" i="26"/>
  <c r="O338" i="26" s="1"/>
  <c r="N338" i="26" s="1"/>
  <c r="L344" i="26"/>
  <c r="O344" i="26" s="1"/>
  <c r="N344" i="26" s="1"/>
  <c r="L350" i="26"/>
  <c r="O350" i="26" s="1"/>
  <c r="M350" i="26" s="1"/>
  <c r="L356" i="26"/>
  <c r="O356" i="26" s="1"/>
  <c r="N356" i="26" s="1"/>
  <c r="L358" i="26"/>
  <c r="O358" i="26" s="1"/>
  <c r="N358" i="26" s="1"/>
  <c r="L370" i="26"/>
  <c r="O370" i="26" s="1"/>
  <c r="N370" i="26" s="1"/>
  <c r="L362" i="26"/>
  <c r="O362" i="26" s="1"/>
  <c r="M362" i="26" s="1"/>
  <c r="L328" i="26"/>
  <c r="O328" i="26" s="1"/>
  <c r="N328" i="26" s="1"/>
  <c r="L334" i="26"/>
  <c r="O334" i="26" s="1"/>
  <c r="N334" i="26" s="1"/>
  <c r="L340" i="26"/>
  <c r="O340" i="26" s="1"/>
  <c r="N340" i="26" s="1"/>
  <c r="L348" i="26"/>
  <c r="O348" i="26" s="1"/>
  <c r="M348" i="26" s="1"/>
  <c r="L364" i="26"/>
  <c r="O364" i="26" s="1"/>
  <c r="N364" i="26" s="1"/>
  <c r="L360" i="26"/>
  <c r="O360" i="26" s="1"/>
  <c r="M360" i="26" s="1"/>
  <c r="L326" i="26"/>
  <c r="O326" i="26" s="1"/>
  <c r="N326" i="26" s="1"/>
  <c r="L332" i="26"/>
  <c r="O332" i="26" s="1"/>
  <c r="M332" i="26" s="1"/>
  <c r="L342" i="26"/>
  <c r="O342" i="26" s="1"/>
  <c r="N342" i="26" s="1"/>
  <c r="L346" i="26"/>
  <c r="O346" i="26" s="1"/>
  <c r="M346" i="26" s="1"/>
  <c r="L354" i="26"/>
  <c r="O354" i="26" s="1"/>
  <c r="N354" i="26" s="1"/>
  <c r="H324" i="26"/>
  <c r="H326" i="26"/>
  <c r="H328" i="26"/>
  <c r="L329" i="26"/>
  <c r="O329" i="26" s="1"/>
  <c r="M329" i="26" s="1"/>
  <c r="H330" i="26"/>
  <c r="L331" i="26"/>
  <c r="O331" i="26" s="1"/>
  <c r="H332" i="26"/>
  <c r="H334" i="26"/>
  <c r="L335" i="26"/>
  <c r="O335" i="26" s="1"/>
  <c r="M335" i="26" s="1"/>
  <c r="H336" i="26"/>
  <c r="L337" i="26"/>
  <c r="O337" i="26" s="1"/>
  <c r="M337" i="26" s="1"/>
  <c r="H338" i="26"/>
  <c r="L339" i="26"/>
  <c r="O339" i="26" s="1"/>
  <c r="M339" i="26" s="1"/>
  <c r="H340" i="26"/>
  <c r="L341" i="26"/>
  <c r="O341" i="26" s="1"/>
  <c r="M341" i="26" s="1"/>
  <c r="H342" i="26"/>
  <c r="L343" i="26"/>
  <c r="O343" i="26" s="1"/>
  <c r="M343" i="26" s="1"/>
  <c r="H344" i="26"/>
  <c r="L345" i="26"/>
  <c r="O345" i="26" s="1"/>
  <c r="N345" i="26" s="1"/>
  <c r="H346" i="26"/>
  <c r="H348" i="26"/>
  <c r="L349" i="26"/>
  <c r="O349" i="26" s="1"/>
  <c r="M349" i="26" s="1"/>
  <c r="H350" i="26"/>
  <c r="L351" i="26"/>
  <c r="O351" i="26" s="1"/>
  <c r="M351" i="26" s="1"/>
  <c r="H352" i="26"/>
  <c r="L353" i="26"/>
  <c r="O353" i="26" s="1"/>
  <c r="M353" i="26" s="1"/>
  <c r="H354" i="26"/>
  <c r="L355" i="26"/>
  <c r="O355" i="26" s="1"/>
  <c r="M355" i="26" s="1"/>
  <c r="H356" i="26"/>
  <c r="L357" i="26"/>
  <c r="O357" i="26" s="1"/>
  <c r="M357" i="26" s="1"/>
  <c r="H358" i="26"/>
  <c r="L359" i="26"/>
  <c r="O359" i="26" s="1"/>
  <c r="N359" i="26" s="1"/>
  <c r="H360" i="26"/>
  <c r="H362" i="26"/>
  <c r="L363" i="26"/>
  <c r="O363" i="26" s="1"/>
  <c r="N363" i="26" s="1"/>
  <c r="H364" i="26"/>
  <c r="H366" i="26"/>
  <c r="L367" i="26"/>
  <c r="O367" i="26" s="1"/>
  <c r="M367" i="26" s="1"/>
  <c r="H368" i="26"/>
  <c r="H370" i="26"/>
  <c r="L279" i="26"/>
  <c r="O279" i="26" s="1"/>
  <c r="N279" i="26" s="1"/>
  <c r="L287" i="26"/>
  <c r="O287" i="26" s="1"/>
  <c r="L291" i="26"/>
  <c r="O291" i="26" s="1"/>
  <c r="N291" i="26" s="1"/>
  <c r="L295" i="26"/>
  <c r="O295" i="26" s="1"/>
  <c r="M295" i="26" s="1"/>
  <c r="L301" i="26"/>
  <c r="O301" i="26" s="1"/>
  <c r="N301" i="26" s="1"/>
  <c r="L303" i="26"/>
  <c r="O303" i="26" s="1"/>
  <c r="N303" i="26" s="1"/>
  <c r="L309" i="26"/>
  <c r="O309" i="26" s="1"/>
  <c r="N309" i="26" s="1"/>
  <c r="L311" i="26"/>
  <c r="O311" i="26" s="1"/>
  <c r="M311" i="26" s="1"/>
  <c r="L313" i="26"/>
  <c r="O313" i="26" s="1"/>
  <c r="M313" i="26" s="1"/>
  <c r="L315" i="26"/>
  <c r="O315" i="26" s="1"/>
  <c r="M315" i="26" s="1"/>
  <c r="L319" i="26"/>
  <c r="O319" i="26" s="1"/>
  <c r="N319" i="26" s="1"/>
  <c r="L275" i="26"/>
  <c r="O275" i="26" s="1"/>
  <c r="M275" i="26" s="1"/>
  <c r="L285" i="26"/>
  <c r="O285" i="26" s="1"/>
  <c r="N285" i="26" s="1"/>
  <c r="L297" i="26"/>
  <c r="O297" i="26" s="1"/>
  <c r="N297" i="26" s="1"/>
  <c r="L317" i="26"/>
  <c r="O317" i="26" s="1"/>
  <c r="N317" i="26" s="1"/>
  <c r="L299" i="26"/>
  <c r="O299" i="26" s="1"/>
  <c r="M299" i="26" s="1"/>
  <c r="L293" i="26"/>
  <c r="O293" i="26" s="1"/>
  <c r="M293" i="26" s="1"/>
  <c r="L277" i="26"/>
  <c r="O277" i="26" s="1"/>
  <c r="N277" i="26" s="1"/>
  <c r="L305" i="26"/>
  <c r="O305" i="26" s="1"/>
  <c r="N305" i="26" s="1"/>
  <c r="L307" i="26"/>
  <c r="O307" i="26" s="1"/>
  <c r="M307" i="26" s="1"/>
  <c r="L281" i="26"/>
  <c r="O281" i="26" s="1"/>
  <c r="N281" i="26" s="1"/>
  <c r="H275" i="26"/>
  <c r="L276" i="26"/>
  <c r="O276" i="26" s="1"/>
  <c r="H277" i="26"/>
  <c r="H279" i="26"/>
  <c r="L280" i="26"/>
  <c r="O280" i="26" s="1"/>
  <c r="N280" i="26" s="1"/>
  <c r="H281" i="26"/>
  <c r="L282" i="26"/>
  <c r="O282" i="26" s="1"/>
  <c r="M282" i="26" s="1"/>
  <c r="H283" i="26"/>
  <c r="L284" i="26"/>
  <c r="O284" i="26" s="1"/>
  <c r="M284" i="26" s="1"/>
  <c r="H285" i="26"/>
  <c r="H287" i="26"/>
  <c r="L288" i="26"/>
  <c r="O288" i="26" s="1"/>
  <c r="N288" i="26" s="1"/>
  <c r="H289" i="26"/>
  <c r="H291" i="26"/>
  <c r="L292" i="26"/>
  <c r="O292" i="26" s="1"/>
  <c r="H293" i="26"/>
  <c r="H295" i="26"/>
  <c r="L296" i="26"/>
  <c r="O296" i="26" s="1"/>
  <c r="M296" i="26" s="1"/>
  <c r="H297" i="26"/>
  <c r="L298" i="26"/>
  <c r="O298" i="26" s="1"/>
  <c r="M298" i="26" s="1"/>
  <c r="H299" i="26"/>
  <c r="L300" i="26"/>
  <c r="O300" i="26" s="1"/>
  <c r="M300" i="26" s="1"/>
  <c r="H301" i="26"/>
  <c r="L302" i="26"/>
  <c r="O302" i="26" s="1"/>
  <c r="N302" i="26" s="1"/>
  <c r="H303" i="26"/>
  <c r="L304" i="26"/>
  <c r="O304" i="26" s="1"/>
  <c r="N304" i="26" s="1"/>
  <c r="H305" i="26"/>
  <c r="L306" i="26"/>
  <c r="O306" i="26" s="1"/>
  <c r="N306" i="26" s="1"/>
  <c r="H307" i="26"/>
  <c r="L308" i="26"/>
  <c r="O308" i="26" s="1"/>
  <c r="H309" i="26"/>
  <c r="L310" i="26"/>
  <c r="O310" i="26" s="1"/>
  <c r="M310" i="26" s="1"/>
  <c r="H311" i="26"/>
  <c r="L312" i="26"/>
  <c r="O312" i="26" s="1"/>
  <c r="M312" i="26" s="1"/>
  <c r="H313" i="26"/>
  <c r="L314" i="26"/>
  <c r="O314" i="26" s="1"/>
  <c r="M314" i="26" s="1"/>
  <c r="H315" i="26"/>
  <c r="L316" i="26"/>
  <c r="O316" i="26" s="1"/>
  <c r="M316" i="26" s="1"/>
  <c r="H317" i="26"/>
  <c r="L318" i="26"/>
  <c r="O318" i="26" s="1"/>
  <c r="M318" i="26" s="1"/>
  <c r="H319" i="26"/>
  <c r="L320" i="26"/>
  <c r="O320" i="26" s="1"/>
  <c r="N320" i="26" s="1"/>
  <c r="L267" i="26"/>
  <c r="O267" i="26" s="1"/>
  <c r="N267" i="26" s="1"/>
  <c r="L266" i="26"/>
  <c r="O266" i="26" s="1"/>
  <c r="H267" i="26"/>
  <c r="L253" i="26"/>
  <c r="O253" i="26" s="1"/>
  <c r="L261" i="26"/>
  <c r="O261" i="26" s="1"/>
  <c r="L259" i="26"/>
  <c r="O259" i="26" s="1"/>
  <c r="M259" i="26" s="1"/>
  <c r="L255" i="26"/>
  <c r="O255" i="26" s="1"/>
  <c r="N255" i="26" s="1"/>
  <c r="L257" i="26"/>
  <c r="O257" i="26" s="1"/>
  <c r="N257" i="26" s="1"/>
  <c r="L252" i="26"/>
  <c r="O252" i="26" s="1"/>
  <c r="H253" i="26"/>
  <c r="L254" i="26"/>
  <c r="O254" i="26" s="1"/>
  <c r="H255" i="26"/>
  <c r="L256" i="26"/>
  <c r="O256" i="26" s="1"/>
  <c r="M256" i="26" s="1"/>
  <c r="H257" i="26"/>
  <c r="L258" i="26"/>
  <c r="O258" i="26" s="1"/>
  <c r="N258" i="26" s="1"/>
  <c r="H259" i="26"/>
  <c r="L260" i="26"/>
  <c r="O260" i="26" s="1"/>
  <c r="N260" i="26" s="1"/>
  <c r="H261" i="26"/>
  <c r="L244" i="26"/>
  <c r="O244" i="26" s="1"/>
  <c r="L241" i="26"/>
  <c r="O241" i="26" s="1"/>
  <c r="N241" i="26" s="1"/>
  <c r="H242" i="26"/>
  <c r="H244" i="26"/>
  <c r="L245" i="26"/>
  <c r="O245" i="26" s="1"/>
  <c r="L234" i="26"/>
  <c r="O234" i="26" s="1"/>
  <c r="L232" i="26"/>
  <c r="O232" i="26" s="1"/>
  <c r="N232" i="26" s="1"/>
  <c r="H232" i="26"/>
  <c r="L233" i="26"/>
  <c r="O233" i="26" s="1"/>
  <c r="N233" i="26" s="1"/>
  <c r="H234" i="26"/>
  <c r="L228" i="26"/>
  <c r="O228" i="26" s="1"/>
  <c r="M228" i="26" s="1"/>
  <c r="J224" i="26"/>
  <c r="L220" i="26"/>
  <c r="O220" i="26" s="1"/>
  <c r="M220" i="26" s="1"/>
  <c r="L212" i="26"/>
  <c r="O212" i="26" s="1"/>
  <c r="N212" i="26" s="1"/>
  <c r="L208" i="26"/>
  <c r="O208" i="26" s="1"/>
  <c r="H208" i="26"/>
  <c r="L209" i="26"/>
  <c r="O209" i="26" s="1"/>
  <c r="H210" i="26"/>
  <c r="L211" i="26"/>
  <c r="O211" i="26" s="1"/>
  <c r="H212" i="26"/>
  <c r="L213" i="26"/>
  <c r="O213" i="26" s="1"/>
  <c r="N213" i="26" s="1"/>
  <c r="L201" i="26"/>
  <c r="O201" i="26" s="1"/>
  <c r="N201" i="26" s="1"/>
  <c r="L199" i="26"/>
  <c r="O199" i="26" s="1"/>
  <c r="N199" i="26" s="1"/>
  <c r="H199" i="26"/>
  <c r="L200" i="26"/>
  <c r="O200" i="26" s="1"/>
  <c r="M200" i="26" s="1"/>
  <c r="H201" i="26"/>
  <c r="L202" i="26"/>
  <c r="O202" i="26" s="1"/>
  <c r="N202" i="26" s="1"/>
  <c r="L192" i="26"/>
  <c r="O192" i="26" s="1"/>
  <c r="H192" i="26"/>
  <c r="L193" i="26"/>
  <c r="O193" i="26" s="1"/>
  <c r="N193" i="26" s="1"/>
  <c r="H194" i="26"/>
  <c r="L195" i="26"/>
  <c r="O195" i="26" s="1"/>
  <c r="N195" i="26" s="1"/>
  <c r="L185" i="26"/>
  <c r="O185" i="26" s="1"/>
  <c r="N185" i="26" s="1"/>
  <c r="L187" i="26"/>
  <c r="O187" i="26" s="1"/>
  <c r="N187" i="26" s="1"/>
  <c r="L184" i="26"/>
  <c r="O184" i="26" s="1"/>
  <c r="N184" i="26" s="1"/>
  <c r="H185" i="26"/>
  <c r="L186" i="26"/>
  <c r="O186" i="26" s="1"/>
  <c r="M186" i="26" s="1"/>
  <c r="H187" i="26"/>
  <c r="L188" i="26"/>
  <c r="O188" i="26" s="1"/>
  <c r="L178" i="26"/>
  <c r="O178" i="26" s="1"/>
  <c r="N178" i="26" s="1"/>
  <c r="L177" i="26"/>
  <c r="O177" i="26" s="1"/>
  <c r="H178" i="26"/>
  <c r="L179" i="26"/>
  <c r="O179" i="26" s="1"/>
  <c r="L170" i="26"/>
  <c r="O170" i="26" s="1"/>
  <c r="N170" i="26" s="1"/>
  <c r="L172" i="26"/>
  <c r="O172" i="26" s="1"/>
  <c r="N172" i="26" s="1"/>
  <c r="L169" i="26"/>
  <c r="O169" i="26" s="1"/>
  <c r="N169" i="26" s="1"/>
  <c r="H170" i="26"/>
  <c r="L173" i="26"/>
  <c r="O173" i="26" s="1"/>
  <c r="M173" i="26" s="1"/>
  <c r="H172" i="26"/>
  <c r="L162" i="26"/>
  <c r="O162" i="26" s="1"/>
  <c r="N162" i="26" s="1"/>
  <c r="H162" i="26"/>
  <c r="L165" i="26"/>
  <c r="O165" i="26" s="1"/>
  <c r="M165" i="26" s="1"/>
  <c r="J164" i="26"/>
  <c r="L155" i="26"/>
  <c r="O155" i="26" s="1"/>
  <c r="N155" i="26" s="1"/>
  <c r="L153" i="26"/>
  <c r="O153" i="26" s="1"/>
  <c r="N153" i="26" s="1"/>
  <c r="H153" i="26"/>
  <c r="L154" i="26"/>
  <c r="O154" i="26" s="1"/>
  <c r="M154" i="26" s="1"/>
  <c r="H155" i="26"/>
  <c r="L148" i="26"/>
  <c r="O148" i="26" s="1"/>
  <c r="N148" i="26" s="1"/>
  <c r="L146" i="26"/>
  <c r="O146" i="26" s="1"/>
  <c r="N146" i="26" s="1"/>
  <c r="H146" i="26"/>
  <c r="L147" i="26"/>
  <c r="O147" i="26" s="1"/>
  <c r="M147" i="26" s="1"/>
  <c r="H148" i="26"/>
  <c r="L149" i="26"/>
  <c r="O149" i="26" s="1"/>
  <c r="M149" i="26" s="1"/>
  <c r="L138" i="26"/>
  <c r="O138" i="26" s="1"/>
  <c r="L134" i="26"/>
  <c r="O134" i="26" s="1"/>
  <c r="N134" i="26" s="1"/>
  <c r="L136" i="26"/>
  <c r="O136" i="26" s="1"/>
  <c r="L132" i="26"/>
  <c r="O132" i="26" s="1"/>
  <c r="N132" i="26" s="1"/>
  <c r="L140" i="26"/>
  <c r="O140" i="26" s="1"/>
  <c r="N140" i="26" s="1"/>
  <c r="H132" i="26"/>
  <c r="L133" i="26"/>
  <c r="O133" i="26" s="1"/>
  <c r="H134" i="26"/>
  <c r="L135" i="26"/>
  <c r="O135" i="26" s="1"/>
  <c r="M135" i="26" s="1"/>
  <c r="H136" i="26"/>
  <c r="L137" i="26"/>
  <c r="O137" i="26" s="1"/>
  <c r="M137" i="26" s="1"/>
  <c r="H138" i="26"/>
  <c r="L139" i="26"/>
  <c r="O139" i="26" s="1"/>
  <c r="H140" i="26"/>
  <c r="L141" i="26"/>
  <c r="O141" i="26" s="1"/>
  <c r="L120" i="26"/>
  <c r="O120" i="26" s="1"/>
  <c r="M120" i="26" s="1"/>
  <c r="L126" i="26"/>
  <c r="O126" i="26" s="1"/>
  <c r="N126" i="26" s="1"/>
  <c r="L124" i="26"/>
  <c r="O124" i="26" s="1"/>
  <c r="M124" i="26" s="1"/>
  <c r="L122" i="26"/>
  <c r="O122" i="26" s="1"/>
  <c r="N122" i="26" s="1"/>
  <c r="H120" i="26"/>
  <c r="L121" i="26"/>
  <c r="O121" i="26" s="1"/>
  <c r="N121" i="26" s="1"/>
  <c r="H122" i="26"/>
  <c r="H124" i="26"/>
  <c r="L125" i="26"/>
  <c r="O125" i="26" s="1"/>
  <c r="N125" i="26" s="1"/>
  <c r="H126" i="26"/>
  <c r="L127" i="26"/>
  <c r="O127" i="26" s="1"/>
  <c r="M127" i="26" s="1"/>
  <c r="L113" i="26"/>
  <c r="O113" i="26" s="1"/>
  <c r="M113" i="26" s="1"/>
  <c r="L112" i="26"/>
  <c r="O112" i="26" s="1"/>
  <c r="M112" i="26" s="1"/>
  <c r="H113" i="26"/>
  <c r="L114" i="26"/>
  <c r="O114" i="26" s="1"/>
  <c r="M114" i="26" s="1"/>
  <c r="H115" i="26"/>
  <c r="L116" i="26"/>
  <c r="O116" i="26" s="1"/>
  <c r="L104" i="26"/>
  <c r="O104" i="26" s="1"/>
  <c r="N104" i="26" s="1"/>
  <c r="L106" i="26"/>
  <c r="O106" i="26" s="1"/>
  <c r="N106" i="26" s="1"/>
  <c r="L101" i="26"/>
  <c r="O101" i="26" s="1"/>
  <c r="N101" i="26" s="1"/>
  <c r="H102" i="26"/>
  <c r="L103" i="26"/>
  <c r="O103" i="26" s="1"/>
  <c r="M103" i="26" s="1"/>
  <c r="H104" i="26"/>
  <c r="H106" i="26"/>
  <c r="L94" i="26"/>
  <c r="O94" i="26" s="1"/>
  <c r="N94" i="26" s="1"/>
  <c r="L96" i="26"/>
  <c r="O96" i="26" s="1"/>
  <c r="N96" i="26" s="1"/>
  <c r="L92" i="26"/>
  <c r="O92" i="26" s="1"/>
  <c r="L91" i="26"/>
  <c r="O91" i="26" s="1"/>
  <c r="H92" i="26"/>
  <c r="L93" i="26"/>
  <c r="O93" i="26" s="1"/>
  <c r="H94" i="26"/>
  <c r="L95" i="26"/>
  <c r="O95" i="26" s="1"/>
  <c r="N95" i="26" s="1"/>
  <c r="H96" i="26"/>
  <c r="L80" i="26"/>
  <c r="O80" i="26" s="1"/>
  <c r="N80" i="26" s="1"/>
  <c r="L84" i="26"/>
  <c r="O84" i="26" s="1"/>
  <c r="N84" i="26" s="1"/>
  <c r="L82" i="26"/>
  <c r="O82" i="26" s="1"/>
  <c r="M82" i="26" s="1"/>
  <c r="L86" i="26"/>
  <c r="O86" i="26" s="1"/>
  <c r="N86" i="26" s="1"/>
  <c r="H80" i="26"/>
  <c r="L81" i="26"/>
  <c r="O81" i="26" s="1"/>
  <c r="H82" i="26"/>
  <c r="L83" i="26"/>
  <c r="O83" i="26" s="1"/>
  <c r="H84" i="26"/>
  <c r="L85" i="26"/>
  <c r="O85" i="26" s="1"/>
  <c r="N85" i="26" s="1"/>
  <c r="H86" i="26"/>
  <c r="L87" i="26"/>
  <c r="O87" i="26" s="1"/>
  <c r="L73" i="26"/>
  <c r="O73" i="26" s="1"/>
  <c r="N73" i="26" s="1"/>
  <c r="L75" i="26"/>
  <c r="O75" i="26" s="1"/>
  <c r="L72" i="26"/>
  <c r="O72" i="26" s="1"/>
  <c r="N72" i="26" s="1"/>
  <c r="H73" i="26"/>
  <c r="L74" i="26"/>
  <c r="O74" i="26" s="1"/>
  <c r="M74" i="26" s="1"/>
  <c r="H75" i="26"/>
  <c r="L57" i="26"/>
  <c r="O57" i="26" s="1"/>
  <c r="N57" i="26" s="1"/>
  <c r="L59" i="26"/>
  <c r="O59" i="26" s="1"/>
  <c r="N59" i="26" s="1"/>
  <c r="L61" i="26"/>
  <c r="O61" i="26" s="1"/>
  <c r="M61" i="26" s="1"/>
  <c r="H57" i="26"/>
  <c r="L58" i="26"/>
  <c r="O58" i="26" s="1"/>
  <c r="N58" i="26" s="1"/>
  <c r="H59" i="26"/>
  <c r="L60" i="26"/>
  <c r="O60" i="26" s="1"/>
  <c r="N60" i="26" s="1"/>
  <c r="H61" i="26"/>
  <c r="L62" i="26"/>
  <c r="O62" i="26" s="1"/>
  <c r="N62" i="26" s="1"/>
  <c r="H63" i="26"/>
  <c r="L64" i="26"/>
  <c r="O64" i="26" s="1"/>
  <c r="L48" i="26"/>
  <c r="O48" i="26" s="1"/>
  <c r="L52" i="26"/>
  <c r="O52" i="26" s="1"/>
  <c r="N52" i="26" s="1"/>
  <c r="L50" i="26"/>
  <c r="O50" i="26" s="1"/>
  <c r="L46" i="26"/>
  <c r="O46" i="26" s="1"/>
  <c r="N46" i="26" s="1"/>
  <c r="H46" i="26"/>
  <c r="L47" i="26"/>
  <c r="O47" i="26" s="1"/>
  <c r="H48" i="26"/>
  <c r="H50" i="26"/>
  <c r="L51" i="26"/>
  <c r="O51" i="26" s="1"/>
  <c r="N51" i="26" s="1"/>
  <c r="H52" i="26"/>
  <c r="L53" i="26"/>
  <c r="O53" i="26" s="1"/>
  <c r="L33" i="26"/>
  <c r="O33" i="26" s="1"/>
  <c r="N33" i="26" s="1"/>
  <c r="L31" i="26"/>
  <c r="O31" i="26" s="1"/>
  <c r="L25" i="26"/>
  <c r="O25" i="26" s="1"/>
  <c r="M25" i="26" s="1"/>
  <c r="L35" i="26"/>
  <c r="O35" i="26" s="1"/>
  <c r="L27" i="26"/>
  <c r="O27" i="26" s="1"/>
  <c r="N27" i="26" s="1"/>
  <c r="L41" i="26"/>
  <c r="O41" i="26" s="1"/>
  <c r="L23" i="26"/>
  <c r="O23" i="26" s="1"/>
  <c r="N23" i="26" s="1"/>
  <c r="L29" i="26"/>
  <c r="O29" i="26" s="1"/>
  <c r="M29" i="26" s="1"/>
  <c r="L39" i="26"/>
  <c r="O39" i="26" s="1"/>
  <c r="N39" i="26" s="1"/>
  <c r="H23" i="26"/>
  <c r="L24" i="26"/>
  <c r="O24" i="26" s="1"/>
  <c r="N24" i="26" s="1"/>
  <c r="H25" i="26"/>
  <c r="L26" i="26"/>
  <c r="O26" i="26" s="1"/>
  <c r="M26" i="26" s="1"/>
  <c r="H27" i="26"/>
  <c r="L28" i="26"/>
  <c r="O28" i="26" s="1"/>
  <c r="N28" i="26" s="1"/>
  <c r="H29" i="26"/>
  <c r="L30" i="26"/>
  <c r="O30" i="26" s="1"/>
  <c r="N30" i="26" s="1"/>
  <c r="H31" i="26"/>
  <c r="L32" i="26"/>
  <c r="O32" i="26" s="1"/>
  <c r="N32" i="26" s="1"/>
  <c r="H33" i="26"/>
  <c r="L34" i="26"/>
  <c r="O34" i="26" s="1"/>
  <c r="M34" i="26" s="1"/>
  <c r="H35" i="26"/>
  <c r="L36" i="26"/>
  <c r="O36" i="26" s="1"/>
  <c r="N36" i="26" s="1"/>
  <c r="H37" i="26"/>
  <c r="L38" i="26"/>
  <c r="O38" i="26" s="1"/>
  <c r="M38" i="26" s="1"/>
  <c r="H39" i="26"/>
  <c r="L40" i="26"/>
  <c r="O40" i="26" s="1"/>
  <c r="M40" i="26" s="1"/>
  <c r="H41" i="26"/>
  <c r="L42" i="26"/>
  <c r="O42" i="26" s="1"/>
  <c r="M42" i="26" s="1"/>
  <c r="L16" i="26"/>
  <c r="O16" i="26" s="1"/>
  <c r="M16" i="26" s="1"/>
  <c r="J15" i="26"/>
  <c r="L15" i="26" s="1"/>
  <c r="O15" i="26" s="1"/>
  <c r="M15" i="26" s="1"/>
  <c r="O695" i="25"/>
  <c r="Q586" i="24" l="1"/>
  <c r="P586" i="24"/>
  <c r="L422" i="26"/>
  <c r="O422" i="26" s="1"/>
  <c r="N422" i="26" s="1"/>
  <c r="L517" i="26"/>
  <c r="O517" i="26" s="1"/>
  <c r="N517" i="26" s="1"/>
  <c r="P161" i="26"/>
  <c r="H478" i="26"/>
  <c r="H375" i="26"/>
  <c r="H465" i="26"/>
  <c r="H577" i="26"/>
  <c r="M622" i="26"/>
  <c r="H408" i="26"/>
  <c r="H235" i="26"/>
  <c r="H614" i="26"/>
  <c r="J614" i="26"/>
  <c r="L614" i="26" s="1"/>
  <c r="O614" i="26" s="1"/>
  <c r="M614" i="26" s="1"/>
  <c r="H325" i="26"/>
  <c r="J325" i="26"/>
  <c r="L325" i="26" s="1"/>
  <c r="O325" i="26" s="1"/>
  <c r="N325" i="26" s="1"/>
  <c r="H468" i="26"/>
  <c r="H517" i="26"/>
  <c r="J460" i="26"/>
  <c r="L460" i="26" s="1"/>
  <c r="O460" i="26" s="1"/>
  <c r="H460" i="26"/>
  <c r="H529" i="26"/>
  <c r="H105" i="26"/>
  <c r="J105" i="26"/>
  <c r="L105" i="26" s="1"/>
  <c r="O105" i="26" s="1"/>
  <c r="M105" i="26" s="1"/>
  <c r="H687" i="26"/>
  <c r="J687" i="26"/>
  <c r="L687" i="26" s="1"/>
  <c r="O687" i="26" s="1"/>
  <c r="N687" i="26" s="1"/>
  <c r="H466" i="26"/>
  <c r="P696" i="26"/>
  <c r="H459" i="26"/>
  <c r="J459" i="26"/>
  <c r="L459" i="26" s="1"/>
  <c r="O459" i="26" s="1"/>
  <c r="H513" i="26"/>
  <c r="H262" i="26"/>
  <c r="J262" i="26"/>
  <c r="L262" i="26" s="1"/>
  <c r="O262" i="26" s="1"/>
  <c r="M262" i="26" s="1"/>
  <c r="H476" i="26"/>
  <c r="J476" i="26"/>
  <c r="L476" i="26" s="1"/>
  <c r="O476" i="26" s="1"/>
  <c r="M476" i="26" s="1"/>
  <c r="H64" i="26"/>
  <c r="H685" i="26"/>
  <c r="J685" i="26"/>
  <c r="L685" i="26" s="1"/>
  <c r="O685" i="26" s="1"/>
  <c r="M685" i="26" s="1"/>
  <c r="H179" i="26"/>
  <c r="H376" i="26"/>
  <c r="J376" i="26"/>
  <c r="L376" i="26" s="1"/>
  <c r="O376" i="26" s="1"/>
  <c r="M376" i="26" s="1"/>
  <c r="H675" i="26"/>
  <c r="H541" i="26"/>
  <c r="J541" i="26"/>
  <c r="L541" i="26" s="1"/>
  <c r="O541" i="26" s="1"/>
  <c r="P541" i="26" s="1"/>
  <c r="H380" i="26"/>
  <c r="J380" i="26"/>
  <c r="L380" i="26" s="1"/>
  <c r="O380" i="26" s="1"/>
  <c r="M380" i="26" s="1"/>
  <c r="H141" i="26"/>
  <c r="H470" i="26"/>
  <c r="H268" i="26"/>
  <c r="J268" i="26"/>
  <c r="L268" i="26" s="1"/>
  <c r="O268" i="26" s="1"/>
  <c r="H327" i="26"/>
  <c r="J327" i="26"/>
  <c r="L327" i="26" s="1"/>
  <c r="O327" i="26" s="1"/>
  <c r="N327" i="26" s="1"/>
  <c r="H410" i="26"/>
  <c r="H442" i="26"/>
  <c r="H378" i="26"/>
  <c r="H156" i="26"/>
  <c r="J156" i="26"/>
  <c r="L156" i="26" s="1"/>
  <c r="O156" i="26" s="1"/>
  <c r="M156" i="26" s="1"/>
  <c r="H127" i="26"/>
  <c r="H329" i="26"/>
  <c r="H668" i="26"/>
  <c r="H666" i="26"/>
  <c r="H515" i="26"/>
  <c r="J515" i="26"/>
  <c r="L515" i="26" s="1"/>
  <c r="O515" i="26" s="1"/>
  <c r="H260" i="26"/>
  <c r="H76" i="26"/>
  <c r="J76" i="26"/>
  <c r="L76" i="26" s="1"/>
  <c r="O76" i="26" s="1"/>
  <c r="H38" i="26"/>
  <c r="H525" i="26"/>
  <c r="H233" i="26"/>
  <c r="H107" i="26"/>
  <c r="J107" i="26"/>
  <c r="L107" i="26" s="1"/>
  <c r="O107" i="26" s="1"/>
  <c r="M107" i="26" s="1"/>
  <c r="H252" i="26"/>
  <c r="H521" i="26"/>
  <c r="H681" i="26"/>
  <c r="J681" i="26"/>
  <c r="L681" i="26" s="1"/>
  <c r="O681" i="26" s="1"/>
  <c r="M681" i="26" s="1"/>
  <c r="H258" i="26"/>
  <c r="H695" i="26"/>
  <c r="J695" i="26"/>
  <c r="L695" i="26" s="1"/>
  <c r="O695" i="26" s="1"/>
  <c r="M695" i="26" s="1"/>
  <c r="H497" i="26"/>
  <c r="H578" i="26"/>
  <c r="H683" i="26"/>
  <c r="H165" i="26"/>
  <c r="P132" i="24"/>
  <c r="Q258" i="24"/>
  <c r="Q132" i="24"/>
  <c r="Q522" i="24"/>
  <c r="P258" i="24"/>
  <c r="P106" i="24"/>
  <c r="Q106" i="24"/>
  <c r="P520" i="24"/>
  <c r="Q62" i="24"/>
  <c r="P536" i="24"/>
  <c r="Q536" i="24"/>
  <c r="M405" i="24"/>
  <c r="N173" i="24"/>
  <c r="P382" i="24"/>
  <c r="Q382" i="24"/>
  <c r="P104" i="24"/>
  <c r="Q104" i="24"/>
  <c r="N382" i="24"/>
  <c r="M654" i="24"/>
  <c r="M568" i="24"/>
  <c r="N345" i="24"/>
  <c r="N417" i="24"/>
  <c r="N188" i="24"/>
  <c r="N335" i="24"/>
  <c r="O560" i="24"/>
  <c r="P85" i="24"/>
  <c r="M178" i="24"/>
  <c r="N312" i="24"/>
  <c r="N649" i="24"/>
  <c r="Q85" i="24"/>
  <c r="P312" i="24"/>
  <c r="M312" i="24"/>
  <c r="M414" i="24"/>
  <c r="M628" i="24"/>
  <c r="Q482" i="24"/>
  <c r="P491" i="24"/>
  <c r="M327" i="24"/>
  <c r="M324" i="24"/>
  <c r="N361" i="24"/>
  <c r="Q516" i="24"/>
  <c r="P516" i="24"/>
  <c r="M516" i="24"/>
  <c r="P139" i="24"/>
  <c r="Q139" i="24"/>
  <c r="M85" i="24"/>
  <c r="M139" i="24"/>
  <c r="P482" i="24"/>
  <c r="M331" i="24"/>
  <c r="Q491" i="24"/>
  <c r="M241" i="24"/>
  <c r="M171" i="24"/>
  <c r="P532" i="24"/>
  <c r="N532" i="24"/>
  <c r="Q532" i="24"/>
  <c r="M532" i="24"/>
  <c r="M538" i="24"/>
  <c r="N516" i="24"/>
  <c r="M339" i="24"/>
  <c r="N359" i="24"/>
  <c r="N413" i="24"/>
  <c r="N407" i="24"/>
  <c r="M479" i="24"/>
  <c r="M632" i="24"/>
  <c r="P538" i="24"/>
  <c r="Q538" i="24"/>
  <c r="M491" i="24"/>
  <c r="O543" i="24"/>
  <c r="O597" i="24"/>
  <c r="M453" i="24"/>
  <c r="M245" i="24"/>
  <c r="N685" i="24"/>
  <c r="M482" i="24"/>
  <c r="N441" i="24"/>
  <c r="M309" i="24"/>
  <c r="M610" i="24"/>
  <c r="M283" i="24"/>
  <c r="M289" i="24"/>
  <c r="N640" i="24"/>
  <c r="M147" i="24"/>
  <c r="N285" i="24"/>
  <c r="N466" i="24"/>
  <c r="M608" i="24"/>
  <c r="M317" i="24"/>
  <c r="M287" i="24"/>
  <c r="M275" i="24"/>
  <c r="M656" i="24"/>
  <c r="M661" i="24"/>
  <c r="M193" i="24"/>
  <c r="N411" i="24"/>
  <c r="M425" i="24"/>
  <c r="M567" i="24"/>
  <c r="M427" i="24"/>
  <c r="N363" i="24"/>
  <c r="N301" i="24"/>
  <c r="N277" i="24"/>
  <c r="Q441" i="24"/>
  <c r="O204" i="24"/>
  <c r="M162" i="24"/>
  <c r="M406" i="24"/>
  <c r="M452" i="24"/>
  <c r="M455" i="24"/>
  <c r="M279" i="24"/>
  <c r="N465" i="24"/>
  <c r="M408" i="24"/>
  <c r="M311" i="24"/>
  <c r="M457" i="24"/>
  <c r="Q293" i="24"/>
  <c r="P293" i="24"/>
  <c r="P162" i="24"/>
  <c r="Q162" i="24"/>
  <c r="M437" i="24"/>
  <c r="N355" i="24"/>
  <c r="Q283" i="24"/>
  <c r="P283" i="24"/>
  <c r="Q339" i="24"/>
  <c r="P339" i="24"/>
  <c r="Q289" i="24"/>
  <c r="P289" i="24"/>
  <c r="Q489" i="24"/>
  <c r="P489" i="24"/>
  <c r="N489" i="24"/>
  <c r="Q640" i="24"/>
  <c r="P640" i="24"/>
  <c r="Q568" i="24"/>
  <c r="P568" i="24"/>
  <c r="P147" i="24"/>
  <c r="Q147" i="24"/>
  <c r="P178" i="24"/>
  <c r="Q178" i="24"/>
  <c r="Q451" i="24"/>
  <c r="P451" i="24"/>
  <c r="Q414" i="24"/>
  <c r="P414" i="24"/>
  <c r="M449" i="24"/>
  <c r="M293" i="24"/>
  <c r="O247" i="24"/>
  <c r="Q241" i="24"/>
  <c r="P241" i="24"/>
  <c r="Q324" i="24"/>
  <c r="P324" i="24"/>
  <c r="P411" i="24"/>
  <c r="Q411" i="24"/>
  <c r="Q417" i="24"/>
  <c r="P417" i="24"/>
  <c r="Q628" i="24"/>
  <c r="P628" i="24"/>
  <c r="M687" i="24"/>
  <c r="Q301" i="24"/>
  <c r="P301" i="24"/>
  <c r="Q244" i="24"/>
  <c r="P244" i="24"/>
  <c r="Q277" i="24"/>
  <c r="P277" i="24"/>
  <c r="Q361" i="24"/>
  <c r="P361" i="24"/>
  <c r="Q341" i="24"/>
  <c r="P341" i="24"/>
  <c r="P591" i="24"/>
  <c r="Q591" i="24"/>
  <c r="Q303" i="24"/>
  <c r="P303" i="24"/>
  <c r="Q418" i="24"/>
  <c r="P418" i="24"/>
  <c r="P195" i="24"/>
  <c r="Q195" i="24"/>
  <c r="Q606" i="24"/>
  <c r="P606" i="24"/>
  <c r="P202" i="24"/>
  <c r="Q202" i="24"/>
  <c r="O390" i="24"/>
  <c r="Q275" i="24"/>
  <c r="P275" i="24"/>
  <c r="Q656" i="24"/>
  <c r="P656" i="24"/>
  <c r="Q573" i="24"/>
  <c r="P573" i="24"/>
  <c r="Q353" i="24"/>
  <c r="P353" i="24"/>
  <c r="Q661" i="24"/>
  <c r="P661" i="24"/>
  <c r="P676" i="24"/>
  <c r="Q676" i="24"/>
  <c r="O698" i="24"/>
  <c r="Q453" i="24"/>
  <c r="P453" i="24"/>
  <c r="Q455" i="24"/>
  <c r="P455" i="24"/>
  <c r="Q327" i="24"/>
  <c r="P327" i="24"/>
  <c r="Q556" i="24"/>
  <c r="P556" i="24"/>
  <c r="P169" i="24"/>
  <c r="Q169" i="24"/>
  <c r="N195" i="24"/>
  <c r="Q245" i="24"/>
  <c r="P245" i="24"/>
  <c r="Q425" i="24"/>
  <c r="P425" i="24"/>
  <c r="P450" i="24"/>
  <c r="Q450" i="24"/>
  <c r="Q567" i="24"/>
  <c r="P567" i="24"/>
  <c r="Q311" i="24"/>
  <c r="P311" i="24"/>
  <c r="P460" i="24"/>
  <c r="Q460" i="24"/>
  <c r="Q427" i="24"/>
  <c r="P427" i="24"/>
  <c r="P186" i="24"/>
  <c r="Q186" i="24"/>
  <c r="N341" i="24"/>
  <c r="N591" i="24"/>
  <c r="N556" i="24"/>
  <c r="N224" i="24"/>
  <c r="Q355" i="24"/>
  <c r="P355" i="24"/>
  <c r="O508" i="24"/>
  <c r="Q437" i="24"/>
  <c r="P437" i="24"/>
  <c r="P592" i="24"/>
  <c r="Q592" i="24"/>
  <c r="N592" i="24"/>
  <c r="P458" i="24"/>
  <c r="Q458" i="24"/>
  <c r="Q337" i="24"/>
  <c r="P337" i="24"/>
  <c r="Q449" i="24"/>
  <c r="P449" i="24"/>
  <c r="Q619" i="24"/>
  <c r="P619" i="24"/>
  <c r="Q621" i="24"/>
  <c r="P621" i="24"/>
  <c r="P154" i="24"/>
  <c r="Q154" i="24"/>
  <c r="Q357" i="24"/>
  <c r="P357" i="24"/>
  <c r="Q478" i="24"/>
  <c r="P478" i="24"/>
  <c r="P683" i="24"/>
  <c r="Q683" i="24"/>
  <c r="Q422" i="24"/>
  <c r="P422" i="24"/>
  <c r="Q630" i="24"/>
  <c r="P630" i="24"/>
  <c r="Q281" i="24"/>
  <c r="P281" i="24"/>
  <c r="Q333" i="24"/>
  <c r="P333" i="24"/>
  <c r="P681" i="24"/>
  <c r="Q681" i="24"/>
  <c r="P141" i="24"/>
  <c r="Q141" i="24"/>
  <c r="Q307" i="24"/>
  <c r="P307" i="24"/>
  <c r="P689" i="24"/>
  <c r="Q689" i="24"/>
  <c r="Q642" i="24"/>
  <c r="P642" i="24"/>
  <c r="P687" i="24"/>
  <c r="Q687" i="24"/>
  <c r="Q617" i="24"/>
  <c r="P617" i="24"/>
  <c r="Q309" i="24"/>
  <c r="P309" i="24"/>
  <c r="P173" i="24"/>
  <c r="Q173" i="24"/>
  <c r="N202" i="24"/>
  <c r="P405" i="24"/>
  <c r="Q405" i="24"/>
  <c r="M573" i="24"/>
  <c r="M353" i="24"/>
  <c r="Q335" i="24"/>
  <c r="P335" i="24"/>
  <c r="Q406" i="24"/>
  <c r="P406" i="24"/>
  <c r="N676" i="24"/>
  <c r="M458" i="24"/>
  <c r="P193" i="24"/>
  <c r="Q193" i="24"/>
  <c r="Q285" i="24"/>
  <c r="P285" i="24"/>
  <c r="N337" i="24"/>
  <c r="P452" i="24"/>
  <c r="Q452" i="24"/>
  <c r="M461" i="24"/>
  <c r="Q466" i="24"/>
  <c r="P466" i="24"/>
  <c r="Q413" i="24"/>
  <c r="P413" i="24"/>
  <c r="M619" i="24"/>
  <c r="M621" i="24"/>
  <c r="M154" i="24"/>
  <c r="Q345" i="24"/>
  <c r="P345" i="24"/>
  <c r="N357" i="24"/>
  <c r="P407" i="24"/>
  <c r="Q407" i="24"/>
  <c r="Q549" i="24"/>
  <c r="P549" i="24"/>
  <c r="M549" i="24"/>
  <c r="M478" i="24"/>
  <c r="M683" i="24"/>
  <c r="Q608" i="24"/>
  <c r="P608" i="24"/>
  <c r="N169" i="24"/>
  <c r="Q317" i="24"/>
  <c r="P317" i="24"/>
  <c r="M442" i="24"/>
  <c r="M422" i="24"/>
  <c r="N450" i="24"/>
  <c r="Q479" i="24"/>
  <c r="P479" i="24"/>
  <c r="M630" i="24"/>
  <c r="M281" i="24"/>
  <c r="Q287" i="24"/>
  <c r="P287" i="24"/>
  <c r="N333" i="24"/>
  <c r="N460" i="24"/>
  <c r="M444" i="24"/>
  <c r="M681" i="24"/>
  <c r="M141" i="24"/>
  <c r="N186" i="24"/>
  <c r="Q299" i="24"/>
  <c r="P299" i="24"/>
  <c r="M307" i="24"/>
  <c r="Q351" i="24"/>
  <c r="P351" i="24"/>
  <c r="P443" i="24"/>
  <c r="Q443" i="24"/>
  <c r="Q647" i="24"/>
  <c r="P647" i="24"/>
  <c r="M689" i="24"/>
  <c r="Q459" i="24"/>
  <c r="P459" i="24"/>
  <c r="Q429" i="24"/>
  <c r="P429" i="24"/>
  <c r="Q408" i="24"/>
  <c r="P408" i="24"/>
  <c r="Q654" i="24"/>
  <c r="P654" i="24"/>
  <c r="P454" i="24"/>
  <c r="Q454" i="24"/>
  <c r="Q365" i="24"/>
  <c r="P365" i="24"/>
  <c r="N458" i="24"/>
  <c r="M337" i="24"/>
  <c r="P149" i="24"/>
  <c r="Q149" i="24"/>
  <c r="Q279" i="24"/>
  <c r="P279" i="24"/>
  <c r="M357" i="24"/>
  <c r="Q483" i="24"/>
  <c r="P483" i="24"/>
  <c r="N483" i="24"/>
  <c r="N478" i="24"/>
  <c r="N683" i="24"/>
  <c r="P184" i="24"/>
  <c r="Q184" i="24"/>
  <c r="Q343" i="24"/>
  <c r="P343" i="24"/>
  <c r="Q615" i="24"/>
  <c r="P615" i="24"/>
  <c r="Q632" i="24"/>
  <c r="P632" i="24"/>
  <c r="M333" i="24"/>
  <c r="Q397" i="24"/>
  <c r="P397" i="24"/>
  <c r="Q457" i="24"/>
  <c r="P457" i="24"/>
  <c r="N681" i="24"/>
  <c r="Q319" i="24"/>
  <c r="P319" i="24"/>
  <c r="P200" i="24"/>
  <c r="Q200" i="24"/>
  <c r="M299" i="24"/>
  <c r="Q347" i="24"/>
  <c r="P347" i="24"/>
  <c r="N351" i="24"/>
  <c r="M443" i="24"/>
  <c r="M647" i="24"/>
  <c r="P696" i="24"/>
  <c r="Q696" i="24"/>
  <c r="N689" i="24"/>
  <c r="N549" i="24"/>
  <c r="P409" i="24"/>
  <c r="Q409" i="24"/>
  <c r="Q291" i="24"/>
  <c r="P291" i="24"/>
  <c r="Q574" i="24"/>
  <c r="P574" i="24"/>
  <c r="O580" i="24"/>
  <c r="P164" i="24"/>
  <c r="Q164" i="24"/>
  <c r="Q349" i="24"/>
  <c r="P349" i="24"/>
  <c r="Q461" i="24"/>
  <c r="P461" i="24"/>
  <c r="Q558" i="24"/>
  <c r="P558" i="24"/>
  <c r="Q297" i="24"/>
  <c r="P297" i="24"/>
  <c r="M459" i="24"/>
  <c r="Q442" i="24"/>
  <c r="P442" i="24"/>
  <c r="Q421" i="24"/>
  <c r="P421" i="24"/>
  <c r="M615" i="24"/>
  <c r="Q477" i="24"/>
  <c r="P477" i="24"/>
  <c r="Q444" i="24"/>
  <c r="P444" i="24"/>
  <c r="P691" i="24"/>
  <c r="Q691" i="24"/>
  <c r="M319" i="24"/>
  <c r="M200" i="24"/>
  <c r="Q243" i="24"/>
  <c r="P243" i="24"/>
  <c r="M347" i="24"/>
  <c r="M351" i="24"/>
  <c r="N443" i="24"/>
  <c r="Q667" i="24"/>
  <c r="P667" i="24"/>
  <c r="M696" i="24"/>
  <c r="N477" i="24"/>
  <c r="Q663" i="24"/>
  <c r="P663" i="24"/>
  <c r="Q315" i="24"/>
  <c r="P315" i="24"/>
  <c r="Q401" i="24"/>
  <c r="P401" i="24"/>
  <c r="P156" i="24"/>
  <c r="Q156" i="24"/>
  <c r="Q295" i="24"/>
  <c r="P295" i="24"/>
  <c r="Q470" i="24"/>
  <c r="P470" i="24"/>
  <c r="Q313" i="24"/>
  <c r="P313" i="24"/>
  <c r="M156" i="24"/>
  <c r="P188" i="24"/>
  <c r="Q188" i="24"/>
  <c r="M295" i="24"/>
  <c r="N409" i="24"/>
  <c r="O432" i="24"/>
  <c r="M470" i="24"/>
  <c r="Q610" i="24"/>
  <c r="P610" i="24"/>
  <c r="M592" i="24"/>
  <c r="O670" i="24"/>
  <c r="M313" i="24"/>
  <c r="M291" i="24"/>
  <c r="Q359" i="24"/>
  <c r="P359" i="24"/>
  <c r="Q331" i="24"/>
  <c r="P331" i="24"/>
  <c r="N454" i="24"/>
  <c r="M574" i="24"/>
  <c r="N642" i="24"/>
  <c r="N663" i="24"/>
  <c r="N365" i="24"/>
  <c r="Q649" i="24"/>
  <c r="P649" i="24"/>
  <c r="M164" i="24"/>
  <c r="N303" i="24"/>
  <c r="N349" i="24"/>
  <c r="M451" i="24"/>
  <c r="N293" i="24"/>
  <c r="Q153" i="24"/>
  <c r="P153" i="24"/>
  <c r="N153" i="24"/>
  <c r="Q224" i="24"/>
  <c r="P224" i="24"/>
  <c r="M224" i="24"/>
  <c r="N315" i="24"/>
  <c r="Q363" i="24"/>
  <c r="P363" i="24"/>
  <c r="N418" i="24"/>
  <c r="P492" i="24"/>
  <c r="Q492" i="24"/>
  <c r="Q626" i="24"/>
  <c r="P626" i="24"/>
  <c r="N184" i="24"/>
  <c r="M297" i="24"/>
  <c r="M343" i="24"/>
  <c r="N459" i="24"/>
  <c r="Q465" i="24"/>
  <c r="P465" i="24"/>
  <c r="M421" i="24"/>
  <c r="N606" i="24"/>
  <c r="N617" i="24"/>
  <c r="P685" i="24"/>
  <c r="Q685" i="24"/>
  <c r="N429" i="24"/>
  <c r="M691" i="24"/>
  <c r="P171" i="24"/>
  <c r="Q171" i="24"/>
  <c r="N200" i="24"/>
  <c r="M243" i="24"/>
  <c r="Q305" i="24"/>
  <c r="P305" i="24"/>
  <c r="Q665" i="24"/>
  <c r="P665" i="24"/>
  <c r="M667" i="24"/>
  <c r="N696" i="24"/>
  <c r="N401" i="24"/>
  <c r="N397" i="24"/>
  <c r="N244" i="24"/>
  <c r="N470" i="24"/>
  <c r="M595" i="26"/>
  <c r="M618" i="26"/>
  <c r="N618" i="26"/>
  <c r="M496" i="26"/>
  <c r="P453" i="26"/>
  <c r="N161" i="26"/>
  <c r="N163" i="26"/>
  <c r="M453" i="26"/>
  <c r="P163" i="26"/>
  <c r="M459" i="26"/>
  <c r="N459" i="26"/>
  <c r="P459" i="26"/>
  <c r="N538" i="26"/>
  <c r="M535" i="26"/>
  <c r="N350" i="26"/>
  <c r="M28" i="26"/>
  <c r="N29" i="26"/>
  <c r="M498" i="26"/>
  <c r="M522" i="26"/>
  <c r="N348" i="26"/>
  <c r="M620" i="26"/>
  <c r="P620" i="26"/>
  <c r="M195" i="26"/>
  <c r="M488" i="26"/>
  <c r="M193" i="26"/>
  <c r="N299" i="26"/>
  <c r="M519" i="26"/>
  <c r="P171" i="26"/>
  <c r="N346" i="26"/>
  <c r="M461" i="26"/>
  <c r="P622" i="26"/>
  <c r="M359" i="26"/>
  <c r="M277" i="26"/>
  <c r="N113" i="26"/>
  <c r="N200" i="26"/>
  <c r="N289" i="26"/>
  <c r="N337" i="26"/>
  <c r="M401" i="26"/>
  <c r="M24" i="26"/>
  <c r="N461" i="26"/>
  <c r="P461" i="26"/>
  <c r="M477" i="26"/>
  <c r="M366" i="26"/>
  <c r="M418" i="26"/>
  <c r="M213" i="26"/>
  <c r="P492" i="26"/>
  <c r="N34" i="26"/>
  <c r="N614" i="26"/>
  <c r="N492" i="26"/>
  <c r="M280" i="26"/>
  <c r="P386" i="26"/>
  <c r="M399" i="26"/>
  <c r="N406" i="26"/>
  <c r="N502" i="26"/>
  <c r="N616" i="26"/>
  <c r="M386" i="26"/>
  <c r="M650" i="26"/>
  <c r="M169" i="26"/>
  <c r="N384" i="26"/>
  <c r="N275" i="26"/>
  <c r="N360" i="26"/>
  <c r="M72" i="26"/>
  <c r="M290" i="26"/>
  <c r="N311" i="26"/>
  <c r="N352" i="26"/>
  <c r="M421" i="26"/>
  <c r="N465" i="26"/>
  <c r="M485" i="26"/>
  <c r="M662" i="26"/>
  <c r="N171" i="26"/>
  <c r="N420" i="26"/>
  <c r="M523" i="26"/>
  <c r="M345" i="26"/>
  <c r="N343" i="26"/>
  <c r="M101" i="26"/>
  <c r="N243" i="26"/>
  <c r="N307" i="26"/>
  <c r="N315" i="26"/>
  <c r="N335" i="26"/>
  <c r="N429" i="26"/>
  <c r="M517" i="26"/>
  <c r="N540" i="26"/>
  <c r="M306" i="26"/>
  <c r="N504" i="26"/>
  <c r="M606" i="26"/>
  <c r="M95" i="26"/>
  <c r="N165" i="26"/>
  <c r="M235" i="26"/>
  <c r="N295" i="26"/>
  <c r="M327" i="26"/>
  <c r="M480" i="26"/>
  <c r="M641" i="26"/>
  <c r="N357" i="26"/>
  <c r="N40" i="26"/>
  <c r="N105" i="26"/>
  <c r="M121" i="26"/>
  <c r="M202" i="26"/>
  <c r="M233" i="26"/>
  <c r="M302" i="26"/>
  <c r="N312" i="26"/>
  <c r="M361" i="26"/>
  <c r="N353" i="26"/>
  <c r="M344" i="26"/>
  <c r="M422" i="26"/>
  <c r="M417" i="26"/>
  <c r="N405" i="26"/>
  <c r="M419" i="26"/>
  <c r="M458" i="26"/>
  <c r="N489" i="26"/>
  <c r="N481" i="26"/>
  <c r="N498" i="26"/>
  <c r="M527" i="26"/>
  <c r="M619" i="26"/>
  <c r="M649" i="26"/>
  <c r="M660" i="26"/>
  <c r="N341" i="26"/>
  <c r="N567" i="26"/>
  <c r="M86" i="26"/>
  <c r="N147" i="26"/>
  <c r="M258" i="26"/>
  <c r="N256" i="26"/>
  <c r="M354" i="26"/>
  <c r="M340" i="26"/>
  <c r="M691" i="26"/>
  <c r="N186" i="26"/>
  <c r="M46" i="26"/>
  <c r="N329" i="26"/>
  <c r="N427" i="26"/>
  <c r="N539" i="26"/>
  <c r="N550" i="26"/>
  <c r="M632" i="26"/>
  <c r="M687" i="26"/>
  <c r="N74" i="26"/>
  <c r="N369" i="26"/>
  <c r="P498" i="26"/>
  <c r="N548" i="26"/>
  <c r="M630" i="26"/>
  <c r="N681" i="26"/>
  <c r="N643" i="26"/>
  <c r="P702" i="26"/>
  <c r="O704" i="26"/>
  <c r="N702" i="26"/>
  <c r="P695" i="26"/>
  <c r="N695" i="26"/>
  <c r="P690" i="26"/>
  <c r="P685" i="26"/>
  <c r="M690" i="26"/>
  <c r="P680" i="26"/>
  <c r="P688" i="26"/>
  <c r="M680" i="26"/>
  <c r="P682" i="26"/>
  <c r="P691" i="26"/>
  <c r="P683" i="26"/>
  <c r="M682" i="26"/>
  <c r="P684" i="26"/>
  <c r="P689" i="26"/>
  <c r="P681" i="26"/>
  <c r="N685" i="26"/>
  <c r="M684" i="26"/>
  <c r="P686" i="26"/>
  <c r="P687" i="26"/>
  <c r="M689" i="26"/>
  <c r="N683" i="26"/>
  <c r="N688" i="26"/>
  <c r="M686" i="26"/>
  <c r="L675" i="26"/>
  <c r="O675" i="26" s="1"/>
  <c r="N675" i="26" s="1"/>
  <c r="P676" i="26"/>
  <c r="N676" i="26"/>
  <c r="N666" i="26"/>
  <c r="P664" i="26"/>
  <c r="P665" i="26"/>
  <c r="M664" i="26"/>
  <c r="P663" i="26"/>
  <c r="P666" i="26"/>
  <c r="P662" i="26"/>
  <c r="M663" i="26"/>
  <c r="P667" i="26"/>
  <c r="P668" i="26"/>
  <c r="P660" i="26"/>
  <c r="M667" i="26"/>
  <c r="P661" i="26"/>
  <c r="N668" i="26"/>
  <c r="N665" i="26"/>
  <c r="M661" i="26"/>
  <c r="P656" i="26"/>
  <c r="P654" i="26"/>
  <c r="P655" i="26"/>
  <c r="M655" i="26"/>
  <c r="M656" i="26"/>
  <c r="N656" i="26"/>
  <c r="M654" i="26"/>
  <c r="N654" i="26"/>
  <c r="P649" i="26"/>
  <c r="M648" i="26"/>
  <c r="P650" i="26"/>
  <c r="P648" i="26"/>
  <c r="P647" i="26"/>
  <c r="M647" i="26"/>
  <c r="P642" i="26"/>
  <c r="P643" i="26"/>
  <c r="M642" i="26"/>
  <c r="P641" i="26"/>
  <c r="P640" i="26"/>
  <c r="M640" i="26"/>
  <c r="P636" i="26"/>
  <c r="N636" i="26"/>
  <c r="P629" i="26"/>
  <c r="M629" i="26"/>
  <c r="P626" i="26"/>
  <c r="P631" i="26"/>
  <c r="M626" i="26"/>
  <c r="N631" i="26"/>
  <c r="P628" i="26"/>
  <c r="P632" i="26"/>
  <c r="M631" i="26"/>
  <c r="N628" i="26"/>
  <c r="P630" i="26"/>
  <c r="N626" i="26"/>
  <c r="P627" i="26"/>
  <c r="N629" i="26"/>
  <c r="M627" i="26"/>
  <c r="L621" i="26"/>
  <c r="O621" i="26" s="1"/>
  <c r="N621" i="26" s="1"/>
  <c r="P619" i="26"/>
  <c r="P615" i="26"/>
  <c r="P616" i="26"/>
  <c r="M615" i="26"/>
  <c r="P617" i="26"/>
  <c r="P614" i="26"/>
  <c r="M617" i="26"/>
  <c r="P610" i="26"/>
  <c r="N610" i="26"/>
  <c r="N603" i="26"/>
  <c r="P607" i="26"/>
  <c r="M607" i="26"/>
  <c r="P603" i="26"/>
  <c r="M610" i="26"/>
  <c r="P606" i="26"/>
  <c r="N608" i="26"/>
  <c r="P608" i="26"/>
  <c r="P604" i="26"/>
  <c r="P605" i="26"/>
  <c r="P609" i="26"/>
  <c r="M604" i="26"/>
  <c r="M605" i="26"/>
  <c r="M609" i="26"/>
  <c r="P592" i="26"/>
  <c r="M592" i="26"/>
  <c r="P593" i="26"/>
  <c r="P591" i="26"/>
  <c r="P594" i="26"/>
  <c r="M593" i="26"/>
  <c r="M594" i="26"/>
  <c r="M591" i="26"/>
  <c r="N593" i="26"/>
  <c r="P595" i="26"/>
  <c r="N591" i="26"/>
  <c r="P590" i="26"/>
  <c r="N592" i="26"/>
  <c r="M590" i="26"/>
  <c r="P586" i="26"/>
  <c r="N586" i="26"/>
  <c r="O597" i="26"/>
  <c r="P585" i="26"/>
  <c r="M585" i="26"/>
  <c r="P574" i="26"/>
  <c r="P575" i="26"/>
  <c r="P577" i="26"/>
  <c r="M578" i="26"/>
  <c r="N575" i="26"/>
  <c r="P576" i="26"/>
  <c r="M576" i="26"/>
  <c r="M575" i="26"/>
  <c r="M574" i="26"/>
  <c r="N576" i="26"/>
  <c r="P578" i="26"/>
  <c r="N574" i="26"/>
  <c r="P573" i="26"/>
  <c r="N577" i="26"/>
  <c r="M573" i="26"/>
  <c r="M565" i="26"/>
  <c r="P569" i="26"/>
  <c r="P566" i="26"/>
  <c r="N566" i="26"/>
  <c r="P567" i="26"/>
  <c r="M566" i="26"/>
  <c r="P565" i="26"/>
  <c r="O580" i="26"/>
  <c r="P568" i="26"/>
  <c r="M569" i="26"/>
  <c r="N569" i="26"/>
  <c r="M568" i="26"/>
  <c r="P558" i="26"/>
  <c r="N558" i="26"/>
  <c r="P556" i="26"/>
  <c r="N556" i="26"/>
  <c r="M558" i="26"/>
  <c r="P557" i="26"/>
  <c r="M556" i="26"/>
  <c r="M557" i="26"/>
  <c r="P552" i="26"/>
  <c r="P551" i="26"/>
  <c r="P550" i="26"/>
  <c r="M551" i="26"/>
  <c r="P548" i="26"/>
  <c r="O560" i="26"/>
  <c r="P549" i="26"/>
  <c r="M552" i="26"/>
  <c r="N552" i="26"/>
  <c r="M549" i="26"/>
  <c r="P539" i="26"/>
  <c r="P523" i="26"/>
  <c r="P524" i="26"/>
  <c r="M537" i="26"/>
  <c r="M521" i="26"/>
  <c r="P538" i="26"/>
  <c r="M524" i="26"/>
  <c r="P537" i="26"/>
  <c r="P529" i="26"/>
  <c r="P521" i="26"/>
  <c r="P513" i="26"/>
  <c r="P532" i="26"/>
  <c r="P518" i="26"/>
  <c r="P520" i="26"/>
  <c r="M533" i="26"/>
  <c r="M532" i="26"/>
  <c r="P516" i="26"/>
  <c r="P528" i="26"/>
  <c r="M518" i="26"/>
  <c r="P534" i="26"/>
  <c r="P531" i="26"/>
  <c r="P515" i="26"/>
  <c r="M531" i="26"/>
  <c r="M515" i="26"/>
  <c r="P535" i="26"/>
  <c r="P527" i="26"/>
  <c r="P519" i="26"/>
  <c r="N531" i="26"/>
  <c r="N515" i="26"/>
  <c r="M516" i="26"/>
  <c r="N528" i="26"/>
  <c r="M534" i="26"/>
  <c r="M529" i="26"/>
  <c r="P530" i="26"/>
  <c r="N529" i="26"/>
  <c r="N513" i="26"/>
  <c r="P526" i="26"/>
  <c r="M528" i="26"/>
  <c r="P514" i="26"/>
  <c r="P533" i="26"/>
  <c r="P525" i="26"/>
  <c r="P517" i="26"/>
  <c r="M530" i="26"/>
  <c r="M526" i="26"/>
  <c r="P512" i="26"/>
  <c r="M514" i="26"/>
  <c r="P536" i="26"/>
  <c r="M541" i="26"/>
  <c r="M525" i="26"/>
  <c r="N525" i="26"/>
  <c r="P540" i="26"/>
  <c r="N520" i="26"/>
  <c r="M512" i="26"/>
  <c r="P522" i="26"/>
  <c r="N524" i="26"/>
  <c r="M536" i="26"/>
  <c r="P506" i="26"/>
  <c r="P503" i="26"/>
  <c r="P504" i="26"/>
  <c r="M503" i="26"/>
  <c r="P502" i="26"/>
  <c r="P505" i="26"/>
  <c r="M506" i="26"/>
  <c r="N506" i="26"/>
  <c r="M505" i="26"/>
  <c r="P497" i="26"/>
  <c r="M497" i="26"/>
  <c r="P491" i="26"/>
  <c r="P487" i="26"/>
  <c r="P486" i="26"/>
  <c r="P478" i="26"/>
  <c r="M482" i="26"/>
  <c r="M491" i="26"/>
  <c r="M487" i="26"/>
  <c r="P481" i="26"/>
  <c r="P484" i="26"/>
  <c r="M478" i="26"/>
  <c r="P485" i="26"/>
  <c r="N484" i="26"/>
  <c r="P479" i="26"/>
  <c r="P482" i="26"/>
  <c r="P489" i="26"/>
  <c r="M479" i="26"/>
  <c r="P483" i="26"/>
  <c r="N478" i="26"/>
  <c r="P488" i="26"/>
  <c r="P480" i="26"/>
  <c r="M486" i="26"/>
  <c r="N491" i="26"/>
  <c r="N487" i="26"/>
  <c r="M483" i="26"/>
  <c r="P477" i="26"/>
  <c r="P472" i="26"/>
  <c r="P471" i="26"/>
  <c r="P465" i="26"/>
  <c r="M471" i="26"/>
  <c r="P469" i="26"/>
  <c r="N472" i="26"/>
  <c r="N469" i="26"/>
  <c r="M472" i="26"/>
  <c r="P468" i="26"/>
  <c r="M469" i="26"/>
  <c r="P470" i="26"/>
  <c r="M470" i="26"/>
  <c r="N468" i="26"/>
  <c r="P466" i="26"/>
  <c r="N466" i="26"/>
  <c r="P467" i="26"/>
  <c r="M466" i="26"/>
  <c r="N471" i="26"/>
  <c r="M467" i="26"/>
  <c r="M457" i="26"/>
  <c r="P454" i="26"/>
  <c r="P448" i="26"/>
  <c r="M455" i="26"/>
  <c r="P451" i="26"/>
  <c r="M454" i="26"/>
  <c r="P460" i="26"/>
  <c r="P455" i="26"/>
  <c r="L456" i="26"/>
  <c r="O456" i="26" s="1"/>
  <c r="N456" i="26" s="1"/>
  <c r="P449" i="26"/>
  <c r="P450" i="26"/>
  <c r="M448" i="26"/>
  <c r="M449" i="26"/>
  <c r="M450" i="26"/>
  <c r="N451" i="26"/>
  <c r="P457" i="26"/>
  <c r="M460" i="26"/>
  <c r="L452" i="26"/>
  <c r="O452" i="26" s="1"/>
  <c r="N452" i="26" s="1"/>
  <c r="N460" i="26"/>
  <c r="P458" i="26"/>
  <c r="N448" i="26"/>
  <c r="N449" i="26"/>
  <c r="N443" i="26"/>
  <c r="L444" i="26"/>
  <c r="O444" i="26" s="1"/>
  <c r="L442" i="26"/>
  <c r="O442" i="26" s="1"/>
  <c r="P441" i="26"/>
  <c r="P443" i="26"/>
  <c r="M441" i="26"/>
  <c r="P437" i="26"/>
  <c r="N437" i="26"/>
  <c r="P408" i="26"/>
  <c r="P430" i="26"/>
  <c r="P422" i="26"/>
  <c r="P414" i="26"/>
  <c r="P406" i="26"/>
  <c r="P429" i="26"/>
  <c r="P421" i="26"/>
  <c r="N416" i="26"/>
  <c r="P425" i="26"/>
  <c r="P415" i="26"/>
  <c r="P428" i="26"/>
  <c r="P420" i="26"/>
  <c r="P412" i="26"/>
  <c r="N430" i="26"/>
  <c r="N414" i="26"/>
  <c r="M425" i="26"/>
  <c r="P413" i="26"/>
  <c r="M415" i="26"/>
  <c r="P424" i="26"/>
  <c r="P423" i="26"/>
  <c r="P427" i="26"/>
  <c r="M430" i="26"/>
  <c r="M414" i="26"/>
  <c r="N428" i="26"/>
  <c r="N412" i="26"/>
  <c r="P417" i="26"/>
  <c r="M413" i="26"/>
  <c r="P419" i="26"/>
  <c r="P416" i="26"/>
  <c r="P409" i="26"/>
  <c r="M409" i="26"/>
  <c r="P426" i="26"/>
  <c r="P418" i="26"/>
  <c r="P410" i="26"/>
  <c r="N426" i="26"/>
  <c r="N410" i="26"/>
  <c r="P411" i="26"/>
  <c r="P407" i="26"/>
  <c r="M424" i="26"/>
  <c r="M426" i="26"/>
  <c r="M410" i="26"/>
  <c r="N424" i="26"/>
  <c r="N408" i="26"/>
  <c r="N409" i="26"/>
  <c r="M411" i="26"/>
  <c r="P405" i="26"/>
  <c r="N423" i="26"/>
  <c r="M407" i="26"/>
  <c r="P397" i="26"/>
  <c r="P398" i="26"/>
  <c r="M397" i="26"/>
  <c r="P395" i="26"/>
  <c r="O432" i="26"/>
  <c r="P396" i="26"/>
  <c r="P401" i="26"/>
  <c r="M396" i="26"/>
  <c r="N397" i="26"/>
  <c r="P399" i="26"/>
  <c r="N395" i="26"/>
  <c r="P400" i="26"/>
  <c r="N398" i="26"/>
  <c r="M400" i="26"/>
  <c r="P379" i="26"/>
  <c r="L383" i="26"/>
  <c r="O383" i="26" s="1"/>
  <c r="N383" i="26" s="1"/>
  <c r="P378" i="26"/>
  <c r="N380" i="26"/>
  <c r="M379" i="26"/>
  <c r="L381" i="26"/>
  <c r="O381" i="26" s="1"/>
  <c r="N381" i="26" s="1"/>
  <c r="P384" i="26"/>
  <c r="N376" i="26"/>
  <c r="P385" i="26"/>
  <c r="P382" i="26"/>
  <c r="M378" i="26"/>
  <c r="N382" i="26"/>
  <c r="M385" i="26"/>
  <c r="P377" i="26"/>
  <c r="P380" i="26"/>
  <c r="P376" i="26"/>
  <c r="P388" i="26"/>
  <c r="M377" i="26"/>
  <c r="P375" i="26"/>
  <c r="L387" i="26"/>
  <c r="O387" i="26" s="1"/>
  <c r="M388" i="26"/>
  <c r="N379" i="26"/>
  <c r="M375" i="26"/>
  <c r="P355" i="26"/>
  <c r="P331" i="26"/>
  <c r="P364" i="26"/>
  <c r="P356" i="26"/>
  <c r="P371" i="26"/>
  <c r="P347" i="26"/>
  <c r="P339" i="26"/>
  <c r="P332" i="26"/>
  <c r="P362" i="26"/>
  <c r="P324" i="26"/>
  <c r="P369" i="26"/>
  <c r="P361" i="26"/>
  <c r="P353" i="26"/>
  <c r="P345" i="26"/>
  <c r="P337" i="26"/>
  <c r="P329" i="26"/>
  <c r="P352" i="26"/>
  <c r="P346" i="26"/>
  <c r="M364" i="26"/>
  <c r="P334" i="26"/>
  <c r="M356" i="26"/>
  <c r="P338" i="26"/>
  <c r="P326" i="26"/>
  <c r="M334" i="26"/>
  <c r="P370" i="26"/>
  <c r="M338" i="26"/>
  <c r="P368" i="26"/>
  <c r="P363" i="26"/>
  <c r="M363" i="26"/>
  <c r="M347" i="26"/>
  <c r="M331" i="26"/>
  <c r="P367" i="26"/>
  <c r="P359" i="26"/>
  <c r="P351" i="26"/>
  <c r="P343" i="26"/>
  <c r="P335" i="26"/>
  <c r="P327" i="26"/>
  <c r="N371" i="26"/>
  <c r="N355" i="26"/>
  <c r="N339" i="26"/>
  <c r="P366" i="26"/>
  <c r="M326" i="26"/>
  <c r="P348" i="26"/>
  <c r="M370" i="26"/>
  <c r="P350" i="26"/>
  <c r="M368" i="26"/>
  <c r="P342" i="26"/>
  <c r="P328" i="26"/>
  <c r="P330" i="26"/>
  <c r="P365" i="26"/>
  <c r="P357" i="26"/>
  <c r="P349" i="26"/>
  <c r="P341" i="26"/>
  <c r="P333" i="26"/>
  <c r="P325" i="26"/>
  <c r="N367" i="26"/>
  <c r="N351" i="26"/>
  <c r="N333" i="26"/>
  <c r="M342" i="26"/>
  <c r="P360" i="26"/>
  <c r="M328" i="26"/>
  <c r="P358" i="26"/>
  <c r="M330" i="26"/>
  <c r="P336" i="26"/>
  <c r="N365" i="26"/>
  <c r="N349" i="26"/>
  <c r="N331" i="26"/>
  <c r="P354" i="26"/>
  <c r="N332" i="26"/>
  <c r="P340" i="26"/>
  <c r="N362" i="26"/>
  <c r="M358" i="26"/>
  <c r="P344" i="26"/>
  <c r="N324" i="26"/>
  <c r="M336" i="26"/>
  <c r="P294" i="26"/>
  <c r="P278" i="26"/>
  <c r="P287" i="26"/>
  <c r="N310" i="26"/>
  <c r="P297" i="26"/>
  <c r="P303" i="26"/>
  <c r="M287" i="26"/>
  <c r="P316" i="26"/>
  <c r="P308" i="26"/>
  <c r="P300" i="26"/>
  <c r="P292" i="26"/>
  <c r="P284" i="26"/>
  <c r="P276" i="26"/>
  <c r="P281" i="26"/>
  <c r="P305" i="26"/>
  <c r="M297" i="26"/>
  <c r="P319" i="26"/>
  <c r="M303" i="26"/>
  <c r="P291" i="26"/>
  <c r="P318" i="26"/>
  <c r="P286" i="26"/>
  <c r="N278" i="26"/>
  <c r="N294" i="26"/>
  <c r="M281" i="26"/>
  <c r="N284" i="26"/>
  <c r="M305" i="26"/>
  <c r="P299" i="26"/>
  <c r="M319" i="26"/>
  <c r="P311" i="26"/>
  <c r="M291" i="26"/>
  <c r="P283" i="26"/>
  <c r="P293" i="26"/>
  <c r="M294" i="26"/>
  <c r="M278" i="26"/>
  <c r="P314" i="26"/>
  <c r="P306" i="26"/>
  <c r="P298" i="26"/>
  <c r="P290" i="26"/>
  <c r="P282" i="26"/>
  <c r="N308" i="26"/>
  <c r="P285" i="26"/>
  <c r="P301" i="26"/>
  <c r="M283" i="26"/>
  <c r="P302" i="26"/>
  <c r="M308" i="26"/>
  <c r="M292" i="26"/>
  <c r="M276" i="26"/>
  <c r="N292" i="26"/>
  <c r="N318" i="26"/>
  <c r="N300" i="26"/>
  <c r="N276" i="26"/>
  <c r="P277" i="26"/>
  <c r="M285" i="26"/>
  <c r="P315" i="26"/>
  <c r="M301" i="26"/>
  <c r="P289" i="26"/>
  <c r="P320" i="26"/>
  <c r="P312" i="26"/>
  <c r="P304" i="26"/>
  <c r="P296" i="26"/>
  <c r="P288" i="26"/>
  <c r="P280" i="26"/>
  <c r="N286" i="26"/>
  <c r="N316" i="26"/>
  <c r="N298" i="26"/>
  <c r="P317" i="26"/>
  <c r="P309" i="26"/>
  <c r="P279" i="26"/>
  <c r="P310" i="26"/>
  <c r="P313" i="26"/>
  <c r="M320" i="26"/>
  <c r="M304" i="26"/>
  <c r="M288" i="26"/>
  <c r="N282" i="26"/>
  <c r="N314" i="26"/>
  <c r="N296" i="26"/>
  <c r="P307" i="26"/>
  <c r="N293" i="26"/>
  <c r="M317" i="26"/>
  <c r="P275" i="26"/>
  <c r="N313" i="26"/>
  <c r="M309" i="26"/>
  <c r="P295" i="26"/>
  <c r="N287" i="26"/>
  <c r="M279" i="26"/>
  <c r="P268" i="26"/>
  <c r="P266" i="26"/>
  <c r="N266" i="26"/>
  <c r="N268" i="26"/>
  <c r="M268" i="26"/>
  <c r="P267" i="26"/>
  <c r="M266" i="26"/>
  <c r="M267" i="26"/>
  <c r="P254" i="26"/>
  <c r="P260" i="26"/>
  <c r="P252" i="26"/>
  <c r="O270" i="26"/>
  <c r="N254" i="26"/>
  <c r="P261" i="26"/>
  <c r="M260" i="26"/>
  <c r="N252" i="26"/>
  <c r="N261" i="26"/>
  <c r="P259" i="26"/>
  <c r="P258" i="26"/>
  <c r="P257" i="26"/>
  <c r="M261" i="26"/>
  <c r="P255" i="26"/>
  <c r="P253" i="26"/>
  <c r="P262" i="26"/>
  <c r="M254" i="26"/>
  <c r="P256" i="26"/>
  <c r="M257" i="26"/>
  <c r="M255" i="26"/>
  <c r="N253" i="26"/>
  <c r="M252" i="26"/>
  <c r="N262" i="26"/>
  <c r="N259" i="26"/>
  <c r="M253" i="26"/>
  <c r="M241" i="26"/>
  <c r="P245" i="26"/>
  <c r="P244" i="26"/>
  <c r="N244" i="26"/>
  <c r="P243" i="26"/>
  <c r="M244" i="26"/>
  <c r="P241" i="26"/>
  <c r="O247" i="26"/>
  <c r="P242" i="26"/>
  <c r="M245" i="26"/>
  <c r="N245" i="26"/>
  <c r="M242" i="26"/>
  <c r="P232" i="26"/>
  <c r="P235" i="26"/>
  <c r="M232" i="26"/>
  <c r="P234" i="26"/>
  <c r="P233" i="26"/>
  <c r="N234" i="26"/>
  <c r="M234" i="26"/>
  <c r="P228" i="26"/>
  <c r="N228" i="26"/>
  <c r="L224" i="26"/>
  <c r="O224" i="26" s="1"/>
  <c r="O237" i="26" s="1"/>
  <c r="P220" i="26"/>
  <c r="N220" i="26"/>
  <c r="O215" i="26"/>
  <c r="P208" i="26"/>
  <c r="M208" i="26"/>
  <c r="P209" i="26"/>
  <c r="P210" i="26"/>
  <c r="P211" i="26"/>
  <c r="M211" i="26"/>
  <c r="M210" i="26"/>
  <c r="M209" i="26"/>
  <c r="N211" i="26"/>
  <c r="P213" i="26"/>
  <c r="N209" i="26"/>
  <c r="P212" i="26"/>
  <c r="N208" i="26"/>
  <c r="M212" i="26"/>
  <c r="P199" i="26"/>
  <c r="P202" i="26"/>
  <c r="M199" i="26"/>
  <c r="P200" i="26"/>
  <c r="P201" i="26"/>
  <c r="M201" i="26"/>
  <c r="P194" i="26"/>
  <c r="P195" i="26"/>
  <c r="M194" i="26"/>
  <c r="P192" i="26"/>
  <c r="P193" i="26"/>
  <c r="N192" i="26"/>
  <c r="M192" i="26"/>
  <c r="M184" i="26"/>
  <c r="P188" i="26"/>
  <c r="P187" i="26"/>
  <c r="P186" i="26"/>
  <c r="M187" i="26"/>
  <c r="P184" i="26"/>
  <c r="P185" i="26"/>
  <c r="M188" i="26"/>
  <c r="N188" i="26"/>
  <c r="M185" i="26"/>
  <c r="P179" i="26"/>
  <c r="P177" i="26"/>
  <c r="N179" i="26"/>
  <c r="N177" i="26"/>
  <c r="M179" i="26"/>
  <c r="P178" i="26"/>
  <c r="M177" i="26"/>
  <c r="M178" i="26"/>
  <c r="P172" i="26"/>
  <c r="M172" i="26"/>
  <c r="P173" i="26"/>
  <c r="N173" i="26"/>
  <c r="P169" i="26"/>
  <c r="P170" i="26"/>
  <c r="M170" i="26"/>
  <c r="P165" i="26"/>
  <c r="P162" i="26"/>
  <c r="L164" i="26"/>
  <c r="O164" i="26" s="1"/>
  <c r="M164" i="26" s="1"/>
  <c r="M162" i="26"/>
  <c r="N154" i="26"/>
  <c r="N156" i="26"/>
  <c r="P153" i="26"/>
  <c r="P156" i="26"/>
  <c r="M153" i="26"/>
  <c r="P154" i="26"/>
  <c r="P155" i="26"/>
  <c r="M155" i="26"/>
  <c r="P146" i="26"/>
  <c r="M146" i="26"/>
  <c r="P149" i="26"/>
  <c r="N149" i="26"/>
  <c r="P147" i="26"/>
  <c r="P148" i="26"/>
  <c r="M148" i="26"/>
  <c r="P136" i="26"/>
  <c r="M136" i="26"/>
  <c r="P141" i="26"/>
  <c r="M141" i="26"/>
  <c r="P139" i="26"/>
  <c r="P131" i="26"/>
  <c r="P140" i="26"/>
  <c r="M139" i="26"/>
  <c r="N141" i="26"/>
  <c r="M140" i="26"/>
  <c r="P134" i="26"/>
  <c r="P137" i="26"/>
  <c r="N139" i="26"/>
  <c r="M134" i="26"/>
  <c r="N137" i="26"/>
  <c r="P132" i="26"/>
  <c r="P138" i="26"/>
  <c r="P133" i="26"/>
  <c r="M133" i="26"/>
  <c r="P135" i="26"/>
  <c r="N135" i="26"/>
  <c r="M132" i="26"/>
  <c r="N138" i="26"/>
  <c r="M131" i="26"/>
  <c r="N133" i="26"/>
  <c r="N136" i="26"/>
  <c r="M138" i="26"/>
  <c r="P125" i="26"/>
  <c r="P124" i="26"/>
  <c r="P122" i="26"/>
  <c r="P126" i="26"/>
  <c r="P123" i="26"/>
  <c r="M122" i="26"/>
  <c r="M126" i="26"/>
  <c r="P127" i="26"/>
  <c r="M125" i="26"/>
  <c r="N127" i="26"/>
  <c r="P120" i="26"/>
  <c r="P121" i="26"/>
  <c r="N123" i="26"/>
  <c r="N120" i="26"/>
  <c r="N124" i="26"/>
  <c r="P113" i="26"/>
  <c r="P116" i="26"/>
  <c r="P114" i="26"/>
  <c r="P115" i="26"/>
  <c r="M115" i="26"/>
  <c r="P112" i="26"/>
  <c r="N112" i="26"/>
  <c r="M116" i="26"/>
  <c r="N116" i="26"/>
  <c r="N114" i="26"/>
  <c r="P101" i="26"/>
  <c r="P103" i="26"/>
  <c r="N103" i="26"/>
  <c r="P104" i="26"/>
  <c r="P107" i="26"/>
  <c r="M104" i="26"/>
  <c r="P106" i="26"/>
  <c r="P105" i="26"/>
  <c r="M106" i="26"/>
  <c r="P102" i="26"/>
  <c r="N107" i="26"/>
  <c r="M102" i="26"/>
  <c r="P92" i="26"/>
  <c r="M92" i="26"/>
  <c r="P93" i="26"/>
  <c r="M93" i="26"/>
  <c r="P91" i="26"/>
  <c r="M91" i="26"/>
  <c r="P96" i="26"/>
  <c r="P97" i="26"/>
  <c r="N97" i="26"/>
  <c r="M96" i="26"/>
  <c r="N93" i="26"/>
  <c r="P95" i="26"/>
  <c r="N91" i="26"/>
  <c r="P94" i="26"/>
  <c r="N92" i="26"/>
  <c r="M94" i="26"/>
  <c r="P87" i="26"/>
  <c r="P82" i="26"/>
  <c r="P85" i="26"/>
  <c r="P86" i="26"/>
  <c r="P84" i="26"/>
  <c r="M87" i="26"/>
  <c r="P83" i="26"/>
  <c r="N87" i="26"/>
  <c r="M84" i="26"/>
  <c r="M85" i="26"/>
  <c r="N83" i="26"/>
  <c r="M83" i="26"/>
  <c r="P81" i="26"/>
  <c r="N81" i="26"/>
  <c r="P80" i="26"/>
  <c r="M81" i="26"/>
  <c r="N82" i="26"/>
  <c r="M80" i="26"/>
  <c r="P76" i="26"/>
  <c r="P75" i="26"/>
  <c r="N75" i="26"/>
  <c r="P74" i="26"/>
  <c r="M75" i="26"/>
  <c r="P72" i="26"/>
  <c r="P73" i="26"/>
  <c r="M76" i="26"/>
  <c r="N76" i="26"/>
  <c r="M73" i="26"/>
  <c r="P62" i="26"/>
  <c r="P59" i="26"/>
  <c r="P64" i="26"/>
  <c r="M64" i="26"/>
  <c r="P60" i="26"/>
  <c r="P63" i="26"/>
  <c r="M59" i="26"/>
  <c r="P61" i="26"/>
  <c r="M62" i="26"/>
  <c r="N63" i="26"/>
  <c r="M60" i="26"/>
  <c r="P58" i="26"/>
  <c r="M63" i="26"/>
  <c r="P57" i="26"/>
  <c r="N64" i="26"/>
  <c r="M58" i="26"/>
  <c r="N61" i="26"/>
  <c r="M57" i="26"/>
  <c r="P50" i="26"/>
  <c r="M50" i="26"/>
  <c r="P51" i="26"/>
  <c r="P46" i="26"/>
  <c r="P53" i="26"/>
  <c r="P52" i="26"/>
  <c r="M53" i="26"/>
  <c r="P49" i="26"/>
  <c r="N53" i="26"/>
  <c r="M52" i="26"/>
  <c r="M51" i="26"/>
  <c r="N49" i="26"/>
  <c r="P48" i="26"/>
  <c r="M49" i="26"/>
  <c r="P47" i="26"/>
  <c r="N47" i="26"/>
  <c r="N48" i="26"/>
  <c r="M47" i="26"/>
  <c r="N50" i="26"/>
  <c r="M48" i="26"/>
  <c r="P36" i="26"/>
  <c r="P28" i="26"/>
  <c r="P27" i="26"/>
  <c r="P31" i="26"/>
  <c r="P41" i="26"/>
  <c r="M27" i="26"/>
  <c r="N31" i="26"/>
  <c r="P25" i="26"/>
  <c r="P29" i="26"/>
  <c r="P42" i="26"/>
  <c r="P34" i="26"/>
  <c r="P26" i="26"/>
  <c r="N26" i="26"/>
  <c r="O66" i="26"/>
  <c r="P23" i="26"/>
  <c r="N41" i="26"/>
  <c r="P35" i="26"/>
  <c r="M31" i="26"/>
  <c r="P38" i="26"/>
  <c r="M36" i="26"/>
  <c r="M23" i="26"/>
  <c r="M41" i="26"/>
  <c r="N35" i="26"/>
  <c r="P30" i="26"/>
  <c r="P40" i="26"/>
  <c r="P32" i="26"/>
  <c r="P24" i="26"/>
  <c r="P39" i="26"/>
  <c r="N42" i="26"/>
  <c r="P37" i="26"/>
  <c r="M35" i="26"/>
  <c r="P33" i="26"/>
  <c r="M30" i="26"/>
  <c r="M32" i="26"/>
  <c r="M39" i="26"/>
  <c r="N38" i="26"/>
  <c r="N37" i="26"/>
  <c r="N25" i="26"/>
  <c r="M33" i="26"/>
  <c r="P16" i="26"/>
  <c r="N16" i="26"/>
  <c r="O18" i="26"/>
  <c r="P15" i="26"/>
  <c r="N15" i="26"/>
  <c r="N476" i="26" l="1"/>
  <c r="P476" i="26"/>
  <c r="M325" i="26"/>
  <c r="O543" i="26"/>
  <c r="N541" i="26"/>
  <c r="O706" i="24"/>
  <c r="O390" i="26"/>
  <c r="N387" i="26"/>
  <c r="O670" i="26"/>
  <c r="O698" i="26"/>
  <c r="P675" i="26"/>
  <c r="M675" i="26"/>
  <c r="P621" i="26"/>
  <c r="M621" i="26"/>
  <c r="P456" i="26"/>
  <c r="O508" i="26"/>
  <c r="M456" i="26"/>
  <c r="P452" i="26"/>
  <c r="M452" i="26"/>
  <c r="P442" i="26"/>
  <c r="M442" i="26"/>
  <c r="N442" i="26"/>
  <c r="P444" i="26"/>
  <c r="M444" i="26"/>
  <c r="N444" i="26"/>
  <c r="P383" i="26"/>
  <c r="P387" i="26"/>
  <c r="P381" i="26"/>
  <c r="M383" i="26"/>
  <c r="M387" i="26"/>
  <c r="M381" i="26"/>
  <c r="P224" i="26"/>
  <c r="M224" i="26"/>
  <c r="N224" i="26"/>
  <c r="N164" i="26"/>
  <c r="P164" i="26"/>
  <c r="O204" i="26"/>
  <c r="N11" i="24" l="1"/>
  <c r="M11" i="24"/>
  <c r="O706" i="26"/>
  <c r="M11" i="26" s="1"/>
  <c r="N11" i="26" l="1"/>
</calcChain>
</file>

<file path=xl/sharedStrings.xml><?xml version="1.0" encoding="utf-8"?>
<sst xmlns="http://schemas.openxmlformats.org/spreadsheetml/2006/main" count="7690" uniqueCount="566">
  <si>
    <t>ESTADO DE SANTA CATARINA</t>
  </si>
  <si>
    <t>PROPOSTA DAS LICITANTES</t>
  </si>
  <si>
    <t>Obra:</t>
  </si>
  <si>
    <t>Edital:</t>
  </si>
  <si>
    <t>Razão Social:</t>
  </si>
  <si>
    <t>Data: __ / __ / ____</t>
  </si>
  <si>
    <t>CNPJ:</t>
  </si>
  <si>
    <t>BDI Referencial (%):</t>
  </si>
  <si>
    <t>BDI Diferenciado Referencial (%) :</t>
  </si>
  <si>
    <t>N/A</t>
  </si>
  <si>
    <t>BDI Administração Local (%):</t>
  </si>
  <si>
    <t>BDI Diferenciado Referencial – Serviços Especializados (%) :</t>
  </si>
  <si>
    <t>Porcentagem de materiais (%)</t>
  </si>
  <si>
    <t>Porcentagem de mão de obra  (%)</t>
  </si>
  <si>
    <t>Tabela de Origem</t>
  </si>
  <si>
    <t>Cód. Auxiliar</t>
  </si>
  <si>
    <t>Descrição do Serviço</t>
  </si>
  <si>
    <t>Unid.</t>
  </si>
  <si>
    <t>Quantidade</t>
  </si>
  <si>
    <t>Custo Unit. Material (R$)</t>
  </si>
  <si>
    <t>Custo Unit. MO (R$)</t>
  </si>
  <si>
    <t>Custo Unit. (R$)</t>
  </si>
  <si>
    <t>BDI(%)</t>
  </si>
  <si>
    <t>Preço Unit. (R$)</t>
  </si>
  <si>
    <t>Preço Total (R$)</t>
  </si>
  <si>
    <t>Verificação $+5%</t>
  </si>
  <si>
    <t>Proposta x Referência</t>
  </si>
  <si>
    <t>M2</t>
  </si>
  <si>
    <t>Total do Grupo**:</t>
  </si>
  <si>
    <t>M</t>
  </si>
  <si>
    <t>M3</t>
  </si>
  <si>
    <t>UN</t>
  </si>
  <si>
    <t>Total Geral do Orçamento:</t>
  </si>
  <si>
    <t>Preço unit MATERIAL (R$)</t>
  </si>
  <si>
    <t>Preço unit MO (R$)</t>
  </si>
  <si>
    <t>Preço MATERIAL (R$)</t>
  </si>
  <si>
    <t>Preço MO(R$)</t>
  </si>
  <si>
    <t>ARMAÇÃO DE BLOCO UTILIZANDO AÇO CA-60 DE 5 MM - MONTAGEM. AF_01/2024</t>
  </si>
  <si>
    <t>KG</t>
  </si>
  <si>
    <t>ARMAÇÃO DE BLOCO UTILIZANDO AÇO CA-50 DE 10 MM - MONTAGEM. AF_01/2024</t>
  </si>
  <si>
    <t>CONCRETAGEM DE SAPATA, FCK 30 MPA, COM USO DE BOMBA - LANÇAMENTO, ADENSAMENTO E ACABAMENTO.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</si>
  <si>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</si>
  <si>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</si>
  <si>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</si>
  <si>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IMPERMEABILIZAÇÃO DE SUPERFÍCIE COM EMULSÃO ASFÁLTICA, 2 DEMÃOS. AF_09/2023</t>
  </si>
  <si>
    <t>ESCAVAÇÃO MANUAL DE VALA COM PROFUNDIDADE MENOR OU IGUAL A 1,30 M. AF_02/2021</t>
  </si>
  <si>
    <t>PREPARO DE FUNDO DE VALA COM LARGURA MENOR QUE 1,5 M, COM CAMADA DE AREIA, LANÇAMENTO MANUAL. AF_08/2020</t>
  </si>
  <si>
    <t>DISJUNTOR MONOPOLAR TIPO DIN, CORRENTE NOMINAL DE 10A - FORNECIMENTO E INSTALAÇÃO. AF_10/2020</t>
  </si>
  <si>
    <t>CAIXA RETANGULAR 4" X 2" MÉDIA (1,30 M DO PISO), PVC, INSTALADA EM PAREDE - FORNECIMENTO E INSTALAÇÃO. AF_03/2023</t>
  </si>
  <si>
    <t>INTERRUPTOR SIMPLES (1 MÓDULO) COM 1 TOMADA DE EMBUTIR 2P+T 10 A, INCLUINDO SUPORTE E PLACA - FORNECIMENTO E INSTALAÇÃO. AF_03/2023</t>
  </si>
  <si>
    <t>ELETRODUTO FLEXÍVEL CORRUGADO, PVC, DN 25 MM (3/4"), PARA CIRCUITOS TERMINAIS, INSTALADO EM PAREDE - FORNECIMENTO E INSTALAÇÃO. AF_03/2023</t>
  </si>
  <si>
    <t>FUNDO SELADOR ACRÍLICO, APLICAÇÃO MANUAL EM PAREDE, UMA DEMÃO. AF_04/2023</t>
  </si>
  <si>
    <t>PINTURA LÁTEX ACRÍLICA PREMIUM, APLICAÇÃO MANUAL EM PAREDES, DUAS DEMÃOS. AF_04/2023</t>
  </si>
  <si>
    <t>ESCAVAÇÃO MECANIZADA PARA BLOCO DE COROAMENTO OU SAPATA COM RETROESCAVADEIRA (INCLUINDO ESCAVAÇÃO PARA COLOCAÇÃO DE FÔRMAS). AF_01/2024</t>
  </si>
  <si>
    <t>ARMAÇÃO DE BLOCO UTILIZANDO AÇO CA-50 DE 8 MM - MONTAGEM. AF_01/2024</t>
  </si>
  <si>
    <t>REATERRO MANUAL DE VALAS, COM COMPACTADOR DE SOLOS DE PERCUSSÃO. AF_08/2023</t>
  </si>
  <si>
    <t>ARMAÇÃO DE LAJE DE ESTRUTURA CONVENCIONAL DE CONCRETO ARMADO UTILIZANDO AÇO CA-60 DE 5,0 MM - MONTAGEM. AF_06/2022</t>
  </si>
  <si>
    <t>ARMAÇÃO DE LAJE DE ESTRUTURA CONVENCIONAL DE CONCRETO ARMADO UTILIZANDO AÇO CA-50 DE 6,3 MM - MONTAGEM. AF_06/2022</t>
  </si>
  <si>
    <t>Referencial</t>
  </si>
  <si>
    <t>CHAPISCO APLICADO EM ALVENARIAS E ESTRUTURAS DE CONCRETO INTERNAS, COM COLHER DE PEDREIRO.  ARGAMASSA TRAÇO 1:3 COM PREPARO EM BETONEIRA 400L. AF_10/2022</t>
  </si>
  <si>
    <t>CHAPISCO APLICADO EM ALVENARIA (COM PRESENÇA DE VÃOS) E ESTRUTURAS DE CONCRETO DE FACHADA, COM COLHER DE PEDREIRO.  ARGAMASSA TRAÇO 1:3 COM PREPARO EM BETONEIRA 400L. AF_10/2022</t>
  </si>
  <si>
    <t>EMBOÇO OU MASSA ÚNICA EM ARGAMASSA TRAÇO 1:2:8, PREPARO MECÂNICO COM BETONEIRA 400 L, APLICADA MANUALMENTE EM PANOS DE FACHADA COM PRESENÇA DE VÃOS, ESPESSURA DE 25 MM. AF_08/2022</t>
  </si>
  <si>
    <t>CAIXA OCTOGONAL 3" X 3", PVC, INSTALADA EM LAJE - FORNECIMENTO E INSTALAÇÃO. AF_03/2023</t>
  </si>
  <si>
    <t>ELETRODUTO FLEXÍVEL CORRUGADO, PEAD, DN 100 (4"), PARA REDE ENTERRADA DE DISTRIBUIÇÃO DE ENERGIA ELÉTRICA - FORNECIMENTO E INSTALAÇÃO. AF_12/2021</t>
  </si>
  <si>
    <t>PRÓPRIA 05/24</t>
  </si>
  <si>
    <t>SINAPI 05/24</t>
  </si>
  <si>
    <t>LASTRO COM MATERIAL GRANULAR, APLICADO EM PISOS OU LAJES SOBRE SOLO, ESPESSURA DE *5 CM*. AF_01/2024</t>
  </si>
  <si>
    <t>01 - Serviços Iniciais</t>
  </si>
  <si>
    <t>TAPUME COM TELHA METÁLICA. AF_03/2024</t>
  </si>
  <si>
    <t>LOCAÇÃO CONVENCIONAL DE OBRA, UTILIZANDO GABARITO DE TÁBUAS CORRIDAS PONTALETADAS A CADA 2,00M -  2 UTILIZAÇÕES. AF_03/2024</t>
  </si>
  <si>
    <t>02 - Infraestrutura</t>
  </si>
  <si>
    <t xml:space="preserve">02.01 -   FUNDAÇÕES </t>
  </si>
  <si>
    <t>ARMAÇÃO DE BLOCO, SAPATA ISOLADA, VIGA BALDRAME E SAPATA CORRIDA UTILIZANDO AÇO CA-50 DE 12,5 MM - MONTAGEM. AF_01/2024</t>
  </si>
  <si>
    <t>ARMAÇÃO DE BLOCO, SAPATA ISOLADA, VIGA BALDRAME E SAPATA CORRIDA UTILIZANDO AÇO CA-50 DE 16 MM - MONTAGEM. AF_01/2024</t>
  </si>
  <si>
    <t>CONCRETAGEM DE BLOCO DE COROAMENTO OU VIGA BALDRAME, FCK 30 MPA, COM USO DE BOMBA - LANÇAMENTO, ADENSAMENTO E ACABAMENTO. AF_01/2024</t>
  </si>
  <si>
    <t>COMPACTAÇÃO MECÂNICA DE SOLO PARA EXECUÇÃO DE RADIER, PISO DE CONCRETO OU LAJE SOBRE SOLO, COM COMPACTADOR DE SOLOS A PERCUSSÃO. AF_09/2021</t>
  </si>
  <si>
    <t>LASTRO DE CONCRETO MAGRO, APLICADO EM BLOCOS DE COROAMENTO OU SAPATAS, ESPESSURA DE 3 CM. AF_01/2024</t>
  </si>
  <si>
    <t>CARGA, MANOBRA E DESCARGA DE SOLOS E MATERIAIS GRANULARES EM CAMINHÃO BASCULANTE 10 M³ - CARGA COM ESCAVADEIRA HIDRÁULICA (CAÇAMBA DE 1,20 M³ / 155 HP) E DESCARGA LIVRE (UNIDADE: M3). AF_07/2020</t>
  </si>
  <si>
    <t>TRANSPORTE COM CAMINHÃO BASCULANTE DE 10 M³, EM VIA URBANA PAVIMENTADA, DMT ATÉ 30 KM (UNIDADE: M3XKM). AF_07/2020</t>
  </si>
  <si>
    <t>M3KM</t>
  </si>
  <si>
    <t>ARRASAMENTO MECANICO DE ESTACA DE CONCRETO ARMADO, DIAMETROS DE ATÉ 40 CM. AF_05/2021</t>
  </si>
  <si>
    <t>ARMAÇÃO DE BLOCO UTILIZANDO AÇO CA-50 DE 6,3 MM - MONTAGEM. AF_01/2024</t>
  </si>
  <si>
    <t>PRÓPRIA 12/23</t>
  </si>
  <si>
    <t>CPU98858</t>
  </si>
  <si>
    <t xml:space="preserve"> COMP.1657 PróprioESTACA HÉLICE CONTÍNUA, DIÂMETRO DE 30 CM, INCLUSO CONCRETO FCK=30MPA COM BOMBEAMENTO E ARMADURA MÍNIMA (EXCLUSIVE MOBILIZAÇÃO E DESMOBILIZAÇÃO).</t>
  </si>
  <si>
    <t>CPU98427</t>
  </si>
  <si>
    <t xml:space="preserve"> COMP.1628 PróprioARMAÇÃO DE BLOCO, VIGA BALDRAME E SAPATA UTILIZANDO AÇO CA-60 DE 4.2 MM - MONTAGEM.</t>
  </si>
  <si>
    <t>CPU98135</t>
  </si>
  <si>
    <t xml:space="preserve"> COMP.1655 PróprioMOBILIZAÇÃO E DESMOBILIZAÇÃO DE EQUIPAMENTOS PARA ESTACA HÉLICE CONTÍNUA</t>
  </si>
  <si>
    <t>FABRICAÇÃO, MONTAGEM E DESMONTAGEM DE FÔRMA PARA BLOCO DE COROAMENTO, EM MADEIRA SERRADA, E=25 MM, 4 UTILIZAÇÕES. AF_01/2024</t>
  </si>
  <si>
    <t>MONTAGEM DE ARMADURA DE ESTACAS, DIÂMETRO = 16,0 MM. AF_09/2021_PS</t>
  </si>
  <si>
    <t>MONTAGEM DE ARMADURA TRANSVERSAL DE ESTACAS DE SEÇÃO CIRCULAR, DIÂMETRO = 6,30 MM. AF_09/2021_PS</t>
  </si>
  <si>
    <t>02.02 - BALDRAMES</t>
  </si>
  <si>
    <t>ARMAÇÃO DE SAPATA ISOLADA, VIGA BALDRAME E SAPATA CORRIDA UTILIZANDO AÇO CA-60 DE 5 MM - MONTAGEM. AF_01/2024</t>
  </si>
  <si>
    <t>ARMAÇÃO DE SAPATA ISOLADA, VIGA BALDRAME E SAPATA CORRIDA UTILIZANDO AÇO CA-50 DE 6,3 MM - MONTAGEM. AF_01/2024</t>
  </si>
  <si>
    <t>ARMAÇÃO DE SAPATA ISOLADA, VIGA BALDRAME E SAPATA CORRIDA UTILIZANDO AÇO CA-50 DE 8 MM - MONTAGEM. AF_01/2024</t>
  </si>
  <si>
    <t>ARMAÇÃO DE SAPATA ISOLADA, VIGA BALDRAME E SAPATA CORRIDA UTILIZANDO AÇO CA-50 DE 10 MM - MONTAGEM. AF_01/2024</t>
  </si>
  <si>
    <t>FABRICAÇÃO, MONTAGEM E DESMONTAGEM DE FÔRMA PARA VIGA BALDRAME, EM MADEIRA SERRADA, E=25 MM, 4 UTILIZAÇÕES. AF_01/2024</t>
  </si>
  <si>
    <t>02.03 - LAJES</t>
  </si>
  <si>
    <t>ARMAÇÃO DE LAJE DE ESTRUTURA CONVENCIONAL DE CONCRETO ARMADO UTILIZANDO AÇO CA-60 DE 4,2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</si>
  <si>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</si>
  <si>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10,0 MM - MONTAGEM. AF_06/2022</t>
  </si>
  <si>
    <t>CPU98154</t>
  </si>
  <si>
    <t xml:space="preserve"> COMP.494 PróprioCONCRETAGEM DE VIGAS E LAJES, FCK=30 MPA, PARA LAJES MACIÇAS OU NERVURADAS, LANÇAMENTO, ADENSAMENTO E ACABAMENTO. AF_12/2015</t>
  </si>
  <si>
    <t>CPU98450</t>
  </si>
  <si>
    <t xml:space="preserve"> COMP.1400 PróprioLAJE PRÉ-MOLDADA TRELIÇADA COM ENCHIMENTO DE EPS H=8 CM COM ESCORAMENTO, MATERIAL E MÃO DE OBRA - EXCLUSIVE CAPEAMENTO</t>
  </si>
  <si>
    <t>CPU98452</t>
  </si>
  <si>
    <t xml:space="preserve"> COMP.1453 PróprioLAJE PRÉ-MOLDADA TRELIÇADA COM ENCHIMENTO DE EPS H=25 CM, COM ESCORAMENTO, MATERIAL E MÃO DE OBRA - EXCLUSIVE CAPEAMENTO</t>
  </si>
  <si>
    <t>PRÓPRIA 02/24</t>
  </si>
  <si>
    <t>CPU101799</t>
  </si>
  <si>
    <t>COMP.1402 - LAJE PRÉ-MOLDADA TRELIÇADA COM ENCHIMENTO DE EPS H=16 CM, COM ESCORAMENTO, MATERIAL E MÃO DE OBRA - EXCLUSIVE CAPEAMENTO</t>
  </si>
  <si>
    <t>03 - Supraestrutura</t>
  </si>
  <si>
    <t>03.01 - SUPERIOR (TETO TÉRREO)</t>
  </si>
  <si>
    <t>03.01.01 - PILARES</t>
  </si>
  <si>
    <t>MONTAGEM E DESMONTAGEM DE FÔRMA DE PILARES RETANGULARES E ESTRUTURAS SIMILARES, PÉ-DIREITO SIMPLES, EM MADEIRA SERRADA, 4 UTILIZAÇÕES. AF_09/2020</t>
  </si>
  <si>
    <t>ARMAÇÃO DE PILAR OU VIGA DE ESTRUTURA CONVENCIONAL DE CONCRETO ARMADO UTILIZANDO AÇO CA-50 DE 12,5 MM - MONTAGEM. AF_06/2022</t>
  </si>
  <si>
    <t>CPU98150</t>
  </si>
  <si>
    <t xml:space="preserve"> COMP.493 PróprioCONCRETAGEM DE PILARES, FCK = 30 MPA, COM USO DE BOMBA EM EDIFICAÇÃO COM SEÇÃO MÉDIA DE PILARES MENOR OU IGUAL A 0,25 M² - LANÇAMENTO, ADENSAMENTO E ACABAMENTO. AF_12/2015</t>
  </si>
  <si>
    <t>03.01.02 - VIGAS</t>
  </si>
  <si>
    <t>MONTAGEM E DESMONTAGEM DE FÔRMA DE VIGA, ESCORAMENTO COM PONTALETE DE MADEIRA, PÉ-DIREITO SIMPLES, EM MADEIRA SERRADA, 4 UTILIZAÇÕES. AF_09/2020</t>
  </si>
  <si>
    <t>ARMAÇÃO DE PILAR OU VIGA DE ESTRUTURA CONVENCIONAL DE CONCRETO ARMADO UTILIZANDO AÇO CA-50 DE 6,3 MM - MONTAGEM. AF_06/2022</t>
  </si>
  <si>
    <t>ARMAÇÃO DE PILAR OU VIGA DE ESTRUTURA CONVENCIONAL DE CONCRETO ARMADO UTILIZANDO AÇO CA-50 DE 16,0 MM - MONTAGEM. AF_06/2022</t>
  </si>
  <si>
    <t>03.01.03 - LAJES</t>
  </si>
  <si>
    <t>03.01.04 - ESCADAS</t>
  </si>
  <si>
    <t>MONTAGEM E DESMONTAGEM DE FÔRMA PARA ESCADAS, COM 2 LANCES EM "U" E LAJE PLANA, EM CHAPA DE MADEIRA COMPENSADA RESINADA, 2 UTILIZAÇÕES. AF_11/2020</t>
  </si>
  <si>
    <t>ARMAÇÃO DE ESCADA, DE UMA ESTRUTURA CONVENCIONAL DE CONCRETO ARMADO UTILIZANDO AÇO CA-50 DE 8,0 MM - MONTAGEM. AF_11/2020</t>
  </si>
  <si>
    <t>ARMAÇÃO DE ESCADA, DE UMA ESTRUTURA CONVENCIONAL DE CONCRETO ARMADO UTILIZANDO AÇO CA-50 DE 10,0 MM - MONTAGEM. AF_11/2020</t>
  </si>
  <si>
    <t>ARMAÇÃO DE ESCADA, DE UMA ESTRUTURA CONVENCIONAL DE CONCRETO ARMADO UTILIZANDO AÇO CA-50 DE 12,5 MM - MONTAGEM. AF_11/2020</t>
  </si>
  <si>
    <t>CPU98157</t>
  </si>
  <si>
    <t xml:space="preserve"> COMP.1627 PróprioCONCRETAGEM DE ESCADAS, FCK=30 MPA, COM USO DE BOMBA - LANÇAMENTO, ADENSAMENTO E ACABAMENTO.</t>
  </si>
  <si>
    <t>CPU98451</t>
  </si>
  <si>
    <t xml:space="preserve"> COMP.1401 PróprioLAJE PRÉ-MOLDADA TRELIÇADA COM ENCHIMENTO DE EPS H=12 CM, COM ESCORAMENTO, MATERIAL E MÃO DE OBRA - EXCLUSIVE CAPEAMENTO</t>
  </si>
  <si>
    <t>03.02 - COBERTURA (TETO SUPERIOR)</t>
  </si>
  <si>
    <t>03.02.01 - PILARES</t>
  </si>
  <si>
    <t>03.02.02 - VIGAS</t>
  </si>
  <si>
    <t>03.02.03 - LAJES</t>
  </si>
  <si>
    <t>MONTAGEM E DESMONTAGEM DE FÔRMA DE LAJE MACIÇA, PÉ-DIREITO SIMPLES, EM CHAPA DE MADEIRA COMPENSADA RESINADA E CIMBRAMENTO DE MADEIRA, 4 UTILIZAÇÕES. AF_03/2022</t>
  </si>
  <si>
    <t>ARMAÇÃO DE LAJE DE ESTRUTURA CONVENCIONAL DE CONCRETO ARMADO UTILIZANDO AÇO CA-50 DE 12,5 MM - MONTAGEM. AF_06/2022</t>
  </si>
  <si>
    <t xml:space="preserve">03.03 -   PLATIBANDAS </t>
  </si>
  <si>
    <t>03.03.01 - PILARES</t>
  </si>
  <si>
    <t>03.03.02 - VIGAS</t>
  </si>
  <si>
    <t>03.04 - RESERVATÓRIO (TETO CISTERNA)</t>
  </si>
  <si>
    <t>03.04.01 - PILARES</t>
  </si>
  <si>
    <t>03.04.02 - VIGAS</t>
  </si>
  <si>
    <t>03.04.03 - LAJES</t>
  </si>
  <si>
    <t>03.05 - COBERTURA RESERVATÓRIO (TETO RESERVATÓRIO)</t>
  </si>
  <si>
    <t>03.05.01 - PILARES</t>
  </si>
  <si>
    <t>03.05.02 - VIGAS</t>
  </si>
  <si>
    <t>03.05.03 - LAJES</t>
  </si>
  <si>
    <t>04 - Paredes, Painéis E Esquadrias</t>
  </si>
  <si>
    <t>ALVENARIA DE VEDAÇÃO DE BLOCOS CERÂMICOS FURADOS NA VERTICAL DE 14X19X39 CM (ESPESSURA 14 CM) E ARGAMASSA DE ASSENTAMENTO COM PREPARO EM BETONEIRA. AF_12/2021</t>
  </si>
  <si>
    <t>ALVENARIA DE BLOCOS DE CONCRETO ESTRUTURAL 14X19X29 CM (ESPESSURA 14 CM), FBK = 14 MPA, UTILIZANDO COLHER DE PEDREIRO. AF_10/2022</t>
  </si>
  <si>
    <t>DIVISÓRIA FIXA EM VIDRO TEMPERADO 10 MM, SEM ABERTURA. AF_01/2021_PS</t>
  </si>
  <si>
    <t>CONTRAVERGA MOLDADA IN LOCO EM CONCRETO, ESPESSURA DE *20* CM. AF_03/2024</t>
  </si>
  <si>
    <t>VERGA MOLDADA IN LOCO EM CONCRETO, ESPESSURA DE *15* CM. AF_03/2024</t>
  </si>
  <si>
    <t>VERGA MOLDADA IN LOCO EM CONCRETO, ESPESSURA DE *20* CM. AF_03/2024</t>
  </si>
  <si>
    <t>05 - Coberturas E Proteções</t>
  </si>
  <si>
    <t>05.01 - Estrutura Pontaletada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</si>
  <si>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</si>
  <si>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>05.02 - Trama de Madeira</t>
  </si>
  <si>
    <t>TRAMA DE MADEIRA COMPOSTA POR TERÇAS PARA TELHADOS DE ATÉ 2 ÁGUAS PARA TELHA ONDULADA DE FIBROCIMENTO, METÁLICA, PLÁSTICA OU TERMOACÚSTICA, INCLUSO TRANSPORTE VERTICAL. AF_07/2019</t>
  </si>
  <si>
    <t>05.03 - Telhamento</t>
  </si>
  <si>
    <t>TELHAMENTO COM TELHA DE AÇO/ALUMÍNIO E = 0,5 MM, COM ATÉ 2 ÁGUAS, INCLUSO IÇAMENTO. AF_07/2019</t>
  </si>
  <si>
    <t>05.04 - Calhas e Rufos</t>
  </si>
  <si>
    <t>CPU98167</t>
  </si>
  <si>
    <t xml:space="preserve"> COMP.520 PróprioCALHA EM CHAPA DE ALUMINIO, DESENVOLVIMENTO DE 100 CM, INCLUSO TRANSPORTE VERTICAL, FORNECIMENTO E INSTALAÇÃO</t>
  </si>
  <si>
    <t>CPU98162</t>
  </si>
  <si>
    <t xml:space="preserve"> COMP.973 PróprioCUMEEIRA PARA TELHA METÁLICA, INCLUSO ACESSÓRIOS DE FIXAÇÃO E IÇAMENTO (FDE)</t>
  </si>
  <si>
    <t>CPU98168</t>
  </si>
  <si>
    <t xml:space="preserve"> COMP.1508 PróprioRUFO EXTERNO/INTERNO EM CHAPA DE ALUMINIO, DESENVOLVIMENTO DE 35 CM, INCLUSO IÇAMENTO (ORSE)</t>
  </si>
  <si>
    <t>CPU98453</t>
  </si>
  <si>
    <t xml:space="preserve"> COMP.1607 PróprioCHAPIM (PINGADEIRA) DE CONCRETO PRÉ-MOLDADO L = 20 CM - FORNECIMENTO E INSTALAÇÃO (ORSE)</t>
  </si>
  <si>
    <t>06 - Impermeabilizações</t>
  </si>
  <si>
    <t>IMPERMEABILIZAÇÃO DE SUPERFÍCIE COM ARGAMASSA POLIMÉRICA / MEMBRANA ACRÍLICA, 3 DEMÃOS. AF_09/2023</t>
  </si>
  <si>
    <t>IMPERMEABILIZAÇÃO DE SUPERFÍCIE COM MANTA ASFÁLTICA, UMA CAMADA, INCLUSIVE APLICAÇÃO DE PRIMER ASFÁLTICO, E=4MM. AF_09/2023</t>
  </si>
  <si>
    <t>CONTRAPISO EM ARGAMASSA TRAÇO 1:4 (CIMENTO E AREIA), PREPARO MECÂNICO COM BETONEIRA 400 L, APLICADO EM ÁREAS MOLHADAS SOBRE IMPERMEABILIZAÇÃO, ACABAMENTO NÃO REFORÇADO, ESPESSURA 4CM. AF_07/2021</t>
  </si>
  <si>
    <t>CONTRAPISO EM ARGAMASSA TRAÇO 1:4 (CIMENTO E AREIA), PREPARO MANUAL, APLICADO EM ÁREAS MOLHADAS SOBRE LAJE, ADERIDO, ACABAMENTO NÃO REFORÇADO, ESPESSURA 2CM. AF_07/2021</t>
  </si>
  <si>
    <t>07 - Esquadrias</t>
  </si>
  <si>
    <t>07.01 - Portas</t>
  </si>
  <si>
    <t>CPU98170</t>
  </si>
  <si>
    <t xml:space="preserve"> COMP.1026 PróprioPORTA DE CORRER EM MADEIRA DE LEI SEMI-OCA, PARA PINTURA, ESPESSURA DE 3,5 CM COMPLETA, INCLUSO: FORRA E VISTAS MONTAGEM E INSTALAÇÃO - EXCLUSIVE FECHADURA - FORNECIMENTO E INSTALAÇÃO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</si>
  <si>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</si>
  <si>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PORTA EM ALUMÍNIO DE ABRIR TIPO VENEZIANA COM GUARNIÇÃO, FIXAÇÃO COM PARAFUSOS - FORNECIMENTO E INSTALAÇÃO. AF_12/2019</t>
  </si>
  <si>
    <t>PINTURA FUNDO NIVELADOR ALQUÍDICO BRANCO EM MADEIRA. AF_01/2021</t>
  </si>
  <si>
    <t>PINTURA TINTA DE ACABAMENTO (PIGMENTADA) ESMALTE SINTÉTICO ACETINADO EM MADEIRA, 2 DEMÃOS. AF_01/2021</t>
  </si>
  <si>
    <t>JOGO DE FERRAGENS CROMADAS PARA PORTA DE VIDRO TEMPERADO, UMA FOLHA COMPOSTO DE DOBRADICAS SUPERIOR E INFERIOR, TRINCO, FECHADURA, CONTRA FECHADURA COM CAPUCHINHO SEM MOLA E PUXADOR. AF_01/2021</t>
  </si>
  <si>
    <t>PRÓPRIA 04/24</t>
  </si>
  <si>
    <t>CPU104692</t>
  </si>
  <si>
    <t xml:space="preserve"> COMP.679 PróprioPUXADOR TUBULAR RETO DUPLO EM ALUMINIO POLIDO DIAMETRO 1" COMPRIMENTO 40 CM</t>
  </si>
  <si>
    <t>CPU104779</t>
  </si>
  <si>
    <t xml:space="preserve"> COMP.1667 PróprioPORTA DE CORRER 1 FOLHA EM VIDRO TEMPERADO 10 MM INCOLOR COMPLETA - EXCLUSIVE PUXADOR TUBULAR - FORNECIMENTO E INSTALAÇÃO</t>
  </si>
  <si>
    <t>CPU98171</t>
  </si>
  <si>
    <t xml:space="preserve"> COMP.704 PróprioFECHADURA PARA PORTA DE CORRER, BICO DE PAPAGAIO - FORNECIMENTO E INSTALAÇÃO</t>
  </si>
  <si>
    <t>CPU98454</t>
  </si>
  <si>
    <t xml:space="preserve"> COMP.1115 PróprioPORTA DE CORRER EM VENEZIANA DE ALUMÍNIO COMPLETA , INCLUSO FECHADURA - FORNECIMENTO E INSTALAÇÃO</t>
  </si>
  <si>
    <t>CPU98173</t>
  </si>
  <si>
    <t xml:space="preserve"> COMP.315 PróprioPORTA DE ABRIR 2 FOLHAS EM VIDRO TEMPERADO INCOLOR 10 mm - FORNECIMENTO E INSTALAÇÃO</t>
  </si>
  <si>
    <t>07.02 - Janelas</t>
  </si>
  <si>
    <t>CPU104697</t>
  </si>
  <si>
    <t xml:space="preserve"> COMP.1661 PróprioPEITORIL LINEAR EM GRANITO , L = 22 CM, COMPRIMENTO DE ATÉ 2M, ASSENTADO COM ARGAMASSA 1:6 COM ADITIVO (ORSE)</t>
  </si>
  <si>
    <t>CPU104700</t>
  </si>
  <si>
    <t xml:space="preserve"> COMP.1665 PróprioJANELA DE ALUMÍNIO PERFIL 20 TIPO BASCULANTE, COM VIDROS 4 MM COMUM, BATENTE E FERRAGENS.FORNECIMENTO E INSTALAÇÃO.</t>
  </si>
  <si>
    <t>CPU98182</t>
  </si>
  <si>
    <t xml:space="preserve"> COMP.1274 PróprioJANELA DE CORRER EM VIDRO TEMPERADO 8 MM INCOLOR COM PERFIS DE ALUMINIO ANODIZADO E FERRAGEM COMPLETA - FORNECIMENTOE  INSTALAÇÃO</t>
  </si>
  <si>
    <t>08 - Instalações Hidrossanitárias</t>
  </si>
  <si>
    <t>08.01 - Água Fria</t>
  </si>
  <si>
    <t>BUCHA DE REDUÇÃO, CURTA, PVC, SOLDÁVEL, DN 60 X 50 MM, INSTALADO EM PRUMADA DE ÁGUA - FORNECIMENTO E INSTALAÇÃO. AF_06/2022</t>
  </si>
  <si>
    <t>BUCHA DE REDUÇÃO, LONGA, PVC, SOLDÁVEL, DN 75 X 50 MM, INSTALADO EM PRUMADA DE ÁGUA - FORNECIMENTO E INSTALAÇÃO. AF_06/2022</t>
  </si>
  <si>
    <t>REGISTRO DE GAVETA BRUTO, LATÃO, ROSCÁVEL, 3/4", COM ACABAMENTO E CANOPLA CROMADOS - FORNECIMENTO E INSTALAÇÃO. AF_08/2021</t>
  </si>
  <si>
    <t>REGISTRO DE GAVETA BRUTO, LATÃO, ROSCÁVEL, 1 1/2", COM ACABAMENTO E CANOPLA CROMADOS - FORNECIMENTO E INSTALAÇÃO. AF_08/2021</t>
  </si>
  <si>
    <t>TUBO, PVC, SOLDÁVEL, DN 25MM, INSTALADO EM RAMAL OU SUB-RAMAL DE ÁGUA - FORNECIMENTO E INSTALAÇÃO. AF_06/2022</t>
  </si>
  <si>
    <t>TUBO, PVC, SOLDÁVEL, DN 32MM, INSTALADO EM RAMAL OU SUB-RAMAL DE ÁGUA - FORNECIMENTO E INSTALAÇÃO. AF_06/2022</t>
  </si>
  <si>
    <t>TUBO, PVC, SOLDÁVEL, DN 40MM, INSTALADO EM PRUMADA DE ÁGUA - FORNECIMENTO E INSTALAÇÃO. AF_06/2022</t>
  </si>
  <si>
    <t>TUBO, PVC, SOLDÁVEL, DN 50MM, INSTALADO EM PRUMADA DE ÁGUA - FORNECIMENTO E INSTALAÇÃO. AF_06/2022</t>
  </si>
  <si>
    <t>TUBO, PVC, SOLDÁVEL, DN 60MM, INSTALADO EM PRUMADA DE ÁGUA - FORNECIMENTO E INSTALAÇÃO. AF_06/2022</t>
  </si>
  <si>
    <t>TUBO, PVC, SOLDÁVEL, DN 75MM, INSTALADO EM PRUMADA DE ÁGUA - FORNECIMENTO E INSTALAÇÃO. AF_06/2022</t>
  </si>
  <si>
    <t>RASGO LINEAR MANUAL EM ALVENARIA, PARA RAMAIS/ DISTRIBUIÇÃO DE INSTALAÇÕES HIDRÁULICAS, DIÂMETROS MENORES OU IGUAIS A 40 MM. AF_09/2023</t>
  </si>
  <si>
    <t>CHUMBAMENTO LINEAR EM ALVENARIA PARA RAMAIS/DISTRIBUIÇÃO DE INSTALAÇÕES HIDRÁULICAS COM DIÂMETROS MENORES OU IGUAIS A 40 MM. AF_09/2023</t>
  </si>
  <si>
    <t>LUVA, PVC, SOLDÁVEL, DN 25MM, INSTALADO EM RAMAL OU SUB-RAMAL DE ÁGUA - FORNECIMENTO E INSTALAÇÃO. AF_06/2022</t>
  </si>
  <si>
    <t>LUVA, PVC, SOLDÁVEL, DN 40MM, INSTALADO EM RAMAL DE DISTRIBUIÇÃO DE ÁGUA - FORNECIMENTO E INSTALAÇÃO. AF_06/2022</t>
  </si>
  <si>
    <t>LUVA, PVC, SOLDÁVEL, DN 50MM, INSTALADO EM RAMAL DE DISTRIBUIÇÃO DE ÁGUA - FORNECIMENTO E INSTALAÇÃO. AF_06/2022</t>
  </si>
  <si>
    <t>LUVA, PVC, SOLDÁVEL, DN 75MM, INSTALADO EM PRUMADA DE ÁGUA - FORNECIMENTO E INSTALAÇÃO. AF_06/2022</t>
  </si>
  <si>
    <t>REGISTRO DE GAVETA BRUTO, LATÃO, ROSCÁVEL, 1 1/2" - FORNECIMENTO E INSTALAÇÃO. AF_08/2021</t>
  </si>
  <si>
    <t>REGISTRO DE GAVETA BRUTO, LATÃO, ROSCÁVEL, 1 1/4" - FORNECIMENTO E INSTALAÇÃO. AF_08/2021</t>
  </si>
  <si>
    <t>CAIXA D´ÁGUA EM POLIÉSTER REFORÇADO COM FIBRA DE VIDRO, 15000 LITROS - FORNECIMENTO E INSTALAÇÃO. AF_06/2021</t>
  </si>
  <si>
    <t>ADAPTADOR COM FLANGE E ANEL DE VEDAÇÃO, PVC, SOLDÁVEL, DN 40 MM X 1 1/4", INSTALADO EM RESERVAÇÃO PREDIAL DE ÁGUA - FORNECIMENTO E INSTALAÇÃO. AF_04/2024</t>
  </si>
  <si>
    <t>ADAPTADOR COM FLANGE E ANEL DE VEDAÇÃO, PVC, SOLDÁVEL, DN 50 MM X 1 1/2", INSTALADO EM RESERVAÇÃO PREDIAL DE ÁGUA - FORNECIMENTO E INSTALAÇÃO. AF_04/2024</t>
  </si>
  <si>
    <t>ADAPTADOR COM FLANGES LIVRES, PVC, SOLDÁVEL, DN 75 MM X 2 1/2", INSTALADO EM RESERVAÇÃO PREDIAL DE ÁGUA - FORNECIMENTO E INSTALAÇÃO. AF_04/2024</t>
  </si>
  <si>
    <t>CHAVE DE BOIA AUTOMÁTICA SUPERIOR/INFERIOR 15A/250V - FORNECIMENTO E INSTALAÇÃO. AF_12/2020</t>
  </si>
  <si>
    <t>TORNEIRA DE BOIA PARA CAIXA D'ÁGUA, ROSCÁVEL, 1 1/4" - FORNECIMENTO E INSTALAÇÃO. AF_08/2021</t>
  </si>
  <si>
    <t>UNIÃO, PVC, SOLDÁVEL, DN 40MM, INSTALADO EM RAMAL DE DISTRIBUIÇÃO DE ÁGUA - FORNECIMENTO E INSTALAÇÃO. AF_06/2022</t>
  </si>
  <si>
    <t>VÁLVULA DE RETENÇÃO VERTICAL, DE BRONZE, ROSCÁVEL, 1 1/4" - FORNECIMENTO E INSTALAÇÃO. AF_08/2021</t>
  </si>
  <si>
    <t>BOMBA CENTRÍFUGA, MONOFÁSICA, 0,5 CV OU 0,49 HP, HM 6 A 20 M, Q 1,2 A 8,3 M3/H - FORNECIMENTO E INSTALAÇÃO. AF_12/2020</t>
  </si>
  <si>
    <t>RASGO LINEAR MANUAL EM ALVENARIA, PARA RAMAIS/ DISTRIBUIÇÃO DE INSTALAÇÕES HIDRÁULICAS, DIÂMETROS MAIORES QUE 40 MM E MENORES OU IGUAIS A 75 MM. AF_09/2023</t>
  </si>
  <si>
    <t>CHUMBAMENTO LINEAR EM ALVENARIA PARA RAMAIS/DISTRIBUIÇÃO DE INSTALAÇÕES HIDRÁULICAS COM DIÂMETROS MAIORES QUE 40 MM E MENORES OU IGUAIS A 75 MM. AF_09/2023</t>
  </si>
  <si>
    <t>JOELHO 45 GRAUS, PVC, SOLDÁVEL, DN 25MM, INSTALADO EM RAMAL OU SUB-RAMAL DE ÁGUA - FORNECIMENTO E INSTALAÇÃO. AF_06/2022</t>
  </si>
  <si>
    <t>JOELHO 45 GRAUS, PVC, SOLDÁVEL, DN 50MM, INSTALADO EM PRUMADA DE ÁGUA - FORNECIMENTO E INSTALAÇÃO. AF_06/2022</t>
  </si>
  <si>
    <t>JOELHO 45 GRAUS, PVC, SOLDÁVEL, DN 75MM, INSTALADO EM PRUMADA DE ÁGUA - FORNECIMENTO E INSTALAÇÃO. AF_06/2022</t>
  </si>
  <si>
    <t>JOELHO 90 GRAUS, PVC, SOLDÁVEL, DN 25MM, INSTALADO EM RAMAL OU SUB-RAMAL DE ÁGUA - FORNECIMENTO E INSTALAÇÃO. AF_06/2022</t>
  </si>
  <si>
    <t>JOELHO 90 GRAUS, PVC, SOLDÁVEL, DN 40MM, INSTALADO EM PRUMADA DE ÁGUA - FORNECIMENTO E INSTALAÇÃO. AF_06/2022</t>
  </si>
  <si>
    <t>JOELHO 90 GRAUS, PVC, SOLDÁVEL, DN 50MM, INSTALADO EM PRUMADA DE ÁGUA - FORNECIMENTO E INSTALAÇÃO. AF_06/2022</t>
  </si>
  <si>
    <t>JOELHO 90 GRAUS, PVC, SOLDÁVEL, DN 60MM, INSTALADO EM PRUMADA DE ÁGUA - FORNECIMENTO E INSTALAÇÃO. AF_06/2022</t>
  </si>
  <si>
    <t>JOELHO 90 GRAUS, PVC, SOLDÁVEL, DN 75MM, INSTALADO EM PRUMADA DE ÁGUA - FORNECIMENTO E INSTALAÇÃO. AF_06/2022</t>
  </si>
  <si>
    <t>TE, PVC, SOLDÁVEL, DN 25MM, INSTALADO EM RAMAL OU SUB-RAMAL DE ÁGUA - FORNECIMENTO E INSTALAÇÃO. AF_06/2022</t>
  </si>
  <si>
    <t>TE, PVC, SOLDÁVEL, DN 32MM, INSTALADO EM RAMAL OU SUB-RAMAL DE ÁGUA - FORNECIMENTO E INSTALAÇÃO. AF_06/2022</t>
  </si>
  <si>
    <t>TE, PVC, SOLDÁVEL, DN 40MM, INSTALADO EM PRUMADA DE ÁGUA - FORNECIMENTO E INSTALAÇÃO. AF_06/2022</t>
  </si>
  <si>
    <t>TE, PVC, SOLDÁVEL, DN 50MM, INSTALADO EM PRUMADA DE ÁGUA - FORNECIMENTO E INSTALAÇÃO. AF_06/2022</t>
  </si>
  <si>
    <t>TE, PVC, SOLDÁVEL, DN 75MM, INSTALADO EM PRUMADA DE ÁGUA - FORNECIMENTO E INSTALAÇÃO. AF_06/2022</t>
  </si>
  <si>
    <t>JOELHO 90 GRAUS COM BUCHA DE LATÃO, PVC, SOLDÁVEL, DN 25MM, X 1/2  INSTALADO EM RAMAL OU SUB-RAMAL DE ÁGUA - FORNECIMENTO E INSTALAÇÃO. AF_06/2022</t>
  </si>
  <si>
    <t>BUCHA DE REDUÇÃO, CURTA, PVC, SOLDÁVEL, DN 32 X 25 MM, INSTALADO EM RAMAL DE DISTRIBUIÇÃO DE ÁGUA - FORNECIMENTO E INSTALAÇÃO. AF_06/2022</t>
  </si>
  <si>
    <t>BUCHA DE REDUÇÃO, LONGA, PVC, SOLDÁVEL, DN 50 X 25 MM, INSTALADO EM RAMAL DE DISTRIBUIÇÃO DE ÁGUA - FORNECIMENTO E INSTALAÇÃO. AF_06/2022</t>
  </si>
  <si>
    <t>BUCHA DE REDUÇÃO, LONGA, PVC, SOLDÁVEL, DN 60 X 25 MM, INSTALADO EM PRUMADA DE ÁGUA - FORNECIMENTO E INSTALAÇÃO. AF_06/2022</t>
  </si>
  <si>
    <t>08.02 - Esgoto e Pluvial</t>
  </si>
  <si>
    <t>CPU98191</t>
  </si>
  <si>
    <t xml:space="preserve"> COMP.448 PróprioTERMINAL DE VENTILACAO, 50 MM, SERIE NORMAL, ESGOTO PREDIAL</t>
  </si>
  <si>
    <t>CPU109847</t>
  </si>
  <si>
    <t>COMP.449 - PRÓPRIO - TERMINAL DE VENTILACAO, 75 MM, SERIE NORMAL, ESGOTO PREDIAL</t>
  </si>
  <si>
    <t>CPU98193</t>
  </si>
  <si>
    <t xml:space="preserve"> COMP.452 PróprioCAIXA SIFONADA, PVC, DN 150 X 150 X 50 MM, FORNECIDA E INSTALADA</t>
  </si>
  <si>
    <t>CPU98203</t>
  </si>
  <si>
    <t xml:space="preserve"> COMP.1614 PróprioTAMPA CIRCULAR PARA ESGOTO E DRENAGEM, EM CONCRETO PRÉ-MOLDADO, DIÂMETRO INTERNO = 0,80 M E ALTURA = 0,10 M.</t>
  </si>
  <si>
    <t>CPU98455</t>
  </si>
  <si>
    <t xml:space="preserve"> COMP.332 PróprioRALO FOFO SEMIESFERICO, 100 MM, PARA LAJES/ CALHAS - FORNECIMENTO E INSTALAÇÃO</t>
  </si>
  <si>
    <t>CPU98197</t>
  </si>
  <si>
    <t xml:space="preserve"> COMP.1616 PróprioTANQUE PARA ARMAZENAMENTO DE ÁGUA PLUVIAL EM FIBRA DE VIDRO 600 LITROS -  FORNECIMENTO E INSTALAÇÃO </t>
  </si>
  <si>
    <t>CPU104771</t>
  </si>
  <si>
    <t xml:space="preserve"> COMP.687 PróprioPLACA EM PVC EXPANDIDO 2 MM 30 X 15 CM COM APLICAÇÃO DE ADESIVO COM IMPRESSÃO DIGITAL COM TEXTOS E PICTOGRAMAS FIXAÇÃO EM PAREDE COMFITA DUPLA FACE - FORNECIMENTO E INSTALAÇÃO</t>
  </si>
  <si>
    <t>CPU104708</t>
  </si>
  <si>
    <t xml:space="preserve"> COMP.1664 PróprioCONJUNTO FLUTUANTE DE SUCÇÃO / RECALQUE 1" COM 2,5 M DE COMPRIMENTO PARA REAPROVEITAMENTO DE ÁGUA DA CHUVA - FORNECIMENTO E INSTALAÇÃO</t>
  </si>
  <si>
    <t>CPU104710</t>
  </si>
  <si>
    <t xml:space="preserve"> COMP.672 PróprioFILTRO DE FOLHAS PARA REAPROVEITAMENTO DE ÁGUAS PLUVIAIS - FORNECIMENTO E INSTALAÇÃO</t>
  </si>
  <si>
    <t>CPU104712</t>
  </si>
  <si>
    <t xml:space="preserve"> COMP.1675 PróprioFREIO D'AGUA 100 MM - FORNECIMENTO E INSTALAÇÃO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</si>
  <si>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</si>
  <si>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</si>
  <si>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</si>
  <si>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</si>
  <si>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</si>
  <si>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TE, PVC, SERIE NORMAL, ESGOTO PREDIAL, DN 50 X 50 MM, JUNTA ELÁSTICA, FORNECIDO E INSTALADO EM PRUMADA DE ESGOTO SANITÁRIO OU VENTILAÇÃO. AF_08/2022</t>
  </si>
  <si>
    <t>JUNÇÃO SIMPLES, PVC, SERIE NORMAL, ESGOTO PREDIAL, DN 50 X 50 MM, JUNTA ELÁSTICA, FORNECIDO E INSTALADO EM RAMAL DE DESCARGA OU RAMAL DE ESGOTO SANITÁRIO. AF_08/2022</t>
  </si>
  <si>
    <t>JUNÇÃO SIMPLES, PVC, SERIE NORMAL, ESGOTO PREDIAL, DN 75 X 75 MM, JUNTA ELÁSTICA, FORNECIDO E INSTALADO EM RAMAL DE DESCARGA OU RAMAL DE ESGOTO SANITÁRIO. AF_08/2022</t>
  </si>
  <si>
    <t>CURVA LONGA 90 GRAUS, PVC, SERIE NORMAL, ESGOTO PREDIAL, DN 50 MM, JUNTA ELÁSTICA, FORNECIDO E INSTALADO EM RAMAL DE DESCARGA OU RAMAL DE ESGOTO SANITÁRIO. AF_08/2022</t>
  </si>
  <si>
    <t>CURVA LONGA 90 GRAUS, PVC, SERIE NORMAL, ESGOTO PREDIAL, DN 100 MM, JUNTA ELÁSTICA, FORNECIDO E INSTALADO EM RAMAL DE DESCARGA OU RAMAL DE ESGOTO SANITÁRIO. AF_08/2022</t>
  </si>
  <si>
    <t>REDUÇÃO EXCÊNTRICA, PVC, SERIE R, ÁGUA PLUVIAL, DN 75 X 50 MM, JUNTA ELÁSTICA, FORNECIDO E INSTALADO EM RAMAL DE ENCAMINHAMENTO. AF_06/2022</t>
  </si>
  <si>
    <t>LUVA SIMPLES, PVC, SERIE NORMAL, ESGOTO PREDIAL, DN 50 MM, JUNTA ELÁSTICA, FORNECIDO E INSTALADO EM RAMAL DE DESCARGA OU RAMAL DE ESGOTO SANITÁRIO. AF_08/2022</t>
  </si>
  <si>
    <t>LUVA SIMPLES, PVC, SERIE NORMAL, ESGOTO PREDIAL, DN 75 MM, JUNTA ELÁSTICA, FORNECIDO E INSTALADO EM RAMAL DE DESCARGA OU RAMAL DE ESGOTO SANITÁRIO. AF_08/2022</t>
  </si>
  <si>
    <t>LUVA DE CORRER, PVC, SERIE NORMAL, ESGOTO PREDIAL, DN 100 MM, JUNTA ELÁSTICA,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</si>
  <si>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</si>
  <si>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</si>
  <si>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</si>
  <si>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</si>
  <si>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150 MM, FORNECIDO E INSTALADO EM SUBCOLETOR AÉREO DE ESGOTO SANITÁRIO. AF_08/2022</t>
  </si>
  <si>
    <t>CAIXA ENTERRADA HIDRÁULICA RETANGULAR, EM ALVENARIA COM BLOCOS DE CONCRETO, DIMENSÕES INTERNAS: 0,6X0,6X0,6 M PARA REDE DE ESGOTO. AF_12/2020</t>
  </si>
  <si>
    <t>JUNTA ARGAMASSADA ENTRE TUBO DN 100 MM E O POÇO DE VISITA/ CAIXA DE CONCRETO OU ALVENARIA EM REDES DE ESGOTO. AF_01/2021</t>
  </si>
  <si>
    <t>JUNTA ARGAMASSADA ENTRE TUBO DN 150 MM E O POÇO DE VISITA/ CAIXA DE CONCRETO OU ALVENARIA EM REDES DE ESGOTO. AF_01/2021</t>
  </si>
  <si>
    <t>TORNEIRA PLÁSTICA 3/4" PARA TANQUE - FORNECIMENTO E INSTALAÇÃO. AF_01/2020</t>
  </si>
  <si>
    <t>JUNÇÃO DE REDUÇÃO INVERTIDA, PVC, SÉRIE NORMAL, ESGOTO PREDIAL, DN 100 X 50 MM, JUNTA ELÁSTICA, FORNECIDO E INSTALADO EM RAMAL DE DESCARGA OU RAMAL DE ESGOTO SANITÁRIO. AF_08/2022</t>
  </si>
  <si>
    <t>CAIXA SIFONADA, PVC, DN 150 X 185 X 75 MM, JUNTA ELÁSTICA, FORNECIDA E INSTALADA EM RAMAL DE DESCARGA OU EM RAMAL DE ESGOTO SANITÁRIO. AF_08/2022</t>
  </si>
  <si>
    <t>BASE PARA POÇO DE VISITA CIRCULAR PARA ESGOTO, EM CONCRETO PRÉ-MOLDADO, DIÂMETRO INTERNO = 0,80 M, PROFUNDIDADE = 1,35 M, EXCLUINDO TAMPÃO. AF_12/2020_PA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</si>
  <si>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</si>
  <si>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FIXAÇÃO DE TUBOS HORIZONTAIS DE PVC ÁGUA/PVC ESGOTO/PVC PLUVIAL/CPVC/PPR/COBRE OU AÇO, DIÂMETROS MAIORES QUE 40 MM E MENORES OU IGUAIS A 75 MM, COM ABRAÇADEIRA TIPO  D  COM PARAFUSO DE FIXAÇÃO 2 1/2", FIXADA DIRETAMENTE NA LAJE OU PAREDE. AF_09/2023</t>
  </si>
  <si>
    <t>FIXAÇÃO DE TUBOS HORIZONTAIS DE  PVC ÁGUA/PVC ESGOTO/PVC PLUVIAL/CPVC/PPR/COBRE OU AÇO, DIÂMETROS MAIORES QUE 75 MM E MENORES OU IGUAIS A 100 MM, COM ABRAÇADEIRA TIPO  D  COM PARAFUSO DE FIXAÇÃO 4", FIXADA DIRETAMENTE NA LAJE OU PAREDE. AF_09/2023</t>
  </si>
  <si>
    <t>08.03 - Louças, bancadas e Metais</t>
  </si>
  <si>
    <t>CPU98880</t>
  </si>
  <si>
    <t xml:space="preserve"> 85005 SINAPI"ESPELHO CRISTAL, ESPESSURA 4MM, COM PARAFUSOS DE FIXACAO, SEMMOLDURA"</t>
  </si>
  <si>
    <t>CPU98218</t>
  </si>
  <si>
    <t xml:space="preserve"> COMP.490 PróprioPAPELEIRA PARA PAPEL HIGIÊNICO TIPO ROLÃO</t>
  </si>
  <si>
    <t>CPU98224</t>
  </si>
  <si>
    <t xml:space="preserve"> COMP.1613 PróprioVÁLVULA DE DESCARGA METÁLICA, BASE 1 1/2",  SEM ACABAMENTO - FORNECIMENTO E INSTALAÇÃO (IOPES)</t>
  </si>
  <si>
    <t>CPU98211</t>
  </si>
  <si>
    <t xml:space="preserve"> COMP.726 PróprioLAVATÓRIO EM LOUÇA COM COLUNA SUSPENSA - FORNECIMENTO E INSTALAÇÃO (ORSE)</t>
  </si>
  <si>
    <t>CPU98216</t>
  </si>
  <si>
    <t xml:space="preserve"> COMP.144 PróprioTORNEIRA CROMADA DE MESA TEMPORIZADA COM CONTROLE HIDROMECÂNICO PARA PORTADORES DE NECESSIADADES ESPECIAIS - PNE - FORNECIMENTO E INSTALAÇÃO (ORSE)</t>
  </si>
  <si>
    <t>CPU98456</t>
  </si>
  <si>
    <t xml:space="preserve"> COMP.500 PróprioDUCHA DE EMERGÊNCIA COM LAVA OLHOS - FORNECIMENTO E INSTALAÇÃO</t>
  </si>
  <si>
    <t>CPU98220</t>
  </si>
  <si>
    <t xml:space="preserve"> COMP.1239 PróprioACABAMENTO EM METAL CROMADO PARA VALVULA DE DESCARGA PARA PORTADORES DE NECESSIDADES ESPECIAIS - EXCLUSIVE VÁLVULA - FORNECIMENTO E INSTALAÇÃO</t>
  </si>
  <si>
    <t>ASSENTO SANITÁRIO CONVENCIONAL - FORNECIMENTO E INSTALACAO. AF_01/2020</t>
  </si>
  <si>
    <t>ENGATE FLEXÍVEL EM PLÁSTICO BRANCO, 1/2" X 30CM - FORNECIMENTO E INSTALAÇÃO. AF_01/2020</t>
  </si>
  <si>
    <t>VÁLVULA EM METAL CROMADO 1.1/2" X 1.1/2" PARA TANQUE OU LAVATÓRIO, COM OU SEM LADRÃO - FORNECIMENTO E INSTALAÇÃO. AF_01/2020</t>
  </si>
  <si>
    <t>SIFÃO DO TIPO FLEXÍVEL EM PVC 1  X 1.1/2  - FORNECIMENTO E INSTALAÇÃO. AF_01/2020</t>
  </si>
  <si>
    <t>SABONETEIRA PLASTICA TIPO DISPENSER PARA SABONETE LIQUIDO COM RESERVATORIO 800 A 1500 ML, INCLUSO FIXAÇÃO. AF_01/2020</t>
  </si>
  <si>
    <t>PAPELEIRA DE PAREDE EM METAL CROMADO SEM TAMPA, INCLUSO FIXAÇÃO. AF_01/2020</t>
  </si>
  <si>
    <t>VASO SANITARIO SIFONADO CONVENCIONAL PARA PCD SEM FURO FRONTAL COM  LOUÇA BRANCA SEM ASSENTO -  FORNECIMENTO E INSTALAÇÃO. AF_01/2020</t>
  </si>
  <si>
    <t>09 - Instalações Elétricas</t>
  </si>
  <si>
    <t>09.01 - Cabos, Eletrodutos, Eletrocalhas e Caixas</t>
  </si>
  <si>
    <t>ELETRODUTO FLEXÍVEL CORRUGADO REFORÇADO, PVC, DN 32 MM (1"), PARA CIRCUITOS TERMINAIS, INSTALADO EM PAREDE - FORNECIMENTO E INSTALAÇÃO. AF_03/2023</t>
  </si>
  <si>
    <t>ELETRODUTO FLEXÍVEL CORRUGADO, PEAD, DN 40 MM (1 1/4"), PARA CIRCUITOS TERMINAIS, INSTALADO EM LAJE - FORNECIMENTO E INSTALAÇÃO. AF_03/2023</t>
  </si>
  <si>
    <t>CABO DE COBRE FLEXÍVEL ISOLADO, 1,5 MM², ANTI-CHAMA 0,6/1,0 KV, PARA CIRCUITOS TERMINAIS - FORNECIMENTO E INSTALAÇÃO. AF_03/2023</t>
  </si>
  <si>
    <t>CABO DE COBRE FLEXÍVEL ISOLADO, 2,5 MM², ANTI-CHAMA 0,6/1,0 KV, PARA CIRCUITOS TERMINAIS - FORNECIMENTO E INSTALAÇÃO. AF_03/2023</t>
  </si>
  <si>
    <t>CABO DE COBRE FLEXÍVEL ISOLADO, 4 MM², ANTI-CHAMA 0,6/1,0 KV, PARA CIRCUITOS TERMINAIS - FORNECIMENTO E INSTALAÇÃO. AF_03/2023</t>
  </si>
  <si>
    <t>CABO DE COBRE FLEXÍVEL ISOLADO, 16 MM², ANTI-CHAMA 0,6/1,0 KV, PARA CIRCUITOS TERMINAIS - FORNECIMENTO E INSTALAÇÃO. AF_03/2023</t>
  </si>
  <si>
    <t>09.02 - Tomadas e Interruptores</t>
  </si>
  <si>
    <t>CPU98460</t>
  </si>
  <si>
    <t xml:space="preserve"> COMP.709 PróprioFornecimento e instalação de tampa cega p/condulete caixa 4" x 2"</t>
  </si>
  <si>
    <t>CPU98338</t>
  </si>
  <si>
    <t xml:space="preserve"> COMP.395 PróprioDISPOSITIVO CONTRA SURTOS ATMOSFÉRICOS - DPS - 275/40 KA - FORNECIMENTO E INSTALAÇÃO</t>
  </si>
  <si>
    <t>CPU98327</t>
  </si>
  <si>
    <t xml:space="preserve"> COMP.329 PróprioDISPOSITIVO DR, 2 POLOS, SENSIBILIDADE DE 30 MA, CORRENTE DE 25 A, TIPO AC - FORNECIMENTO E INSTALAÇÃO</t>
  </si>
  <si>
    <t>CPU98330</t>
  </si>
  <si>
    <t xml:space="preserve"> COMP.790 PróprioLUMINARIA TIPO CALHA, DE SOBREPOR, COM LAMPADA LED 2X20W, COMPLETA, FORNECIMENTO E INSTALACAO</t>
  </si>
  <si>
    <t>CPU98459</t>
  </si>
  <si>
    <t xml:space="preserve"> COMP.516 PróprioTOMADA DE PISO 2P+T COM PLACA EM INÓX COMPLETA - FORNECIMENTO E INSTALAÇÃO</t>
  </si>
  <si>
    <t>CPU98356</t>
  </si>
  <si>
    <t xml:space="preserve"> COMP.764 PróprioQUADRO DE DISTRIBUIÇÃO DE EMBUTIR, EM CHAPA DE AÇO, PARA ATÉ 56 DISJUNTORES, COM BARRAMENTO, PADRÃO DIN, EXCLUSIVE DISJUNTORES (CPOS)</t>
  </si>
  <si>
    <t>DISJUNTOR MONOPOLAR TIPO DIN, CORRENTE NOMINAL DE 20A - FORNECIMENTO E INSTALAÇÃO. AF_10/2020</t>
  </si>
  <si>
    <t>DISJUNTOR MONOPOLAR TIPO DIN, CORRENTE NOMINAL DE 25A - FORNECIMENTO E INSTALAÇÃO. AF_10/2020</t>
  </si>
  <si>
    <t>TOMADA BAIXA DE EMBUTIR (2 MÓDULOS), 2P+T 10 A, INCLUINDO SUPORTE E PLACA - FORNECIMENTO E INSTALAÇÃO. AF_03/2023</t>
  </si>
  <si>
    <t>INTERRUPTOR SIMPLES (1 MÓDULO), 10A/250V, INCLUINDO SUPORTE E PLACA - FORNECIMENTO E INSTALAÇÃO. AF_03/2023</t>
  </si>
  <si>
    <t>INTERRUPTOR PARALELO (1 MÓDULO), 10A/250V, INCLUINDO SUPORTE E PLACA - FORNECIMENTO E INSTALAÇÃO. AF_03/2023</t>
  </si>
  <si>
    <t>INTERRUPTOR SIMPLES (3 MÓDULOS), 10A/250V, INCLUINDO SUPORTE E PLACA - FORNECIMENTO E INSTALAÇÃO. AF_03/2023</t>
  </si>
  <si>
    <t>SENSOR DE PRESENÇA COM FOTOCÉLULA, FIXAÇÃO EM TETO - FORNECIMENTO E INSTALAÇÃO. AF_02/2020</t>
  </si>
  <si>
    <t>DISJUNTOR TRIPOLAR TIPO DIN, CORRENTE NOMINAL DE 32A - FORNECIMENTO E INSTALAÇÃO. AF_10/2020</t>
  </si>
  <si>
    <t>DISJUNTOR TRIPOLAR TIPO DIN, CORRENTE NOMINAL DE 50A - FORNECIMENTO E INSTALAÇÃO. AF_10/2020</t>
  </si>
  <si>
    <t>INTERRUPTOR SIMPLES (2 MÓDULOS), 10A/250V, INCLUINDO SUPORTE E PLACA - FORNECIMENTO E INSTALAÇÃO. AF_03/2023</t>
  </si>
  <si>
    <t>TOMADA MÉDIA DE EMBUTIR (1 MÓDULO), 2P+T 10 A, INCLUINDO SUPORTE E PLACA - FORNECIMENTO E INSTALAÇÃO. AF_03/2023</t>
  </si>
  <si>
    <t>TOMADA ALTA DE EMBUTIR (1 MÓDULO), 2P+T 20 A, INCLUINDO SUPORTE E PLACA - FORNECIMENTO E INSTALAÇÃO. AF_03/2023</t>
  </si>
  <si>
    <t>CAIXA ENTERRADA ELÉTRICA RETANGULAR, EM CONCRETO PRÉ-MOLDADO, FUNDO COM BRITA, DIMENSÕES INTERNAS: 0,3X0,3X0,3 M. AF_12/2020</t>
  </si>
  <si>
    <t>LUMINÁRIA TIPO PLAFON CIRCULAR, DE SOBREPOR, COM LED DE 12/13 W - FORNECIMENTO E INSTALAÇÃO. AF_03/2022</t>
  </si>
  <si>
    <t>RASGO LINEAR MANUAL EM ALVENARIA, PARA ELETRODUTOS, DIÂMETROS MENORES OU IGUAIS A 40 MM. AF_09/2023</t>
  </si>
  <si>
    <t>10 - Instalações Preventivas De Incêndio</t>
  </si>
  <si>
    <t>10.01 - Iluminação</t>
  </si>
  <si>
    <t>LUMINÁRIA DE EMERGÊNCIA, COM 30 LÂMPADAS LED DE 2 W, SEM REATOR - FORNECIMENTO E INSTALAÇÃO. AF_02/2020</t>
  </si>
  <si>
    <t>10.02 - Sinalização</t>
  </si>
  <si>
    <t>CPU98361</t>
  </si>
  <si>
    <t xml:space="preserve"> COMP.209 PróprioPLACA DE SINALIZACAO DE SEGURANCA CONTRA INCENDIO, FOTOLUMINESCENTE, RETANGULAR, *20 X 40* CM, EM PVC *2* MM ANTI-CHAMAS (SIMBOLOS, CORES E PICTOGRAMAS CONFORME NBR 13434) - FORNECIMENTO E INSTALAÇÃO</t>
  </si>
  <si>
    <t>CPU98374</t>
  </si>
  <si>
    <t xml:space="preserve"> COMP.546 PróprioPLACA DE SINALIZACAO DE SEGURANCA CONTRA INCENDIO, FOTOLUMINESCENTE, RETANGULAR, *25 x 16* CM, EM PVC *2* MM ANTI-CHAMAS (SIMBOLOS, CORES E PICTOGRAMAS CONFORME NBR 13434) - FORNECIMENTO E INSTALAÇÃO</t>
  </si>
  <si>
    <t>CPU98362</t>
  </si>
  <si>
    <t xml:space="preserve"> COMP.1652 PróprioFITA AUTOADESIVA FOTOLUMINESCENTE PARA SINALIZAÇÃO CONTINUADA LARGURA DE 7 CM, FIXAÇÃO EM PAREDE OU PISO</t>
  </si>
  <si>
    <t>CPU98364</t>
  </si>
  <si>
    <t xml:space="preserve"> COMP.1653 PróprioPLACA DE SINALIZAÇÃO CONTINUADA DE ROTAS DE FUGA FUNDO VERDE, PICTOGRAMA FOTOLUMINESCENTE, EM PVC, 2MM ANTI-CHAMAS, NAS DIMENSOES (7X20)CM - INSTALAÇÃO EM PAREDE OU PISO</t>
  </si>
  <si>
    <t>10.03 - Sistema de hidrantes</t>
  </si>
  <si>
    <t>TUBO DE AÇO GALVANIZADO COM COSTURA, CLASSE MÉDIA, DN 80 (3"), CONEXÃO ROSQUEADA, INSTALADO EM REDE DE ALIMENTAÇÃO PARA HIDRANTE - FORNECIMENTO E INSTALAÇÃO. AF_10/2020</t>
  </si>
  <si>
    <t>TUBO DE AÇO GALVANIZADO COM COSTURA, CLASSE MÉDIA, DN 65 (2 1/2"), CONEXÃO ROSQUEADA, INSTALADO EM REDE DE ALIMENTAÇÃO PARA HIDRANTE - FORNECIMENTO E INSTALAÇÃO. AF_10/2020</t>
  </si>
  <si>
    <t>JOELHO 90 GRAUS, EM FERRO GALVANIZADO, CONEXÃO ROSQUEADA, DN 80 (3"), INSTALADO EM REDE DE ALIMENTAÇÃO PARA HIDRANTE - FORNECIMENTO E INSTALAÇÃO. AF_10/2020</t>
  </si>
  <si>
    <t>JOELHO 90 GRAUS, EM FERRO GALVANIZADO, DN 65 (2 1/2"), CONEXÃO ROSQUEADA, INSTALADO EM REDE DE ALIMENTAÇÃO PARA HIDRANTE - FORNECIMENTO E INSTALAÇÃO. AF_10/2020</t>
  </si>
  <si>
    <t>TÊ, EM FERRO GALVANIZADO, CONEXÃO ROSQUEADA, DN 65 (2 1/2"), INSTALADO EM REDE DE ALIMENTAÇÃO PARA HIDRANTE - FORNECIMENTO E INSTALAÇÃO. AF_10/2020</t>
  </si>
  <si>
    <t>TÊ, EM FERRO GALVANIZADO, CONEXÃO ROSQUEADA, DN 80 (3"), INSTALADO EM REDE DE ALIMENTAÇÃO PARA HIDRANTE - FORNECIMENTO E INSTALAÇÃO. AF_10/2020</t>
  </si>
  <si>
    <t>LUVA DE REDUÇÃO, EM FERRO GALVANIZADO, 3" X 2 1/2", CONEXÃO ROSQUEADA, INSTALADO EM REDE DE ALIMENTAÇÃO PARA HIDRANTE - FORNECIMENTO E INSTALAÇÃO. AF_10/2020</t>
  </si>
  <si>
    <t>LUVA, EM FERRO GALVANIZADO, DN 65 (2 1/2"), CONEXÃO ROSQUEADA, INSTALADO EM REDE DE ALIMENTAÇÃO PARA HIDRANTE - FORNECIMENTO E INSTALAÇÃO. AF_10/2020</t>
  </si>
  <si>
    <t>REGISTRO DE GAVETA BRUTO, LATÃO, ROSCÁVEL, 3" - FORNECIMENTO E INSTALAÇÃO. AF_08/2021</t>
  </si>
  <si>
    <t>VÁLVULA DE RETENÇÃO VERTICAL, DE BRONZE, ROSCÁVEL, 3" - FORNECIMENTO E INSTALAÇÃO. AF_08/2021</t>
  </si>
  <si>
    <t>ADAPTADOR COM FLANGES LIVRES, PVC, SOLDÁVEL, DN 85 MM X 3", INSTALADO EM RESERVAÇÃO PREDIAL DE ÁGUA - FORNECIMENTO E INSTALAÇÃO. AF_04/2024</t>
  </si>
  <si>
    <t>CPU98366</t>
  </si>
  <si>
    <t xml:space="preserve"> COMP.1577 PróprioSUPORTE MÃO FRANCESA EM AÇO E GRAMPO EM "U" PARA TUBULAÇÃO ATÉ 4" - FORNECIMENTO E INSTALAÇÃO</t>
  </si>
  <si>
    <t>CPU98365</t>
  </si>
  <si>
    <t xml:space="preserve"> COMP.1013 PróprioABRIGO PARA HIDRANTE DE SOBREPOR, 75X45X17CM, COM REGISTRO GLOBO ANGULAR 45º 2.1/2", ADAPTADOR STORZ 2.1/2", 2 MANGUEIRAS DE INCÊNDIO 15M (2X15), REDUÇÃO 2.1/2X1.1/2" E ESGUICHO EM LATÃO 1.1/2" - FORNECIMENTO E INSTALAÇÃO</t>
  </si>
  <si>
    <t>CPU104780</t>
  </si>
  <si>
    <t xml:space="preserve"> COMP.1576 PróprioSUPORTE PARA FIXAÇÃO DE TUBULAÇÃO NO TETO COM ABRAÇADEIRA E VERGALHÃO PARA ATÉ 3" - FORNECIMENTO E INSTALAÇÃO</t>
  </si>
  <si>
    <t>10.04 - Alarme e detecção de incêndio</t>
  </si>
  <si>
    <t>CPU98323</t>
  </si>
  <si>
    <t xml:space="preserve"> COMP.1511 PróprioCONDULETE EM PVC RÍGIDO, P/ELETRODUTO SOLDÁVEL D=1/2"E  3/4", SEM TAMPA (MODELOS: C,E,B,L,T,X), Tigre ou similar</t>
  </si>
  <si>
    <t>CPU98368</t>
  </si>
  <si>
    <t xml:space="preserve"> COMP.158 PróprioACIONADOR DE ALARME DE EMERGENCIA TIPO "PUSH BOTTON"FORNECIMENTO E INSTALAÇÃO (ORSE)</t>
  </si>
  <si>
    <t>CPU98369</t>
  </si>
  <si>
    <t xml:space="preserve"> COMP.842 PróprioAVISADOR AUDIO VISUAL PARA SISTEMA DE ALARME DE INCÊNDIO  - FORNECIMENTO E INSTALAÇÃO (ORSE)</t>
  </si>
  <si>
    <t>CPU98370</t>
  </si>
  <si>
    <t xml:space="preserve"> COMP.1132 PróprioDETECTOR DE FUMAÇA ENDEREÇAVEL - FORNECIMENTO E INSTALAÇÃO (ORSE)</t>
  </si>
  <si>
    <t>CPU98371</t>
  </si>
  <si>
    <t xml:space="preserve"> COMP.1573 PróprioCABO BLINDADO PARA ALARME E DETECÇÃO DE INCÊNCIO 4 X 1,5MM2 - FORNECIMENTO E INSTALAÇÃO</t>
  </si>
  <si>
    <t>ELETRODUTO RÍGIDO SOLDÁVEL, PVC, DN 25 MM (3/4"), APARENTE - FORNECIMENTO E INSTALAÇÃO. AF_10/2022_PS</t>
  </si>
  <si>
    <t>CURVA 90 GRAUS PARA ELETRODUTO, PVC, ROSCÁVEL, DN 25 MM (3/4"), PARA CIRCUITOS TERMINAIS, INSTALADA EM LAJE - FORNECIMENTO E INSTALAÇÃO. AF_03/2023</t>
  </si>
  <si>
    <t>10.05 - Sistema de gás</t>
  </si>
  <si>
    <t>CPU98463</t>
  </si>
  <si>
    <t xml:space="preserve"> COMP.1610 PróprioBUJÃO COM REBORDO, EM FERRO GALVANIZADO, CONEXÃO ROSQUEADA, DN 20 (3/4") - FORNECIMENTO E INSTALAÇÃO</t>
  </si>
  <si>
    <t>CPU104772</t>
  </si>
  <si>
    <t xml:space="preserve"> COMP.263 PróprioJANELA DE ALUMINIO FIXO EM VENEZIANA COM GUARNIÇÃO, FIXAÇÃO COM PARAFUSOS - FORNECIMENTO E INSTALAÇÃO </t>
  </si>
  <si>
    <t>TUBO DE AÇO GALVANIZADO COM COSTURA, CLASSE MÉDIA, CONEXÃO ROSQUEADA, DN 15 (1/2"), INSTALADO EM RAMAIS E SUB-RAMAIS DE GÁS - FORNECIMENTO E INSTALAÇÃO. AF_10/2020</t>
  </si>
  <si>
    <t>TUBO DE AÇO GALVANIZADO COM COSTURA, CLASSE MÉDIA, CONEXÃO ROSQUEADA, DN 20 (3/4"), INSTALADO EM RAMAIS E SUB-RAMAIS DE GÁS - FORNECIMENTO E INSTALAÇÃO. AF_10/2020</t>
  </si>
  <si>
    <t>JOELHO 90 GRAUS, EM FERRO GALVANIZADO, CONEXÃO ROSQUEADA, DN 15 (1/2"), INSTALADO EM RAMAIS E SUB-RAMAIS DE GÁS - FORNECIMENTO E INSTALAÇÃO. AF_10/2020</t>
  </si>
  <si>
    <t>JOELHO 90 GRAUS, EM FERRO GALVANIZADO, CONEXÃO ROSQUEADA, DN 20 (3/4"), INSTALADO EM RAMAIS E SUB-RAMAIS DE GÁS - FORNECIMENTO E INSTALAÇÃO. AF_10/2020</t>
  </si>
  <si>
    <t>TÊ, EM FERRO GALVANIZADO, CONEXÃO ROSQUEADA, DN 20 (3/4"), INSTALADO EM RAMAIS E SUB-RAMAIS DE GÁS - FORNECIMENTO E INSTALAÇÃO. AF_10/2020</t>
  </si>
  <si>
    <t>LUVA, EM FERRO GALVANIZADO, CONEXÃO ROSQUEADA, DN 20 (3/4"), INSTALADO EM RAMAIS E SUB-RAMAIS DE GÁS - FORNECIMENTO E INSTALAÇÃO. AF_10/2020</t>
  </si>
  <si>
    <t>REGISTRO OU REGULADOR DE GÁS DE COZINHA - FORNECIMENTO E INSTALAÇÃO. AF_08/2021</t>
  </si>
  <si>
    <t>LUVA DE REDUÇÃO, EM FERRO GALVANIZADO, 3/4" X 1/2", CONEXÃO ROSQUEADA, INSTALADO EM RAMAIS E SUB-RAMAIS DE GÁS - FORNECIMENTO E INSTALAÇÃO. AF_10/2020</t>
  </si>
  <si>
    <t>JOELHO 45 GRAUS, EM FERRO GALVANIZADO, CONEXÃO ROSQUEADA, DN 20 (3/4"), INSTALADO EM RAMAIS E SUB-RAMAIS DE GÁS - FORNECIMENTO E INSTALAÇÃO. AF_10/2020</t>
  </si>
  <si>
    <t>VÁLVULA DE ESFERA BRUTA, BRONZE, ROSCÁVEL, 3/4'' - FORNECIMENTO E INSTALAÇÃO. AF_08/2021</t>
  </si>
  <si>
    <t>VÁLVULA DE ESFERA BRUTA, BRONZE, ROSCÁVEL, 1/2" - FORNECIMENTO E INSTALAÇÃO. AF_08/2021</t>
  </si>
  <si>
    <t>PROTEÇÃO MECÂNICA DE SUPERFICIE HORIZONTAL COM CONCRETO 15 MPA, E=5CM. AF_09/2023</t>
  </si>
  <si>
    <t>10.06 - Extintores e outros</t>
  </si>
  <si>
    <t>CPU104755</t>
  </si>
  <si>
    <t xml:space="preserve"> COMP.1662 PróprioPLACA DE SINALIZACAO DE SEGURANCA CONTRA INCENDIO, FOTOLUMINESCENTE, 20x20 CM, EM PVC *2* MM ANTI-CHAMAS (SIMBOLOS, CORES E PICTOGRAMAS CONFORME NBR 13434) - FORNECIMENTO E INSTALAÇÃO</t>
  </si>
  <si>
    <t>CPU98373</t>
  </si>
  <si>
    <t xml:space="preserve"> COMP.1572 PróprioEXTINTOR DE INCÊNDIO PORTÁTIL COM CARGA DE PQS DE 4 KG, CLASSE ABC - FORNECIMENTO E INSTALAÇÃO.</t>
  </si>
  <si>
    <t>EXTINTOR DE INCÊNDIO PORTÁTIL COM CARGA DE CO2 DE 4 KG, CLASSE BC - FORNECIMENTO E INSTALAÇÃO. AF_10/2020_PE</t>
  </si>
  <si>
    <t>10.07 - Guarda Corpos e Corrimãos</t>
  </si>
  <si>
    <t>CPU98375</t>
  </si>
  <si>
    <t xml:space="preserve"> COMP.1560 PróprioGUARDA-CORPO DE AÇO GALVANIZADO DE 1,10M, DUPLO CORRIMÃO, MONTANTES TUBULARES DE 1.1/4"" ESPAÇADOS 1,20M, TRAVESSA SUPERIOR DE 1.1/2"", GRADIL DE TUBOS HORIZONTAIS DE 1"" E VERTICAIS DE 3/4"", FIXADO COM CHUMBADOR MECÂNICO.</t>
  </si>
  <si>
    <t>PINTURA COM TINTA ALQUÍDICA DE FUNDO (TIPO ZARCÃO) PULVERIZADA SOBRE PERFIL METÁLICO EXECUTADO EM FÁBRICA (POR DEMÃO). AF_01/2020_PE</t>
  </si>
  <si>
    <t>PINTURA COM TINTA ALQUÍDICA DE ACABAMENTO (ESMALTE SINTÉTICO BRILHANTE) PULVERIZADA SOBRE PERFIL METÁLICO EXECUTADO EM FÁBRICA  (POR DEMÃO). AF_01/2020_PE</t>
  </si>
  <si>
    <t>CORRIMÃO SIMPLES, DIÂMETRO EXTERNO = 1 1/2", EM AÇO GALVANIZADO. AF_04/2019_PS</t>
  </si>
  <si>
    <t>GUARDA-CORPO DE AÇO GALVANIZADO DE 1,10M, MONTANTES TUBULARES DE 1.1/4" ESPAÇADOS DE 1,20M, TRAVESSA SUPERIOR DE 1.1/2", GRADIL FORMADO POR TUBOS HORIZONTAIS DE 1" E VERTICAIS DE 3/4", FIXADO COM CHUMBADOR MECÂNICO. AF_04/2019_PS</t>
  </si>
  <si>
    <t>11 - Instalação Rede Lógica e Telefonia</t>
  </si>
  <si>
    <t>CPU98381</t>
  </si>
  <si>
    <t xml:space="preserve"> COMP.1612 PróprioTOMADA DE REDE  3 MÓDULOS RJ45  - FORNECIMENTO E INSTALAÇÃO.</t>
  </si>
  <si>
    <t>CPU98378</t>
  </si>
  <si>
    <t xml:space="preserve"> COMP.1257 PróprioFORNECIMENTO E INSTALAÇÃO DE CONECTOR MACHO RJ 45 CAT6</t>
  </si>
  <si>
    <t>CPU98464</t>
  </si>
  <si>
    <t xml:space="preserve"> COMP.258 PróprioPATCH CORD CAT6 AZUL 1,5M - FORNECIMENTO E INSTALAÇÃO </t>
  </si>
  <si>
    <t>CPU98324</t>
  </si>
  <si>
    <t xml:space="preserve"> COMP.1512 PróprioCONDULETE EM PVC RÍGIDO, P/ELETRODUTO SOLDÁVEL D=1", SEM TAMPA (MODELOS: C,E,B,L,T,X), Tigre ou similar</t>
  </si>
  <si>
    <t>CPU98237</t>
  </si>
  <si>
    <t xml:space="preserve"> COMP.1099 PróprioFORNECIMENTO E INSTALAÇÃO DE ELETROCALHA METÁLICA PERFURADA 100 X   50  MM (ORSE)</t>
  </si>
  <si>
    <t>CPU98241</t>
  </si>
  <si>
    <t xml:space="preserve"> COMP.431 PróprioSAÍDA HORIZONTAL DE ELETROCALHA OU PERFILADO PARA ELETRODUTO 1" - FORNECIMENTO E INSTALAÇÃO</t>
  </si>
  <si>
    <t>CPU98321</t>
  </si>
  <si>
    <t xml:space="preserve"> COMP.715 PróprioSUPORTE VERTICAL  100 X 50 MM  PARA FIXAÇÃO DE ELETROCALHA METÁLICA ( REF.: MOPA OU SIMILAR)</t>
  </si>
  <si>
    <t>CPU98320</t>
  </si>
  <si>
    <t xml:space="preserve"> COMP.1101 PróprioFIXAÇÃO DE ELETROCALHAS E PERFILADOS COM VERGALHÃO (TIRANTE) COM ROSCA TOTAL Ø 1/4"X1000MM (ORSE)</t>
  </si>
  <si>
    <t>CPU98377</t>
  </si>
  <si>
    <t xml:space="preserve"> COMP.457 PróprioTOMADA DUPLA RJ45 PARA REDE LÓGICA (ORSE)</t>
  </si>
  <si>
    <t>CPU98379</t>
  </si>
  <si>
    <t xml:space="preserve"> COMP.255 PróprioREGUA DE TOMADAS 12 UN 19" 1 U - FORNECIMENTO E INSTALAÇÃO</t>
  </si>
  <si>
    <t>CPU98380</t>
  </si>
  <si>
    <t xml:space="preserve"> COMP.256 PróprioGUIA FECHADO PARA CABOS 1 U - FORNECIMENTO E INSTALAÇÃO (ORSE)</t>
  </si>
  <si>
    <t>CPU98390</t>
  </si>
  <si>
    <t xml:space="preserve"> COMP.252 PróprioRACK FECHADO 12 U DE PAREDE COM PORTA FRONTAL ACRÍLICA COMPLETO - FORNECIMENTO E INSTALAÇÃO (ORSE)</t>
  </si>
  <si>
    <t>CPU98343</t>
  </si>
  <si>
    <t xml:space="preserve"> COMP.713 PróprioTala plana perfurada 50mm para eletrocalha metálica (ref.: mopa ou similar)</t>
  </si>
  <si>
    <t>CPU98319</t>
  </si>
  <si>
    <t xml:space="preserve"> COMP.432 PróprioTE  HORIZONTAL 90 PARA ELETROCALHA TIPO U 100 X 50 MM - FORNECIMENTO E INSTALAÇÃO (ORSE)</t>
  </si>
  <si>
    <t>CPU98322</t>
  </si>
  <si>
    <t xml:space="preserve"> COMP.1481 PróprioCURVA VERTICAL 100 X 50 MM PARA ELETROCALHA METÁLICA, COM ÂNGULO 90° - FORNECIMENTO E INSTALAÇÃO</t>
  </si>
  <si>
    <t>CPU98393</t>
  </si>
  <si>
    <t xml:space="preserve"> COMP.553 PróprioSWITCH CAT 6 24 PORTAS 1U - FORNECIMENTO E INSTALAÇÃO</t>
  </si>
  <si>
    <t>CPU98383</t>
  </si>
  <si>
    <t xml:space="preserve"> COMP.1632 PróprioROTEADOR ACCESS POINT WIRELESS 1/10/100/1000 POE - FORNECIMENTO E INSTALAÇÃO </t>
  </si>
  <si>
    <t>CPU98382</t>
  </si>
  <si>
    <t xml:space="preserve"> COMP.1611 PróprioCAMERA IP BULLET INFRAVER. MULTI HD  - FORNECIMENTO E INSTALAÇÃO</t>
  </si>
  <si>
    <t>CABO ELETRÔNICO CATEGORIA 6, INSTALADO EM EDIFICAÇÃO INSTITUCIONAL - FORNECIMENTO E INSTALAÇÃO. AF_11/2019</t>
  </si>
  <si>
    <t>TOMADA DE REDE RJ45 - FORNECIMENTO E INSTALAÇÃO. AF_11/2019</t>
  </si>
  <si>
    <t>LUVA PARA ELETRODUTO, PVC, ROSCÁVEL, DN 32 MM (1"), PARA CIRCUITOS TERMINAIS, INSTALADA EM PAREDE - FORNECIMENTO E INSTALAÇÃO. AF_03/2023</t>
  </si>
  <si>
    <t>CURVA 90 GRAUS PARA ELETRODUTO, PVC, ROSCÁVEL, DN 32 MM (1"), PARA CIRCUITOS TERMINAIS, INSTALADA EM LAJE - FORNECIMENTO E INSTALAÇÃO. AF_03/2023</t>
  </si>
  <si>
    <t>ELETRODUTO FLEXÍVEL CORRUGADO REFORÇADO, PVC, DN 32 MM (1"), PARA CIRCUITOS TERMINAIS, INSTALADO EM LAJE - FORNECIMENTO E INSTALAÇÃO. AF_03/2023</t>
  </si>
  <si>
    <t>PATCH PANEL 24 PORTAS, CATEGORIA 6 - FORNECIMENTO E INSTALAÇÃO. AF_11/2019</t>
  </si>
  <si>
    <t>ELETRODUTO RÍGIDO SOLDÁVEL, PVC, DN 32 MM (1"), APARENTE - FORNECIMENTO E INSTALAÇÃO. AF_10/2022_PS</t>
  </si>
  <si>
    <t>CAIXA RETANGULAR 4" X 2" BAIXA (0,30 M DO PISO), PVC, INSTALADA EM PAREDE - FORNECIMENTO E INSTALAÇÃO. AF_03/2023</t>
  </si>
  <si>
    <t>CPU104830</t>
  </si>
  <si>
    <t xml:space="preserve">COMP.872Próprio CAIXA DE PASSAGEM 20X20X12 CM DE EMBUTIR EM ALVENARIA </t>
  </si>
  <si>
    <t>12 - Pavimentações</t>
  </si>
  <si>
    <t>12.01 - Pavimentações</t>
  </si>
  <si>
    <t>EXECUÇÃO DE PASSEIO (CALÇADA) OU PISO DE CONCRETO COM CONCRETO MOLDADO IN LOCO, FEITO EM OBRA, ACABAMENTO CONVENCIONAL, ESPESSURA 8 CM, ARMADO. AF_08/2022</t>
  </si>
  <si>
    <t>CONTRAPISO EM ARGAMASSA TRAÇO 1:4 (CIMENTO E AREIA), PREPARO MECÂNICO COM BETONEIRA 400 L, APLICADO EM ÁREAS SECAS SOBRE LAJE, ADERIDO, ACABAMENTO NÃO REFORÇADO, ESPESSURA 4CM. AF_07/2021</t>
  </si>
  <si>
    <t>CONTRAPISO ACÚSTICO EM ARGAMASSA TRAÇO 1:4 (CIMENTO E AREIA), PREPARO MANUAL, APLICADO EM ÁREAS SECAS, ACABAMENTO NÃO REFORÇADO, ESPESSURA 5CM. AF_07/2021</t>
  </si>
  <si>
    <t>12.02 - Acabamentos</t>
  </si>
  <si>
    <t>SOLEIRA EM GRANITO, LARGURA 15 CM, ESPESSURA 2,0 CM. AF_09/2020</t>
  </si>
  <si>
    <t>REVESTIMENTO CERÂMICO PARA PISO COM PLACAS TIPO PORCELANATO DE DIMENSÕES 60X60 CM APLICADA EM AMBIENTES DE ÁREA MAIOR QUE 10 M². AF_02/2023_PE</t>
  </si>
  <si>
    <t>CPU101812</t>
  </si>
  <si>
    <t>COMP.1658 - RODAPÉ CERÂMICO DE 7CM DE ALTURA COM PLACAS TIPO PORCELANATO DE DIMENSÕES 60X60CM - FORNECIMENTO E INSTALAÇÃO</t>
  </si>
  <si>
    <t>13 - Revestimentos de Parede</t>
  </si>
  <si>
    <t>13.01 - Revestimentos primários</t>
  </si>
  <si>
    <t>MASSA ÚNICA, EM ARGAMASSA TRAÇO 1:2:8, PREPARO MECÂNICO, APLICADA MANUALMENTE EM PAREDES INTERNAS DE AMBIENTES COM ÁREA MAIOR QUE 10M², E = 17,5MM, COM TALISCAS. AF_03/2024</t>
  </si>
  <si>
    <t>EMBOÇO, EM ARGAMASSA TRAÇO 1:2:8, PREPARO MECÂNICO, APLICADO MANUALMENTE EM PAREDES INTERNAS DE AMBIENTES COM ÁREA MAIOR QUE 10M², E = 17,5MM, COM TALISCAS. AF_03/2024</t>
  </si>
  <si>
    <t>13.02 - Acabamentos</t>
  </si>
  <si>
    <t>CPU98401</t>
  </si>
  <si>
    <t xml:space="preserve"> COMP.1504 PróprioREVESTIMENTO CERÂMICO PARA PAREDES INTERNAS/EXTERNAS COM PLACAS TIPO ESMALTADA EXTRA DE DIMENSÕES 10X10 CM - FORNECIMENTO E INSTALAÇÃO (PASTILHAS PAREDES)</t>
  </si>
  <si>
    <t>REVESTIMENTO CERÂMICO PARA PAREDES INTERNAS COM PLACAS TIPO ESMALTADA EXTRA  DE DIMENSÕES 33X45 CM APLICADAS NA ALTURA INTEIRA DAS PAREDES. AF_02/2023_PE</t>
  </si>
  <si>
    <t>CPU98465</t>
  </si>
  <si>
    <t xml:space="preserve"> COMP.1144 PróprioPROTETOR LATERAL PARA CADEIRAS EM RÉGUA DE MADEIRA H = 7 CM COM PINTURA EM ESMALTE SINTÉTICO ACETINADO 2 DEMÃOS - FORNECIMENTO E INSTALAÇÃO</t>
  </si>
  <si>
    <t>CPU98466</t>
  </si>
  <si>
    <t xml:space="preserve"> COMP.1143 PróprioGUIA DE MADEIRA PARA COLOCAÇÃOD E CARTAZES H = 5 CM COM PINTURA EM ESMALTE SINTÉTICO ACETINADO 2 DEMÃOS  - FORNECIMENTO E INSTALAÇÃO</t>
  </si>
  <si>
    <t>14 - Forros</t>
  </si>
  <si>
    <t>14.01 - Forros</t>
  </si>
  <si>
    <t>CPU98402</t>
  </si>
  <si>
    <t xml:space="preserve"> COMP.465 PróprioFORRO EM MADEIRA DE LEI,  INCLUSIVE ESTRUTURA DE FIXAÇÃO.FORNECIMENTO E INSTALAÇÃO.</t>
  </si>
  <si>
    <t>CPU98404</t>
  </si>
  <si>
    <t xml:space="preserve"> COMP.1140 PróprioMEIA CANA EM MADEIRA DE LEI 2,5X2,5CM COM ACABAMENTO PARA FORRO DE MADEIRA</t>
  </si>
  <si>
    <t>14.02 - Acabamentos</t>
  </si>
  <si>
    <t>MASSA ÚNICA, EM ARGAMASSA TRAÇO 1:2:8, PREPARO MECÂNICO, APLICADA MANUALMENTE EM TETO, E = 10MM, COM TALISCAS. AF_03/2024</t>
  </si>
  <si>
    <t>FUNDO SELADOR ACRÍLICO, APLICAÇÃO MANUAL EM TETO, UMA DEMÃO. AF_04/2023</t>
  </si>
  <si>
    <t>PINTURA LÁTEX ACRÍLICA PREMIUM, APLICAÇÃO MANUAL EM TETO, DUAS DEMÃOS. AF_04/2023</t>
  </si>
  <si>
    <t>15 - Serviços Técnicos</t>
  </si>
  <si>
    <t>15.01 - SUBESTAÇÃO E RAMAL DE ENTRADA</t>
  </si>
  <si>
    <t>15.02 - Infra Estrutura</t>
  </si>
  <si>
    <t>FABRICAÇÃO, MONTAGEM E DESMONTAGEM DE FÔRMA PARA SAPATA, EM MADEIRA SERRADA, E=25 MM, 4 UTILIZAÇÕES. AF_01/2024</t>
  </si>
  <si>
    <t>15.03 - Supra Estrutura</t>
  </si>
  <si>
    <t>15.04 - Paredes</t>
  </si>
  <si>
    <t>MASSA ÚNICA, EM ARGAMASSA TRAÇO 1:2:8, PREPARO MECÂNICO, APLICADA MANUALMENTE EM PAREDES INTERNAS DE AMBIENTES COM ÁREA ENTRE 5M² E 10M², E = 17,5MM, COM TALISCAS. AF_03/2024</t>
  </si>
  <si>
    <t>15.05 - Esquadrias</t>
  </si>
  <si>
    <t>15.06 - Pisos</t>
  </si>
  <si>
    <t>15.07 - Tetos</t>
  </si>
  <si>
    <t>15.08 - Impermeabilização</t>
  </si>
  <si>
    <t>15.09 - Elétrica</t>
  </si>
  <si>
    <t>CABO DE COBRE FLEXÍVEL ISOLADO, 95 MM², ANTI-CHAMA 0,6/1,0 KV, PARA REDE ENTERRADA DE DISTRIBUIÇÃO DE ENERGIA ELÉTRICA - FORNECIMENTO E INSTALAÇÃO. AF_12/2021</t>
  </si>
  <si>
    <t>CONCRETAGEM COMO PROTEÇÃO MECÂNICA ADICIONAL NO REATERRO PARA REDE ENTERRADA DE DISTRIBUIÇÃO DE ENERGIA ELÉTRICA - FORNECIMENTO E INSTALAÇÃO. AF_12/2021</t>
  </si>
  <si>
    <t>CPU98358</t>
  </si>
  <si>
    <t xml:space="preserve"> COMP.1545 PróprioFITA DE ADVERTÊNCIA D EREDE ELÉTRICA ENTERRADA - FORNECIMENTO E INSTALAÇÃO</t>
  </si>
  <si>
    <t>CPU98457</t>
  </si>
  <si>
    <t xml:space="preserve"> COMP.1459 PróprioSUBESTACAO AEREA EXTERNA C/POSTE 11,0m-TRANSF. 225 KVA</t>
  </si>
  <si>
    <t>CPU104777</t>
  </si>
  <si>
    <t xml:space="preserve"> COMP.1646 PróprioCAIXA ENTERRADA ELÉTRICA RETANGULAR, EM ALVENARIA COM BLOCOS DE CONCRETO, FUNDO COM BRITA, DIMENSÕES INTERNAS: 0,95X0,71X0,80 M. AF_12/2020</t>
  </si>
  <si>
    <t>CPU104778</t>
  </si>
  <si>
    <t xml:space="preserve"> COMP.1666 PróprioTAMPA PARA CAIXA EM FERRO FUNDIDO NODULAR, DIMENSÕES 90 x 70 cm 125 KN - COMPLETA - FORNECIMENTO E INSTALAÇÃO.</t>
  </si>
  <si>
    <t>16 - Complementação Da Obra</t>
  </si>
  <si>
    <t>16.01 - JUNTAS DE DILATAÇÃO</t>
  </si>
  <si>
    <t>CPU109357</t>
  </si>
  <si>
    <t>COMP.1693 - PRÓPRIO - FORNECIMENTO E INSTALAÇÃO DE EPS 10 MM EM JUNTAS DE DILATAÇÃO</t>
  </si>
  <si>
    <t>TRATAMENTO DE JUNTA DE DILATAÇÃO, COM TARUGO DE POLIETILENO E SELANTE PU, INCLUSO PREENCHIMENTO COM ESPUMA EXPANSIVA PU. AF_09/2023</t>
  </si>
  <si>
    <t>16.02 - ACESSIBILIDADE</t>
  </si>
  <si>
    <t>CPU98407</t>
  </si>
  <si>
    <t xml:space="preserve"> COMP.1235 PróprioPISO PODOTÁTIL INTERNO EM BORRACHA 25X25cm ASSENTAMENTO COM COLA CONTATO (FORNECIMENTO E ASSENTAMENTO)</t>
  </si>
  <si>
    <t>CPU98408</t>
  </si>
  <si>
    <t xml:space="preserve"> COMP.1233 PróprioPLACA DE SINALIZAÇÃO EM PVC 15X30 CM  LETRAS E PICTOGRAMAS - FIXADA COM FITA DUPLA FACE- FORNECIMENTO E INSTALAÇÃO</t>
  </si>
  <si>
    <t>CPU98405</t>
  </si>
  <si>
    <t xml:space="preserve"> COMP.397 PróprioBARRA DE APOIO RETA, EM ACO INOX POLIDO, COMPRIMENTO 40CM, DIAMETRO MINIMO 3 CM - FORNECIMENTO E INSTALAÇÃO (ORSE)</t>
  </si>
  <si>
    <t>CPU98411</t>
  </si>
  <si>
    <t xml:space="preserve"> COMP.1096 PróprioPLACA DE SINALIZAÇÃO EM BRAILLE DIMENSÕES 10X20 CM - FORNECIMENTO E INSTALAÇÃO - (SIURB)</t>
  </si>
  <si>
    <t>CPU98410</t>
  </si>
  <si>
    <t xml:space="preserve"> COMP.1098 PróprioALARME BANHEIRO PNE DEFICIENTE FÍSICO CONFORME NBR 9050 COM ACIONADOR </t>
  </si>
  <si>
    <t>CPU98467</t>
  </si>
  <si>
    <t xml:space="preserve"> COMP.570 PróprioPLACA EM ALUMINIO CONCAVA 3 X 10 CM EM BRAILLE PARA USO EM CORRIMÃO -FORNECIMENTO E INSTALAÇÃO</t>
  </si>
  <si>
    <t>CPU98468</t>
  </si>
  <si>
    <t xml:space="preserve"> COMP.571 PróprioFITA SINALIZADORA DE DEGRAU 7 X 3 CM -FORNECIMENTO E INSTALAÇÃO</t>
  </si>
  <si>
    <t>CPU98409</t>
  </si>
  <si>
    <t xml:space="preserve"> COMP.798 PróprioCHAPA PARA PROTEÇÃO DE PORTA H=40 CM EM AÇO INÓX 4 MM, ACABAMENTO EM AÇO INÓX POLIDO - FORNECIMENTO E INSTALAÇÃO</t>
  </si>
  <si>
    <t>BARRA DE APOIO RETA, EM ACO INOX POLIDO, COMPRIMENTO 70 CM,  FIXADA NA PAREDE - FORNECIMENTO E INSTALAÇÃO. AF_01/2020</t>
  </si>
  <si>
    <t>BARRA DE APOIO RETA, EM ACO INOX POLIDO, COMPRIMENTO 80 CM,  FIXADA NA PAREDE - FORNECIMENTO E INSTALAÇÃO. AF_01/2020</t>
  </si>
  <si>
    <t>PISO PODOTÁTIL DE ALERTA OU DIRECIONAL, DE CONCRETO, ASSENTADO SOBRE ARGAMASSA. AF_03/2024</t>
  </si>
  <si>
    <t>16.03 - LIMPEZA FINAL</t>
  </si>
  <si>
    <t>CPU98424</t>
  </si>
  <si>
    <t xml:space="preserve"> COMP.847 PróprioLIMPEZA FINAL DA OBRA</t>
  </si>
  <si>
    <t>REMOÇÃO DE TAPUME/ CHAPAS METÁLICAS E DE MADEIRA, DE FORMA MANUAL, SEM REAPROVEITAMENTO. AF_09/2023</t>
  </si>
  <si>
    <t>17 - Serviço Sem Registro</t>
  </si>
  <si>
    <t>CPU99034</t>
  </si>
  <si>
    <t>ADMINISTRAÇÃO LOCAL 6,23 % SOBRE O VALOR TOTAL - MEDIÇÃO CONFORME PERCENTUAL FÍSICO DE EXECUÇÃO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</si>
</sst>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0.000"/>
    <numFmt numFmtId="165" formatCode="##,##0.00"/>
    <numFmt numFmtId="166" formatCode="00000"/>
    <numFmt numFmtId="167" formatCode="###,##0.00"/>
    <numFmt numFmtId="168" formatCode="##0.000"/>
    <numFmt numFmtId="169" formatCode="000000"/>
    <numFmt numFmtId="170" formatCode="0.000"/>
    <numFmt numFmtId="171" formatCode="#0.00"/>
    <numFmt numFmtId="172" formatCode="##0.00"/>
    <numFmt numFmtId="173" formatCode="#,##0.000"/>
    <numFmt numFmtId="174" formatCode="#,###,##0.00"/>
  </numFmts>
  <fonts count="14" x14ac:knownFonts="1">
    <font>
      <sz val="10"/>
      <name val="Arial"/>
    </font>
    <font>
      <b/>
      <sz val="10"/>
      <name val="Arial"/>
      <family val="2"/>
    </font>
    <font>
      <sz val="7"/>
      <color indexed="58"/>
      <name val="Arial"/>
      <family val="2"/>
    </font>
    <font>
      <sz val="8"/>
      <color indexed="58"/>
      <name val="Arial"/>
      <family val="2"/>
    </font>
    <font>
      <b/>
      <sz val="10"/>
      <color indexed="58"/>
      <name val="Arial"/>
      <family val="2"/>
    </font>
    <font>
      <b/>
      <sz val="7"/>
      <color indexed="5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rgb="FF010000"/>
      <name val="Arial"/>
      <family val="2"/>
    </font>
    <font>
      <sz val="7"/>
      <color rgb="FF010000"/>
      <name val="Arial"/>
      <family val="2"/>
    </font>
    <font>
      <sz val="8"/>
      <color rgb="FF010000"/>
      <name val="Arial"/>
      <family val="2"/>
    </font>
    <font>
      <sz val="10"/>
      <name val="Arial"/>
      <family val="2"/>
    </font>
    <font>
      <b/>
      <sz val="9"/>
      <color rgb="FF010000"/>
      <name val="Arial"/>
      <family val="2"/>
    </font>
    <font>
      <sz val="9"/>
      <color rgb="FF01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FFFFFF"/>
        <bgColor rgb="FF000000"/>
      </patternFill>
    </fill>
    <fill>
      <patternFill patternType="solid">
        <fgColor rgb="FFE6E6E6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58"/>
      </left>
      <right style="hair">
        <color indexed="58"/>
      </right>
      <top style="hair">
        <color indexed="58"/>
      </top>
      <bottom style="hair">
        <color indexed="5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rgb="FF010000"/>
      </left>
      <right/>
      <top style="hair">
        <color rgb="FF010000"/>
      </top>
      <bottom style="hair">
        <color rgb="FF010000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 style="hair">
        <color rgb="FF010000"/>
      </bottom>
      <diagonal/>
    </border>
    <border>
      <left/>
      <right style="hair">
        <color rgb="FF010000"/>
      </right>
      <top style="hair">
        <color rgb="FF010000"/>
      </top>
      <bottom style="hair">
        <color rgb="FF010000"/>
      </bottom>
      <diagonal/>
    </border>
  </borders>
  <cellStyleXfs count="1">
    <xf numFmtId="0" fontId="0" fillId="0" borderId="0"/>
  </cellStyleXfs>
  <cellXfs count="142">
    <xf numFmtId="0" fontId="0" fillId="0" borderId="0" xfId="0"/>
    <xf numFmtId="2" fontId="0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2" fontId="2" fillId="2" borderId="0" xfId="0" applyNumberFormat="1" applyFont="1" applyFill="1" applyBorder="1" applyAlignment="1" applyProtection="1">
      <alignment horizontal="left" vertical="center" wrapText="1"/>
      <protection locked="0"/>
    </xf>
    <xf numFmtId="2" fontId="0" fillId="0" borderId="0" xfId="0" applyNumberFormat="1" applyAlignment="1" applyProtection="1">
      <alignment vertical="center" wrapText="1"/>
      <protection locked="0"/>
    </xf>
    <xf numFmtId="2" fontId="3" fillId="2" borderId="0" xfId="0" applyNumberFormat="1" applyFont="1" applyFill="1" applyBorder="1" applyAlignment="1" applyProtection="1">
      <alignment horizontal="left" vertical="center" wrapText="1"/>
      <protection locked="0"/>
    </xf>
    <xf numFmtId="2" fontId="3" fillId="2" borderId="0" xfId="0" applyNumberFormat="1" applyFont="1" applyFill="1" applyBorder="1" applyAlignment="1" applyProtection="1">
      <alignment horizontal="left" vertical="center"/>
      <protection locked="0"/>
    </xf>
    <xf numFmtId="2" fontId="3" fillId="2" borderId="1" xfId="0" applyNumberFormat="1" applyFont="1" applyFill="1" applyBorder="1" applyAlignment="1" applyProtection="1">
      <alignment horizontal="left" vertical="center" wrapText="1"/>
      <protection locked="0"/>
    </xf>
    <xf numFmtId="2" fontId="2" fillId="2" borderId="1" xfId="0" applyNumberFormat="1" applyFont="1" applyFill="1" applyBorder="1" applyAlignment="1" applyProtection="1">
      <alignment horizontal="left" vertical="center" wrapText="1"/>
      <protection locked="0"/>
    </xf>
    <xf numFmtId="2" fontId="4" fillId="2" borderId="0" xfId="0" applyNumberFormat="1" applyFont="1" applyFill="1" applyBorder="1" applyAlignment="1" applyProtection="1">
      <alignment horizontal="left" vertical="center"/>
      <protection locked="0"/>
    </xf>
    <xf numFmtId="2" fontId="3" fillId="2" borderId="0" xfId="0" applyNumberFormat="1" applyFont="1" applyFill="1" applyBorder="1" applyAlignment="1" applyProtection="1">
      <alignment horizontal="right" vertical="center" wrapText="1"/>
      <protection locked="0"/>
    </xf>
    <xf numFmtId="2" fontId="3" fillId="2" borderId="2" xfId="0" applyNumberFormat="1" applyFont="1" applyFill="1" applyBorder="1" applyAlignment="1" applyProtection="1">
      <alignment horizontal="left" vertical="center" wrapText="1"/>
      <protection locked="0"/>
    </xf>
    <xf numFmtId="2" fontId="2" fillId="2" borderId="2" xfId="0" applyNumberFormat="1" applyFont="1" applyFill="1" applyBorder="1" applyAlignment="1" applyProtection="1">
      <alignment horizontal="left" vertical="center" wrapText="1"/>
      <protection locked="0"/>
    </xf>
    <xf numFmtId="2" fontId="2" fillId="2" borderId="3" xfId="0" applyNumberFormat="1" applyFont="1" applyFill="1" applyBorder="1" applyAlignment="1" applyProtection="1">
      <alignment horizontal="left" vertical="center" wrapText="1"/>
      <protection locked="0"/>
    </xf>
    <xf numFmtId="2" fontId="0" fillId="0" borderId="1" xfId="0" applyNumberFormat="1" applyBorder="1" applyAlignment="1" applyProtection="1">
      <alignment vertical="center" wrapText="1"/>
      <protection locked="0"/>
    </xf>
    <xf numFmtId="2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2" fillId="3" borderId="6" xfId="0" applyNumberFormat="1" applyFont="1" applyFill="1" applyBorder="1" applyAlignment="1" applyProtection="1">
      <alignment horizontal="right" vertical="center" wrapText="1"/>
      <protection locked="0"/>
    </xf>
    <xf numFmtId="165" fontId="5" fillId="2" borderId="6" xfId="0" applyNumberFormat="1" applyFont="1" applyFill="1" applyBorder="1" applyAlignment="1" applyProtection="1">
      <alignment horizontal="right" vertical="center" wrapText="1"/>
    </xf>
    <xf numFmtId="2" fontId="5" fillId="2" borderId="6" xfId="0" applyNumberFormat="1" applyFont="1" applyFill="1" applyBorder="1" applyAlignment="1" applyProtection="1">
      <alignment horizontal="right" vertical="center" wrapText="1"/>
    </xf>
    <xf numFmtId="4" fontId="5" fillId="2" borderId="6" xfId="0" applyNumberFormat="1" applyFont="1" applyFill="1" applyBorder="1" applyAlignment="1">
      <alignment horizontal="right" vertical="center" wrapText="1"/>
    </xf>
    <xf numFmtId="2" fontId="6" fillId="0" borderId="7" xfId="0" applyNumberFormat="1" applyFont="1" applyBorder="1" applyAlignment="1" applyProtection="1">
      <alignment horizontal="center" vertical="center" wrapText="1"/>
    </xf>
    <xf numFmtId="10" fontId="7" fillId="0" borderId="7" xfId="0" applyNumberFormat="1" applyFont="1" applyBorder="1" applyAlignment="1" applyProtection="1">
      <alignment horizontal="center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/>
    <xf numFmtId="0" fontId="8" fillId="4" borderId="8" xfId="0" applyFont="1" applyFill="1" applyBorder="1" applyAlignment="1">
      <alignment vertical="top" wrapText="1"/>
    </xf>
    <xf numFmtId="170" fontId="8" fillId="4" borderId="9" xfId="0" applyNumberFormat="1" applyFont="1" applyFill="1" applyBorder="1" applyAlignment="1">
      <alignment horizontal="right" vertical="top" wrapText="1"/>
    </xf>
    <xf numFmtId="2" fontId="8" fillId="4" borderId="8" xfId="0" applyNumberFormat="1" applyFont="1" applyFill="1" applyBorder="1" applyAlignment="1">
      <alignment vertical="top" wrapText="1"/>
    </xf>
    <xf numFmtId="171" fontId="8" fillId="4" borderId="8" xfId="0" applyNumberFormat="1" applyFont="1" applyFill="1" applyBorder="1" applyAlignment="1">
      <alignment vertical="top" wrapText="1"/>
    </xf>
    <xf numFmtId="4" fontId="8" fillId="4" borderId="8" xfId="0" applyNumberFormat="1" applyFont="1" applyFill="1" applyBorder="1" applyAlignment="1">
      <alignment vertical="top" wrapText="1"/>
    </xf>
    <xf numFmtId="172" fontId="8" fillId="4" borderId="8" xfId="0" applyNumberFormat="1" applyFont="1" applyFill="1" applyBorder="1" applyAlignment="1">
      <alignment vertical="top" wrapText="1"/>
    </xf>
    <xf numFmtId="0" fontId="9" fillId="4" borderId="8" xfId="0" applyFont="1" applyFill="1" applyBorder="1" applyAlignment="1">
      <alignment vertical="top" wrapText="1"/>
    </xf>
    <xf numFmtId="166" fontId="9" fillId="4" borderId="8" xfId="0" applyNumberFormat="1" applyFont="1" applyFill="1" applyBorder="1" applyAlignment="1">
      <alignment vertical="top" wrapText="1"/>
    </xf>
    <xf numFmtId="164" fontId="9" fillId="4" borderId="9" xfId="0" applyNumberFormat="1" applyFont="1" applyFill="1" applyBorder="1" applyAlignment="1">
      <alignment horizontal="right" vertical="top" wrapText="1"/>
    </xf>
    <xf numFmtId="2" fontId="9" fillId="4" borderId="8" xfId="0" applyNumberFormat="1" applyFont="1" applyFill="1" applyBorder="1" applyAlignment="1">
      <alignment vertical="top" wrapText="1"/>
    </xf>
    <xf numFmtId="171" fontId="9" fillId="4" borderId="8" xfId="0" applyNumberFormat="1" applyFont="1" applyFill="1" applyBorder="1" applyAlignment="1">
      <alignment vertical="top" wrapText="1"/>
    </xf>
    <xf numFmtId="170" fontId="9" fillId="4" borderId="9" xfId="0" applyNumberFormat="1" applyFont="1" applyFill="1" applyBorder="1" applyAlignment="1">
      <alignment horizontal="right" vertical="top" wrapText="1"/>
    </xf>
    <xf numFmtId="168" fontId="9" fillId="4" borderId="9" xfId="0" applyNumberFormat="1" applyFont="1" applyFill="1" applyBorder="1" applyAlignment="1">
      <alignment horizontal="right" vertical="top" wrapText="1"/>
    </xf>
    <xf numFmtId="172" fontId="9" fillId="4" borderId="8" xfId="0" applyNumberFormat="1" applyFont="1" applyFill="1" applyBorder="1" applyAlignment="1">
      <alignment vertical="top" wrapText="1"/>
    </xf>
    <xf numFmtId="169" fontId="9" fillId="4" borderId="8" xfId="0" applyNumberFormat="1" applyFont="1" applyFill="1" applyBorder="1" applyAlignment="1">
      <alignment vertical="top" wrapText="1"/>
    </xf>
    <xf numFmtId="4" fontId="9" fillId="4" borderId="8" xfId="0" applyNumberFormat="1" applyFont="1" applyFill="1" applyBorder="1" applyAlignment="1">
      <alignment vertical="top" wrapText="1"/>
    </xf>
    <xf numFmtId="164" fontId="8" fillId="4" borderId="9" xfId="0" applyNumberFormat="1" applyFont="1" applyFill="1" applyBorder="1" applyAlignment="1">
      <alignment horizontal="right" vertical="top" wrapText="1"/>
    </xf>
    <xf numFmtId="165" fontId="9" fillId="5" borderId="8" xfId="0" applyNumberFormat="1" applyFont="1" applyFill="1" applyBorder="1" applyAlignment="1">
      <alignment vertical="top" wrapText="1"/>
    </xf>
    <xf numFmtId="165" fontId="9" fillId="5" borderId="10" xfId="0" applyNumberFormat="1" applyFont="1" applyFill="1" applyBorder="1" applyAlignment="1">
      <alignment vertical="top" wrapText="1"/>
    </xf>
    <xf numFmtId="165" fontId="9" fillId="5" borderId="11" xfId="0" applyNumberFormat="1" applyFont="1" applyFill="1" applyBorder="1" applyAlignment="1">
      <alignment vertical="top" wrapText="1"/>
    </xf>
    <xf numFmtId="165" fontId="9" fillId="4" borderId="8" xfId="0" applyNumberFormat="1" applyFont="1" applyFill="1" applyBorder="1" applyAlignment="1">
      <alignment vertical="top" wrapText="1"/>
    </xf>
    <xf numFmtId="167" fontId="9" fillId="5" borderId="8" xfId="0" applyNumberFormat="1" applyFont="1" applyFill="1" applyBorder="1" applyAlignment="1">
      <alignment vertical="top" wrapText="1"/>
    </xf>
    <xf numFmtId="167" fontId="9" fillId="5" borderId="10" xfId="0" applyNumberFormat="1" applyFont="1" applyFill="1" applyBorder="1" applyAlignment="1">
      <alignment vertical="top" wrapText="1"/>
    </xf>
    <xf numFmtId="167" fontId="9" fillId="5" borderId="11" xfId="0" applyNumberFormat="1" applyFont="1" applyFill="1" applyBorder="1" applyAlignment="1">
      <alignment vertical="top" wrapText="1"/>
    </xf>
    <xf numFmtId="0" fontId="8" fillId="5" borderId="8" xfId="0" applyFont="1" applyFill="1" applyBorder="1" applyAlignment="1" applyProtection="1">
      <alignment horizontal="center" vertical="center" wrapText="1"/>
      <protection locked="0"/>
    </xf>
    <xf numFmtId="0" fontId="8" fillId="5" borderId="9" xfId="0" applyFont="1" applyFill="1" applyBorder="1" applyAlignment="1" applyProtection="1">
      <alignment horizontal="center" vertical="center" wrapText="1"/>
      <protection locked="0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>
      <alignment vertical="top"/>
    </xf>
    <xf numFmtId="0" fontId="9" fillId="4" borderId="8" xfId="0" applyFont="1" applyFill="1" applyBorder="1" applyAlignment="1">
      <alignment vertical="top"/>
    </xf>
    <xf numFmtId="165" fontId="8" fillId="4" borderId="8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/>
    <xf numFmtId="0" fontId="10" fillId="4" borderId="0" xfId="0" applyNumberFormat="1" applyFont="1" applyFill="1" applyBorder="1" applyAlignment="1">
      <alignment vertical="top"/>
    </xf>
    <xf numFmtId="0" fontId="10" fillId="4" borderId="0" xfId="0" applyNumberFormat="1" applyFont="1" applyFill="1" applyBorder="1" applyAlignment="1">
      <alignment vertical="top" wrapText="1"/>
    </xf>
    <xf numFmtId="0" fontId="8" fillId="4" borderId="0" xfId="0" applyNumberFormat="1" applyFont="1" applyFill="1" applyBorder="1" applyAlignment="1">
      <alignment vertical="top"/>
    </xf>
    <xf numFmtId="0" fontId="8" fillId="4" borderId="0" xfId="0" applyNumberFormat="1" applyFont="1" applyFill="1" applyBorder="1" applyAlignment="1">
      <alignment vertical="top" wrapText="1"/>
    </xf>
    <xf numFmtId="164" fontId="9" fillId="4" borderId="9" xfId="0" applyNumberFormat="1" applyFont="1" applyFill="1" applyBorder="1" applyAlignment="1">
      <alignment vertical="top" wrapText="1"/>
    </xf>
    <xf numFmtId="171" fontId="13" fillId="4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top"/>
    </xf>
    <xf numFmtId="0" fontId="8" fillId="0" borderId="0" xfId="0" applyNumberFormat="1" applyFont="1" applyFill="1" applyBorder="1" applyAlignment="1">
      <alignment vertical="top" wrapText="1"/>
    </xf>
    <xf numFmtId="0" fontId="12" fillId="0" borderId="0" xfId="0" applyNumberFormat="1" applyFont="1" applyFill="1" applyBorder="1" applyAlignment="1">
      <alignment vertical="top" wrapText="1"/>
    </xf>
    <xf numFmtId="0" fontId="12" fillId="4" borderId="0" xfId="0" applyNumberFormat="1" applyFont="1" applyFill="1" applyBorder="1" applyAlignment="1">
      <alignment vertical="top" wrapText="1"/>
    </xf>
    <xf numFmtId="168" fontId="9" fillId="4" borderId="9" xfId="0" applyNumberFormat="1" applyFont="1" applyFill="1" applyBorder="1" applyAlignment="1">
      <alignment vertical="top" wrapText="1"/>
    </xf>
    <xf numFmtId="2" fontId="13" fillId="4" borderId="8" xfId="0" applyNumberFormat="1" applyFont="1" applyFill="1" applyBorder="1" applyAlignment="1">
      <alignment vertical="top" wrapText="1"/>
    </xf>
    <xf numFmtId="172" fontId="13" fillId="4" borderId="8" xfId="0" applyNumberFormat="1" applyFont="1" applyFill="1" applyBorder="1" applyAlignment="1">
      <alignment vertical="top" wrapText="1"/>
    </xf>
    <xf numFmtId="168" fontId="8" fillId="4" borderId="9" xfId="0" applyNumberFormat="1" applyFont="1" applyFill="1" applyBorder="1" applyAlignment="1">
      <alignment horizontal="right" vertical="top" wrapText="1"/>
    </xf>
    <xf numFmtId="171" fontId="12" fillId="4" borderId="8" xfId="0" applyNumberFormat="1" applyFont="1" applyFill="1" applyBorder="1" applyAlignment="1">
      <alignment vertical="top" wrapText="1"/>
    </xf>
    <xf numFmtId="2" fontId="12" fillId="4" borderId="8" xfId="0" applyNumberFormat="1" applyFont="1" applyFill="1" applyBorder="1" applyAlignment="1">
      <alignment vertical="top" wrapText="1"/>
    </xf>
    <xf numFmtId="173" fontId="9" fillId="4" borderId="9" xfId="0" applyNumberFormat="1" applyFont="1" applyFill="1" applyBorder="1" applyAlignment="1">
      <alignment horizontal="right" vertical="top" wrapText="1"/>
    </xf>
    <xf numFmtId="167" fontId="9" fillId="4" borderId="8" xfId="0" applyNumberFormat="1" applyFont="1" applyFill="1" applyBorder="1" applyAlignment="1">
      <alignment vertical="top" wrapText="1"/>
    </xf>
    <xf numFmtId="4" fontId="13" fillId="4" borderId="8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 applyAlignment="1"/>
    <xf numFmtId="167" fontId="12" fillId="4" borderId="8" xfId="0" applyNumberFormat="1" applyFont="1" applyFill="1" applyBorder="1" applyAlignment="1">
      <alignment vertical="top" wrapText="1"/>
    </xf>
    <xf numFmtId="167" fontId="8" fillId="4" borderId="8" xfId="0" applyNumberFormat="1" applyFont="1" applyFill="1" applyBorder="1" applyAlignment="1">
      <alignment vertical="top" wrapText="1"/>
    </xf>
    <xf numFmtId="174" fontId="9" fillId="5" borderId="8" xfId="0" applyNumberFormat="1" applyFont="1" applyFill="1" applyBorder="1" applyAlignment="1">
      <alignment vertical="top" wrapText="1"/>
    </xf>
    <xf numFmtId="174" fontId="9" fillId="5" borderId="10" xfId="0" applyNumberFormat="1" applyFont="1" applyFill="1" applyBorder="1" applyAlignment="1">
      <alignment vertical="top" wrapText="1"/>
    </xf>
    <xf numFmtId="174" fontId="9" fillId="5" borderId="11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 applyProtection="1">
      <alignment horizontal="left" vertical="center" wrapText="1"/>
      <protection locked="0"/>
    </xf>
    <xf numFmtId="2" fontId="3" fillId="2" borderId="0" xfId="0" applyNumberFormat="1" applyFont="1" applyFill="1" applyBorder="1" applyAlignment="1" applyProtection="1">
      <alignment horizontal="right" vertical="center" wrapText="1"/>
      <protection locked="0"/>
    </xf>
    <xf numFmtId="2" fontId="2" fillId="2" borderId="0" xfId="0" applyNumberFormat="1" applyFont="1" applyFill="1" applyBorder="1" applyAlignment="1" applyProtection="1">
      <alignment horizontal="left" vertical="center" wrapText="1"/>
    </xf>
    <xf numFmtId="2" fontId="0" fillId="0" borderId="0" xfId="0" applyNumberFormat="1" applyAlignment="1" applyProtection="1">
      <alignment vertical="center" wrapText="1"/>
    </xf>
    <xf numFmtId="2" fontId="3" fillId="2" borderId="0" xfId="0" applyNumberFormat="1" applyFont="1" applyFill="1" applyBorder="1" applyAlignment="1" applyProtection="1">
      <alignment horizontal="left" vertical="center" wrapText="1"/>
    </xf>
    <xf numFmtId="2" fontId="3" fillId="2" borderId="0" xfId="0" applyNumberFormat="1" applyFont="1" applyFill="1" applyBorder="1" applyAlignment="1" applyProtection="1">
      <alignment horizontal="left" vertical="center"/>
    </xf>
    <xf numFmtId="2" fontId="3" fillId="2" borderId="1" xfId="0" applyNumberFormat="1" applyFont="1" applyFill="1" applyBorder="1" applyAlignment="1" applyProtection="1">
      <alignment horizontal="left" vertical="center" wrapText="1"/>
    </xf>
    <xf numFmtId="2" fontId="2" fillId="2" borderId="1" xfId="0" applyNumberFormat="1" applyFont="1" applyFill="1" applyBorder="1" applyAlignment="1" applyProtection="1">
      <alignment horizontal="left" vertical="center" wrapText="1"/>
    </xf>
    <xf numFmtId="2" fontId="4" fillId="2" borderId="0" xfId="0" applyNumberFormat="1" applyFont="1" applyFill="1" applyBorder="1" applyAlignment="1" applyProtection="1">
      <alignment horizontal="left" vertical="center"/>
    </xf>
    <xf numFmtId="2" fontId="3" fillId="2" borderId="0" xfId="0" applyNumberFormat="1" applyFont="1" applyFill="1" applyBorder="1" applyAlignment="1" applyProtection="1">
      <alignment horizontal="right" vertical="center" wrapText="1"/>
    </xf>
    <xf numFmtId="2" fontId="3" fillId="2" borderId="2" xfId="0" applyNumberFormat="1" applyFont="1" applyFill="1" applyBorder="1" applyAlignment="1" applyProtection="1">
      <alignment horizontal="left" vertical="center" wrapText="1"/>
    </xf>
    <xf numFmtId="2" fontId="2" fillId="2" borderId="2" xfId="0" applyNumberFormat="1" applyFont="1" applyFill="1" applyBorder="1" applyAlignment="1" applyProtection="1">
      <alignment horizontal="left" vertical="center" wrapText="1"/>
    </xf>
    <xf numFmtId="2" fontId="2" fillId="2" borderId="3" xfId="0" applyNumberFormat="1" applyFont="1" applyFill="1" applyBorder="1" applyAlignment="1" applyProtection="1">
      <alignment horizontal="left" vertical="center" wrapText="1"/>
    </xf>
    <xf numFmtId="2" fontId="3" fillId="2" borderId="0" xfId="0" applyNumberFormat="1" applyFont="1" applyFill="1" applyBorder="1" applyAlignment="1" applyProtection="1">
      <alignment horizontal="left" vertical="center" wrapText="1"/>
    </xf>
    <xf numFmtId="2" fontId="0" fillId="0" borderId="1" xfId="0" applyNumberFormat="1" applyBorder="1" applyAlignment="1" applyProtection="1">
      <alignment vertical="center" wrapText="1"/>
    </xf>
    <xf numFmtId="2" fontId="3" fillId="2" borderId="0" xfId="0" applyNumberFormat="1" applyFont="1" applyFill="1" applyBorder="1" applyAlignment="1" applyProtection="1">
      <alignment horizontal="right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2" fontId="3" fillId="2" borderId="4" xfId="0" applyNumberFormat="1" applyFont="1" applyFill="1" applyBorder="1" applyAlignment="1" applyProtection="1">
      <alignment horizontal="center" vertical="center" wrapText="1"/>
    </xf>
    <xf numFmtId="2" fontId="3" fillId="2" borderId="5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8" fillId="4" borderId="0" xfId="0" applyNumberFormat="1" applyFont="1" applyFill="1" applyBorder="1" applyAlignment="1" applyProtection="1">
      <alignment vertical="top"/>
    </xf>
    <xf numFmtId="0" fontId="8" fillId="4" borderId="0" xfId="0" applyNumberFormat="1" applyFont="1" applyFill="1" applyBorder="1" applyAlignment="1" applyProtection="1">
      <alignment vertical="top" wrapText="1"/>
    </xf>
    <xf numFmtId="0" fontId="0" fillId="0" borderId="0" xfId="0" applyProtection="1"/>
    <xf numFmtId="0" fontId="9" fillId="4" borderId="8" xfId="0" applyFont="1" applyFill="1" applyBorder="1" applyAlignment="1" applyProtection="1">
      <alignment vertical="top"/>
    </xf>
    <xf numFmtId="166" fontId="9" fillId="4" borderId="8" xfId="0" applyNumberFormat="1" applyFont="1" applyFill="1" applyBorder="1" applyAlignment="1" applyProtection="1">
      <alignment vertical="top" wrapText="1"/>
    </xf>
    <xf numFmtId="0" fontId="9" fillId="4" borderId="8" xfId="0" applyFont="1" applyFill="1" applyBorder="1" applyAlignment="1" applyProtection="1">
      <alignment vertical="top" wrapText="1"/>
    </xf>
    <xf numFmtId="164" fontId="9" fillId="4" borderId="9" xfId="0" applyNumberFormat="1" applyFont="1" applyFill="1" applyBorder="1" applyAlignment="1" applyProtection="1">
      <alignment vertical="top" wrapText="1"/>
    </xf>
    <xf numFmtId="2" fontId="2" fillId="3" borderId="6" xfId="0" applyNumberFormat="1" applyFont="1" applyFill="1" applyBorder="1" applyAlignment="1" applyProtection="1">
      <alignment horizontal="right" vertical="center" wrapText="1"/>
    </xf>
    <xf numFmtId="4" fontId="5" fillId="2" borderId="6" xfId="0" applyNumberFormat="1" applyFont="1" applyFill="1" applyBorder="1" applyAlignment="1" applyProtection="1">
      <alignment horizontal="right" vertical="center" wrapText="1"/>
    </xf>
    <xf numFmtId="0" fontId="10" fillId="4" borderId="0" xfId="0" applyNumberFormat="1" applyFont="1" applyFill="1" applyBorder="1" applyAlignment="1" applyProtection="1">
      <alignment vertical="top"/>
    </xf>
    <xf numFmtId="0" fontId="10" fillId="4" borderId="0" xfId="0" applyNumberFormat="1" applyFont="1" applyFill="1" applyBorder="1" applyAlignment="1" applyProtection="1">
      <alignment vertical="top" wrapText="1"/>
    </xf>
    <xf numFmtId="0" fontId="8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 wrapText="1"/>
    </xf>
    <xf numFmtId="165" fontId="9" fillId="5" borderId="8" xfId="0" applyNumberFormat="1" applyFont="1" applyFill="1" applyBorder="1" applyAlignment="1" applyProtection="1">
      <alignment vertical="top" wrapText="1"/>
    </xf>
    <xf numFmtId="165" fontId="9" fillId="5" borderId="10" xfId="0" applyNumberFormat="1" applyFont="1" applyFill="1" applyBorder="1" applyAlignment="1" applyProtection="1">
      <alignment vertical="top" wrapText="1"/>
    </xf>
    <xf numFmtId="0" fontId="12" fillId="4" borderId="0" xfId="0" applyNumberFormat="1" applyFont="1" applyFill="1" applyBorder="1" applyAlignment="1" applyProtection="1">
      <alignment vertical="top" wrapText="1"/>
    </xf>
    <xf numFmtId="169" fontId="9" fillId="4" borderId="8" xfId="0" applyNumberFormat="1" applyFont="1" applyFill="1" applyBorder="1" applyAlignment="1" applyProtection="1">
      <alignment vertical="top" wrapText="1"/>
    </xf>
    <xf numFmtId="168" fontId="9" fillId="4" borderId="9" xfId="0" applyNumberFormat="1" applyFont="1" applyFill="1" applyBorder="1" applyAlignment="1" applyProtection="1">
      <alignment vertical="top" wrapText="1"/>
    </xf>
    <xf numFmtId="164" fontId="9" fillId="4" borderId="9" xfId="0" applyNumberFormat="1" applyFont="1" applyFill="1" applyBorder="1" applyAlignment="1" applyProtection="1">
      <alignment horizontal="right" vertical="top" wrapText="1"/>
    </xf>
    <xf numFmtId="168" fontId="9" fillId="4" borderId="9" xfId="0" applyNumberFormat="1" applyFont="1" applyFill="1" applyBorder="1" applyAlignment="1" applyProtection="1">
      <alignment horizontal="right" vertical="top" wrapText="1"/>
    </xf>
    <xf numFmtId="0" fontId="8" fillId="4" borderId="8" xfId="0" applyFont="1" applyFill="1" applyBorder="1" applyAlignment="1" applyProtection="1">
      <alignment vertical="top"/>
    </xf>
    <xf numFmtId="0" fontId="8" fillId="4" borderId="8" xfId="0" applyFont="1" applyFill="1" applyBorder="1" applyAlignment="1" applyProtection="1">
      <alignment vertical="top" wrapText="1"/>
    </xf>
    <xf numFmtId="168" fontId="8" fillId="4" borderId="9" xfId="0" applyNumberFormat="1" applyFont="1" applyFill="1" applyBorder="1" applyAlignment="1" applyProtection="1">
      <alignment horizontal="right" vertical="top" wrapText="1"/>
    </xf>
    <xf numFmtId="164" fontId="8" fillId="4" borderId="9" xfId="0" applyNumberFormat="1" applyFont="1" applyFill="1" applyBorder="1" applyAlignment="1" applyProtection="1">
      <alignment horizontal="right" vertical="top" wrapText="1"/>
    </xf>
    <xf numFmtId="170" fontId="8" fillId="4" borderId="9" xfId="0" applyNumberFormat="1" applyFont="1" applyFill="1" applyBorder="1" applyAlignment="1" applyProtection="1">
      <alignment horizontal="right" vertical="top" wrapText="1"/>
    </xf>
    <xf numFmtId="173" fontId="9" fillId="4" borderId="9" xfId="0" applyNumberFormat="1" applyFont="1" applyFill="1" applyBorder="1" applyAlignment="1" applyProtection="1">
      <alignment horizontal="right" vertical="top" wrapText="1"/>
    </xf>
    <xf numFmtId="167" fontId="9" fillId="5" borderId="8" xfId="0" applyNumberFormat="1" applyFont="1" applyFill="1" applyBorder="1" applyAlignment="1" applyProtection="1">
      <alignment vertical="top" wrapText="1"/>
    </xf>
    <xf numFmtId="167" fontId="9" fillId="5" borderId="10" xfId="0" applyNumberFormat="1" applyFont="1" applyFill="1" applyBorder="1" applyAlignment="1" applyProtection="1">
      <alignment vertical="top" wrapText="1"/>
    </xf>
    <xf numFmtId="170" fontId="9" fillId="4" borderId="9" xfId="0" applyNumberFormat="1" applyFont="1" applyFill="1" applyBorder="1" applyAlignment="1" applyProtection="1">
      <alignment horizontal="right" vertical="top" wrapText="1"/>
    </xf>
    <xf numFmtId="0" fontId="11" fillId="0" borderId="0" xfId="0" applyNumberFormat="1" applyFont="1" applyFill="1" applyBorder="1" applyAlignment="1" applyProtection="1"/>
    <xf numFmtId="174" fontId="9" fillId="5" borderId="8" xfId="0" applyNumberFormat="1" applyFont="1" applyFill="1" applyBorder="1" applyAlignment="1" applyProtection="1">
      <alignment vertical="top" wrapText="1"/>
    </xf>
    <xf numFmtId="174" fontId="9" fillId="5" borderId="10" xfId="0" applyNumberFormat="1" applyFont="1" applyFill="1" applyBorder="1" applyAlignment="1" applyProtection="1">
      <alignment vertical="top" wrapText="1"/>
    </xf>
    <xf numFmtId="2" fontId="0" fillId="0" borderId="0" xfId="0" applyNumberFormat="1" applyFont="1" applyFill="1" applyBorder="1" applyAlignment="1" applyProtection="1">
      <alignment vertical="center" wrapText="1"/>
    </xf>
    <xf numFmtId="2" fontId="1" fillId="0" borderId="0" xfId="0" applyNumberFormat="1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4C7DC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81D41A"/>
      <rgbColor rgb="00FFBF00"/>
      <rgbColor rgb="00FF9900"/>
      <rgbColor rgb="00FF6600"/>
      <rgbColor rgb="00666699"/>
      <rgbColor rgb="00969696"/>
      <rgbColor rgb="00003366"/>
      <rgbColor rgb="00339966"/>
      <rgbColor rgb="000100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571500</xdr:colOff>
      <xdr:row>0</xdr:row>
      <xdr:rowOff>47625</xdr:rowOff>
    </xdr:from>
    <xdr:to>
      <xdr:col>0</xdr:col>
      <xdr:colOff>990600</xdr:colOff>
      <xdr:row>2</xdr:row>
      <xdr:rowOff>104775</xdr:rowOff>
    </xdr:to>
    <xdr:pic>
      <xdr:nvPicPr>
        <xdr:cNvPr id="23571" name="Figura 2_ 1">
          <a:extLst>
            <a:ext uri="{FF2B5EF4-FFF2-40B4-BE49-F238E27FC236}">
              <a16:creationId xmlns:a16="http://schemas.microsoft.com/office/drawing/2014/main" id="{4CA421B5-B9B7-4FEB-86B3-2FF865EF5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"/>
          <a:ext cx="4191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571500</xdr:colOff>
      <xdr:row>0</xdr:row>
      <xdr:rowOff>47625</xdr:rowOff>
    </xdr:from>
    <xdr:to>
      <xdr:col>0</xdr:col>
      <xdr:colOff>990600</xdr:colOff>
      <xdr:row>2</xdr:row>
      <xdr:rowOff>104775</xdr:rowOff>
    </xdr:to>
    <xdr:pic>
      <xdr:nvPicPr>
        <xdr:cNvPr id="2" name="Figura 2_ 1">
          <a:extLst>
            <a:ext uri="{FF2B5EF4-FFF2-40B4-BE49-F238E27FC236}">
              <a16:creationId xmlns:a16="http://schemas.microsoft.com/office/drawing/2014/main" id="{DC0C3933-77E8-4792-8446-30A5DB125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"/>
          <a:ext cx="4191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Q706"/>
  <sheetViews>
    <sheetView tabSelected="1" zoomScale="110" zoomScaleNormal="110" workbookViewId="0">
      <pane ySplit="14" topLeftCell="A15" activePane="bottomLeft" state="frozen"/>
      <selection pane="bottomLeft" activeCell="C16" sqref="C16"/>
    </sheetView>
  </sheetViews>
  <sheetFormatPr defaultColWidth="11.42578125" defaultRowHeight="12.75" x14ac:dyDescent="0.2"/>
  <cols>
    <col min="1" max="1" width="15.7109375" style="1" customWidth="1"/>
    <col min="2" max="2" width="12.42578125" style="1" customWidth="1"/>
    <col min="3" max="3" width="86.140625" style="1" customWidth="1"/>
    <col min="4" max="4" width="7.5703125" style="1" customWidth="1"/>
    <col min="5" max="5" width="11.140625" style="1" customWidth="1"/>
    <col min="6" max="6" width="15.85546875" style="2" customWidth="1"/>
    <col min="7" max="7" width="13.28515625" style="2" customWidth="1"/>
    <col min="8" max="8" width="13.85546875" style="1" customWidth="1"/>
    <col min="9" max="9" width="11" style="2" customWidth="1"/>
    <col min="10" max="10" width="16.140625" style="1" customWidth="1"/>
    <col min="11" max="11" width="16" style="1" customWidth="1"/>
    <col min="12" max="12" width="20.42578125" style="1" customWidth="1"/>
    <col min="13" max="13" width="14.140625" style="1" customWidth="1"/>
    <col min="14" max="14" width="15" style="1" customWidth="1"/>
    <col min="15" max="15" width="14.85546875" style="3" customWidth="1"/>
    <col min="16" max="16384" width="11.42578125" style="4"/>
  </cols>
  <sheetData>
    <row r="1" spans="1:17" s="6" customForma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x14ac:dyDescent="0.2">
      <c r="A2" s="7"/>
      <c r="B2" s="8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6" customFormat="1" x14ac:dyDescent="0.2">
      <c r="A3" s="9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s="6" customFormat="1" x14ac:dyDescent="0.2">
      <c r="A4" s="7"/>
      <c r="B4" s="5"/>
      <c r="C4" s="5"/>
      <c r="D4" s="5"/>
      <c r="E4" s="5"/>
      <c r="F4" s="5"/>
      <c r="G4" s="5"/>
      <c r="H4" s="11" t="s">
        <v>1</v>
      </c>
      <c r="I4" s="5"/>
      <c r="J4" s="5"/>
      <c r="K4" s="5"/>
      <c r="L4" s="5"/>
      <c r="M4" s="5"/>
      <c r="N4" s="5"/>
      <c r="O4" s="5"/>
      <c r="P4" s="5"/>
      <c r="Q4" s="5"/>
    </row>
    <row r="5" spans="1:17" s="6" customFormat="1" x14ac:dyDescent="0.2">
      <c r="A5" s="12" t="s">
        <v>2</v>
      </c>
      <c r="B5" s="7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s="6" customFormat="1" x14ac:dyDescent="0.2">
      <c r="A6" s="12" t="s">
        <v>3</v>
      </c>
      <c r="B6" s="13"/>
      <c r="C6" s="14"/>
      <c r="D6" s="14"/>
      <c r="E6" s="1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6" customFormat="1" ht="14.65" customHeight="1" x14ac:dyDescent="0.2">
      <c r="A7" s="12" t="s">
        <v>4</v>
      </c>
      <c r="B7" s="7"/>
      <c r="C7" s="15"/>
      <c r="D7" s="14"/>
      <c r="E7" s="14"/>
      <c r="F7" s="5"/>
      <c r="G7" s="5"/>
      <c r="H7" s="5"/>
      <c r="I7" s="5"/>
      <c r="J7" s="5"/>
      <c r="K7" s="5"/>
      <c r="L7" s="5"/>
      <c r="M7" s="87" t="s">
        <v>5</v>
      </c>
      <c r="N7" s="87"/>
      <c r="O7" s="5"/>
      <c r="P7" s="5"/>
      <c r="Q7" s="5"/>
    </row>
    <row r="8" spans="1:17" s="6" customFormat="1" ht="14.65" customHeight="1" x14ac:dyDescent="0.2">
      <c r="A8" s="12" t="s">
        <v>6</v>
      </c>
      <c r="B8" s="13"/>
      <c r="C8" s="14"/>
      <c r="D8" s="10"/>
      <c r="E8" s="16"/>
      <c r="F8" s="5"/>
      <c r="G8" s="5"/>
      <c r="H8" s="88"/>
      <c r="I8" s="88"/>
      <c r="J8" s="88"/>
      <c r="K8" s="5"/>
      <c r="L8" s="5"/>
      <c r="M8" s="5"/>
      <c r="N8" s="5"/>
      <c r="O8" s="5"/>
      <c r="P8" s="5"/>
      <c r="Q8" s="5"/>
    </row>
    <row r="9" spans="1:17" s="6" customFormat="1" ht="22.5" x14ac:dyDescent="0.2">
      <c r="A9" s="96" t="s">
        <v>10</v>
      </c>
      <c r="B9" s="17"/>
      <c r="C9" s="12" t="s">
        <v>8</v>
      </c>
      <c r="D9" s="17" t="s">
        <v>9</v>
      </c>
      <c r="E9" s="7"/>
      <c r="F9" s="7"/>
      <c r="G9" s="7"/>
      <c r="H9" s="7"/>
      <c r="I9" s="5"/>
      <c r="J9" s="5"/>
      <c r="K9" s="5"/>
      <c r="L9" s="5"/>
      <c r="M9" s="5"/>
      <c r="N9" s="5"/>
      <c r="O9" s="5"/>
      <c r="P9" s="5"/>
      <c r="Q9" s="5"/>
    </row>
    <row r="10" spans="1:17" s="6" customFormat="1" ht="20.85" customHeight="1" x14ac:dyDescent="0.2">
      <c r="A10" s="96" t="s">
        <v>7</v>
      </c>
      <c r="B10" s="17"/>
      <c r="C10" s="12" t="s">
        <v>11</v>
      </c>
      <c r="D10" s="17" t="s">
        <v>9</v>
      </c>
      <c r="E10" s="7"/>
      <c r="F10" s="5"/>
      <c r="G10" s="5"/>
      <c r="H10" s="88"/>
      <c r="I10" s="88"/>
      <c r="J10" s="88"/>
      <c r="K10" s="5"/>
      <c r="L10" s="5"/>
      <c r="M10" s="18" t="s">
        <v>12</v>
      </c>
      <c r="N10" s="19" t="s">
        <v>13</v>
      </c>
      <c r="O10" s="5"/>
      <c r="P10" s="5"/>
      <c r="Q10" s="5"/>
    </row>
    <row r="11" spans="1:17" s="6" customFormat="1" x14ac:dyDescent="0.2">
      <c r="A11" s="7"/>
      <c r="B11" s="7"/>
      <c r="C11" s="5"/>
      <c r="D11" s="5"/>
      <c r="E11" s="5"/>
      <c r="F11" s="5"/>
      <c r="G11" s="5"/>
      <c r="H11" s="5"/>
      <c r="I11" s="5"/>
      <c r="J11" s="5"/>
      <c r="K11" s="5"/>
      <c r="L11" s="5"/>
      <c r="M11" s="18" t="e">
        <f>SUM(M15:M702)/$O$706</f>
        <v>#DIV/0!</v>
      </c>
      <c r="N11" s="18" t="e">
        <f>SUM(N15:N702)/$O$706</f>
        <v>#DIV/0!</v>
      </c>
      <c r="O11" s="5"/>
      <c r="P11" s="5"/>
      <c r="Q11" s="5"/>
    </row>
    <row r="12" spans="1:17" s="6" customFormat="1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  <c r="Q12" s="26"/>
    </row>
    <row r="13" spans="1:17" s="6" customFormat="1" ht="21" customHeight="1" x14ac:dyDescent="0.2">
      <c r="A13" s="64" t="s">
        <v>67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</row>
    <row r="14" spans="1:17" ht="18" x14ac:dyDescent="0.2">
      <c r="A14" s="56" t="s">
        <v>14</v>
      </c>
      <c r="B14" s="55" t="s">
        <v>15</v>
      </c>
      <c r="C14" s="55" t="s">
        <v>16</v>
      </c>
      <c r="D14" s="55" t="s">
        <v>17</v>
      </c>
      <c r="E14" s="57" t="s">
        <v>18</v>
      </c>
      <c r="F14" s="53" t="s">
        <v>19</v>
      </c>
      <c r="G14" s="54" t="s">
        <v>20</v>
      </c>
      <c r="H14" s="55" t="s">
        <v>21</v>
      </c>
      <c r="I14" s="53" t="s">
        <v>22</v>
      </c>
      <c r="J14" s="55" t="s">
        <v>33</v>
      </c>
      <c r="K14" s="55" t="s">
        <v>34</v>
      </c>
      <c r="L14" s="55" t="s">
        <v>23</v>
      </c>
      <c r="M14" s="55" t="s">
        <v>35</v>
      </c>
      <c r="N14" s="55" t="s">
        <v>36</v>
      </c>
      <c r="O14" s="55" t="s">
        <v>24</v>
      </c>
      <c r="P14" s="55" t="s">
        <v>25</v>
      </c>
      <c r="Q14" s="55" t="s">
        <v>26</v>
      </c>
    </row>
    <row r="15" spans="1:17" ht="24.75" customHeight="1" x14ac:dyDescent="0.2">
      <c r="A15" s="59" t="s">
        <v>65</v>
      </c>
      <c r="B15" s="36">
        <v>98459</v>
      </c>
      <c r="C15" s="35" t="s">
        <v>68</v>
      </c>
      <c r="D15" s="35" t="s">
        <v>27</v>
      </c>
      <c r="E15" s="66">
        <v>57.26</v>
      </c>
      <c r="F15" s="20"/>
      <c r="G15" s="20"/>
      <c r="H15" s="21">
        <f>TRUNC(F15+G15,2)</f>
        <v>0</v>
      </c>
      <c r="I15" s="20">
        <f>$B$10</f>
        <v>0</v>
      </c>
      <c r="J15" s="22">
        <f>F15+(I15/100*F15)</f>
        <v>0</v>
      </c>
      <c r="K15" s="22">
        <f>G15+(I15/100*G15)</f>
        <v>0</v>
      </c>
      <c r="L15" s="21">
        <f>TRUNC(J15+K15,2)</f>
        <v>0</v>
      </c>
      <c r="M15" s="23">
        <f>IF((J15+K15),TRUNC((J15/(J15+K15)*O15),2),0)</f>
        <v>0</v>
      </c>
      <c r="N15" s="23">
        <f>IF((J15+K15),TRUNC((K15/(J15+K15)*O15),2),0)</f>
        <v>0</v>
      </c>
      <c r="O15" s="21">
        <f>TRUNC(L15*E15,2)</f>
        <v>0</v>
      </c>
      <c r="P15" s="24" t="str">
        <f>IF(O15&lt;=(Relatório!O4*1.05),"PREÇO VÁLIDO","PREÇO INVÁLIDO")</f>
        <v>PREÇO VÁLIDO</v>
      </c>
      <c r="Q15" s="25">
        <f>(O15/Relatório!O4)-1</f>
        <v>-1</v>
      </c>
    </row>
    <row r="16" spans="1:17" ht="18" x14ac:dyDescent="0.2">
      <c r="A16" s="59" t="s">
        <v>65</v>
      </c>
      <c r="B16" s="36">
        <v>99059</v>
      </c>
      <c r="C16" s="35" t="s">
        <v>69</v>
      </c>
      <c r="D16" s="35" t="s">
        <v>29</v>
      </c>
      <c r="E16" s="66">
        <v>89.9</v>
      </c>
      <c r="F16" s="20"/>
      <c r="G16" s="20"/>
      <c r="H16" s="21">
        <f>TRUNC(F16+G16,2)</f>
        <v>0</v>
      </c>
      <c r="I16" s="20">
        <f>$B$10</f>
        <v>0</v>
      </c>
      <c r="J16" s="22">
        <f>F16+(I16/100*F16)</f>
        <v>0</v>
      </c>
      <c r="K16" s="22">
        <f>G16+(I16/100*G16)</f>
        <v>0</v>
      </c>
      <c r="L16" s="21">
        <f>TRUNC(J16+K16,2)</f>
        <v>0</v>
      </c>
      <c r="M16" s="23">
        <f>IF((J16+K16),TRUNC((J16/(J16+K16)*O16),2),0)</f>
        <v>0</v>
      </c>
      <c r="N16" s="23">
        <f>IF((J16+K16),TRUNC((K16/(J16+K16)*O16),2),0)</f>
        <v>0</v>
      </c>
      <c r="O16" s="21">
        <f>TRUNC(L16*E16,2)</f>
        <v>0</v>
      </c>
      <c r="P16" s="24" t="str">
        <f>IF(O16&lt;=(Relatório!O5*1.05),"PREÇO VÁLIDO","PREÇO INVÁLIDO")</f>
        <v>PREÇO VÁLIDO</v>
      </c>
      <c r="Q16" s="25">
        <f>(O16/Relatório!O5)-1</f>
        <v>-1</v>
      </c>
    </row>
    <row r="17" spans="1:17" x14ac:dyDescent="0.2">
      <c r="A17" s="62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</row>
    <row r="18" spans="1:17" x14ac:dyDescent="0.2">
      <c r="A18" s="68" t="s">
        <v>28</v>
      </c>
      <c r="B18" s="69"/>
      <c r="C18" s="69"/>
      <c r="D18" s="69"/>
      <c r="E18" s="69"/>
      <c r="F18" s="70"/>
      <c r="G18" s="70"/>
      <c r="H18" s="69"/>
      <c r="I18" s="69"/>
      <c r="J18" s="69"/>
      <c r="K18" s="69"/>
      <c r="L18" s="69"/>
      <c r="M18" s="69"/>
      <c r="N18" s="69"/>
      <c r="O18" s="46">
        <f>SUM(O15:O16)</f>
        <v>0</v>
      </c>
      <c r="P18" s="47"/>
      <c r="Q18" s="48"/>
    </row>
    <row r="19" spans="1:17" s="6" customFormat="1" x14ac:dyDescent="0.2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</row>
    <row r="20" spans="1:17" s="6" customFormat="1" x14ac:dyDescent="0.2">
      <c r="A20" s="64" t="s">
        <v>70</v>
      </c>
      <c r="B20" s="65"/>
      <c r="C20" s="65"/>
      <c r="D20" s="65"/>
      <c r="E20" s="65"/>
      <c r="F20" s="71"/>
      <c r="G20" s="71"/>
      <c r="H20" s="65"/>
      <c r="I20" s="65"/>
      <c r="J20" s="65"/>
      <c r="K20" s="65"/>
      <c r="L20" s="65"/>
      <c r="M20" s="65"/>
      <c r="N20" s="65"/>
      <c r="O20" s="65"/>
      <c r="P20" s="65"/>
      <c r="Q20" s="65"/>
    </row>
    <row r="21" spans="1:17" x14ac:dyDescent="0.2">
      <c r="A21" s="64" t="s">
        <v>71</v>
      </c>
      <c r="B21" s="65"/>
      <c r="C21" s="65"/>
      <c r="D21" s="65"/>
      <c r="E21" s="65"/>
      <c r="F21" s="71"/>
      <c r="G21" s="71"/>
      <c r="H21" s="65"/>
      <c r="I21" s="65"/>
      <c r="J21" s="65"/>
      <c r="K21" s="65"/>
      <c r="L21" s="65"/>
      <c r="M21" s="65"/>
      <c r="N21" s="65"/>
      <c r="O21" s="65"/>
      <c r="P21" s="65"/>
      <c r="Q21" s="65"/>
    </row>
    <row r="22" spans="1:17" ht="18" x14ac:dyDescent="0.2">
      <c r="A22" s="56" t="s">
        <v>14</v>
      </c>
      <c r="B22" s="55" t="s">
        <v>15</v>
      </c>
      <c r="C22" s="55" t="s">
        <v>16</v>
      </c>
      <c r="D22" s="55" t="s">
        <v>17</v>
      </c>
      <c r="E22" s="57" t="s">
        <v>18</v>
      </c>
      <c r="F22" s="53" t="s">
        <v>19</v>
      </c>
      <c r="G22" s="54" t="s">
        <v>20</v>
      </c>
      <c r="H22" s="55" t="s">
        <v>21</v>
      </c>
      <c r="I22" s="53" t="s">
        <v>22</v>
      </c>
      <c r="J22" s="55" t="s">
        <v>33</v>
      </c>
      <c r="K22" s="55" t="s">
        <v>34</v>
      </c>
      <c r="L22" s="55" t="s">
        <v>23</v>
      </c>
      <c r="M22" s="55" t="s">
        <v>35</v>
      </c>
      <c r="N22" s="55" t="s">
        <v>36</v>
      </c>
      <c r="O22" s="55" t="s">
        <v>24</v>
      </c>
      <c r="P22" s="55" t="s">
        <v>25</v>
      </c>
      <c r="Q22" s="55" t="s">
        <v>26</v>
      </c>
    </row>
    <row r="23" spans="1:17" ht="18" x14ac:dyDescent="0.2">
      <c r="A23" s="59" t="s">
        <v>65</v>
      </c>
      <c r="B23" s="43">
        <v>104920</v>
      </c>
      <c r="C23" s="35" t="s">
        <v>72</v>
      </c>
      <c r="D23" s="35" t="s">
        <v>38</v>
      </c>
      <c r="E23" s="72">
        <v>269.2</v>
      </c>
      <c r="F23" s="20"/>
      <c r="G23" s="20"/>
      <c r="H23" s="21">
        <f t="shared" ref="H23:H42" si="0">TRUNC(F23+G23,2)</f>
        <v>0</v>
      </c>
      <c r="I23" s="20">
        <f t="shared" ref="I23:I42" si="1">$B$10</f>
        <v>0</v>
      </c>
      <c r="J23" s="22">
        <f t="shared" ref="J23:J42" si="2">F23+(I23/100*F23)</f>
        <v>0</v>
      </c>
      <c r="K23" s="22">
        <f t="shared" ref="K23:K42" si="3">G23+(I23/100*G23)</f>
        <v>0</v>
      </c>
      <c r="L23" s="21">
        <f t="shared" ref="L23:L42" si="4">TRUNC(J23+K23,2)</f>
        <v>0</v>
      </c>
      <c r="M23" s="23">
        <f t="shared" ref="M23:M42" si="5">IF((J23+K23),TRUNC((J23/(J23+K23)*O23),2),0)</f>
        <v>0</v>
      </c>
      <c r="N23" s="23">
        <f t="shared" ref="N23:N42" si="6">IF((J23+K23),TRUNC((K23/(J23+K23)*O23),2),0)</f>
        <v>0</v>
      </c>
      <c r="O23" s="21">
        <f t="shared" ref="O23:O42" si="7">TRUNC(L23*E23,2)</f>
        <v>0</v>
      </c>
      <c r="P23" s="24" t="str">
        <f>IF(O23&lt;=(Relatório!O12*1.05),"PREÇO VÁLIDO","PREÇO INVÁLIDO")</f>
        <v>PREÇO VÁLIDO</v>
      </c>
      <c r="Q23" s="25">
        <f>(O23/Relatório!O12)-1</f>
        <v>-1</v>
      </c>
    </row>
    <row r="24" spans="1:17" s="6" customFormat="1" ht="18" x14ac:dyDescent="0.2">
      <c r="A24" s="59" t="s">
        <v>65</v>
      </c>
      <c r="B24" s="43">
        <v>104921</v>
      </c>
      <c r="C24" s="35" t="s">
        <v>73</v>
      </c>
      <c r="D24" s="35" t="s">
        <v>38</v>
      </c>
      <c r="E24" s="72">
        <v>211.9</v>
      </c>
      <c r="F24" s="20"/>
      <c r="G24" s="20"/>
      <c r="H24" s="21">
        <f t="shared" si="0"/>
        <v>0</v>
      </c>
      <c r="I24" s="20">
        <f t="shared" si="1"/>
        <v>0</v>
      </c>
      <c r="J24" s="22">
        <f t="shared" si="2"/>
        <v>0</v>
      </c>
      <c r="K24" s="22">
        <f t="shared" si="3"/>
        <v>0</v>
      </c>
      <c r="L24" s="21">
        <f t="shared" si="4"/>
        <v>0</v>
      </c>
      <c r="M24" s="23">
        <f t="shared" si="5"/>
        <v>0</v>
      </c>
      <c r="N24" s="23">
        <f t="shared" si="6"/>
        <v>0</v>
      </c>
      <c r="O24" s="21">
        <f t="shared" si="7"/>
        <v>0</v>
      </c>
      <c r="P24" s="24" t="str">
        <f>IF(O24&lt;=(Relatório!O13*1.05),"PREÇO VÁLIDO","PREÇO INVÁLIDO")</f>
        <v>PREÇO VÁLIDO</v>
      </c>
      <c r="Q24" s="25">
        <f>(O24/Relatório!O13)-1</f>
        <v>-1</v>
      </c>
    </row>
    <row r="25" spans="1:17" ht="18" x14ac:dyDescent="0.2">
      <c r="A25" s="59" t="s">
        <v>65</v>
      </c>
      <c r="B25" s="36">
        <v>96557</v>
      </c>
      <c r="C25" s="35" t="s">
        <v>74</v>
      </c>
      <c r="D25" s="35" t="s">
        <v>30</v>
      </c>
      <c r="E25" s="66">
        <v>16</v>
      </c>
      <c r="F25" s="20"/>
      <c r="G25" s="20"/>
      <c r="H25" s="21">
        <f t="shared" si="0"/>
        <v>0</v>
      </c>
      <c r="I25" s="20">
        <f t="shared" si="1"/>
        <v>0</v>
      </c>
      <c r="J25" s="22">
        <f t="shared" si="2"/>
        <v>0</v>
      </c>
      <c r="K25" s="22">
        <f t="shared" si="3"/>
        <v>0</v>
      </c>
      <c r="L25" s="21">
        <f t="shared" si="4"/>
        <v>0</v>
      </c>
      <c r="M25" s="23">
        <f t="shared" si="5"/>
        <v>0</v>
      </c>
      <c r="N25" s="23">
        <f t="shared" si="6"/>
        <v>0</v>
      </c>
      <c r="O25" s="21">
        <f t="shared" si="7"/>
        <v>0</v>
      </c>
      <c r="P25" s="24" t="str">
        <f>IF(O25&lt;=(Relatório!O14*1.05),"PREÇO VÁLIDO","PREÇO INVÁLIDO")</f>
        <v>PREÇO VÁLIDO</v>
      </c>
      <c r="Q25" s="25">
        <f>(O25/Relatório!O14)-1</f>
        <v>-1</v>
      </c>
    </row>
    <row r="26" spans="1:17" s="6" customFormat="1" ht="18" x14ac:dyDescent="0.2">
      <c r="A26" s="59" t="s">
        <v>65</v>
      </c>
      <c r="B26" s="36">
        <v>96521</v>
      </c>
      <c r="C26" s="35" t="s">
        <v>53</v>
      </c>
      <c r="D26" s="35" t="s">
        <v>30</v>
      </c>
      <c r="E26" s="66">
        <v>72.2</v>
      </c>
      <c r="F26" s="20"/>
      <c r="G26" s="20"/>
      <c r="H26" s="21">
        <f t="shared" si="0"/>
        <v>0</v>
      </c>
      <c r="I26" s="20">
        <f t="shared" si="1"/>
        <v>0</v>
      </c>
      <c r="J26" s="22">
        <f t="shared" si="2"/>
        <v>0</v>
      </c>
      <c r="K26" s="22">
        <f t="shared" si="3"/>
        <v>0</v>
      </c>
      <c r="L26" s="21">
        <f t="shared" si="4"/>
        <v>0</v>
      </c>
      <c r="M26" s="23">
        <f t="shared" si="5"/>
        <v>0</v>
      </c>
      <c r="N26" s="23">
        <f t="shared" si="6"/>
        <v>0</v>
      </c>
      <c r="O26" s="21">
        <f t="shared" si="7"/>
        <v>0</v>
      </c>
      <c r="P26" s="24" t="str">
        <f>IF(O26&lt;=(Relatório!O15*1.05),"PREÇO VÁLIDO","PREÇO INVÁLIDO")</f>
        <v>PREÇO VÁLIDO</v>
      </c>
      <c r="Q26" s="25">
        <f>(O26/Relatório!O15)-1</f>
        <v>-1</v>
      </c>
    </row>
    <row r="27" spans="1:17" s="6" customFormat="1" ht="18" x14ac:dyDescent="0.2">
      <c r="A27" s="59" t="s">
        <v>65</v>
      </c>
      <c r="B27" s="36">
        <v>97083</v>
      </c>
      <c r="C27" s="35" t="s">
        <v>75</v>
      </c>
      <c r="D27" s="35" t="s">
        <v>27</v>
      </c>
      <c r="E27" s="66">
        <v>44.1</v>
      </c>
      <c r="F27" s="20"/>
      <c r="G27" s="20"/>
      <c r="H27" s="21">
        <f t="shared" si="0"/>
        <v>0</v>
      </c>
      <c r="I27" s="20">
        <f t="shared" si="1"/>
        <v>0</v>
      </c>
      <c r="J27" s="22">
        <f t="shared" si="2"/>
        <v>0</v>
      </c>
      <c r="K27" s="22">
        <f t="shared" si="3"/>
        <v>0</v>
      </c>
      <c r="L27" s="21">
        <f t="shared" si="4"/>
        <v>0</v>
      </c>
      <c r="M27" s="23">
        <f t="shared" si="5"/>
        <v>0</v>
      </c>
      <c r="N27" s="23">
        <f t="shared" si="6"/>
        <v>0</v>
      </c>
      <c r="O27" s="21">
        <f t="shared" si="7"/>
        <v>0</v>
      </c>
      <c r="P27" s="24" t="str">
        <f>IF(O27&lt;=(Relatório!O16*1.05),"PREÇO VÁLIDO","PREÇO INVÁLIDO")</f>
        <v>PREÇO VÁLIDO</v>
      </c>
      <c r="Q27" s="25">
        <f>(O27/Relatório!O16)-1</f>
        <v>-1</v>
      </c>
    </row>
    <row r="28" spans="1:17" s="6" customFormat="1" ht="18" x14ac:dyDescent="0.2">
      <c r="A28" s="59" t="s">
        <v>65</v>
      </c>
      <c r="B28" s="36">
        <v>96617</v>
      </c>
      <c r="C28" s="35" t="s">
        <v>76</v>
      </c>
      <c r="D28" s="35" t="s">
        <v>27</v>
      </c>
      <c r="E28" s="37">
        <v>31.07</v>
      </c>
      <c r="F28" s="20"/>
      <c r="G28" s="20"/>
      <c r="H28" s="21">
        <f t="shared" si="0"/>
        <v>0</v>
      </c>
      <c r="I28" s="20">
        <f t="shared" si="1"/>
        <v>0</v>
      </c>
      <c r="J28" s="22">
        <f t="shared" si="2"/>
        <v>0</v>
      </c>
      <c r="K28" s="22">
        <f t="shared" si="3"/>
        <v>0</v>
      </c>
      <c r="L28" s="21">
        <f t="shared" si="4"/>
        <v>0</v>
      </c>
      <c r="M28" s="23">
        <f t="shared" si="5"/>
        <v>0</v>
      </c>
      <c r="N28" s="23">
        <f t="shared" si="6"/>
        <v>0</v>
      </c>
      <c r="O28" s="21">
        <f t="shared" si="7"/>
        <v>0</v>
      </c>
      <c r="P28" s="24" t="str">
        <f>IF(O28&lt;=(Relatório!O17*1.05),"PREÇO VÁLIDO","PREÇO INVÁLIDO")</f>
        <v>PREÇO VÁLIDO</v>
      </c>
      <c r="Q28" s="25">
        <f>(O28/Relatório!O17)-1</f>
        <v>-1</v>
      </c>
    </row>
    <row r="29" spans="1:17" ht="18" x14ac:dyDescent="0.2">
      <c r="A29" s="59" t="s">
        <v>65</v>
      </c>
      <c r="B29" s="43">
        <v>100978</v>
      </c>
      <c r="C29" s="35" t="s">
        <v>77</v>
      </c>
      <c r="D29" s="35" t="s">
        <v>30</v>
      </c>
      <c r="E29" s="37">
        <v>29.4</v>
      </c>
      <c r="F29" s="20"/>
      <c r="G29" s="20"/>
      <c r="H29" s="21">
        <f t="shared" si="0"/>
        <v>0</v>
      </c>
      <c r="I29" s="20">
        <f t="shared" si="1"/>
        <v>0</v>
      </c>
      <c r="J29" s="22">
        <f t="shared" si="2"/>
        <v>0</v>
      </c>
      <c r="K29" s="22">
        <f t="shared" si="3"/>
        <v>0</v>
      </c>
      <c r="L29" s="21">
        <f t="shared" si="4"/>
        <v>0</v>
      </c>
      <c r="M29" s="23">
        <f t="shared" si="5"/>
        <v>0</v>
      </c>
      <c r="N29" s="23">
        <f t="shared" si="6"/>
        <v>0</v>
      </c>
      <c r="O29" s="21">
        <f t="shared" si="7"/>
        <v>0</v>
      </c>
      <c r="P29" s="24" t="str">
        <f>IF(O29&lt;=(Relatório!O18*1.05),"PREÇO VÁLIDO","PREÇO INVÁLIDO")</f>
        <v>PREÇO VÁLIDO</v>
      </c>
      <c r="Q29" s="25">
        <f>(O29/Relatório!O18)-1</f>
        <v>-1</v>
      </c>
    </row>
    <row r="30" spans="1:17" ht="18" x14ac:dyDescent="0.2">
      <c r="A30" s="59" t="s">
        <v>65</v>
      </c>
      <c r="B30" s="36">
        <v>95875</v>
      </c>
      <c r="C30" s="35" t="s">
        <v>78</v>
      </c>
      <c r="D30" s="35" t="s">
        <v>79</v>
      </c>
      <c r="E30" s="41">
        <v>882</v>
      </c>
      <c r="F30" s="20"/>
      <c r="G30" s="20"/>
      <c r="H30" s="21">
        <f t="shared" si="0"/>
        <v>0</v>
      </c>
      <c r="I30" s="20">
        <f t="shared" si="1"/>
        <v>0</v>
      </c>
      <c r="J30" s="22">
        <f t="shared" si="2"/>
        <v>0</v>
      </c>
      <c r="K30" s="22">
        <f t="shared" si="3"/>
        <v>0</v>
      </c>
      <c r="L30" s="21">
        <f t="shared" si="4"/>
        <v>0</v>
      </c>
      <c r="M30" s="23">
        <f t="shared" si="5"/>
        <v>0</v>
      </c>
      <c r="N30" s="23">
        <f t="shared" si="6"/>
        <v>0</v>
      </c>
      <c r="O30" s="21">
        <f t="shared" si="7"/>
        <v>0</v>
      </c>
      <c r="P30" s="24" t="str">
        <f>IF(O30&lt;=(Relatório!O19*1.05),"PREÇO VÁLIDO","PREÇO INVÁLIDO")</f>
        <v>PREÇO VÁLIDO</v>
      </c>
      <c r="Q30" s="25">
        <f>(O30/Relatório!O19)-1</f>
        <v>-1</v>
      </c>
    </row>
    <row r="31" spans="1:17" ht="18" x14ac:dyDescent="0.2">
      <c r="A31" s="59" t="s">
        <v>65</v>
      </c>
      <c r="B31" s="36">
        <v>93382</v>
      </c>
      <c r="C31" s="35" t="s">
        <v>55</v>
      </c>
      <c r="D31" s="35" t="s">
        <v>30</v>
      </c>
      <c r="E31" s="37">
        <v>59.99</v>
      </c>
      <c r="F31" s="20"/>
      <c r="G31" s="20"/>
      <c r="H31" s="21">
        <f t="shared" si="0"/>
        <v>0</v>
      </c>
      <c r="I31" s="20">
        <f t="shared" si="1"/>
        <v>0</v>
      </c>
      <c r="J31" s="22">
        <f t="shared" si="2"/>
        <v>0</v>
      </c>
      <c r="K31" s="22">
        <f t="shared" si="3"/>
        <v>0</v>
      </c>
      <c r="L31" s="21">
        <f t="shared" si="4"/>
        <v>0</v>
      </c>
      <c r="M31" s="23">
        <f t="shared" si="5"/>
        <v>0</v>
      </c>
      <c r="N31" s="23">
        <f t="shared" si="6"/>
        <v>0</v>
      </c>
      <c r="O31" s="21">
        <f t="shared" si="7"/>
        <v>0</v>
      </c>
      <c r="P31" s="24" t="str">
        <f>IF(O31&lt;=(Relatório!O20*1.05),"PREÇO VÁLIDO","PREÇO INVÁLIDO")</f>
        <v>PREÇO VÁLIDO</v>
      </c>
      <c r="Q31" s="25">
        <f>(O31/Relatório!O20)-1</f>
        <v>-1</v>
      </c>
    </row>
    <row r="32" spans="1:17" ht="18" x14ac:dyDescent="0.2">
      <c r="A32" s="59" t="s">
        <v>65</v>
      </c>
      <c r="B32" s="36">
        <v>95601</v>
      </c>
      <c r="C32" s="35" t="s">
        <v>80</v>
      </c>
      <c r="D32" s="35" t="s">
        <v>31</v>
      </c>
      <c r="E32" s="37">
        <v>43</v>
      </c>
      <c r="F32" s="20"/>
      <c r="G32" s="20"/>
      <c r="H32" s="21">
        <f t="shared" si="0"/>
        <v>0</v>
      </c>
      <c r="I32" s="20">
        <f t="shared" si="1"/>
        <v>0</v>
      </c>
      <c r="J32" s="22">
        <f t="shared" si="2"/>
        <v>0</v>
      </c>
      <c r="K32" s="22">
        <f t="shared" si="3"/>
        <v>0</v>
      </c>
      <c r="L32" s="21">
        <f t="shared" si="4"/>
        <v>0</v>
      </c>
      <c r="M32" s="23">
        <f t="shared" si="5"/>
        <v>0</v>
      </c>
      <c r="N32" s="23">
        <f t="shared" si="6"/>
        <v>0</v>
      </c>
      <c r="O32" s="21">
        <f t="shared" si="7"/>
        <v>0</v>
      </c>
      <c r="P32" s="24" t="str">
        <f>IF(O32&lt;=(Relatório!O21*1.05),"PREÇO VÁLIDO","PREÇO INVÁLIDO")</f>
        <v>PREÇO VÁLIDO</v>
      </c>
      <c r="Q32" s="25">
        <f>(O32/Relatório!O21)-1</f>
        <v>-1</v>
      </c>
    </row>
    <row r="33" spans="1:17" ht="18" x14ac:dyDescent="0.2">
      <c r="A33" s="59" t="s">
        <v>65</v>
      </c>
      <c r="B33" s="36">
        <v>96543</v>
      </c>
      <c r="C33" s="35" t="s">
        <v>37</v>
      </c>
      <c r="D33" s="35" t="s">
        <v>38</v>
      </c>
      <c r="E33" s="37">
        <v>69.8</v>
      </c>
      <c r="F33" s="20"/>
      <c r="G33" s="20"/>
      <c r="H33" s="21">
        <f t="shared" si="0"/>
        <v>0</v>
      </c>
      <c r="I33" s="20">
        <f t="shared" si="1"/>
        <v>0</v>
      </c>
      <c r="J33" s="22">
        <f t="shared" si="2"/>
        <v>0</v>
      </c>
      <c r="K33" s="22">
        <f t="shared" si="3"/>
        <v>0</v>
      </c>
      <c r="L33" s="21">
        <f t="shared" si="4"/>
        <v>0</v>
      </c>
      <c r="M33" s="23">
        <f t="shared" si="5"/>
        <v>0</v>
      </c>
      <c r="N33" s="23">
        <f t="shared" si="6"/>
        <v>0</v>
      </c>
      <c r="O33" s="21">
        <f t="shared" si="7"/>
        <v>0</v>
      </c>
      <c r="P33" s="24" t="str">
        <f>IF(O33&lt;=(Relatório!O22*1.05),"PREÇO VÁLIDO","PREÇO INVÁLIDO")</f>
        <v>PREÇO VÁLIDO</v>
      </c>
      <c r="Q33" s="25">
        <f>(O33/Relatório!O22)-1</f>
        <v>-1</v>
      </c>
    </row>
    <row r="34" spans="1:17" ht="18" x14ac:dyDescent="0.2">
      <c r="A34" s="59" t="s">
        <v>65</v>
      </c>
      <c r="B34" s="36">
        <v>96544</v>
      </c>
      <c r="C34" s="35" t="s">
        <v>81</v>
      </c>
      <c r="D34" s="35" t="s">
        <v>38</v>
      </c>
      <c r="E34" s="37">
        <v>42.3</v>
      </c>
      <c r="F34" s="20"/>
      <c r="G34" s="20"/>
      <c r="H34" s="21">
        <f t="shared" si="0"/>
        <v>0</v>
      </c>
      <c r="I34" s="20">
        <f t="shared" si="1"/>
        <v>0</v>
      </c>
      <c r="J34" s="22">
        <f t="shared" si="2"/>
        <v>0</v>
      </c>
      <c r="K34" s="22">
        <f t="shared" si="3"/>
        <v>0</v>
      </c>
      <c r="L34" s="21">
        <f t="shared" si="4"/>
        <v>0</v>
      </c>
      <c r="M34" s="23">
        <f t="shared" si="5"/>
        <v>0</v>
      </c>
      <c r="N34" s="23">
        <f t="shared" si="6"/>
        <v>0</v>
      </c>
      <c r="O34" s="21">
        <f t="shared" si="7"/>
        <v>0</v>
      </c>
      <c r="P34" s="24" t="str">
        <f>IF(O34&lt;=(Relatório!O23*1.05),"PREÇO VÁLIDO","PREÇO INVÁLIDO")</f>
        <v>PREÇO VÁLIDO</v>
      </c>
      <c r="Q34" s="25">
        <f>(O34/Relatório!O23)-1</f>
        <v>-1</v>
      </c>
    </row>
    <row r="35" spans="1:17" ht="18" x14ac:dyDescent="0.2">
      <c r="A35" s="59" t="s">
        <v>65</v>
      </c>
      <c r="B35" s="36">
        <v>96545</v>
      </c>
      <c r="C35" s="35" t="s">
        <v>54</v>
      </c>
      <c r="D35" s="35" t="s">
        <v>38</v>
      </c>
      <c r="E35" s="41">
        <v>384.6</v>
      </c>
      <c r="F35" s="20"/>
      <c r="G35" s="20"/>
      <c r="H35" s="21">
        <f t="shared" si="0"/>
        <v>0</v>
      </c>
      <c r="I35" s="20">
        <f t="shared" si="1"/>
        <v>0</v>
      </c>
      <c r="J35" s="22">
        <f t="shared" si="2"/>
        <v>0</v>
      </c>
      <c r="K35" s="22">
        <f t="shared" si="3"/>
        <v>0</v>
      </c>
      <c r="L35" s="21">
        <f t="shared" si="4"/>
        <v>0</v>
      </c>
      <c r="M35" s="23">
        <f t="shared" si="5"/>
        <v>0</v>
      </c>
      <c r="N35" s="23">
        <f t="shared" si="6"/>
        <v>0</v>
      </c>
      <c r="O35" s="21">
        <f t="shared" si="7"/>
        <v>0</v>
      </c>
      <c r="P35" s="24" t="str">
        <f>IF(O35&lt;=(Relatório!O24*1.05),"PREÇO VÁLIDO","PREÇO INVÁLIDO")</f>
        <v>PREÇO VÁLIDO</v>
      </c>
      <c r="Q35" s="25">
        <f>(O35/Relatório!O24)-1</f>
        <v>-1</v>
      </c>
    </row>
    <row r="36" spans="1:17" ht="18" x14ac:dyDescent="0.2">
      <c r="A36" s="59" t="s">
        <v>65</v>
      </c>
      <c r="B36" s="36">
        <v>96546</v>
      </c>
      <c r="C36" s="35" t="s">
        <v>39</v>
      </c>
      <c r="D36" s="35" t="s">
        <v>38</v>
      </c>
      <c r="E36" s="41">
        <v>241.5</v>
      </c>
      <c r="F36" s="20"/>
      <c r="G36" s="20"/>
      <c r="H36" s="21">
        <f t="shared" si="0"/>
        <v>0</v>
      </c>
      <c r="I36" s="20">
        <f t="shared" si="1"/>
        <v>0</v>
      </c>
      <c r="J36" s="22">
        <f t="shared" si="2"/>
        <v>0</v>
      </c>
      <c r="K36" s="22">
        <f t="shared" si="3"/>
        <v>0</v>
      </c>
      <c r="L36" s="21">
        <f t="shared" si="4"/>
        <v>0</v>
      </c>
      <c r="M36" s="23">
        <f t="shared" si="5"/>
        <v>0</v>
      </c>
      <c r="N36" s="23">
        <f t="shared" si="6"/>
        <v>0</v>
      </c>
      <c r="O36" s="21">
        <f t="shared" si="7"/>
        <v>0</v>
      </c>
      <c r="P36" s="24" t="str">
        <f>IF(O36&lt;=(Relatório!O25*1.05),"PREÇO VÁLIDO","PREÇO INVÁLIDO")</f>
        <v>PREÇO VÁLIDO</v>
      </c>
      <c r="Q36" s="25">
        <f>(O36/Relatório!O25)-1</f>
        <v>-1</v>
      </c>
    </row>
    <row r="37" spans="1:17" ht="18" x14ac:dyDescent="0.2">
      <c r="A37" s="58" t="s">
        <v>82</v>
      </c>
      <c r="B37" s="29" t="s">
        <v>83</v>
      </c>
      <c r="C37" s="29" t="s">
        <v>84</v>
      </c>
      <c r="D37" s="29" t="s">
        <v>29</v>
      </c>
      <c r="E37" s="75">
        <v>559</v>
      </c>
      <c r="F37" s="20"/>
      <c r="G37" s="20"/>
      <c r="H37" s="21">
        <f t="shared" si="0"/>
        <v>0</v>
      </c>
      <c r="I37" s="20">
        <f t="shared" si="1"/>
        <v>0</v>
      </c>
      <c r="J37" s="22">
        <f t="shared" si="2"/>
        <v>0</v>
      </c>
      <c r="K37" s="22">
        <f t="shared" si="3"/>
        <v>0</v>
      </c>
      <c r="L37" s="21">
        <f t="shared" si="4"/>
        <v>0</v>
      </c>
      <c r="M37" s="23">
        <f t="shared" si="5"/>
        <v>0</v>
      </c>
      <c r="N37" s="23">
        <f t="shared" si="6"/>
        <v>0</v>
      </c>
      <c r="O37" s="21">
        <f t="shared" si="7"/>
        <v>0</v>
      </c>
      <c r="P37" s="24" t="str">
        <f>IF(O37&lt;=(Relatório!O26*1.05),"PREÇO VÁLIDO","PREÇO INVÁLIDO")</f>
        <v>PREÇO VÁLIDO</v>
      </c>
      <c r="Q37" s="25">
        <f>(O37/Relatório!O26)-1</f>
        <v>-1</v>
      </c>
    </row>
    <row r="38" spans="1:17" ht="18" x14ac:dyDescent="0.2">
      <c r="A38" s="58" t="s">
        <v>82</v>
      </c>
      <c r="B38" s="29" t="s">
        <v>85</v>
      </c>
      <c r="C38" s="29" t="s">
        <v>86</v>
      </c>
      <c r="D38" s="29" t="s">
        <v>38</v>
      </c>
      <c r="E38" s="45">
        <v>14.4</v>
      </c>
      <c r="F38" s="20"/>
      <c r="G38" s="20"/>
      <c r="H38" s="21">
        <f t="shared" si="0"/>
        <v>0</v>
      </c>
      <c r="I38" s="20">
        <f t="shared" si="1"/>
        <v>0</v>
      </c>
      <c r="J38" s="22">
        <f t="shared" si="2"/>
        <v>0</v>
      </c>
      <c r="K38" s="22">
        <f t="shared" si="3"/>
        <v>0</v>
      </c>
      <c r="L38" s="21">
        <f t="shared" si="4"/>
        <v>0</v>
      </c>
      <c r="M38" s="23">
        <f t="shared" si="5"/>
        <v>0</v>
      </c>
      <c r="N38" s="23">
        <f t="shared" si="6"/>
        <v>0</v>
      </c>
      <c r="O38" s="21">
        <f t="shared" si="7"/>
        <v>0</v>
      </c>
      <c r="P38" s="24" t="str">
        <f>IF(O38&lt;=(Relatório!O27*1.05),"PREÇO VÁLIDO","PREÇO INVÁLIDO")</f>
        <v>PREÇO VÁLIDO</v>
      </c>
      <c r="Q38" s="25">
        <f>(O38/Relatório!O27)-1</f>
        <v>-1</v>
      </c>
    </row>
    <row r="39" spans="1:17" ht="18" x14ac:dyDescent="0.2">
      <c r="A39" s="58" t="s">
        <v>82</v>
      </c>
      <c r="B39" s="29" t="s">
        <v>87</v>
      </c>
      <c r="C39" s="29" t="s">
        <v>88</v>
      </c>
      <c r="D39" s="29" t="s">
        <v>31</v>
      </c>
      <c r="E39" s="30">
        <v>1</v>
      </c>
      <c r="F39" s="20"/>
      <c r="G39" s="20"/>
      <c r="H39" s="21">
        <f t="shared" si="0"/>
        <v>0</v>
      </c>
      <c r="I39" s="20">
        <f t="shared" si="1"/>
        <v>0</v>
      </c>
      <c r="J39" s="22">
        <f t="shared" si="2"/>
        <v>0</v>
      </c>
      <c r="K39" s="22">
        <f t="shared" si="3"/>
        <v>0</v>
      </c>
      <c r="L39" s="21">
        <f t="shared" si="4"/>
        <v>0</v>
      </c>
      <c r="M39" s="23">
        <f t="shared" si="5"/>
        <v>0</v>
      </c>
      <c r="N39" s="23">
        <f t="shared" si="6"/>
        <v>0</v>
      </c>
      <c r="O39" s="21">
        <f t="shared" si="7"/>
        <v>0</v>
      </c>
      <c r="P39" s="24" t="str">
        <f>IF(O39&lt;=(Relatório!O28*1.05),"PREÇO VÁLIDO","PREÇO INVÁLIDO")</f>
        <v>PREÇO VÁLIDO</v>
      </c>
      <c r="Q39" s="25">
        <f>(O39/Relatório!O28)-1</f>
        <v>-1</v>
      </c>
    </row>
    <row r="40" spans="1:17" s="6" customFormat="1" ht="18" x14ac:dyDescent="0.2">
      <c r="A40" s="59" t="s">
        <v>65</v>
      </c>
      <c r="B40" s="36">
        <v>96534</v>
      </c>
      <c r="C40" s="35" t="s">
        <v>89</v>
      </c>
      <c r="D40" s="35" t="s">
        <v>27</v>
      </c>
      <c r="E40" s="37">
        <v>93.6</v>
      </c>
      <c r="F40" s="20"/>
      <c r="G40" s="20"/>
      <c r="H40" s="21">
        <f t="shared" si="0"/>
        <v>0</v>
      </c>
      <c r="I40" s="20">
        <f t="shared" si="1"/>
        <v>0</v>
      </c>
      <c r="J40" s="22">
        <f t="shared" si="2"/>
        <v>0</v>
      </c>
      <c r="K40" s="22">
        <f t="shared" si="3"/>
        <v>0</v>
      </c>
      <c r="L40" s="21">
        <f t="shared" si="4"/>
        <v>0</v>
      </c>
      <c r="M40" s="23">
        <f t="shared" si="5"/>
        <v>0</v>
      </c>
      <c r="N40" s="23">
        <f t="shared" si="6"/>
        <v>0</v>
      </c>
      <c r="O40" s="21">
        <f t="shared" si="7"/>
        <v>0</v>
      </c>
      <c r="P40" s="24" t="str">
        <f>IF(O40&lt;=(Relatório!O29*1.05),"PREÇO VÁLIDO","PREÇO INVÁLIDO")</f>
        <v>PREÇO VÁLIDO</v>
      </c>
      <c r="Q40" s="25">
        <f>(O40/Relatório!O29)-1</f>
        <v>-1</v>
      </c>
    </row>
    <row r="41" spans="1:17" s="6" customFormat="1" ht="18" x14ac:dyDescent="0.2">
      <c r="A41" s="59" t="s">
        <v>65</v>
      </c>
      <c r="B41" s="36">
        <v>95579</v>
      </c>
      <c r="C41" s="35" t="s">
        <v>90</v>
      </c>
      <c r="D41" s="35" t="s">
        <v>38</v>
      </c>
      <c r="E41" s="78">
        <v>2646.9</v>
      </c>
      <c r="F41" s="20"/>
      <c r="G41" s="20"/>
      <c r="H41" s="21">
        <f t="shared" si="0"/>
        <v>0</v>
      </c>
      <c r="I41" s="20">
        <f t="shared" si="1"/>
        <v>0</v>
      </c>
      <c r="J41" s="22">
        <f t="shared" si="2"/>
        <v>0</v>
      </c>
      <c r="K41" s="22">
        <f t="shared" si="3"/>
        <v>0</v>
      </c>
      <c r="L41" s="21">
        <f t="shared" si="4"/>
        <v>0</v>
      </c>
      <c r="M41" s="23">
        <f t="shared" si="5"/>
        <v>0</v>
      </c>
      <c r="N41" s="23">
        <f t="shared" si="6"/>
        <v>0</v>
      </c>
      <c r="O41" s="21">
        <f t="shared" si="7"/>
        <v>0</v>
      </c>
      <c r="P41" s="24" t="str">
        <f>IF(O41&lt;=(Relatório!O30*1.05),"PREÇO VÁLIDO","PREÇO INVÁLIDO")</f>
        <v>PREÇO VÁLIDO</v>
      </c>
      <c r="Q41" s="25">
        <f>(O41/Relatório!O30)-1</f>
        <v>-1</v>
      </c>
    </row>
    <row r="42" spans="1:17" ht="18" x14ac:dyDescent="0.2">
      <c r="A42" s="59" t="s">
        <v>65</v>
      </c>
      <c r="B42" s="36">
        <v>95584</v>
      </c>
      <c r="C42" s="35" t="s">
        <v>91</v>
      </c>
      <c r="D42" s="35" t="s">
        <v>38</v>
      </c>
      <c r="E42" s="41">
        <v>240.3</v>
      </c>
      <c r="F42" s="20"/>
      <c r="G42" s="20"/>
      <c r="H42" s="21">
        <f t="shared" si="0"/>
        <v>0</v>
      </c>
      <c r="I42" s="20">
        <f t="shared" si="1"/>
        <v>0</v>
      </c>
      <c r="J42" s="22">
        <f t="shared" si="2"/>
        <v>0</v>
      </c>
      <c r="K42" s="22">
        <f t="shared" si="3"/>
        <v>0</v>
      </c>
      <c r="L42" s="21">
        <f t="shared" si="4"/>
        <v>0</v>
      </c>
      <c r="M42" s="23">
        <f t="shared" si="5"/>
        <v>0</v>
      </c>
      <c r="N42" s="23">
        <f t="shared" si="6"/>
        <v>0</v>
      </c>
      <c r="O42" s="21">
        <f t="shared" si="7"/>
        <v>0</v>
      </c>
      <c r="P42" s="24" t="str">
        <f>IF(O42&lt;=(Relatório!O31*1.05),"PREÇO VÁLIDO","PREÇO INVÁLIDO")</f>
        <v>PREÇO VÁLIDO</v>
      </c>
      <c r="Q42" s="25">
        <f>(O42/Relatório!O31)-1</f>
        <v>-1</v>
      </c>
    </row>
    <row r="43" spans="1:17" x14ac:dyDescent="0.2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</row>
    <row r="44" spans="1:17" x14ac:dyDescent="0.2">
      <c r="A44" s="64" t="s">
        <v>92</v>
      </c>
      <c r="B44" s="65"/>
      <c r="C44" s="65"/>
      <c r="D44" s="65"/>
      <c r="E44" s="65"/>
      <c r="F44" s="71"/>
      <c r="G44" s="71"/>
      <c r="H44" s="65"/>
      <c r="I44" s="65"/>
      <c r="J44" s="65"/>
      <c r="K44" s="65"/>
      <c r="L44" s="65"/>
      <c r="M44" s="65"/>
      <c r="N44" s="65"/>
      <c r="O44" s="65"/>
      <c r="P44" s="65"/>
      <c r="Q44" s="65"/>
    </row>
    <row r="45" spans="1:17" ht="18" x14ac:dyDescent="0.2">
      <c r="A45" s="56" t="s">
        <v>14</v>
      </c>
      <c r="B45" s="55" t="s">
        <v>15</v>
      </c>
      <c r="C45" s="55" t="s">
        <v>16</v>
      </c>
      <c r="D45" s="55" t="s">
        <v>17</v>
      </c>
      <c r="E45" s="57" t="s">
        <v>18</v>
      </c>
      <c r="F45" s="53" t="s">
        <v>19</v>
      </c>
      <c r="G45" s="54" t="s">
        <v>20</v>
      </c>
      <c r="H45" s="55" t="s">
        <v>21</v>
      </c>
      <c r="I45" s="53" t="s">
        <v>22</v>
      </c>
      <c r="J45" s="55" t="s">
        <v>33</v>
      </c>
      <c r="K45" s="55" t="s">
        <v>34</v>
      </c>
      <c r="L45" s="55" t="s">
        <v>23</v>
      </c>
      <c r="M45" s="55" t="s">
        <v>35</v>
      </c>
      <c r="N45" s="55" t="s">
        <v>36</v>
      </c>
      <c r="O45" s="55" t="s">
        <v>24</v>
      </c>
      <c r="P45" s="55" t="s">
        <v>25</v>
      </c>
      <c r="Q45" s="55" t="s">
        <v>26</v>
      </c>
    </row>
    <row r="46" spans="1:17" ht="18" x14ac:dyDescent="0.2">
      <c r="A46" s="59" t="s">
        <v>65</v>
      </c>
      <c r="B46" s="43">
        <v>104916</v>
      </c>
      <c r="C46" s="35" t="s">
        <v>93</v>
      </c>
      <c r="D46" s="35" t="s">
        <v>38</v>
      </c>
      <c r="E46" s="41">
        <v>198.9</v>
      </c>
      <c r="F46" s="20"/>
      <c r="G46" s="20"/>
      <c r="H46" s="21">
        <f t="shared" ref="H46:H53" si="8">TRUNC(F46+G46,2)</f>
        <v>0</v>
      </c>
      <c r="I46" s="20">
        <f t="shared" ref="I46:I53" si="9">$B$10</f>
        <v>0</v>
      </c>
      <c r="J46" s="22">
        <f t="shared" ref="J46:J53" si="10">F46+(I46/100*F46)</f>
        <v>0</v>
      </c>
      <c r="K46" s="22">
        <f t="shared" ref="K46:K53" si="11">G46+(I46/100*G46)</f>
        <v>0</v>
      </c>
      <c r="L46" s="21">
        <f t="shared" ref="L46:L53" si="12">TRUNC(J46+K46,2)</f>
        <v>0</v>
      </c>
      <c r="M46" s="23">
        <f t="shared" ref="M46:M53" si="13">IF((J46+K46),TRUNC((J46/(J46+K46)*O46),2),0)</f>
        <v>0</v>
      </c>
      <c r="N46" s="23">
        <f t="shared" ref="N46:N53" si="14">IF((J46+K46),TRUNC((K46/(J46+K46)*O46),2),0)</f>
        <v>0</v>
      </c>
      <c r="O46" s="21">
        <f t="shared" ref="O46:O53" si="15">TRUNC(L46*E46,2)</f>
        <v>0</v>
      </c>
      <c r="P46" s="24" t="str">
        <f>IF(O46&lt;=(Relatório!O35*1.05),"PREÇO VÁLIDO","PREÇO INVÁLIDO")</f>
        <v>PREÇO VÁLIDO</v>
      </c>
      <c r="Q46" s="25">
        <f>(O46/Relatório!O35)-1</f>
        <v>-1</v>
      </c>
    </row>
    <row r="47" spans="1:17" ht="18" x14ac:dyDescent="0.2">
      <c r="A47" s="59" t="s">
        <v>65</v>
      </c>
      <c r="B47" s="43">
        <v>104917</v>
      </c>
      <c r="C47" s="35" t="s">
        <v>94</v>
      </c>
      <c r="D47" s="35" t="s">
        <v>38</v>
      </c>
      <c r="E47" s="41">
        <v>198.4</v>
      </c>
      <c r="F47" s="20"/>
      <c r="G47" s="20"/>
      <c r="H47" s="21">
        <f t="shared" si="8"/>
        <v>0</v>
      </c>
      <c r="I47" s="20">
        <f t="shared" si="9"/>
        <v>0</v>
      </c>
      <c r="J47" s="22">
        <f t="shared" si="10"/>
        <v>0</v>
      </c>
      <c r="K47" s="22">
        <f t="shared" si="11"/>
        <v>0</v>
      </c>
      <c r="L47" s="21">
        <f t="shared" si="12"/>
        <v>0</v>
      </c>
      <c r="M47" s="23">
        <f t="shared" si="13"/>
        <v>0</v>
      </c>
      <c r="N47" s="23">
        <f t="shared" si="14"/>
        <v>0</v>
      </c>
      <c r="O47" s="21">
        <f t="shared" si="15"/>
        <v>0</v>
      </c>
      <c r="P47" s="24" t="str">
        <f>IF(O47&lt;=(Relatório!O36*1.05),"PREÇO VÁLIDO","PREÇO INVÁLIDO")</f>
        <v>PREÇO VÁLIDO</v>
      </c>
      <c r="Q47" s="25">
        <f>(O47/Relatório!O36)-1</f>
        <v>-1</v>
      </c>
    </row>
    <row r="48" spans="1:17" ht="18" x14ac:dyDescent="0.2">
      <c r="A48" s="59" t="s">
        <v>65</v>
      </c>
      <c r="B48" s="43">
        <v>104918</v>
      </c>
      <c r="C48" s="35" t="s">
        <v>95</v>
      </c>
      <c r="D48" s="35" t="s">
        <v>38</v>
      </c>
      <c r="E48" s="37">
        <v>78.400000000000006</v>
      </c>
      <c r="F48" s="20"/>
      <c r="G48" s="20"/>
      <c r="H48" s="21">
        <f t="shared" si="8"/>
        <v>0</v>
      </c>
      <c r="I48" s="20">
        <f t="shared" si="9"/>
        <v>0</v>
      </c>
      <c r="J48" s="22">
        <f t="shared" si="10"/>
        <v>0</v>
      </c>
      <c r="K48" s="22">
        <f t="shared" si="11"/>
        <v>0</v>
      </c>
      <c r="L48" s="21">
        <f t="shared" si="12"/>
        <v>0</v>
      </c>
      <c r="M48" s="23">
        <f t="shared" si="13"/>
        <v>0</v>
      </c>
      <c r="N48" s="23">
        <f t="shared" si="14"/>
        <v>0</v>
      </c>
      <c r="O48" s="21">
        <f t="shared" si="15"/>
        <v>0</v>
      </c>
      <c r="P48" s="24" t="str">
        <f>IF(O48&lt;=(Relatório!O37*1.05),"PREÇO VÁLIDO","PREÇO INVÁLIDO")</f>
        <v>PREÇO VÁLIDO</v>
      </c>
      <c r="Q48" s="25">
        <f>(O48/Relatório!O37)-1</f>
        <v>-1</v>
      </c>
    </row>
    <row r="49" spans="1:17" ht="18" x14ac:dyDescent="0.2">
      <c r="A49" s="59" t="s">
        <v>65</v>
      </c>
      <c r="B49" s="43">
        <v>104919</v>
      </c>
      <c r="C49" s="35" t="s">
        <v>96</v>
      </c>
      <c r="D49" s="35" t="s">
        <v>38</v>
      </c>
      <c r="E49" s="41">
        <v>154.6</v>
      </c>
      <c r="F49" s="20"/>
      <c r="G49" s="20"/>
      <c r="H49" s="21">
        <f t="shared" si="8"/>
        <v>0</v>
      </c>
      <c r="I49" s="20">
        <f t="shared" si="9"/>
        <v>0</v>
      </c>
      <c r="J49" s="22">
        <f t="shared" si="10"/>
        <v>0</v>
      </c>
      <c r="K49" s="22">
        <f t="shared" si="11"/>
        <v>0</v>
      </c>
      <c r="L49" s="21">
        <f t="shared" si="12"/>
        <v>0</v>
      </c>
      <c r="M49" s="23">
        <f t="shared" si="13"/>
        <v>0</v>
      </c>
      <c r="N49" s="23">
        <f t="shared" si="14"/>
        <v>0</v>
      </c>
      <c r="O49" s="21">
        <f t="shared" si="15"/>
        <v>0</v>
      </c>
      <c r="P49" s="24" t="str">
        <f>IF(O49&lt;=(Relatório!O38*1.05),"PREÇO VÁLIDO","PREÇO INVÁLIDO")</f>
        <v>PREÇO VÁLIDO</v>
      </c>
      <c r="Q49" s="25">
        <f>(O49/Relatório!O38)-1</f>
        <v>-1</v>
      </c>
    </row>
    <row r="50" spans="1:17" s="6" customFormat="1" ht="18" x14ac:dyDescent="0.2">
      <c r="A50" s="59" t="s">
        <v>65</v>
      </c>
      <c r="B50" s="43">
        <v>104920</v>
      </c>
      <c r="C50" s="35" t="s">
        <v>72</v>
      </c>
      <c r="D50" s="35" t="s">
        <v>38</v>
      </c>
      <c r="E50" s="41">
        <v>473.3</v>
      </c>
      <c r="F50" s="20"/>
      <c r="G50" s="20"/>
      <c r="H50" s="21">
        <f t="shared" si="8"/>
        <v>0</v>
      </c>
      <c r="I50" s="20">
        <f t="shared" si="9"/>
        <v>0</v>
      </c>
      <c r="J50" s="22">
        <f t="shared" si="10"/>
        <v>0</v>
      </c>
      <c r="K50" s="22">
        <f t="shared" si="11"/>
        <v>0</v>
      </c>
      <c r="L50" s="21">
        <f t="shared" si="12"/>
        <v>0</v>
      </c>
      <c r="M50" s="23">
        <f t="shared" si="13"/>
        <v>0</v>
      </c>
      <c r="N50" s="23">
        <f t="shared" si="14"/>
        <v>0</v>
      </c>
      <c r="O50" s="21">
        <f t="shared" si="15"/>
        <v>0</v>
      </c>
      <c r="P50" s="24" t="str">
        <f>IF(O50&lt;=(Relatório!O39*1.05),"PREÇO VÁLIDO","PREÇO INVÁLIDO")</f>
        <v>PREÇO VÁLIDO</v>
      </c>
      <c r="Q50" s="25">
        <f>(O50/Relatório!O39)-1</f>
        <v>-1</v>
      </c>
    </row>
    <row r="51" spans="1:17" s="6" customFormat="1" ht="18" x14ac:dyDescent="0.2">
      <c r="A51" s="59" t="s">
        <v>65</v>
      </c>
      <c r="B51" s="43">
        <v>104921</v>
      </c>
      <c r="C51" s="35" t="s">
        <v>73</v>
      </c>
      <c r="D51" s="35" t="s">
        <v>38</v>
      </c>
      <c r="E51" s="41">
        <v>469.2</v>
      </c>
      <c r="F51" s="20"/>
      <c r="G51" s="20"/>
      <c r="H51" s="21">
        <f t="shared" si="8"/>
        <v>0</v>
      </c>
      <c r="I51" s="20">
        <f t="shared" si="9"/>
        <v>0</v>
      </c>
      <c r="J51" s="22">
        <f t="shared" si="10"/>
        <v>0</v>
      </c>
      <c r="K51" s="22">
        <f t="shared" si="11"/>
        <v>0</v>
      </c>
      <c r="L51" s="21">
        <f t="shared" si="12"/>
        <v>0</v>
      </c>
      <c r="M51" s="23">
        <f t="shared" si="13"/>
        <v>0</v>
      </c>
      <c r="N51" s="23">
        <f t="shared" si="14"/>
        <v>0</v>
      </c>
      <c r="O51" s="21">
        <f t="shared" si="15"/>
        <v>0</v>
      </c>
      <c r="P51" s="24" t="str">
        <f>IF(O51&lt;=(Relatório!O40*1.05),"PREÇO VÁLIDO","PREÇO INVÁLIDO")</f>
        <v>PREÇO VÁLIDO</v>
      </c>
      <c r="Q51" s="25">
        <f>(O51/Relatório!O40)-1</f>
        <v>-1</v>
      </c>
    </row>
    <row r="52" spans="1:17" ht="18" x14ac:dyDescent="0.2">
      <c r="A52" s="59" t="s">
        <v>65</v>
      </c>
      <c r="B52" s="36">
        <v>96536</v>
      </c>
      <c r="C52" s="35" t="s">
        <v>97</v>
      </c>
      <c r="D52" s="35" t="s">
        <v>27</v>
      </c>
      <c r="E52" s="41">
        <v>208.5</v>
      </c>
      <c r="F52" s="20"/>
      <c r="G52" s="20"/>
      <c r="H52" s="21">
        <f t="shared" si="8"/>
        <v>0</v>
      </c>
      <c r="I52" s="20">
        <f t="shared" si="9"/>
        <v>0</v>
      </c>
      <c r="J52" s="22">
        <f t="shared" si="10"/>
        <v>0</v>
      </c>
      <c r="K52" s="22">
        <f t="shared" si="11"/>
        <v>0</v>
      </c>
      <c r="L52" s="21">
        <f t="shared" si="12"/>
        <v>0</v>
      </c>
      <c r="M52" s="23">
        <f t="shared" si="13"/>
        <v>0</v>
      </c>
      <c r="N52" s="23">
        <f t="shared" si="14"/>
        <v>0</v>
      </c>
      <c r="O52" s="21">
        <f t="shared" si="15"/>
        <v>0</v>
      </c>
      <c r="P52" s="24" t="str">
        <f>IF(O52&lt;=(Relatório!O41*1.05),"PREÇO VÁLIDO","PREÇO INVÁLIDO")</f>
        <v>PREÇO VÁLIDO</v>
      </c>
      <c r="Q52" s="25">
        <f>(O52/Relatório!O41)-1</f>
        <v>-1</v>
      </c>
    </row>
    <row r="53" spans="1:17" ht="18" x14ac:dyDescent="0.2">
      <c r="A53" s="59" t="s">
        <v>65</v>
      </c>
      <c r="B53" s="36">
        <v>96557</v>
      </c>
      <c r="C53" s="35" t="s">
        <v>74</v>
      </c>
      <c r="D53" s="35" t="s">
        <v>30</v>
      </c>
      <c r="E53" s="37">
        <v>17</v>
      </c>
      <c r="F53" s="20"/>
      <c r="G53" s="20"/>
      <c r="H53" s="21">
        <f t="shared" si="8"/>
        <v>0</v>
      </c>
      <c r="I53" s="20">
        <f t="shared" si="9"/>
        <v>0</v>
      </c>
      <c r="J53" s="22">
        <f t="shared" si="10"/>
        <v>0</v>
      </c>
      <c r="K53" s="22">
        <f t="shared" si="11"/>
        <v>0</v>
      </c>
      <c r="L53" s="21">
        <f t="shared" si="12"/>
        <v>0</v>
      </c>
      <c r="M53" s="23">
        <f t="shared" si="13"/>
        <v>0</v>
      </c>
      <c r="N53" s="23">
        <f t="shared" si="14"/>
        <v>0</v>
      </c>
      <c r="O53" s="21">
        <f t="shared" si="15"/>
        <v>0</v>
      </c>
      <c r="P53" s="24" t="str">
        <f>IF(O53&lt;=(Relatório!O42*1.05),"PREÇO VÁLIDO","PREÇO INVÁLIDO")</f>
        <v>PREÇO VÁLIDO</v>
      </c>
      <c r="Q53" s="25">
        <f>(O53/Relatório!O42)-1</f>
        <v>-1</v>
      </c>
    </row>
    <row r="54" spans="1:17" x14ac:dyDescent="0.2">
      <c r="A54" s="62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</row>
    <row r="55" spans="1:17" x14ac:dyDescent="0.2">
      <c r="A55" s="64" t="s">
        <v>98</v>
      </c>
      <c r="B55" s="65"/>
      <c r="C55" s="65"/>
      <c r="D55" s="65"/>
      <c r="E55" s="65"/>
      <c r="F55" s="71"/>
      <c r="G55" s="71"/>
      <c r="H55" s="65"/>
      <c r="I55" s="65"/>
      <c r="J55" s="65"/>
      <c r="K55" s="65"/>
      <c r="L55" s="65"/>
      <c r="M55" s="65"/>
      <c r="N55" s="65"/>
      <c r="O55" s="65"/>
      <c r="P55" s="65"/>
      <c r="Q55" s="65"/>
    </row>
    <row r="56" spans="1:17" ht="18" x14ac:dyDescent="0.2">
      <c r="A56" s="56" t="s">
        <v>14</v>
      </c>
      <c r="B56" s="55" t="s">
        <v>15</v>
      </c>
      <c r="C56" s="55" t="s">
        <v>16</v>
      </c>
      <c r="D56" s="55" t="s">
        <v>17</v>
      </c>
      <c r="E56" s="57" t="s">
        <v>18</v>
      </c>
      <c r="F56" s="53" t="s">
        <v>19</v>
      </c>
      <c r="G56" s="54" t="s">
        <v>20</v>
      </c>
      <c r="H56" s="55" t="s">
        <v>21</v>
      </c>
      <c r="I56" s="53" t="s">
        <v>22</v>
      </c>
      <c r="J56" s="55" t="s">
        <v>33</v>
      </c>
      <c r="K56" s="55" t="s">
        <v>34</v>
      </c>
      <c r="L56" s="55" t="s">
        <v>23</v>
      </c>
      <c r="M56" s="55" t="s">
        <v>35</v>
      </c>
      <c r="N56" s="55" t="s">
        <v>36</v>
      </c>
      <c r="O56" s="55" t="s">
        <v>24</v>
      </c>
      <c r="P56" s="55" t="s">
        <v>25</v>
      </c>
      <c r="Q56" s="55" t="s">
        <v>26</v>
      </c>
    </row>
    <row r="57" spans="1:17" ht="18" x14ac:dyDescent="0.2">
      <c r="A57" s="59" t="s">
        <v>65</v>
      </c>
      <c r="B57" s="36">
        <v>92767</v>
      </c>
      <c r="C57" s="35" t="s">
        <v>99</v>
      </c>
      <c r="D57" s="35" t="s">
        <v>38</v>
      </c>
      <c r="E57" s="41">
        <v>339.7</v>
      </c>
      <c r="F57" s="20"/>
      <c r="G57" s="20"/>
      <c r="H57" s="21">
        <f t="shared" ref="H57:H64" si="16">TRUNC(F57+G57,2)</f>
        <v>0</v>
      </c>
      <c r="I57" s="20">
        <f t="shared" ref="I57:I64" si="17">$B$10</f>
        <v>0</v>
      </c>
      <c r="J57" s="22">
        <f t="shared" ref="J57:J64" si="18">F57+(I57/100*F57)</f>
        <v>0</v>
      </c>
      <c r="K57" s="22">
        <f t="shared" ref="K57:K64" si="19">G57+(I57/100*G57)</f>
        <v>0</v>
      </c>
      <c r="L57" s="21">
        <f t="shared" ref="L57:L64" si="20">TRUNC(J57+K57,2)</f>
        <v>0</v>
      </c>
      <c r="M57" s="23">
        <f t="shared" ref="M57:M64" si="21">IF((J57+K57),TRUNC((J57/(J57+K57)*O57),2),0)</f>
        <v>0</v>
      </c>
      <c r="N57" s="23">
        <f t="shared" ref="N57:N64" si="22">IF((J57+K57),TRUNC((K57/(J57+K57)*O57),2),0)</f>
        <v>0</v>
      </c>
      <c r="O57" s="21">
        <f t="shared" ref="O57:O64" si="23">TRUNC(L57*E57,2)</f>
        <v>0</v>
      </c>
      <c r="P57" s="24" t="str">
        <f>IF(O57&lt;=(Relatório!O46*1.05),"PREÇO VÁLIDO","PREÇO INVÁLIDO")</f>
        <v>PREÇO VÁLIDO</v>
      </c>
      <c r="Q57" s="25">
        <f>(O57/Relatório!O46)-1</f>
        <v>-1</v>
      </c>
    </row>
    <row r="58" spans="1:17" ht="18" x14ac:dyDescent="0.2">
      <c r="A58" s="59" t="s">
        <v>65</v>
      </c>
      <c r="B58" s="36">
        <v>92769</v>
      </c>
      <c r="C58" s="35" t="s">
        <v>57</v>
      </c>
      <c r="D58" s="35" t="s">
        <v>38</v>
      </c>
      <c r="E58" s="37">
        <v>41.2</v>
      </c>
      <c r="F58" s="20"/>
      <c r="G58" s="20"/>
      <c r="H58" s="21">
        <f t="shared" si="16"/>
        <v>0</v>
      </c>
      <c r="I58" s="20">
        <f t="shared" si="17"/>
        <v>0</v>
      </c>
      <c r="J58" s="22">
        <f t="shared" si="18"/>
        <v>0</v>
      </c>
      <c r="K58" s="22">
        <f t="shared" si="19"/>
        <v>0</v>
      </c>
      <c r="L58" s="21">
        <f t="shared" si="20"/>
        <v>0</v>
      </c>
      <c r="M58" s="23">
        <f t="shared" si="21"/>
        <v>0</v>
      </c>
      <c r="N58" s="23">
        <f t="shared" si="22"/>
        <v>0</v>
      </c>
      <c r="O58" s="21">
        <f t="shared" si="23"/>
        <v>0</v>
      </c>
      <c r="P58" s="24" t="str">
        <f>IF(O58&lt;=(Relatório!O47*1.05),"PREÇO VÁLIDO","PREÇO INVÁLIDO")</f>
        <v>PREÇO VÁLIDO</v>
      </c>
      <c r="Q58" s="25">
        <f>(O58/Relatório!O47)-1</f>
        <v>-1</v>
      </c>
    </row>
    <row r="59" spans="1:17" ht="18" x14ac:dyDescent="0.2">
      <c r="A59" s="59" t="s">
        <v>65</v>
      </c>
      <c r="B59" s="36">
        <v>92770</v>
      </c>
      <c r="C59" s="35" t="s">
        <v>100</v>
      </c>
      <c r="D59" s="35" t="s">
        <v>38</v>
      </c>
      <c r="E59" s="37">
        <v>35.6</v>
      </c>
      <c r="F59" s="20"/>
      <c r="G59" s="20"/>
      <c r="H59" s="21">
        <f t="shared" si="16"/>
        <v>0</v>
      </c>
      <c r="I59" s="20">
        <f t="shared" si="17"/>
        <v>0</v>
      </c>
      <c r="J59" s="22">
        <f t="shared" si="18"/>
        <v>0</v>
      </c>
      <c r="K59" s="22">
        <f t="shared" si="19"/>
        <v>0</v>
      </c>
      <c r="L59" s="21">
        <f t="shared" si="20"/>
        <v>0</v>
      </c>
      <c r="M59" s="23">
        <f t="shared" si="21"/>
        <v>0</v>
      </c>
      <c r="N59" s="23">
        <f t="shared" si="22"/>
        <v>0</v>
      </c>
      <c r="O59" s="21">
        <f t="shared" si="23"/>
        <v>0</v>
      </c>
      <c r="P59" s="24" t="str">
        <f>IF(O59&lt;=(Relatório!O48*1.05),"PREÇO VÁLIDO","PREÇO INVÁLIDO")</f>
        <v>PREÇO VÁLIDO</v>
      </c>
      <c r="Q59" s="25">
        <f>(O59/Relatório!O48)-1</f>
        <v>-1</v>
      </c>
    </row>
    <row r="60" spans="1:17" s="6" customFormat="1" ht="18" x14ac:dyDescent="0.2">
      <c r="A60" s="59" t="s">
        <v>65</v>
      </c>
      <c r="B60" s="36">
        <v>92771</v>
      </c>
      <c r="C60" s="35" t="s">
        <v>101</v>
      </c>
      <c r="D60" s="35" t="s">
        <v>38</v>
      </c>
      <c r="E60" s="37">
        <v>81.599999999999994</v>
      </c>
      <c r="F60" s="20"/>
      <c r="G60" s="20"/>
      <c r="H60" s="21">
        <f t="shared" si="16"/>
        <v>0</v>
      </c>
      <c r="I60" s="20">
        <f t="shared" si="17"/>
        <v>0</v>
      </c>
      <c r="J60" s="22">
        <f t="shared" si="18"/>
        <v>0</v>
      </c>
      <c r="K60" s="22">
        <f t="shared" si="19"/>
        <v>0</v>
      </c>
      <c r="L60" s="21">
        <f t="shared" si="20"/>
        <v>0</v>
      </c>
      <c r="M60" s="23">
        <f t="shared" si="21"/>
        <v>0</v>
      </c>
      <c r="N60" s="23">
        <f t="shared" si="22"/>
        <v>0</v>
      </c>
      <c r="O60" s="21">
        <f t="shared" si="23"/>
        <v>0</v>
      </c>
      <c r="P60" s="24" t="str">
        <f>IF(O60&lt;=(Relatório!O49*1.05),"PREÇO VÁLIDO","PREÇO INVÁLIDO")</f>
        <v>PREÇO VÁLIDO</v>
      </c>
      <c r="Q60" s="25">
        <f>(O60/Relatório!O49)-1</f>
        <v>-1</v>
      </c>
    </row>
    <row r="61" spans="1:17" s="6" customFormat="1" ht="18" x14ac:dyDescent="0.2">
      <c r="A61" s="58" t="s">
        <v>82</v>
      </c>
      <c r="B61" s="29" t="s">
        <v>102</v>
      </c>
      <c r="C61" s="29" t="s">
        <v>103</v>
      </c>
      <c r="D61" s="29" t="s">
        <v>30</v>
      </c>
      <c r="E61" s="45">
        <v>26.3</v>
      </c>
      <c r="F61" s="20"/>
      <c r="G61" s="20"/>
      <c r="H61" s="21">
        <f t="shared" si="16"/>
        <v>0</v>
      </c>
      <c r="I61" s="20">
        <f t="shared" si="17"/>
        <v>0</v>
      </c>
      <c r="J61" s="22">
        <f t="shared" si="18"/>
        <v>0</v>
      </c>
      <c r="K61" s="22">
        <f t="shared" si="19"/>
        <v>0</v>
      </c>
      <c r="L61" s="21">
        <f t="shared" si="20"/>
        <v>0</v>
      </c>
      <c r="M61" s="23">
        <f t="shared" si="21"/>
        <v>0</v>
      </c>
      <c r="N61" s="23">
        <f t="shared" si="22"/>
        <v>0</v>
      </c>
      <c r="O61" s="21">
        <f t="shared" si="23"/>
        <v>0</v>
      </c>
      <c r="P61" s="24" t="str">
        <f>IF(O61&lt;=(Relatório!O50*1.05),"PREÇO VÁLIDO","PREÇO INVÁLIDO")</f>
        <v>PREÇO VÁLIDO</v>
      </c>
      <c r="Q61" s="25">
        <f>(O61/Relatório!O50)-1</f>
        <v>-1</v>
      </c>
    </row>
    <row r="62" spans="1:17" ht="18" x14ac:dyDescent="0.2">
      <c r="A62" s="58" t="s">
        <v>82</v>
      </c>
      <c r="B62" s="29" t="s">
        <v>104</v>
      </c>
      <c r="C62" s="29" t="s">
        <v>105</v>
      </c>
      <c r="D62" s="29" t="s">
        <v>27</v>
      </c>
      <c r="E62" s="75">
        <v>126.65</v>
      </c>
      <c r="F62" s="20"/>
      <c r="G62" s="20"/>
      <c r="H62" s="21">
        <f t="shared" si="16"/>
        <v>0</v>
      </c>
      <c r="I62" s="20">
        <f t="shared" si="17"/>
        <v>0</v>
      </c>
      <c r="J62" s="22">
        <f t="shared" si="18"/>
        <v>0</v>
      </c>
      <c r="K62" s="22">
        <f t="shared" si="19"/>
        <v>0</v>
      </c>
      <c r="L62" s="21">
        <f t="shared" si="20"/>
        <v>0</v>
      </c>
      <c r="M62" s="23">
        <f t="shared" si="21"/>
        <v>0</v>
      </c>
      <c r="N62" s="23">
        <f t="shared" si="22"/>
        <v>0</v>
      </c>
      <c r="O62" s="21">
        <f t="shared" si="23"/>
        <v>0</v>
      </c>
      <c r="P62" s="24" t="str">
        <f>IF(O62&lt;=(Relatório!O51*1.05),"PREÇO VÁLIDO","PREÇO INVÁLIDO")</f>
        <v>PREÇO VÁLIDO</v>
      </c>
      <c r="Q62" s="25">
        <f>(O62/Relatório!O51)-1</f>
        <v>-1</v>
      </c>
    </row>
    <row r="63" spans="1:17" ht="18" x14ac:dyDescent="0.2">
      <c r="A63" s="58" t="s">
        <v>82</v>
      </c>
      <c r="B63" s="29" t="s">
        <v>106</v>
      </c>
      <c r="C63" s="29" t="s">
        <v>107</v>
      </c>
      <c r="D63" s="29" t="s">
        <v>27</v>
      </c>
      <c r="E63" s="75">
        <v>120.67</v>
      </c>
      <c r="F63" s="20"/>
      <c r="G63" s="20"/>
      <c r="H63" s="21">
        <f t="shared" si="16"/>
        <v>0</v>
      </c>
      <c r="I63" s="20">
        <f t="shared" si="17"/>
        <v>0</v>
      </c>
      <c r="J63" s="22">
        <f t="shared" si="18"/>
        <v>0</v>
      </c>
      <c r="K63" s="22">
        <f t="shared" si="19"/>
        <v>0</v>
      </c>
      <c r="L63" s="21">
        <f t="shared" si="20"/>
        <v>0</v>
      </c>
      <c r="M63" s="23">
        <f t="shared" si="21"/>
        <v>0</v>
      </c>
      <c r="N63" s="23">
        <f t="shared" si="22"/>
        <v>0</v>
      </c>
      <c r="O63" s="21">
        <f t="shared" si="23"/>
        <v>0</v>
      </c>
      <c r="P63" s="24" t="str">
        <f>IF(O63&lt;=(Relatório!O52*1.05),"PREÇO VÁLIDO","PREÇO INVÁLIDO")</f>
        <v>PREÇO VÁLIDO</v>
      </c>
      <c r="Q63" s="25">
        <f>(O63/Relatório!O52)-1</f>
        <v>-1</v>
      </c>
    </row>
    <row r="64" spans="1:17" ht="18" x14ac:dyDescent="0.2">
      <c r="A64" s="58" t="s">
        <v>108</v>
      </c>
      <c r="B64" s="29" t="s">
        <v>109</v>
      </c>
      <c r="C64" s="29" t="s">
        <v>110</v>
      </c>
      <c r="D64" s="29" t="s">
        <v>27</v>
      </c>
      <c r="E64" s="45">
        <v>35.83</v>
      </c>
      <c r="F64" s="20"/>
      <c r="G64" s="20"/>
      <c r="H64" s="21">
        <f t="shared" si="16"/>
        <v>0</v>
      </c>
      <c r="I64" s="20">
        <f t="shared" si="17"/>
        <v>0</v>
      </c>
      <c r="J64" s="22">
        <f t="shared" si="18"/>
        <v>0</v>
      </c>
      <c r="K64" s="22">
        <f t="shared" si="19"/>
        <v>0</v>
      </c>
      <c r="L64" s="21">
        <f t="shared" si="20"/>
        <v>0</v>
      </c>
      <c r="M64" s="23">
        <f t="shared" si="21"/>
        <v>0</v>
      </c>
      <c r="N64" s="23">
        <f t="shared" si="22"/>
        <v>0</v>
      </c>
      <c r="O64" s="21">
        <f t="shared" si="23"/>
        <v>0</v>
      </c>
      <c r="P64" s="24" t="str">
        <f>IF(O64&lt;=(Relatório!O53*1.05),"PREÇO VÁLIDO","PREÇO INVÁLIDO")</f>
        <v>PREÇO VÁLIDO</v>
      </c>
      <c r="Q64" s="25">
        <f>(O64/Relatório!O53)-1</f>
        <v>-1</v>
      </c>
    </row>
    <row r="65" spans="1:17" x14ac:dyDescent="0.2">
      <c r="A65" s="62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</row>
    <row r="66" spans="1:17" x14ac:dyDescent="0.2">
      <c r="A66" s="68" t="s">
        <v>28</v>
      </c>
      <c r="B66" s="69"/>
      <c r="C66" s="69"/>
      <c r="D66" s="69"/>
      <c r="E66" s="69"/>
      <c r="F66" s="70"/>
      <c r="G66" s="70"/>
      <c r="H66" s="69"/>
      <c r="I66" s="69"/>
      <c r="J66" s="69"/>
      <c r="K66" s="69"/>
      <c r="L66" s="69"/>
      <c r="M66" s="69"/>
      <c r="N66" s="69"/>
      <c r="O66" s="50">
        <f>SUM(O23:O64)</f>
        <v>0</v>
      </c>
      <c r="P66" s="51"/>
      <c r="Q66" s="52"/>
    </row>
    <row r="67" spans="1:17" x14ac:dyDescent="0.2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</row>
    <row r="68" spans="1:17" x14ac:dyDescent="0.2">
      <c r="A68" s="64" t="s">
        <v>111</v>
      </c>
      <c r="B68" s="65"/>
      <c r="C68" s="65"/>
      <c r="D68" s="65"/>
      <c r="E68" s="65"/>
      <c r="F68" s="71"/>
      <c r="G68" s="71"/>
      <c r="H68" s="65"/>
      <c r="I68" s="65"/>
      <c r="J68" s="65"/>
      <c r="K68" s="65"/>
      <c r="L68" s="65"/>
      <c r="M68" s="65"/>
      <c r="N68" s="65"/>
      <c r="O68" s="65"/>
      <c r="P68" s="65"/>
      <c r="Q68" s="65"/>
    </row>
    <row r="69" spans="1:17" x14ac:dyDescent="0.2">
      <c r="A69" s="64" t="s">
        <v>112</v>
      </c>
      <c r="B69" s="65"/>
      <c r="C69" s="65"/>
      <c r="D69" s="65"/>
      <c r="E69" s="65"/>
      <c r="F69" s="71"/>
      <c r="G69" s="71"/>
      <c r="H69" s="65"/>
      <c r="I69" s="65"/>
      <c r="J69" s="65"/>
      <c r="K69" s="65"/>
      <c r="L69" s="65"/>
      <c r="M69" s="65"/>
      <c r="N69" s="65"/>
      <c r="O69" s="65"/>
      <c r="P69" s="65"/>
      <c r="Q69" s="65"/>
    </row>
    <row r="70" spans="1:17" s="6" customFormat="1" x14ac:dyDescent="0.2">
      <c r="A70" s="64" t="s">
        <v>113</v>
      </c>
      <c r="B70" s="65"/>
      <c r="C70" s="65"/>
      <c r="D70" s="65"/>
      <c r="E70" s="65"/>
      <c r="F70" s="71"/>
      <c r="G70" s="71"/>
      <c r="H70" s="65"/>
      <c r="I70" s="65"/>
      <c r="J70" s="65"/>
      <c r="K70" s="65"/>
      <c r="L70" s="65"/>
      <c r="M70" s="65"/>
      <c r="N70" s="65"/>
      <c r="O70" s="65"/>
      <c r="P70" s="65"/>
      <c r="Q70" s="65"/>
    </row>
    <row r="71" spans="1:17" s="6" customFormat="1" ht="18" x14ac:dyDescent="0.2">
      <c r="A71" s="56" t="s">
        <v>14</v>
      </c>
      <c r="B71" s="55" t="s">
        <v>15</v>
      </c>
      <c r="C71" s="55" t="s">
        <v>16</v>
      </c>
      <c r="D71" s="55" t="s">
        <v>17</v>
      </c>
      <c r="E71" s="57" t="s">
        <v>18</v>
      </c>
      <c r="F71" s="53" t="s">
        <v>19</v>
      </c>
      <c r="G71" s="54" t="s">
        <v>20</v>
      </c>
      <c r="H71" s="55" t="s">
        <v>21</v>
      </c>
      <c r="I71" s="53" t="s">
        <v>22</v>
      </c>
      <c r="J71" s="55" t="s">
        <v>33</v>
      </c>
      <c r="K71" s="55" t="s">
        <v>34</v>
      </c>
      <c r="L71" s="55" t="s">
        <v>23</v>
      </c>
      <c r="M71" s="55" t="s">
        <v>35</v>
      </c>
      <c r="N71" s="55" t="s">
        <v>36</v>
      </c>
      <c r="O71" s="55" t="s">
        <v>24</v>
      </c>
      <c r="P71" s="55" t="s">
        <v>25</v>
      </c>
      <c r="Q71" s="55" t="s">
        <v>26</v>
      </c>
    </row>
    <row r="72" spans="1:17" ht="18" x14ac:dyDescent="0.2">
      <c r="A72" s="59" t="s">
        <v>65</v>
      </c>
      <c r="B72" s="36">
        <v>92413</v>
      </c>
      <c r="C72" s="35" t="s">
        <v>114</v>
      </c>
      <c r="D72" s="35" t="s">
        <v>27</v>
      </c>
      <c r="E72" s="37">
        <v>99</v>
      </c>
      <c r="F72" s="20"/>
      <c r="G72" s="20"/>
      <c r="H72" s="21">
        <f t="shared" ref="H72:H76" si="24">TRUNC(F72+G72,2)</f>
        <v>0</v>
      </c>
      <c r="I72" s="20">
        <f t="shared" ref="I72:I76" si="25">$B$10</f>
        <v>0</v>
      </c>
      <c r="J72" s="22">
        <f t="shared" ref="J72:J76" si="26">F72+(I72/100*F72)</f>
        <v>0</v>
      </c>
      <c r="K72" s="22">
        <f t="shared" ref="K72:K76" si="27">G72+(I72/100*G72)</f>
        <v>0</v>
      </c>
      <c r="L72" s="21">
        <f t="shared" ref="L72:L76" si="28">TRUNC(J72+K72,2)</f>
        <v>0</v>
      </c>
      <c r="M72" s="23">
        <f t="shared" ref="M72:M76" si="29">IF((J72+K72),TRUNC((J72/(J72+K72)*O72),2),0)</f>
        <v>0</v>
      </c>
      <c r="N72" s="23">
        <f t="shared" ref="N72:N76" si="30">IF((J72+K72),TRUNC((K72/(J72+K72)*O72),2),0)</f>
        <v>0</v>
      </c>
      <c r="O72" s="21">
        <f t="shared" ref="O72:O76" si="31">TRUNC(L72*E72,2)</f>
        <v>0</v>
      </c>
      <c r="P72" s="24" t="str">
        <f>IF(O72&lt;=(Relatório!O61*1.05),"PREÇO VÁLIDO","PREÇO INVÁLIDO")</f>
        <v>PREÇO VÁLIDO</v>
      </c>
      <c r="Q72" s="25">
        <f>(O72/Relatório!O61)-1</f>
        <v>-1</v>
      </c>
    </row>
    <row r="73" spans="1:17" ht="18" x14ac:dyDescent="0.2">
      <c r="A73" s="59" t="s">
        <v>65</v>
      </c>
      <c r="B73" s="36">
        <v>92759</v>
      </c>
      <c r="C73" s="35" t="s">
        <v>41</v>
      </c>
      <c r="D73" s="35" t="s">
        <v>38</v>
      </c>
      <c r="E73" s="41">
        <v>136.19999999999999</v>
      </c>
      <c r="F73" s="20"/>
      <c r="G73" s="20"/>
      <c r="H73" s="21">
        <f t="shared" si="24"/>
        <v>0</v>
      </c>
      <c r="I73" s="20">
        <f t="shared" si="25"/>
        <v>0</v>
      </c>
      <c r="J73" s="22">
        <f t="shared" si="26"/>
        <v>0</v>
      </c>
      <c r="K73" s="22">
        <f t="shared" si="27"/>
        <v>0</v>
      </c>
      <c r="L73" s="21">
        <f t="shared" si="28"/>
        <v>0</v>
      </c>
      <c r="M73" s="23">
        <f t="shared" si="29"/>
        <v>0</v>
      </c>
      <c r="N73" s="23">
        <f t="shared" si="30"/>
        <v>0</v>
      </c>
      <c r="O73" s="21">
        <f t="shared" si="31"/>
        <v>0</v>
      </c>
      <c r="P73" s="24" t="str">
        <f>IF(O73&lt;=(Relatório!O62*1.05),"PREÇO VÁLIDO","PREÇO INVÁLIDO")</f>
        <v>PREÇO VÁLIDO</v>
      </c>
      <c r="Q73" s="25">
        <f>(O73/Relatório!O62)-1</f>
        <v>-1</v>
      </c>
    </row>
    <row r="74" spans="1:17" ht="18" x14ac:dyDescent="0.2">
      <c r="A74" s="59" t="s">
        <v>65</v>
      </c>
      <c r="B74" s="36">
        <v>92762</v>
      </c>
      <c r="C74" s="35" t="s">
        <v>43</v>
      </c>
      <c r="D74" s="35" t="s">
        <v>38</v>
      </c>
      <c r="E74" s="37">
        <v>67.099999999999994</v>
      </c>
      <c r="F74" s="20"/>
      <c r="G74" s="20"/>
      <c r="H74" s="21">
        <f t="shared" si="24"/>
        <v>0</v>
      </c>
      <c r="I74" s="20">
        <f t="shared" si="25"/>
        <v>0</v>
      </c>
      <c r="J74" s="22">
        <f t="shared" si="26"/>
        <v>0</v>
      </c>
      <c r="K74" s="22">
        <f t="shared" si="27"/>
        <v>0</v>
      </c>
      <c r="L74" s="21">
        <f t="shared" si="28"/>
        <v>0</v>
      </c>
      <c r="M74" s="23">
        <f t="shared" si="29"/>
        <v>0</v>
      </c>
      <c r="N74" s="23">
        <f t="shared" si="30"/>
        <v>0</v>
      </c>
      <c r="O74" s="21">
        <f t="shared" si="31"/>
        <v>0</v>
      </c>
      <c r="P74" s="24" t="str">
        <f>IF(O74&lt;=(Relatório!O63*1.05),"PREÇO VÁLIDO","PREÇO INVÁLIDO")</f>
        <v>PREÇO VÁLIDO</v>
      </c>
      <c r="Q74" s="25">
        <f>(O74/Relatório!O63)-1</f>
        <v>-1</v>
      </c>
    </row>
    <row r="75" spans="1:17" ht="18" x14ac:dyDescent="0.2">
      <c r="A75" s="59" t="s">
        <v>65</v>
      </c>
      <c r="B75" s="36">
        <v>92763</v>
      </c>
      <c r="C75" s="35" t="s">
        <v>115</v>
      </c>
      <c r="D75" s="35" t="s">
        <v>38</v>
      </c>
      <c r="E75" s="41">
        <v>561.29999999999995</v>
      </c>
      <c r="F75" s="20"/>
      <c r="G75" s="20"/>
      <c r="H75" s="21">
        <f t="shared" si="24"/>
        <v>0</v>
      </c>
      <c r="I75" s="20">
        <f t="shared" si="25"/>
        <v>0</v>
      </c>
      <c r="J75" s="22">
        <f t="shared" si="26"/>
        <v>0</v>
      </c>
      <c r="K75" s="22">
        <f t="shared" si="27"/>
        <v>0</v>
      </c>
      <c r="L75" s="21">
        <f t="shared" si="28"/>
        <v>0</v>
      </c>
      <c r="M75" s="23">
        <f t="shared" si="29"/>
        <v>0</v>
      </c>
      <c r="N75" s="23">
        <f t="shared" si="30"/>
        <v>0</v>
      </c>
      <c r="O75" s="21">
        <f t="shared" si="31"/>
        <v>0</v>
      </c>
      <c r="P75" s="24" t="str">
        <f>IF(O75&lt;=(Relatório!O64*1.05),"PREÇO VÁLIDO","PREÇO INVÁLIDO")</f>
        <v>PREÇO VÁLIDO</v>
      </c>
      <c r="Q75" s="25">
        <f>(O75/Relatório!O64)-1</f>
        <v>-1</v>
      </c>
    </row>
    <row r="76" spans="1:17" ht="27" x14ac:dyDescent="0.2">
      <c r="A76" s="58" t="s">
        <v>82</v>
      </c>
      <c r="B76" s="29" t="s">
        <v>116</v>
      </c>
      <c r="C76" s="29" t="s">
        <v>117</v>
      </c>
      <c r="D76" s="29" t="s">
        <v>30</v>
      </c>
      <c r="E76" s="30">
        <v>6.2</v>
      </c>
      <c r="F76" s="20"/>
      <c r="G76" s="20"/>
      <c r="H76" s="21">
        <f t="shared" si="24"/>
        <v>0</v>
      </c>
      <c r="I76" s="20">
        <f t="shared" si="25"/>
        <v>0</v>
      </c>
      <c r="J76" s="22">
        <f t="shared" si="26"/>
        <v>0</v>
      </c>
      <c r="K76" s="22">
        <f t="shared" si="27"/>
        <v>0</v>
      </c>
      <c r="L76" s="21">
        <f t="shared" si="28"/>
        <v>0</v>
      </c>
      <c r="M76" s="23">
        <f t="shared" si="29"/>
        <v>0</v>
      </c>
      <c r="N76" s="23">
        <f t="shared" si="30"/>
        <v>0</v>
      </c>
      <c r="O76" s="21">
        <f t="shared" si="31"/>
        <v>0</v>
      </c>
      <c r="P76" s="24" t="str">
        <f>IF(O76&lt;=(Relatório!O65*1.05),"PREÇO VÁLIDO","PREÇO INVÁLIDO")</f>
        <v>PREÇO VÁLIDO</v>
      </c>
      <c r="Q76" s="25">
        <f>(O76/Relatório!O65)-1</f>
        <v>-1</v>
      </c>
    </row>
    <row r="77" spans="1:17" x14ac:dyDescent="0.2">
      <c r="A77" s="62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</row>
    <row r="78" spans="1:17" x14ac:dyDescent="0.2">
      <c r="A78" s="64" t="s">
        <v>118</v>
      </c>
      <c r="B78" s="65"/>
      <c r="C78" s="65"/>
      <c r="D78" s="65"/>
      <c r="E78" s="65"/>
      <c r="F78" s="71"/>
      <c r="G78" s="71"/>
      <c r="H78" s="65"/>
      <c r="I78" s="65"/>
      <c r="J78" s="65"/>
      <c r="K78" s="65"/>
      <c r="L78" s="65"/>
      <c r="M78" s="65"/>
      <c r="N78" s="65"/>
      <c r="O78" s="65"/>
      <c r="P78" s="65"/>
      <c r="Q78" s="65"/>
    </row>
    <row r="79" spans="1:17" ht="18" x14ac:dyDescent="0.2">
      <c r="A79" s="56" t="s">
        <v>14</v>
      </c>
      <c r="B79" s="55" t="s">
        <v>15</v>
      </c>
      <c r="C79" s="55" t="s">
        <v>16</v>
      </c>
      <c r="D79" s="55" t="s">
        <v>17</v>
      </c>
      <c r="E79" s="57" t="s">
        <v>18</v>
      </c>
      <c r="F79" s="53" t="s">
        <v>19</v>
      </c>
      <c r="G79" s="54" t="s">
        <v>20</v>
      </c>
      <c r="H79" s="55" t="s">
        <v>21</v>
      </c>
      <c r="I79" s="53" t="s">
        <v>22</v>
      </c>
      <c r="J79" s="55" t="s">
        <v>33</v>
      </c>
      <c r="K79" s="55" t="s">
        <v>34</v>
      </c>
      <c r="L79" s="55" t="s">
        <v>23</v>
      </c>
      <c r="M79" s="55" t="s">
        <v>35</v>
      </c>
      <c r="N79" s="55" t="s">
        <v>36</v>
      </c>
      <c r="O79" s="55" t="s">
        <v>24</v>
      </c>
      <c r="P79" s="55" t="s">
        <v>25</v>
      </c>
      <c r="Q79" s="55" t="s">
        <v>26</v>
      </c>
    </row>
    <row r="80" spans="1:17" s="6" customFormat="1" ht="18" x14ac:dyDescent="0.2">
      <c r="A80" s="58" t="s">
        <v>82</v>
      </c>
      <c r="B80" s="29" t="s">
        <v>102</v>
      </c>
      <c r="C80" s="29" t="s">
        <v>103</v>
      </c>
      <c r="D80" s="29" t="s">
        <v>30</v>
      </c>
      <c r="E80" s="45">
        <v>10.8</v>
      </c>
      <c r="F80" s="20"/>
      <c r="G80" s="20"/>
      <c r="H80" s="21">
        <f t="shared" ref="H80:H87" si="32">TRUNC(F80+G80,2)</f>
        <v>0</v>
      </c>
      <c r="I80" s="20">
        <f t="shared" ref="I80:I87" si="33">$B$10</f>
        <v>0</v>
      </c>
      <c r="J80" s="22">
        <f t="shared" ref="J80:J87" si="34">F80+(I80/100*F80)</f>
        <v>0</v>
      </c>
      <c r="K80" s="22">
        <f t="shared" ref="K80:K87" si="35">G80+(I80/100*G80)</f>
        <v>0</v>
      </c>
      <c r="L80" s="21">
        <f t="shared" ref="L80:L87" si="36">TRUNC(J80+K80,2)</f>
        <v>0</v>
      </c>
      <c r="M80" s="23">
        <f t="shared" ref="M80:M87" si="37">IF((J80+K80),TRUNC((J80/(J80+K80)*O80),2),0)</f>
        <v>0</v>
      </c>
      <c r="N80" s="23">
        <f t="shared" ref="N80:N87" si="38">IF((J80+K80),TRUNC((K80/(J80+K80)*O80),2),0)</f>
        <v>0</v>
      </c>
      <c r="O80" s="21">
        <f t="shared" ref="O80:O87" si="39">TRUNC(L80*E80,2)</f>
        <v>0</v>
      </c>
      <c r="P80" s="24" t="str">
        <f>IF(O80&lt;=(Relatório!O69*1.05),"PREÇO VÁLIDO","PREÇO INVÁLIDO")</f>
        <v>PREÇO VÁLIDO</v>
      </c>
      <c r="Q80" s="25">
        <f>(O80/Relatório!O69)-1</f>
        <v>-1</v>
      </c>
    </row>
    <row r="81" spans="1:17" s="6" customFormat="1" ht="18" x14ac:dyDescent="0.2">
      <c r="A81" s="59" t="s">
        <v>65</v>
      </c>
      <c r="B81" s="36">
        <v>92448</v>
      </c>
      <c r="C81" s="35" t="s">
        <v>119</v>
      </c>
      <c r="D81" s="35" t="s">
        <v>27</v>
      </c>
      <c r="E81" s="41">
        <v>135.9</v>
      </c>
      <c r="F81" s="20"/>
      <c r="G81" s="20"/>
      <c r="H81" s="21">
        <f t="shared" si="32"/>
        <v>0</v>
      </c>
      <c r="I81" s="20">
        <f t="shared" si="33"/>
        <v>0</v>
      </c>
      <c r="J81" s="22">
        <f t="shared" si="34"/>
        <v>0</v>
      </c>
      <c r="K81" s="22">
        <f t="shared" si="35"/>
        <v>0</v>
      </c>
      <c r="L81" s="21">
        <f t="shared" si="36"/>
        <v>0</v>
      </c>
      <c r="M81" s="23">
        <f t="shared" si="37"/>
        <v>0</v>
      </c>
      <c r="N81" s="23">
        <f t="shared" si="38"/>
        <v>0</v>
      </c>
      <c r="O81" s="21">
        <f t="shared" si="39"/>
        <v>0</v>
      </c>
      <c r="P81" s="24" t="str">
        <f>IF(O81&lt;=(Relatório!O70*1.05),"PREÇO VÁLIDO","PREÇO INVÁLIDO")</f>
        <v>PREÇO VÁLIDO</v>
      </c>
      <c r="Q81" s="25">
        <f>(O81/Relatório!O70)-1</f>
        <v>-1</v>
      </c>
    </row>
    <row r="82" spans="1:17" ht="18" x14ac:dyDescent="0.2">
      <c r="A82" s="59" t="s">
        <v>65</v>
      </c>
      <c r="B82" s="36">
        <v>92759</v>
      </c>
      <c r="C82" s="35" t="s">
        <v>41</v>
      </c>
      <c r="D82" s="35" t="s">
        <v>38</v>
      </c>
      <c r="E82" s="41">
        <v>135.4</v>
      </c>
      <c r="F82" s="20"/>
      <c r="G82" s="20"/>
      <c r="H82" s="21">
        <f t="shared" si="32"/>
        <v>0</v>
      </c>
      <c r="I82" s="20">
        <f t="shared" si="33"/>
        <v>0</v>
      </c>
      <c r="J82" s="22">
        <f t="shared" si="34"/>
        <v>0</v>
      </c>
      <c r="K82" s="22">
        <f t="shared" si="35"/>
        <v>0</v>
      </c>
      <c r="L82" s="21">
        <f t="shared" si="36"/>
        <v>0</v>
      </c>
      <c r="M82" s="23">
        <f t="shared" si="37"/>
        <v>0</v>
      </c>
      <c r="N82" s="23">
        <f t="shared" si="38"/>
        <v>0</v>
      </c>
      <c r="O82" s="21">
        <f t="shared" si="39"/>
        <v>0</v>
      </c>
      <c r="P82" s="24" t="str">
        <f>IF(O82&lt;=(Relatório!O71*1.05),"PREÇO VÁLIDO","PREÇO INVÁLIDO")</f>
        <v>PREÇO VÁLIDO</v>
      </c>
      <c r="Q82" s="25">
        <f>(O82/Relatório!O71)-1</f>
        <v>-1</v>
      </c>
    </row>
    <row r="83" spans="1:17" ht="18" x14ac:dyDescent="0.2">
      <c r="A83" s="59" t="s">
        <v>65</v>
      </c>
      <c r="B83" s="36">
        <v>92760</v>
      </c>
      <c r="C83" s="35" t="s">
        <v>120</v>
      </c>
      <c r="D83" s="35" t="s">
        <v>38</v>
      </c>
      <c r="E83" s="37">
        <v>41.2</v>
      </c>
      <c r="F83" s="20"/>
      <c r="G83" s="20"/>
      <c r="H83" s="21">
        <f t="shared" si="32"/>
        <v>0</v>
      </c>
      <c r="I83" s="20">
        <f t="shared" si="33"/>
        <v>0</v>
      </c>
      <c r="J83" s="22">
        <f t="shared" si="34"/>
        <v>0</v>
      </c>
      <c r="K83" s="22">
        <f t="shared" si="35"/>
        <v>0</v>
      </c>
      <c r="L83" s="21">
        <f t="shared" si="36"/>
        <v>0</v>
      </c>
      <c r="M83" s="23">
        <f t="shared" si="37"/>
        <v>0</v>
      </c>
      <c r="N83" s="23">
        <f t="shared" si="38"/>
        <v>0</v>
      </c>
      <c r="O83" s="21">
        <f t="shared" si="39"/>
        <v>0</v>
      </c>
      <c r="P83" s="24" t="str">
        <f>IF(O83&lt;=(Relatório!O72*1.05),"PREÇO VÁLIDO","PREÇO INVÁLIDO")</f>
        <v>PREÇO VÁLIDO</v>
      </c>
      <c r="Q83" s="25">
        <f>(O83/Relatório!O72)-1</f>
        <v>-1</v>
      </c>
    </row>
    <row r="84" spans="1:17" ht="18" x14ac:dyDescent="0.2">
      <c r="A84" s="59" t="s">
        <v>65</v>
      </c>
      <c r="B84" s="36">
        <v>92761</v>
      </c>
      <c r="C84" s="35" t="s">
        <v>42</v>
      </c>
      <c r="D84" s="35" t="s">
        <v>38</v>
      </c>
      <c r="E84" s="37">
        <v>15</v>
      </c>
      <c r="F84" s="20"/>
      <c r="G84" s="20"/>
      <c r="H84" s="21">
        <f t="shared" si="32"/>
        <v>0</v>
      </c>
      <c r="I84" s="20">
        <f t="shared" si="33"/>
        <v>0</v>
      </c>
      <c r="J84" s="22">
        <f t="shared" si="34"/>
        <v>0</v>
      </c>
      <c r="K84" s="22">
        <f t="shared" si="35"/>
        <v>0</v>
      </c>
      <c r="L84" s="21">
        <f t="shared" si="36"/>
        <v>0</v>
      </c>
      <c r="M84" s="23">
        <f t="shared" si="37"/>
        <v>0</v>
      </c>
      <c r="N84" s="23">
        <f t="shared" si="38"/>
        <v>0</v>
      </c>
      <c r="O84" s="21">
        <f t="shared" si="39"/>
        <v>0</v>
      </c>
      <c r="P84" s="24" t="str">
        <f>IF(O84&lt;=(Relatório!O73*1.05),"PREÇO VÁLIDO","PREÇO INVÁLIDO")</f>
        <v>PREÇO VÁLIDO</v>
      </c>
      <c r="Q84" s="25">
        <f>(O84/Relatório!O73)-1</f>
        <v>-1</v>
      </c>
    </row>
    <row r="85" spans="1:17" ht="18" x14ac:dyDescent="0.2">
      <c r="A85" s="59" t="s">
        <v>65</v>
      </c>
      <c r="B85" s="36">
        <v>92762</v>
      </c>
      <c r="C85" s="35" t="s">
        <v>43</v>
      </c>
      <c r="D85" s="35" t="s">
        <v>38</v>
      </c>
      <c r="E85" s="37">
        <v>45.1</v>
      </c>
      <c r="F85" s="20"/>
      <c r="G85" s="20"/>
      <c r="H85" s="21">
        <f t="shared" si="32"/>
        <v>0</v>
      </c>
      <c r="I85" s="20">
        <f t="shared" si="33"/>
        <v>0</v>
      </c>
      <c r="J85" s="22">
        <f t="shared" si="34"/>
        <v>0</v>
      </c>
      <c r="K85" s="22">
        <f t="shared" si="35"/>
        <v>0</v>
      </c>
      <c r="L85" s="21">
        <f t="shared" si="36"/>
        <v>0</v>
      </c>
      <c r="M85" s="23">
        <f t="shared" si="37"/>
        <v>0</v>
      </c>
      <c r="N85" s="23">
        <f t="shared" si="38"/>
        <v>0</v>
      </c>
      <c r="O85" s="21">
        <f t="shared" si="39"/>
        <v>0</v>
      </c>
      <c r="P85" s="24" t="str">
        <f>IF(O85&lt;=(Relatório!O74*1.05),"PREÇO VÁLIDO","PREÇO INVÁLIDO")</f>
        <v>PREÇO VÁLIDO</v>
      </c>
      <c r="Q85" s="25">
        <f>(O85/Relatório!O74)-1</f>
        <v>-1</v>
      </c>
    </row>
    <row r="86" spans="1:17" ht="18" x14ac:dyDescent="0.2">
      <c r="A86" s="59" t="s">
        <v>65</v>
      </c>
      <c r="B86" s="36">
        <v>92763</v>
      </c>
      <c r="C86" s="35" t="s">
        <v>115</v>
      </c>
      <c r="D86" s="35" t="s">
        <v>38</v>
      </c>
      <c r="E86" s="41">
        <v>509.5</v>
      </c>
      <c r="F86" s="20"/>
      <c r="G86" s="20"/>
      <c r="H86" s="21">
        <f t="shared" si="32"/>
        <v>0</v>
      </c>
      <c r="I86" s="20">
        <f t="shared" si="33"/>
        <v>0</v>
      </c>
      <c r="J86" s="22">
        <f t="shared" si="34"/>
        <v>0</v>
      </c>
      <c r="K86" s="22">
        <f t="shared" si="35"/>
        <v>0</v>
      </c>
      <c r="L86" s="21">
        <f t="shared" si="36"/>
        <v>0</v>
      </c>
      <c r="M86" s="23">
        <f t="shared" si="37"/>
        <v>0</v>
      </c>
      <c r="N86" s="23">
        <f t="shared" si="38"/>
        <v>0</v>
      </c>
      <c r="O86" s="21">
        <f t="shared" si="39"/>
        <v>0</v>
      </c>
      <c r="P86" s="24" t="str">
        <f>IF(O86&lt;=(Relatório!O75*1.05),"PREÇO VÁLIDO","PREÇO INVÁLIDO")</f>
        <v>PREÇO VÁLIDO</v>
      </c>
      <c r="Q86" s="25">
        <f>(O86/Relatório!O75)-1</f>
        <v>-1</v>
      </c>
    </row>
    <row r="87" spans="1:17" ht="18" x14ac:dyDescent="0.2">
      <c r="A87" s="59" t="s">
        <v>65</v>
      </c>
      <c r="B87" s="36">
        <v>92764</v>
      </c>
      <c r="C87" s="35" t="s">
        <v>121</v>
      </c>
      <c r="D87" s="35" t="s">
        <v>38</v>
      </c>
      <c r="E87" s="41">
        <v>403.7</v>
      </c>
      <c r="F87" s="20"/>
      <c r="G87" s="20"/>
      <c r="H87" s="21">
        <f t="shared" si="32"/>
        <v>0</v>
      </c>
      <c r="I87" s="20">
        <f t="shared" si="33"/>
        <v>0</v>
      </c>
      <c r="J87" s="22">
        <f t="shared" si="34"/>
        <v>0</v>
      </c>
      <c r="K87" s="22">
        <f t="shared" si="35"/>
        <v>0</v>
      </c>
      <c r="L87" s="21">
        <f t="shared" si="36"/>
        <v>0</v>
      </c>
      <c r="M87" s="23">
        <f t="shared" si="37"/>
        <v>0</v>
      </c>
      <c r="N87" s="23">
        <f t="shared" si="38"/>
        <v>0</v>
      </c>
      <c r="O87" s="21">
        <f t="shared" si="39"/>
        <v>0</v>
      </c>
      <c r="P87" s="24" t="str">
        <f>IF(O87&lt;=(Relatório!O76*1.05),"PREÇO VÁLIDO","PREÇO INVÁLIDO")</f>
        <v>PREÇO VÁLIDO</v>
      </c>
      <c r="Q87" s="25">
        <f>(O87/Relatório!O76)-1</f>
        <v>-1</v>
      </c>
    </row>
    <row r="88" spans="1:17" x14ac:dyDescent="0.2">
      <c r="A88" s="62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</row>
    <row r="89" spans="1:17" s="6" customFormat="1" x14ac:dyDescent="0.2">
      <c r="A89" s="64" t="s">
        <v>122</v>
      </c>
      <c r="B89" s="65"/>
      <c r="C89" s="65"/>
      <c r="D89" s="65"/>
      <c r="E89" s="65"/>
      <c r="F89" s="71"/>
      <c r="G89" s="71"/>
      <c r="H89" s="65"/>
      <c r="I89" s="65"/>
      <c r="J89" s="65"/>
      <c r="K89" s="65"/>
      <c r="L89" s="65"/>
      <c r="M89" s="65"/>
      <c r="N89" s="65"/>
      <c r="O89" s="65"/>
      <c r="P89" s="65"/>
      <c r="Q89" s="65"/>
    </row>
    <row r="90" spans="1:17" s="6" customFormat="1" ht="18" x14ac:dyDescent="0.2">
      <c r="A90" s="56" t="s">
        <v>14</v>
      </c>
      <c r="B90" s="55" t="s">
        <v>15</v>
      </c>
      <c r="C90" s="55" t="s">
        <v>16</v>
      </c>
      <c r="D90" s="55" t="s">
        <v>17</v>
      </c>
      <c r="E90" s="57" t="s">
        <v>18</v>
      </c>
      <c r="F90" s="53" t="s">
        <v>19</v>
      </c>
      <c r="G90" s="54" t="s">
        <v>20</v>
      </c>
      <c r="H90" s="55" t="s">
        <v>21</v>
      </c>
      <c r="I90" s="53" t="s">
        <v>22</v>
      </c>
      <c r="J90" s="55" t="s">
        <v>33</v>
      </c>
      <c r="K90" s="55" t="s">
        <v>34</v>
      </c>
      <c r="L90" s="55" t="s">
        <v>23</v>
      </c>
      <c r="M90" s="55" t="s">
        <v>35</v>
      </c>
      <c r="N90" s="55" t="s">
        <v>36</v>
      </c>
      <c r="O90" s="55" t="s">
        <v>24</v>
      </c>
      <c r="P90" s="55" t="s">
        <v>25</v>
      </c>
      <c r="Q90" s="55" t="s">
        <v>26</v>
      </c>
    </row>
    <row r="91" spans="1:17" ht="18" x14ac:dyDescent="0.2">
      <c r="A91" s="59" t="s">
        <v>65</v>
      </c>
      <c r="B91" s="36">
        <v>92767</v>
      </c>
      <c r="C91" s="35" t="s">
        <v>99</v>
      </c>
      <c r="D91" s="35" t="s">
        <v>38</v>
      </c>
      <c r="E91" s="41">
        <v>223.9</v>
      </c>
      <c r="F91" s="20"/>
      <c r="G91" s="20"/>
      <c r="H91" s="21">
        <f t="shared" ref="H91:H97" si="40">TRUNC(F91+G91,2)</f>
        <v>0</v>
      </c>
      <c r="I91" s="20">
        <f t="shared" ref="I91:I97" si="41">$B$10</f>
        <v>0</v>
      </c>
      <c r="J91" s="22">
        <f t="shared" ref="J91:J97" si="42">F91+(I91/100*F91)</f>
        <v>0</v>
      </c>
      <c r="K91" s="22">
        <f t="shared" ref="K91:K97" si="43">G91+(I91/100*G91)</f>
        <v>0</v>
      </c>
      <c r="L91" s="21">
        <f t="shared" ref="L91:L97" si="44">TRUNC(J91+K91,2)</f>
        <v>0</v>
      </c>
      <c r="M91" s="23">
        <f t="shared" ref="M91:M97" si="45">IF((J91+K91),TRUNC((J91/(J91+K91)*O91),2),0)</f>
        <v>0</v>
      </c>
      <c r="N91" s="23">
        <f t="shared" ref="N91:N97" si="46">IF((J91+K91),TRUNC((K91/(J91+K91)*O91),2),0)</f>
        <v>0</v>
      </c>
      <c r="O91" s="21">
        <f t="shared" ref="O91:O97" si="47">TRUNC(L91*E91,2)</f>
        <v>0</v>
      </c>
      <c r="P91" s="24" t="str">
        <f>IF(O91&lt;=(Relatório!O80*1.05),"PREÇO VÁLIDO","PREÇO INVÁLIDO")</f>
        <v>PREÇO VÁLIDO</v>
      </c>
      <c r="Q91" s="25">
        <f>(O91/Relatório!O80)-1</f>
        <v>-1</v>
      </c>
    </row>
    <row r="92" spans="1:17" ht="18" x14ac:dyDescent="0.2">
      <c r="A92" s="59" t="s">
        <v>65</v>
      </c>
      <c r="B92" s="36">
        <v>92770</v>
      </c>
      <c r="C92" s="35" t="s">
        <v>100</v>
      </c>
      <c r="D92" s="35" t="s">
        <v>38</v>
      </c>
      <c r="E92" s="41">
        <v>102.8</v>
      </c>
      <c r="F92" s="20"/>
      <c r="G92" s="20"/>
      <c r="H92" s="21">
        <f t="shared" si="40"/>
        <v>0</v>
      </c>
      <c r="I92" s="20">
        <f t="shared" si="41"/>
        <v>0</v>
      </c>
      <c r="J92" s="22">
        <f t="shared" si="42"/>
        <v>0</v>
      </c>
      <c r="K92" s="22">
        <f t="shared" si="43"/>
        <v>0</v>
      </c>
      <c r="L92" s="21">
        <f t="shared" si="44"/>
        <v>0</v>
      </c>
      <c r="M92" s="23">
        <f t="shared" si="45"/>
        <v>0</v>
      </c>
      <c r="N92" s="23">
        <f t="shared" si="46"/>
        <v>0</v>
      </c>
      <c r="O92" s="21">
        <f t="shared" si="47"/>
        <v>0</v>
      </c>
      <c r="P92" s="24" t="str">
        <f>IF(O92&lt;=(Relatório!O81*1.05),"PREÇO VÁLIDO","PREÇO INVÁLIDO")</f>
        <v>PREÇO VÁLIDO</v>
      </c>
      <c r="Q92" s="25">
        <f>(O92/Relatório!O81)-1</f>
        <v>-1</v>
      </c>
    </row>
    <row r="93" spans="1:17" ht="18" x14ac:dyDescent="0.2">
      <c r="A93" s="59" t="s">
        <v>65</v>
      </c>
      <c r="B93" s="36">
        <v>92771</v>
      </c>
      <c r="C93" s="35" t="s">
        <v>101</v>
      </c>
      <c r="D93" s="35" t="s">
        <v>38</v>
      </c>
      <c r="E93" s="37">
        <v>81.7</v>
      </c>
      <c r="F93" s="20"/>
      <c r="G93" s="20"/>
      <c r="H93" s="21">
        <f t="shared" si="40"/>
        <v>0</v>
      </c>
      <c r="I93" s="20">
        <f t="shared" si="41"/>
        <v>0</v>
      </c>
      <c r="J93" s="22">
        <f t="shared" si="42"/>
        <v>0</v>
      </c>
      <c r="K93" s="22">
        <f t="shared" si="43"/>
        <v>0</v>
      </c>
      <c r="L93" s="21">
        <f t="shared" si="44"/>
        <v>0</v>
      </c>
      <c r="M93" s="23">
        <f t="shared" si="45"/>
        <v>0</v>
      </c>
      <c r="N93" s="23">
        <f t="shared" si="46"/>
        <v>0</v>
      </c>
      <c r="O93" s="21">
        <f t="shared" si="47"/>
        <v>0</v>
      </c>
      <c r="P93" s="24" t="str">
        <f>IF(O93&lt;=(Relatório!O82*1.05),"PREÇO VÁLIDO","PREÇO INVÁLIDO")</f>
        <v>PREÇO VÁLIDO</v>
      </c>
      <c r="Q93" s="25">
        <f>(O93/Relatório!O82)-1</f>
        <v>-1</v>
      </c>
    </row>
    <row r="94" spans="1:17" ht="27" x14ac:dyDescent="0.2">
      <c r="A94" s="58" t="s">
        <v>82</v>
      </c>
      <c r="B94" s="29" t="s">
        <v>116</v>
      </c>
      <c r="C94" s="29" t="s">
        <v>117</v>
      </c>
      <c r="D94" s="29" t="s">
        <v>30</v>
      </c>
      <c r="E94" s="45">
        <v>20.399999999999999</v>
      </c>
      <c r="F94" s="20"/>
      <c r="G94" s="20"/>
      <c r="H94" s="21">
        <f t="shared" si="40"/>
        <v>0</v>
      </c>
      <c r="I94" s="20">
        <f t="shared" si="41"/>
        <v>0</v>
      </c>
      <c r="J94" s="22">
        <f t="shared" si="42"/>
        <v>0</v>
      </c>
      <c r="K94" s="22">
        <f t="shared" si="43"/>
        <v>0</v>
      </c>
      <c r="L94" s="21">
        <f t="shared" si="44"/>
        <v>0</v>
      </c>
      <c r="M94" s="23">
        <f t="shared" si="45"/>
        <v>0</v>
      </c>
      <c r="N94" s="23">
        <f t="shared" si="46"/>
        <v>0</v>
      </c>
      <c r="O94" s="21">
        <f t="shared" si="47"/>
        <v>0</v>
      </c>
      <c r="P94" s="24" t="str">
        <f>IF(O94&lt;=(Relatório!O83*1.05),"PREÇO VÁLIDO","PREÇO INVÁLIDO")</f>
        <v>PREÇO VÁLIDO</v>
      </c>
      <c r="Q94" s="25">
        <f>(O94/Relatório!O83)-1</f>
        <v>-1</v>
      </c>
    </row>
    <row r="95" spans="1:17" ht="18" x14ac:dyDescent="0.2">
      <c r="A95" s="58" t="s">
        <v>82</v>
      </c>
      <c r="B95" s="29" t="s">
        <v>104</v>
      </c>
      <c r="C95" s="29" t="s">
        <v>105</v>
      </c>
      <c r="D95" s="29" t="s">
        <v>27</v>
      </c>
      <c r="E95" s="45">
        <v>53.87</v>
      </c>
      <c r="F95" s="20"/>
      <c r="G95" s="20"/>
      <c r="H95" s="21">
        <f t="shared" si="40"/>
        <v>0</v>
      </c>
      <c r="I95" s="20">
        <f t="shared" si="41"/>
        <v>0</v>
      </c>
      <c r="J95" s="22">
        <f t="shared" si="42"/>
        <v>0</v>
      </c>
      <c r="K95" s="22">
        <f t="shared" si="43"/>
        <v>0</v>
      </c>
      <c r="L95" s="21">
        <f t="shared" si="44"/>
        <v>0</v>
      </c>
      <c r="M95" s="23">
        <f t="shared" si="45"/>
        <v>0</v>
      </c>
      <c r="N95" s="23">
        <f t="shared" si="46"/>
        <v>0</v>
      </c>
      <c r="O95" s="21">
        <f t="shared" si="47"/>
        <v>0</v>
      </c>
      <c r="P95" s="24" t="str">
        <f>IF(O95&lt;=(Relatório!O84*1.05),"PREÇO VÁLIDO","PREÇO INVÁLIDO")</f>
        <v>PREÇO VÁLIDO</v>
      </c>
      <c r="Q95" s="25">
        <f>(O95/Relatório!O84)-1</f>
        <v>-1</v>
      </c>
    </row>
    <row r="96" spans="1:17" ht="18" x14ac:dyDescent="0.2">
      <c r="A96" s="58" t="s">
        <v>108</v>
      </c>
      <c r="B96" s="29" t="s">
        <v>109</v>
      </c>
      <c r="C96" s="29" t="s">
        <v>110</v>
      </c>
      <c r="D96" s="29" t="s">
        <v>27</v>
      </c>
      <c r="E96" s="45">
        <v>36.31</v>
      </c>
      <c r="F96" s="20"/>
      <c r="G96" s="20"/>
      <c r="H96" s="21">
        <f t="shared" si="40"/>
        <v>0</v>
      </c>
      <c r="I96" s="20">
        <f t="shared" si="41"/>
        <v>0</v>
      </c>
      <c r="J96" s="22">
        <f t="shared" si="42"/>
        <v>0</v>
      </c>
      <c r="K96" s="22">
        <f t="shared" si="43"/>
        <v>0</v>
      </c>
      <c r="L96" s="21">
        <f t="shared" si="44"/>
        <v>0</v>
      </c>
      <c r="M96" s="23">
        <f t="shared" si="45"/>
        <v>0</v>
      </c>
      <c r="N96" s="23">
        <f t="shared" si="46"/>
        <v>0</v>
      </c>
      <c r="O96" s="21">
        <f t="shared" si="47"/>
        <v>0</v>
      </c>
      <c r="P96" s="24" t="str">
        <f>IF(O96&lt;=(Relatório!O85*1.05),"PREÇO VÁLIDO","PREÇO INVÁLIDO")</f>
        <v>PREÇO VÁLIDO</v>
      </c>
      <c r="Q96" s="25">
        <f>(O96/Relatório!O85)-1</f>
        <v>-1</v>
      </c>
    </row>
    <row r="97" spans="1:17" ht="18" x14ac:dyDescent="0.2">
      <c r="A97" s="58" t="s">
        <v>82</v>
      </c>
      <c r="B97" s="29" t="s">
        <v>106</v>
      </c>
      <c r="C97" s="29" t="s">
        <v>107</v>
      </c>
      <c r="D97" s="29" t="s">
        <v>27</v>
      </c>
      <c r="E97" s="75">
        <v>120.79</v>
      </c>
      <c r="F97" s="20"/>
      <c r="G97" s="20"/>
      <c r="H97" s="21">
        <f t="shared" si="40"/>
        <v>0</v>
      </c>
      <c r="I97" s="20">
        <f t="shared" si="41"/>
        <v>0</v>
      </c>
      <c r="J97" s="22">
        <f t="shared" si="42"/>
        <v>0</v>
      </c>
      <c r="K97" s="22">
        <f t="shared" si="43"/>
        <v>0</v>
      </c>
      <c r="L97" s="21">
        <f t="shared" si="44"/>
        <v>0</v>
      </c>
      <c r="M97" s="23">
        <f t="shared" si="45"/>
        <v>0</v>
      </c>
      <c r="N97" s="23">
        <f t="shared" si="46"/>
        <v>0</v>
      </c>
      <c r="O97" s="21">
        <f t="shared" si="47"/>
        <v>0</v>
      </c>
      <c r="P97" s="24" t="str">
        <f>IF(O97&lt;=(Relatório!O86*1.05),"PREÇO VÁLIDO","PREÇO INVÁLIDO")</f>
        <v>PREÇO VÁLIDO</v>
      </c>
      <c r="Q97" s="25">
        <f>(O97/Relatório!O86)-1</f>
        <v>-1</v>
      </c>
    </row>
    <row r="98" spans="1:17" x14ac:dyDescent="0.2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</row>
    <row r="99" spans="1:17" s="6" customFormat="1" x14ac:dyDescent="0.2">
      <c r="A99" s="64" t="s">
        <v>123</v>
      </c>
      <c r="B99" s="65"/>
      <c r="C99" s="65"/>
      <c r="D99" s="65"/>
      <c r="E99" s="65"/>
      <c r="F99" s="71"/>
      <c r="G99" s="71"/>
      <c r="H99" s="65"/>
      <c r="I99" s="65"/>
      <c r="J99" s="65"/>
      <c r="K99" s="65"/>
      <c r="L99" s="65"/>
      <c r="M99" s="65"/>
      <c r="N99" s="65"/>
      <c r="O99" s="65"/>
      <c r="P99" s="65"/>
      <c r="Q99" s="65"/>
    </row>
    <row r="100" spans="1:17" s="6" customFormat="1" ht="18" x14ac:dyDescent="0.2">
      <c r="A100" s="56" t="s">
        <v>14</v>
      </c>
      <c r="B100" s="55" t="s">
        <v>15</v>
      </c>
      <c r="C100" s="55" t="s">
        <v>16</v>
      </c>
      <c r="D100" s="55" t="s">
        <v>17</v>
      </c>
      <c r="E100" s="57" t="s">
        <v>18</v>
      </c>
      <c r="F100" s="53" t="s">
        <v>19</v>
      </c>
      <c r="G100" s="54" t="s">
        <v>20</v>
      </c>
      <c r="H100" s="55" t="s">
        <v>21</v>
      </c>
      <c r="I100" s="53" t="s">
        <v>22</v>
      </c>
      <c r="J100" s="55" t="s">
        <v>33</v>
      </c>
      <c r="K100" s="55" t="s">
        <v>34</v>
      </c>
      <c r="L100" s="55" t="s">
        <v>23</v>
      </c>
      <c r="M100" s="55" t="s">
        <v>35</v>
      </c>
      <c r="N100" s="55" t="s">
        <v>36</v>
      </c>
      <c r="O100" s="55" t="s">
        <v>24</v>
      </c>
      <c r="P100" s="55" t="s">
        <v>25</v>
      </c>
      <c r="Q100" s="55" t="s">
        <v>26</v>
      </c>
    </row>
    <row r="101" spans="1:17" ht="18" x14ac:dyDescent="0.2">
      <c r="A101" s="59" t="s">
        <v>65</v>
      </c>
      <c r="B101" s="43">
        <v>101977</v>
      </c>
      <c r="C101" s="35" t="s">
        <v>124</v>
      </c>
      <c r="D101" s="35" t="s">
        <v>27</v>
      </c>
      <c r="E101" s="37">
        <v>66.400000000000006</v>
      </c>
      <c r="F101" s="20"/>
      <c r="G101" s="20"/>
      <c r="H101" s="21">
        <f t="shared" ref="H101:H107" si="48">TRUNC(F101+G101,2)</f>
        <v>0</v>
      </c>
      <c r="I101" s="20">
        <f t="shared" ref="I101:I107" si="49">$B$10</f>
        <v>0</v>
      </c>
      <c r="J101" s="22">
        <f t="shared" ref="J101:J107" si="50">F101+(I101/100*F101)</f>
        <v>0</v>
      </c>
      <c r="K101" s="22">
        <f t="shared" ref="K101:K107" si="51">G101+(I101/100*G101)</f>
        <v>0</v>
      </c>
      <c r="L101" s="21">
        <f t="shared" ref="L101:L107" si="52">TRUNC(J101+K101,2)</f>
        <v>0</v>
      </c>
      <c r="M101" s="23">
        <f t="shared" ref="M101:M107" si="53">IF((J101+K101),TRUNC((J101/(J101+K101)*O101),2),0)</f>
        <v>0</v>
      </c>
      <c r="N101" s="23">
        <f t="shared" ref="N101:N107" si="54">IF((J101+K101),TRUNC((K101/(J101+K101)*O101),2),0)</f>
        <v>0</v>
      </c>
      <c r="O101" s="21">
        <f t="shared" ref="O101:O107" si="55">TRUNC(L101*E101,2)</f>
        <v>0</v>
      </c>
      <c r="P101" s="24" t="str">
        <f>IF(O101&lt;=(Relatório!O90*1.05),"PREÇO VÁLIDO","PREÇO INVÁLIDO")</f>
        <v>PREÇO VÁLIDO</v>
      </c>
      <c r="Q101" s="25">
        <f>(O101/Relatório!O90)-1</f>
        <v>-1</v>
      </c>
    </row>
    <row r="102" spans="1:17" ht="18" x14ac:dyDescent="0.2">
      <c r="A102" s="59" t="s">
        <v>65</v>
      </c>
      <c r="B102" s="36">
        <v>95945</v>
      </c>
      <c r="C102" s="35" t="s">
        <v>125</v>
      </c>
      <c r="D102" s="35" t="s">
        <v>38</v>
      </c>
      <c r="E102" s="37">
        <v>98.1</v>
      </c>
      <c r="F102" s="20"/>
      <c r="G102" s="20"/>
      <c r="H102" s="21">
        <f t="shared" si="48"/>
        <v>0</v>
      </c>
      <c r="I102" s="20">
        <f t="shared" si="49"/>
        <v>0</v>
      </c>
      <c r="J102" s="22">
        <f t="shared" si="50"/>
        <v>0</v>
      </c>
      <c r="K102" s="22">
        <f t="shared" si="51"/>
        <v>0</v>
      </c>
      <c r="L102" s="21">
        <f t="shared" si="52"/>
        <v>0</v>
      </c>
      <c r="M102" s="23">
        <f t="shared" si="53"/>
        <v>0</v>
      </c>
      <c r="N102" s="23">
        <f t="shared" si="54"/>
        <v>0</v>
      </c>
      <c r="O102" s="21">
        <f t="shared" si="55"/>
        <v>0</v>
      </c>
      <c r="P102" s="24" t="str">
        <f>IF(O102&lt;=(Relatório!O91*1.05),"PREÇO VÁLIDO","PREÇO INVÁLIDO")</f>
        <v>PREÇO VÁLIDO</v>
      </c>
      <c r="Q102" s="25">
        <f>(O102/Relatório!O91)-1</f>
        <v>-1</v>
      </c>
    </row>
    <row r="103" spans="1:17" ht="18" x14ac:dyDescent="0.2">
      <c r="A103" s="59" t="s">
        <v>65</v>
      </c>
      <c r="B103" s="36">
        <v>95946</v>
      </c>
      <c r="C103" s="35" t="s">
        <v>126</v>
      </c>
      <c r="D103" s="35" t="s">
        <v>38</v>
      </c>
      <c r="E103" s="41">
        <v>238.4</v>
      </c>
      <c r="F103" s="20"/>
      <c r="G103" s="20"/>
      <c r="H103" s="21">
        <f t="shared" si="48"/>
        <v>0</v>
      </c>
      <c r="I103" s="20">
        <f t="shared" si="49"/>
        <v>0</v>
      </c>
      <c r="J103" s="22">
        <f t="shared" si="50"/>
        <v>0</v>
      </c>
      <c r="K103" s="22">
        <f t="shared" si="51"/>
        <v>0</v>
      </c>
      <c r="L103" s="21">
        <f t="shared" si="52"/>
        <v>0</v>
      </c>
      <c r="M103" s="23">
        <f t="shared" si="53"/>
        <v>0</v>
      </c>
      <c r="N103" s="23">
        <f t="shared" si="54"/>
        <v>0</v>
      </c>
      <c r="O103" s="21">
        <f t="shared" si="55"/>
        <v>0</v>
      </c>
      <c r="P103" s="24" t="str">
        <f>IF(O103&lt;=(Relatório!O92*1.05),"PREÇO VÁLIDO","PREÇO INVÁLIDO")</f>
        <v>PREÇO VÁLIDO</v>
      </c>
      <c r="Q103" s="25">
        <f>(O103/Relatório!O92)-1</f>
        <v>-1</v>
      </c>
    </row>
    <row r="104" spans="1:17" ht="18" x14ac:dyDescent="0.2">
      <c r="A104" s="59" t="s">
        <v>65</v>
      </c>
      <c r="B104" s="36">
        <v>95947</v>
      </c>
      <c r="C104" s="35" t="s">
        <v>127</v>
      </c>
      <c r="D104" s="35" t="s">
        <v>38</v>
      </c>
      <c r="E104" s="41">
        <v>427.9</v>
      </c>
      <c r="F104" s="20"/>
      <c r="G104" s="20"/>
      <c r="H104" s="21">
        <f t="shared" si="48"/>
        <v>0</v>
      </c>
      <c r="I104" s="20">
        <f t="shared" si="49"/>
        <v>0</v>
      </c>
      <c r="J104" s="22">
        <f t="shared" si="50"/>
        <v>0</v>
      </c>
      <c r="K104" s="22">
        <f t="shared" si="51"/>
        <v>0</v>
      </c>
      <c r="L104" s="21">
        <f t="shared" si="52"/>
        <v>0</v>
      </c>
      <c r="M104" s="23">
        <f t="shared" si="53"/>
        <v>0</v>
      </c>
      <c r="N104" s="23">
        <f t="shared" si="54"/>
        <v>0</v>
      </c>
      <c r="O104" s="21">
        <f t="shared" si="55"/>
        <v>0</v>
      </c>
      <c r="P104" s="24" t="str">
        <f>IF(O104&lt;=(Relatório!O93*1.05),"PREÇO VÁLIDO","PREÇO INVÁLIDO")</f>
        <v>PREÇO VÁLIDO</v>
      </c>
      <c r="Q104" s="25">
        <f>(O104/Relatório!O93)-1</f>
        <v>-1</v>
      </c>
    </row>
    <row r="105" spans="1:17" ht="18" x14ac:dyDescent="0.2">
      <c r="A105" s="58" t="s">
        <v>82</v>
      </c>
      <c r="B105" s="29" t="s">
        <v>128</v>
      </c>
      <c r="C105" s="29" t="s">
        <v>129</v>
      </c>
      <c r="D105" s="29" t="s">
        <v>30</v>
      </c>
      <c r="E105" s="30">
        <v>9.1999999999999993</v>
      </c>
      <c r="F105" s="20"/>
      <c r="G105" s="20"/>
      <c r="H105" s="21">
        <f t="shared" si="48"/>
        <v>0</v>
      </c>
      <c r="I105" s="20">
        <f t="shared" si="49"/>
        <v>0</v>
      </c>
      <c r="J105" s="22">
        <f t="shared" si="50"/>
        <v>0</v>
      </c>
      <c r="K105" s="22">
        <f t="shared" si="51"/>
        <v>0</v>
      </c>
      <c r="L105" s="21">
        <f t="shared" si="52"/>
        <v>0</v>
      </c>
      <c r="M105" s="23">
        <f t="shared" si="53"/>
        <v>0</v>
      </c>
      <c r="N105" s="23">
        <f t="shared" si="54"/>
        <v>0</v>
      </c>
      <c r="O105" s="21">
        <f t="shared" si="55"/>
        <v>0</v>
      </c>
      <c r="P105" s="24" t="str">
        <f>IF(O105&lt;=(Relatório!O94*1.05),"PREÇO VÁLIDO","PREÇO INVÁLIDO")</f>
        <v>PREÇO VÁLIDO</v>
      </c>
      <c r="Q105" s="25">
        <f>(O105/Relatório!O94)-1</f>
        <v>-1</v>
      </c>
    </row>
    <row r="106" spans="1:17" ht="18" x14ac:dyDescent="0.2">
      <c r="A106" s="58" t="s">
        <v>82</v>
      </c>
      <c r="B106" s="29" t="s">
        <v>104</v>
      </c>
      <c r="C106" s="29" t="s">
        <v>105</v>
      </c>
      <c r="D106" s="29" t="s">
        <v>27</v>
      </c>
      <c r="E106" s="45">
        <v>19.29</v>
      </c>
      <c r="F106" s="20"/>
      <c r="G106" s="20"/>
      <c r="H106" s="21">
        <f t="shared" si="48"/>
        <v>0</v>
      </c>
      <c r="I106" s="20">
        <f t="shared" si="49"/>
        <v>0</v>
      </c>
      <c r="J106" s="22">
        <f t="shared" si="50"/>
        <v>0</v>
      </c>
      <c r="K106" s="22">
        <f t="shared" si="51"/>
        <v>0</v>
      </c>
      <c r="L106" s="21">
        <f t="shared" si="52"/>
        <v>0</v>
      </c>
      <c r="M106" s="23">
        <f t="shared" si="53"/>
        <v>0</v>
      </c>
      <c r="N106" s="23">
        <f t="shared" si="54"/>
        <v>0</v>
      </c>
      <c r="O106" s="21">
        <f t="shared" si="55"/>
        <v>0</v>
      </c>
      <c r="P106" s="24" t="str">
        <f>IF(O106&lt;=(Relatório!O95*1.05),"PREÇO VÁLIDO","PREÇO INVÁLIDO")</f>
        <v>PREÇO VÁLIDO</v>
      </c>
      <c r="Q106" s="25">
        <f>(O106/Relatório!O95)-1</f>
        <v>-1</v>
      </c>
    </row>
    <row r="107" spans="1:17" ht="18" x14ac:dyDescent="0.2">
      <c r="A107" s="58" t="s">
        <v>82</v>
      </c>
      <c r="B107" s="29" t="s">
        <v>130</v>
      </c>
      <c r="C107" s="29" t="s">
        <v>131</v>
      </c>
      <c r="D107" s="29" t="s">
        <v>27</v>
      </c>
      <c r="E107" s="45">
        <v>19.899999999999999</v>
      </c>
      <c r="F107" s="20"/>
      <c r="G107" s="20"/>
      <c r="H107" s="21">
        <f t="shared" si="48"/>
        <v>0</v>
      </c>
      <c r="I107" s="20">
        <f t="shared" si="49"/>
        <v>0</v>
      </c>
      <c r="J107" s="22">
        <f t="shared" si="50"/>
        <v>0</v>
      </c>
      <c r="K107" s="22">
        <f t="shared" si="51"/>
        <v>0</v>
      </c>
      <c r="L107" s="21">
        <f t="shared" si="52"/>
        <v>0</v>
      </c>
      <c r="M107" s="23">
        <f t="shared" si="53"/>
        <v>0</v>
      </c>
      <c r="N107" s="23">
        <f t="shared" si="54"/>
        <v>0</v>
      </c>
      <c r="O107" s="21">
        <f t="shared" si="55"/>
        <v>0</v>
      </c>
      <c r="P107" s="24" t="str">
        <f>IF(O107&lt;=(Relatório!O96*1.05),"PREÇO VÁLIDO","PREÇO INVÁLIDO")</f>
        <v>PREÇO VÁLIDO</v>
      </c>
      <c r="Q107" s="25">
        <f>(O107/Relatório!O96)-1</f>
        <v>-1</v>
      </c>
    </row>
    <row r="108" spans="1:17" x14ac:dyDescent="0.2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</row>
    <row r="109" spans="1:17" s="6" customFormat="1" x14ac:dyDescent="0.2">
      <c r="A109" s="64" t="s">
        <v>132</v>
      </c>
      <c r="B109" s="65"/>
      <c r="C109" s="65"/>
      <c r="D109" s="65"/>
      <c r="E109" s="65"/>
      <c r="F109" s="71"/>
      <c r="G109" s="71"/>
      <c r="H109" s="65"/>
      <c r="I109" s="65"/>
      <c r="J109" s="65"/>
      <c r="K109" s="65"/>
      <c r="L109" s="65"/>
      <c r="M109" s="65"/>
      <c r="N109" s="65"/>
      <c r="O109" s="65"/>
      <c r="P109" s="65"/>
      <c r="Q109" s="65"/>
    </row>
    <row r="110" spans="1:17" x14ac:dyDescent="0.2">
      <c r="A110" s="64" t="s">
        <v>133</v>
      </c>
      <c r="B110" s="65"/>
      <c r="C110" s="65"/>
      <c r="D110" s="65"/>
      <c r="E110" s="65"/>
      <c r="F110" s="71"/>
      <c r="G110" s="71"/>
      <c r="H110" s="65"/>
      <c r="I110" s="65"/>
      <c r="J110" s="65"/>
      <c r="K110" s="65"/>
      <c r="L110" s="65"/>
      <c r="M110" s="65"/>
      <c r="N110" s="65"/>
      <c r="O110" s="65"/>
      <c r="P110" s="65"/>
      <c r="Q110" s="65"/>
    </row>
    <row r="111" spans="1:17" s="6" customFormat="1" ht="18" x14ac:dyDescent="0.2">
      <c r="A111" s="56" t="s">
        <v>14</v>
      </c>
      <c r="B111" s="55" t="s">
        <v>15</v>
      </c>
      <c r="C111" s="55" t="s">
        <v>16</v>
      </c>
      <c r="D111" s="55" t="s">
        <v>17</v>
      </c>
      <c r="E111" s="57" t="s">
        <v>18</v>
      </c>
      <c r="F111" s="53" t="s">
        <v>19</v>
      </c>
      <c r="G111" s="54" t="s">
        <v>20</v>
      </c>
      <c r="H111" s="55" t="s">
        <v>21</v>
      </c>
      <c r="I111" s="53" t="s">
        <v>22</v>
      </c>
      <c r="J111" s="55" t="s">
        <v>33</v>
      </c>
      <c r="K111" s="55" t="s">
        <v>34</v>
      </c>
      <c r="L111" s="55" t="s">
        <v>23</v>
      </c>
      <c r="M111" s="55" t="s">
        <v>35</v>
      </c>
      <c r="N111" s="55" t="s">
        <v>36</v>
      </c>
      <c r="O111" s="55" t="s">
        <v>24</v>
      </c>
      <c r="P111" s="55" t="s">
        <v>25</v>
      </c>
      <c r="Q111" s="55" t="s">
        <v>26</v>
      </c>
    </row>
    <row r="112" spans="1:17" s="6" customFormat="1" ht="18" x14ac:dyDescent="0.2">
      <c r="A112" s="59" t="s">
        <v>65</v>
      </c>
      <c r="B112" s="36">
        <v>92413</v>
      </c>
      <c r="C112" s="35" t="s">
        <v>114</v>
      </c>
      <c r="D112" s="35" t="s">
        <v>27</v>
      </c>
      <c r="E112" s="41">
        <v>161.6</v>
      </c>
      <c r="F112" s="20"/>
      <c r="G112" s="20"/>
      <c r="H112" s="21">
        <f t="shared" ref="H112:H116" si="56">TRUNC(F112+G112,2)</f>
        <v>0</v>
      </c>
      <c r="I112" s="20">
        <f t="shared" ref="I112:I116" si="57">$B$10</f>
        <v>0</v>
      </c>
      <c r="J112" s="22">
        <f t="shared" ref="J112:J116" si="58">F112+(I112/100*F112)</f>
        <v>0</v>
      </c>
      <c r="K112" s="22">
        <f t="shared" ref="K112:K116" si="59">G112+(I112/100*G112)</f>
        <v>0</v>
      </c>
      <c r="L112" s="21">
        <f t="shared" ref="L112:L116" si="60">TRUNC(J112+K112,2)</f>
        <v>0</v>
      </c>
      <c r="M112" s="23">
        <f t="shared" ref="M112:M116" si="61">IF((J112+K112),TRUNC((J112/(J112+K112)*O112),2),0)</f>
        <v>0</v>
      </c>
      <c r="N112" s="23">
        <f t="shared" ref="N112:N116" si="62">IF((J112+K112),TRUNC((K112/(J112+K112)*O112),2),0)</f>
        <v>0</v>
      </c>
      <c r="O112" s="21">
        <f t="shared" ref="O112:O116" si="63">TRUNC(L112*E112,2)</f>
        <v>0</v>
      </c>
      <c r="P112" s="24" t="str">
        <f>IF(O112&lt;=(Relatório!O101*1.05),"PREÇO VÁLIDO","PREÇO INVÁLIDO")</f>
        <v>PREÇO VÁLIDO</v>
      </c>
      <c r="Q112" s="25">
        <f>(O112/Relatório!O101)-1</f>
        <v>-1</v>
      </c>
    </row>
    <row r="113" spans="1:17" s="6" customFormat="1" ht="18" x14ac:dyDescent="0.2">
      <c r="A113" s="59" t="s">
        <v>65</v>
      </c>
      <c r="B113" s="36">
        <v>92759</v>
      </c>
      <c r="C113" s="35" t="s">
        <v>41</v>
      </c>
      <c r="D113" s="35" t="s">
        <v>38</v>
      </c>
      <c r="E113" s="41">
        <v>212.4</v>
      </c>
      <c r="F113" s="20"/>
      <c r="G113" s="20"/>
      <c r="H113" s="21">
        <f t="shared" si="56"/>
        <v>0</v>
      </c>
      <c r="I113" s="20">
        <f t="shared" si="57"/>
        <v>0</v>
      </c>
      <c r="J113" s="22">
        <f t="shared" si="58"/>
        <v>0</v>
      </c>
      <c r="K113" s="22">
        <f t="shared" si="59"/>
        <v>0</v>
      </c>
      <c r="L113" s="21">
        <f t="shared" si="60"/>
        <v>0</v>
      </c>
      <c r="M113" s="23">
        <f t="shared" si="61"/>
        <v>0</v>
      </c>
      <c r="N113" s="23">
        <f t="shared" si="62"/>
        <v>0</v>
      </c>
      <c r="O113" s="21">
        <f t="shared" si="63"/>
        <v>0</v>
      </c>
      <c r="P113" s="24" t="str">
        <f>IF(O113&lt;=(Relatório!O102*1.05),"PREÇO VÁLIDO","PREÇO INVÁLIDO")</f>
        <v>PREÇO VÁLIDO</v>
      </c>
      <c r="Q113" s="25">
        <f>(O113/Relatório!O102)-1</f>
        <v>-1</v>
      </c>
    </row>
    <row r="114" spans="1:17" ht="18" x14ac:dyDescent="0.2">
      <c r="A114" s="59" t="s">
        <v>65</v>
      </c>
      <c r="B114" s="36">
        <v>92762</v>
      </c>
      <c r="C114" s="35" t="s">
        <v>43</v>
      </c>
      <c r="D114" s="35" t="s">
        <v>38</v>
      </c>
      <c r="E114" s="41">
        <v>263.2</v>
      </c>
      <c r="F114" s="20"/>
      <c r="G114" s="20"/>
      <c r="H114" s="21">
        <f t="shared" si="56"/>
        <v>0</v>
      </c>
      <c r="I114" s="20">
        <f t="shared" si="57"/>
        <v>0</v>
      </c>
      <c r="J114" s="22">
        <f t="shared" si="58"/>
        <v>0</v>
      </c>
      <c r="K114" s="22">
        <f t="shared" si="59"/>
        <v>0</v>
      </c>
      <c r="L114" s="21">
        <f t="shared" si="60"/>
        <v>0</v>
      </c>
      <c r="M114" s="23">
        <f t="shared" si="61"/>
        <v>0</v>
      </c>
      <c r="N114" s="23">
        <f t="shared" si="62"/>
        <v>0</v>
      </c>
      <c r="O114" s="21">
        <f t="shared" si="63"/>
        <v>0</v>
      </c>
      <c r="P114" s="24" t="str">
        <f>IF(O114&lt;=(Relatório!O103*1.05),"PREÇO VÁLIDO","PREÇO INVÁLIDO")</f>
        <v>PREÇO VÁLIDO</v>
      </c>
      <c r="Q114" s="25">
        <f>(O114/Relatório!O103)-1</f>
        <v>-1</v>
      </c>
    </row>
    <row r="115" spans="1:17" ht="18" x14ac:dyDescent="0.2">
      <c r="A115" s="59" t="s">
        <v>65</v>
      </c>
      <c r="B115" s="36">
        <v>92763</v>
      </c>
      <c r="C115" s="35" t="s">
        <v>115</v>
      </c>
      <c r="D115" s="35" t="s">
        <v>38</v>
      </c>
      <c r="E115" s="41">
        <v>503.6</v>
      </c>
      <c r="F115" s="20"/>
      <c r="G115" s="20"/>
      <c r="H115" s="21">
        <f t="shared" si="56"/>
        <v>0</v>
      </c>
      <c r="I115" s="20">
        <f t="shared" si="57"/>
        <v>0</v>
      </c>
      <c r="J115" s="22">
        <f t="shared" si="58"/>
        <v>0</v>
      </c>
      <c r="K115" s="22">
        <f t="shared" si="59"/>
        <v>0</v>
      </c>
      <c r="L115" s="21">
        <f t="shared" si="60"/>
        <v>0</v>
      </c>
      <c r="M115" s="23">
        <f t="shared" si="61"/>
        <v>0</v>
      </c>
      <c r="N115" s="23">
        <f t="shared" si="62"/>
        <v>0</v>
      </c>
      <c r="O115" s="21">
        <f t="shared" si="63"/>
        <v>0</v>
      </c>
      <c r="P115" s="24" t="str">
        <f>IF(O115&lt;=(Relatório!O104*1.05),"PREÇO VÁLIDO","PREÇO INVÁLIDO")</f>
        <v>PREÇO VÁLIDO</v>
      </c>
      <c r="Q115" s="25">
        <f>(O115/Relatório!O104)-1</f>
        <v>-1</v>
      </c>
    </row>
    <row r="116" spans="1:17" ht="27" x14ac:dyDescent="0.2">
      <c r="A116" s="58" t="s">
        <v>82</v>
      </c>
      <c r="B116" s="29" t="s">
        <v>116</v>
      </c>
      <c r="C116" s="29" t="s">
        <v>117</v>
      </c>
      <c r="D116" s="29" t="s">
        <v>30</v>
      </c>
      <c r="E116" s="30">
        <v>9.1999999999999993</v>
      </c>
      <c r="F116" s="20"/>
      <c r="G116" s="20"/>
      <c r="H116" s="21">
        <f t="shared" si="56"/>
        <v>0</v>
      </c>
      <c r="I116" s="20">
        <f t="shared" si="57"/>
        <v>0</v>
      </c>
      <c r="J116" s="22">
        <f t="shared" si="58"/>
        <v>0</v>
      </c>
      <c r="K116" s="22">
        <f t="shared" si="59"/>
        <v>0</v>
      </c>
      <c r="L116" s="21">
        <f t="shared" si="60"/>
        <v>0</v>
      </c>
      <c r="M116" s="23">
        <f t="shared" si="61"/>
        <v>0</v>
      </c>
      <c r="N116" s="23">
        <f t="shared" si="62"/>
        <v>0</v>
      </c>
      <c r="O116" s="21">
        <f t="shared" si="63"/>
        <v>0</v>
      </c>
      <c r="P116" s="24" t="str">
        <f>IF(O116&lt;=(Relatório!O105*1.05),"PREÇO VÁLIDO","PREÇO INVÁLIDO")</f>
        <v>PREÇO VÁLIDO</v>
      </c>
      <c r="Q116" s="25">
        <f>(O116/Relatório!O105)-1</f>
        <v>-1</v>
      </c>
    </row>
    <row r="117" spans="1:17" s="6" customFormat="1" x14ac:dyDescent="0.2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</row>
    <row r="118" spans="1:17" s="6" customFormat="1" x14ac:dyDescent="0.2">
      <c r="A118" s="64" t="s">
        <v>134</v>
      </c>
      <c r="B118" s="65"/>
      <c r="C118" s="65"/>
      <c r="D118" s="65"/>
      <c r="E118" s="65"/>
      <c r="F118" s="71"/>
      <c r="G118" s="71"/>
      <c r="H118" s="65"/>
      <c r="I118" s="65"/>
      <c r="J118" s="65"/>
      <c r="K118" s="65"/>
      <c r="L118" s="65"/>
      <c r="M118" s="65"/>
      <c r="N118" s="65"/>
      <c r="O118" s="65"/>
      <c r="P118" s="65"/>
      <c r="Q118" s="65"/>
    </row>
    <row r="119" spans="1:17" ht="18" x14ac:dyDescent="0.2">
      <c r="A119" s="56" t="s">
        <v>14</v>
      </c>
      <c r="B119" s="55" t="s">
        <v>15</v>
      </c>
      <c r="C119" s="55" t="s">
        <v>16</v>
      </c>
      <c r="D119" s="55" t="s">
        <v>17</v>
      </c>
      <c r="E119" s="57" t="s">
        <v>18</v>
      </c>
      <c r="F119" s="53" t="s">
        <v>19</v>
      </c>
      <c r="G119" s="54" t="s">
        <v>20</v>
      </c>
      <c r="H119" s="55" t="s">
        <v>21</v>
      </c>
      <c r="I119" s="53" t="s">
        <v>22</v>
      </c>
      <c r="J119" s="55" t="s">
        <v>33</v>
      </c>
      <c r="K119" s="55" t="s">
        <v>34</v>
      </c>
      <c r="L119" s="55" t="s">
        <v>23</v>
      </c>
      <c r="M119" s="55" t="s">
        <v>35</v>
      </c>
      <c r="N119" s="55" t="s">
        <v>36</v>
      </c>
      <c r="O119" s="55" t="s">
        <v>24</v>
      </c>
      <c r="P119" s="55" t="s">
        <v>25</v>
      </c>
      <c r="Q119" s="55" t="s">
        <v>26</v>
      </c>
    </row>
    <row r="120" spans="1:17" ht="18" x14ac:dyDescent="0.2">
      <c r="A120" s="59" t="s">
        <v>65</v>
      </c>
      <c r="B120" s="36">
        <v>92448</v>
      </c>
      <c r="C120" s="35" t="s">
        <v>119</v>
      </c>
      <c r="D120" s="35" t="s">
        <v>27</v>
      </c>
      <c r="E120" s="41">
        <v>125.3</v>
      </c>
      <c r="F120" s="20"/>
      <c r="G120" s="20"/>
      <c r="H120" s="21">
        <f t="shared" ref="H120:H127" si="64">TRUNC(F120+G120,2)</f>
        <v>0</v>
      </c>
      <c r="I120" s="20">
        <f t="shared" ref="I120:I127" si="65">$B$10</f>
        <v>0</v>
      </c>
      <c r="J120" s="22">
        <f t="shared" ref="J120:J127" si="66">F120+(I120/100*F120)</f>
        <v>0</v>
      </c>
      <c r="K120" s="22">
        <f t="shared" ref="K120:K127" si="67">G120+(I120/100*G120)</f>
        <v>0</v>
      </c>
      <c r="L120" s="21">
        <f t="shared" ref="L120:L127" si="68">TRUNC(J120+K120,2)</f>
        <v>0</v>
      </c>
      <c r="M120" s="23">
        <f t="shared" ref="M120:M127" si="69">IF((J120+K120),TRUNC((J120/(J120+K120)*O120),2),0)</f>
        <v>0</v>
      </c>
      <c r="N120" s="23">
        <f t="shared" ref="N120:N127" si="70">IF((J120+K120),TRUNC((K120/(J120+K120)*O120),2),0)</f>
        <v>0</v>
      </c>
      <c r="O120" s="21">
        <f t="shared" ref="O120:O127" si="71">TRUNC(L120*E120,2)</f>
        <v>0</v>
      </c>
      <c r="P120" s="24" t="str">
        <f>IF(O120&lt;=(Relatório!O109*1.05),"PREÇO VÁLIDO","PREÇO INVÁLIDO")</f>
        <v>PREÇO VÁLIDO</v>
      </c>
      <c r="Q120" s="25">
        <f>(O120/Relatório!O109)-1</f>
        <v>-1</v>
      </c>
    </row>
    <row r="121" spans="1:17" ht="18" x14ac:dyDescent="0.2">
      <c r="A121" s="59" t="s">
        <v>65</v>
      </c>
      <c r="B121" s="36">
        <v>92759</v>
      </c>
      <c r="C121" s="35" t="s">
        <v>41</v>
      </c>
      <c r="D121" s="35" t="s">
        <v>38</v>
      </c>
      <c r="E121" s="41">
        <v>137.1</v>
      </c>
      <c r="F121" s="20"/>
      <c r="G121" s="20"/>
      <c r="H121" s="21">
        <f t="shared" si="64"/>
        <v>0</v>
      </c>
      <c r="I121" s="20">
        <f t="shared" si="65"/>
        <v>0</v>
      </c>
      <c r="J121" s="22">
        <f t="shared" si="66"/>
        <v>0</v>
      </c>
      <c r="K121" s="22">
        <f t="shared" si="67"/>
        <v>0</v>
      </c>
      <c r="L121" s="21">
        <f t="shared" si="68"/>
        <v>0</v>
      </c>
      <c r="M121" s="23">
        <f t="shared" si="69"/>
        <v>0</v>
      </c>
      <c r="N121" s="23">
        <f t="shared" si="70"/>
        <v>0</v>
      </c>
      <c r="O121" s="21">
        <f t="shared" si="71"/>
        <v>0</v>
      </c>
      <c r="P121" s="24" t="str">
        <f>IF(O121&lt;=(Relatório!O110*1.05),"PREÇO VÁLIDO","PREÇO INVÁLIDO")</f>
        <v>PREÇO VÁLIDO</v>
      </c>
      <c r="Q121" s="25">
        <f>(O121/Relatório!O110)-1</f>
        <v>-1</v>
      </c>
    </row>
    <row r="122" spans="1:17" s="6" customFormat="1" ht="18" x14ac:dyDescent="0.2">
      <c r="A122" s="59" t="s">
        <v>65</v>
      </c>
      <c r="B122" s="36">
        <v>92760</v>
      </c>
      <c r="C122" s="35" t="s">
        <v>120</v>
      </c>
      <c r="D122" s="35" t="s">
        <v>38</v>
      </c>
      <c r="E122" s="37">
        <v>75.400000000000006</v>
      </c>
      <c r="F122" s="20"/>
      <c r="G122" s="20"/>
      <c r="H122" s="21">
        <f t="shared" si="64"/>
        <v>0</v>
      </c>
      <c r="I122" s="20">
        <f t="shared" si="65"/>
        <v>0</v>
      </c>
      <c r="J122" s="22">
        <f t="shared" si="66"/>
        <v>0</v>
      </c>
      <c r="K122" s="22">
        <f t="shared" si="67"/>
        <v>0</v>
      </c>
      <c r="L122" s="21">
        <f t="shared" si="68"/>
        <v>0</v>
      </c>
      <c r="M122" s="23">
        <f t="shared" si="69"/>
        <v>0</v>
      </c>
      <c r="N122" s="23">
        <f t="shared" si="70"/>
        <v>0</v>
      </c>
      <c r="O122" s="21">
        <f t="shared" si="71"/>
        <v>0</v>
      </c>
      <c r="P122" s="24" t="str">
        <f>IF(O122&lt;=(Relatório!O111*1.05),"PREÇO VÁLIDO","PREÇO INVÁLIDO")</f>
        <v>PREÇO VÁLIDO</v>
      </c>
      <c r="Q122" s="25">
        <f>(O122/Relatório!O111)-1</f>
        <v>-1</v>
      </c>
    </row>
    <row r="123" spans="1:17" s="6" customFormat="1" ht="18" x14ac:dyDescent="0.2">
      <c r="A123" s="59" t="s">
        <v>65</v>
      </c>
      <c r="B123" s="36">
        <v>92761</v>
      </c>
      <c r="C123" s="35" t="s">
        <v>42</v>
      </c>
      <c r="D123" s="35" t="s">
        <v>38</v>
      </c>
      <c r="E123" s="37">
        <v>14.8</v>
      </c>
      <c r="F123" s="20"/>
      <c r="G123" s="20"/>
      <c r="H123" s="21">
        <f t="shared" si="64"/>
        <v>0</v>
      </c>
      <c r="I123" s="20">
        <f t="shared" si="65"/>
        <v>0</v>
      </c>
      <c r="J123" s="22">
        <f t="shared" si="66"/>
        <v>0</v>
      </c>
      <c r="K123" s="22">
        <f t="shared" si="67"/>
        <v>0</v>
      </c>
      <c r="L123" s="21">
        <f t="shared" si="68"/>
        <v>0</v>
      </c>
      <c r="M123" s="23">
        <f t="shared" si="69"/>
        <v>0</v>
      </c>
      <c r="N123" s="23">
        <f t="shared" si="70"/>
        <v>0</v>
      </c>
      <c r="O123" s="21">
        <f t="shared" si="71"/>
        <v>0</v>
      </c>
      <c r="P123" s="24" t="str">
        <f>IF(O123&lt;=(Relatório!O112*1.05),"PREÇO VÁLIDO","PREÇO INVÁLIDO")</f>
        <v>PREÇO VÁLIDO</v>
      </c>
      <c r="Q123" s="25">
        <f>(O123/Relatório!O112)-1</f>
        <v>-1</v>
      </c>
    </row>
    <row r="124" spans="1:17" ht="18" x14ac:dyDescent="0.2">
      <c r="A124" s="59" t="s">
        <v>65</v>
      </c>
      <c r="B124" s="36">
        <v>92762</v>
      </c>
      <c r="C124" s="35" t="s">
        <v>43</v>
      </c>
      <c r="D124" s="35" t="s">
        <v>38</v>
      </c>
      <c r="E124" s="41">
        <v>121.6</v>
      </c>
      <c r="F124" s="20"/>
      <c r="G124" s="20"/>
      <c r="H124" s="21">
        <f t="shared" si="64"/>
        <v>0</v>
      </c>
      <c r="I124" s="20">
        <f t="shared" si="65"/>
        <v>0</v>
      </c>
      <c r="J124" s="22">
        <f t="shared" si="66"/>
        <v>0</v>
      </c>
      <c r="K124" s="22">
        <f t="shared" si="67"/>
        <v>0</v>
      </c>
      <c r="L124" s="21">
        <f t="shared" si="68"/>
        <v>0</v>
      </c>
      <c r="M124" s="23">
        <f t="shared" si="69"/>
        <v>0</v>
      </c>
      <c r="N124" s="23">
        <f t="shared" si="70"/>
        <v>0</v>
      </c>
      <c r="O124" s="21">
        <f t="shared" si="71"/>
        <v>0</v>
      </c>
      <c r="P124" s="24" t="str">
        <f>IF(O124&lt;=(Relatório!O113*1.05),"PREÇO VÁLIDO","PREÇO INVÁLIDO")</f>
        <v>PREÇO VÁLIDO</v>
      </c>
      <c r="Q124" s="25">
        <f>(O124/Relatório!O113)-1</f>
        <v>-1</v>
      </c>
    </row>
    <row r="125" spans="1:17" ht="18" x14ac:dyDescent="0.2">
      <c r="A125" s="59" t="s">
        <v>65</v>
      </c>
      <c r="B125" s="36">
        <v>92763</v>
      </c>
      <c r="C125" s="35" t="s">
        <v>115</v>
      </c>
      <c r="D125" s="35" t="s">
        <v>38</v>
      </c>
      <c r="E125" s="41">
        <v>435.9</v>
      </c>
      <c r="F125" s="20"/>
      <c r="G125" s="20"/>
      <c r="H125" s="21">
        <f t="shared" si="64"/>
        <v>0</v>
      </c>
      <c r="I125" s="20">
        <f t="shared" si="65"/>
        <v>0</v>
      </c>
      <c r="J125" s="22">
        <f t="shared" si="66"/>
        <v>0</v>
      </c>
      <c r="K125" s="22">
        <f t="shared" si="67"/>
        <v>0</v>
      </c>
      <c r="L125" s="21">
        <f t="shared" si="68"/>
        <v>0</v>
      </c>
      <c r="M125" s="23">
        <f t="shared" si="69"/>
        <v>0</v>
      </c>
      <c r="N125" s="23">
        <f t="shared" si="70"/>
        <v>0</v>
      </c>
      <c r="O125" s="21">
        <f t="shared" si="71"/>
        <v>0</v>
      </c>
      <c r="P125" s="24" t="str">
        <f>IF(O125&lt;=(Relatório!O114*1.05),"PREÇO VÁLIDO","PREÇO INVÁLIDO")</f>
        <v>PREÇO VÁLIDO</v>
      </c>
      <c r="Q125" s="25">
        <f>(O125/Relatório!O114)-1</f>
        <v>-1</v>
      </c>
    </row>
    <row r="126" spans="1:17" ht="18" x14ac:dyDescent="0.2">
      <c r="A126" s="59" t="s">
        <v>65</v>
      </c>
      <c r="B126" s="36">
        <v>92764</v>
      </c>
      <c r="C126" s="35" t="s">
        <v>121</v>
      </c>
      <c r="D126" s="35" t="s">
        <v>38</v>
      </c>
      <c r="E126" s="41">
        <v>167.2</v>
      </c>
      <c r="F126" s="20"/>
      <c r="G126" s="20"/>
      <c r="H126" s="21">
        <f t="shared" si="64"/>
        <v>0</v>
      </c>
      <c r="I126" s="20">
        <f t="shared" si="65"/>
        <v>0</v>
      </c>
      <c r="J126" s="22">
        <f t="shared" si="66"/>
        <v>0</v>
      </c>
      <c r="K126" s="22">
        <f t="shared" si="67"/>
        <v>0</v>
      </c>
      <c r="L126" s="21">
        <f t="shared" si="68"/>
        <v>0</v>
      </c>
      <c r="M126" s="23">
        <f t="shared" si="69"/>
        <v>0</v>
      </c>
      <c r="N126" s="23">
        <f t="shared" si="70"/>
        <v>0</v>
      </c>
      <c r="O126" s="21">
        <f t="shared" si="71"/>
        <v>0</v>
      </c>
      <c r="P126" s="24" t="str">
        <f>IF(O126&lt;=(Relatório!O115*1.05),"PREÇO VÁLIDO","PREÇO INVÁLIDO")</f>
        <v>PREÇO VÁLIDO</v>
      </c>
      <c r="Q126" s="25">
        <f>(O126/Relatório!O115)-1</f>
        <v>-1</v>
      </c>
    </row>
    <row r="127" spans="1:17" ht="27" x14ac:dyDescent="0.2">
      <c r="A127" s="58" t="s">
        <v>82</v>
      </c>
      <c r="B127" s="29" t="s">
        <v>116</v>
      </c>
      <c r="C127" s="29" t="s">
        <v>117</v>
      </c>
      <c r="D127" s="29" t="s">
        <v>30</v>
      </c>
      <c r="E127" s="45">
        <v>10</v>
      </c>
      <c r="F127" s="20"/>
      <c r="G127" s="20"/>
      <c r="H127" s="21">
        <f t="shared" si="64"/>
        <v>0</v>
      </c>
      <c r="I127" s="20">
        <f t="shared" si="65"/>
        <v>0</v>
      </c>
      <c r="J127" s="22">
        <f t="shared" si="66"/>
        <v>0</v>
      </c>
      <c r="K127" s="22">
        <f t="shared" si="67"/>
        <v>0</v>
      </c>
      <c r="L127" s="21">
        <f t="shared" si="68"/>
        <v>0</v>
      </c>
      <c r="M127" s="23">
        <f t="shared" si="69"/>
        <v>0</v>
      </c>
      <c r="N127" s="23">
        <f t="shared" si="70"/>
        <v>0</v>
      </c>
      <c r="O127" s="21">
        <f t="shared" si="71"/>
        <v>0</v>
      </c>
      <c r="P127" s="24" t="str">
        <f>IF(O127&lt;=(Relatório!O116*1.05),"PREÇO VÁLIDO","PREÇO INVÁLIDO")</f>
        <v>PREÇO VÁLIDO</v>
      </c>
      <c r="Q127" s="25">
        <f>(O127/Relatório!O116)-1</f>
        <v>-1</v>
      </c>
    </row>
    <row r="128" spans="1:17" s="6" customFormat="1" x14ac:dyDescent="0.2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</row>
    <row r="129" spans="1:17" s="6" customFormat="1" x14ac:dyDescent="0.2">
      <c r="A129" s="64" t="s">
        <v>135</v>
      </c>
      <c r="B129" s="65"/>
      <c r="C129" s="65"/>
      <c r="D129" s="65"/>
      <c r="E129" s="65"/>
      <c r="F129" s="71"/>
      <c r="G129" s="71"/>
      <c r="H129" s="65"/>
      <c r="I129" s="65"/>
      <c r="J129" s="65"/>
      <c r="K129" s="65"/>
      <c r="L129" s="65"/>
      <c r="M129" s="65"/>
      <c r="N129" s="65"/>
      <c r="O129" s="65"/>
      <c r="P129" s="65"/>
      <c r="Q129" s="65"/>
    </row>
    <row r="130" spans="1:17" ht="18" x14ac:dyDescent="0.2">
      <c r="A130" s="56" t="s">
        <v>14</v>
      </c>
      <c r="B130" s="55" t="s">
        <v>15</v>
      </c>
      <c r="C130" s="55" t="s">
        <v>16</v>
      </c>
      <c r="D130" s="55" t="s">
        <v>17</v>
      </c>
      <c r="E130" s="57" t="s">
        <v>18</v>
      </c>
      <c r="F130" s="53" t="s">
        <v>19</v>
      </c>
      <c r="G130" s="54" t="s">
        <v>20</v>
      </c>
      <c r="H130" s="55" t="s">
        <v>21</v>
      </c>
      <c r="I130" s="53" t="s">
        <v>22</v>
      </c>
      <c r="J130" s="55" t="s">
        <v>33</v>
      </c>
      <c r="K130" s="55" t="s">
        <v>34</v>
      </c>
      <c r="L130" s="55" t="s">
        <v>23</v>
      </c>
      <c r="M130" s="55" t="s">
        <v>35</v>
      </c>
      <c r="N130" s="55" t="s">
        <v>36</v>
      </c>
      <c r="O130" s="55" t="s">
        <v>24</v>
      </c>
      <c r="P130" s="55" t="s">
        <v>25</v>
      </c>
      <c r="Q130" s="55" t="s">
        <v>26</v>
      </c>
    </row>
    <row r="131" spans="1:17" ht="18" x14ac:dyDescent="0.2">
      <c r="A131" s="59" t="s">
        <v>65</v>
      </c>
      <c r="B131" s="43">
        <v>103761</v>
      </c>
      <c r="C131" s="35" t="s">
        <v>136</v>
      </c>
      <c r="D131" s="35" t="s">
        <v>27</v>
      </c>
      <c r="E131" s="41">
        <v>129.4</v>
      </c>
      <c r="F131" s="20"/>
      <c r="G131" s="20"/>
      <c r="H131" s="21">
        <f t="shared" ref="H131:H141" si="72">TRUNC(F131+G131,2)</f>
        <v>0</v>
      </c>
      <c r="I131" s="20">
        <f t="shared" ref="I131:I141" si="73">$B$10</f>
        <v>0</v>
      </c>
      <c r="J131" s="22">
        <f t="shared" ref="J131:J141" si="74">F131+(I131/100*F131)</f>
        <v>0</v>
      </c>
      <c r="K131" s="22">
        <f t="shared" ref="K131:K141" si="75">G131+(I131/100*G131)</f>
        <v>0</v>
      </c>
      <c r="L131" s="21">
        <f t="shared" ref="L131:L141" si="76">TRUNC(J131+K131,2)</f>
        <v>0</v>
      </c>
      <c r="M131" s="23">
        <f t="shared" ref="M131:M141" si="77">IF((J131+K131),TRUNC((J131/(J131+K131)*O131),2),0)</f>
        <v>0</v>
      </c>
      <c r="N131" s="23">
        <f t="shared" ref="N131:N141" si="78">IF((J131+K131),TRUNC((K131/(J131+K131)*O131),2),0)</f>
        <v>0</v>
      </c>
      <c r="O131" s="21">
        <f t="shared" ref="O131:O141" si="79">TRUNC(L131*E131,2)</f>
        <v>0</v>
      </c>
      <c r="P131" s="24" t="str">
        <f>IF(O131&lt;=(Relatório!O120*1.05),"PREÇO VÁLIDO","PREÇO INVÁLIDO")</f>
        <v>PREÇO VÁLIDO</v>
      </c>
      <c r="Q131" s="25">
        <f>(O131/Relatório!O120)-1</f>
        <v>-1</v>
      </c>
    </row>
    <row r="132" spans="1:17" ht="18" x14ac:dyDescent="0.2">
      <c r="A132" s="59" t="s">
        <v>65</v>
      </c>
      <c r="B132" s="36">
        <v>92767</v>
      </c>
      <c r="C132" s="35" t="s">
        <v>99</v>
      </c>
      <c r="D132" s="35" t="s">
        <v>38</v>
      </c>
      <c r="E132" s="41">
        <v>233.2</v>
      </c>
      <c r="F132" s="20"/>
      <c r="G132" s="20"/>
      <c r="H132" s="21">
        <f t="shared" si="72"/>
        <v>0</v>
      </c>
      <c r="I132" s="20">
        <f t="shared" si="73"/>
        <v>0</v>
      </c>
      <c r="J132" s="22">
        <f t="shared" si="74"/>
        <v>0</v>
      </c>
      <c r="K132" s="22">
        <f t="shared" si="75"/>
        <v>0</v>
      </c>
      <c r="L132" s="21">
        <f t="shared" si="76"/>
        <v>0</v>
      </c>
      <c r="M132" s="23">
        <f t="shared" si="77"/>
        <v>0</v>
      </c>
      <c r="N132" s="23">
        <f t="shared" si="78"/>
        <v>0</v>
      </c>
      <c r="O132" s="21">
        <f t="shared" si="79"/>
        <v>0</v>
      </c>
      <c r="P132" s="24" t="str">
        <f>IF(O132&lt;=(Relatório!O121*1.05),"PREÇO VÁLIDO","PREÇO INVÁLIDO")</f>
        <v>PREÇO VÁLIDO</v>
      </c>
      <c r="Q132" s="25">
        <f>(O132/Relatório!O121)-1</f>
        <v>-1</v>
      </c>
    </row>
    <row r="133" spans="1:17" s="6" customFormat="1" ht="18" x14ac:dyDescent="0.2">
      <c r="A133" s="59" t="s">
        <v>65</v>
      </c>
      <c r="B133" s="36">
        <v>92768</v>
      </c>
      <c r="C133" s="35" t="s">
        <v>56</v>
      </c>
      <c r="D133" s="35" t="s">
        <v>38</v>
      </c>
      <c r="E133" s="37">
        <v>19.100000000000001</v>
      </c>
      <c r="F133" s="20"/>
      <c r="G133" s="20"/>
      <c r="H133" s="21">
        <f t="shared" si="72"/>
        <v>0</v>
      </c>
      <c r="I133" s="20">
        <f t="shared" si="73"/>
        <v>0</v>
      </c>
      <c r="J133" s="22">
        <f t="shared" si="74"/>
        <v>0</v>
      </c>
      <c r="K133" s="22">
        <f t="shared" si="75"/>
        <v>0</v>
      </c>
      <c r="L133" s="21">
        <f t="shared" si="76"/>
        <v>0</v>
      </c>
      <c r="M133" s="23">
        <f t="shared" si="77"/>
        <v>0</v>
      </c>
      <c r="N133" s="23">
        <f t="shared" si="78"/>
        <v>0</v>
      </c>
      <c r="O133" s="21">
        <f t="shared" si="79"/>
        <v>0</v>
      </c>
      <c r="P133" s="24" t="str">
        <f>IF(O133&lt;=(Relatório!O122*1.05),"PREÇO VÁLIDO","PREÇO INVÁLIDO")</f>
        <v>PREÇO VÁLIDO</v>
      </c>
      <c r="Q133" s="25">
        <f>(O133/Relatório!O122)-1</f>
        <v>-1</v>
      </c>
    </row>
    <row r="134" spans="1:17" s="6" customFormat="1" ht="18" x14ac:dyDescent="0.2">
      <c r="A134" s="59" t="s">
        <v>65</v>
      </c>
      <c r="B134" s="36">
        <v>92769</v>
      </c>
      <c r="C134" s="35" t="s">
        <v>57</v>
      </c>
      <c r="D134" s="35" t="s">
        <v>38</v>
      </c>
      <c r="E134" s="37">
        <v>72.5</v>
      </c>
      <c r="F134" s="20"/>
      <c r="G134" s="20"/>
      <c r="H134" s="21">
        <f t="shared" si="72"/>
        <v>0</v>
      </c>
      <c r="I134" s="20">
        <f t="shared" si="73"/>
        <v>0</v>
      </c>
      <c r="J134" s="22">
        <f t="shared" si="74"/>
        <v>0</v>
      </c>
      <c r="K134" s="22">
        <f t="shared" si="75"/>
        <v>0</v>
      </c>
      <c r="L134" s="21">
        <f t="shared" si="76"/>
        <v>0</v>
      </c>
      <c r="M134" s="23">
        <f t="shared" si="77"/>
        <v>0</v>
      </c>
      <c r="N134" s="23">
        <f t="shared" si="78"/>
        <v>0</v>
      </c>
      <c r="O134" s="21">
        <f t="shared" si="79"/>
        <v>0</v>
      </c>
      <c r="P134" s="24" t="str">
        <f>IF(O134&lt;=(Relatório!O123*1.05),"PREÇO VÁLIDO","PREÇO INVÁLIDO")</f>
        <v>PREÇO VÁLIDO</v>
      </c>
      <c r="Q134" s="25">
        <f>(O134/Relatório!O123)-1</f>
        <v>-1</v>
      </c>
    </row>
    <row r="135" spans="1:17" ht="18" x14ac:dyDescent="0.2">
      <c r="A135" s="59" t="s">
        <v>65</v>
      </c>
      <c r="B135" s="36">
        <v>92770</v>
      </c>
      <c r="C135" s="35" t="s">
        <v>100</v>
      </c>
      <c r="D135" s="35" t="s">
        <v>38</v>
      </c>
      <c r="E135" s="41">
        <v>442</v>
      </c>
      <c r="F135" s="20"/>
      <c r="G135" s="20"/>
      <c r="H135" s="21">
        <f t="shared" si="72"/>
        <v>0</v>
      </c>
      <c r="I135" s="20">
        <f t="shared" si="73"/>
        <v>0</v>
      </c>
      <c r="J135" s="22">
        <f t="shared" si="74"/>
        <v>0</v>
      </c>
      <c r="K135" s="22">
        <f t="shared" si="75"/>
        <v>0</v>
      </c>
      <c r="L135" s="21">
        <f t="shared" si="76"/>
        <v>0</v>
      </c>
      <c r="M135" s="23">
        <f t="shared" si="77"/>
        <v>0</v>
      </c>
      <c r="N135" s="23">
        <f t="shared" si="78"/>
        <v>0</v>
      </c>
      <c r="O135" s="21">
        <f t="shared" si="79"/>
        <v>0</v>
      </c>
      <c r="P135" s="24" t="str">
        <f>IF(O135&lt;=(Relatório!O124*1.05),"PREÇO VÁLIDO","PREÇO INVÁLIDO")</f>
        <v>PREÇO VÁLIDO</v>
      </c>
      <c r="Q135" s="25">
        <f>(O135/Relatório!O124)-1</f>
        <v>-1</v>
      </c>
    </row>
    <row r="136" spans="1:17" ht="18" x14ac:dyDescent="0.2">
      <c r="A136" s="59" t="s">
        <v>65</v>
      </c>
      <c r="B136" s="36">
        <v>92771</v>
      </c>
      <c r="C136" s="35" t="s">
        <v>101</v>
      </c>
      <c r="D136" s="35" t="s">
        <v>38</v>
      </c>
      <c r="E136" s="41">
        <v>516.9</v>
      </c>
      <c r="F136" s="20"/>
      <c r="G136" s="20"/>
      <c r="H136" s="21">
        <f t="shared" si="72"/>
        <v>0</v>
      </c>
      <c r="I136" s="20">
        <f t="shared" si="73"/>
        <v>0</v>
      </c>
      <c r="J136" s="22">
        <f t="shared" si="74"/>
        <v>0</v>
      </c>
      <c r="K136" s="22">
        <f t="shared" si="75"/>
        <v>0</v>
      </c>
      <c r="L136" s="21">
        <f t="shared" si="76"/>
        <v>0</v>
      </c>
      <c r="M136" s="23">
        <f t="shared" si="77"/>
        <v>0</v>
      </c>
      <c r="N136" s="23">
        <f t="shared" si="78"/>
        <v>0</v>
      </c>
      <c r="O136" s="21">
        <f t="shared" si="79"/>
        <v>0</v>
      </c>
      <c r="P136" s="24" t="str">
        <f>IF(O136&lt;=(Relatório!O125*1.05),"PREÇO VÁLIDO","PREÇO INVÁLIDO")</f>
        <v>PREÇO VÁLIDO</v>
      </c>
      <c r="Q136" s="25">
        <f>(O136/Relatório!O125)-1</f>
        <v>-1</v>
      </c>
    </row>
    <row r="137" spans="1:17" ht="18" x14ac:dyDescent="0.2">
      <c r="A137" s="59" t="s">
        <v>65</v>
      </c>
      <c r="B137" s="36">
        <v>92772</v>
      </c>
      <c r="C137" s="35" t="s">
        <v>137</v>
      </c>
      <c r="D137" s="35" t="s">
        <v>38</v>
      </c>
      <c r="E137" s="40">
        <v>7.6</v>
      </c>
      <c r="F137" s="20"/>
      <c r="G137" s="20"/>
      <c r="H137" s="21">
        <f t="shared" si="72"/>
        <v>0</v>
      </c>
      <c r="I137" s="20">
        <f t="shared" si="73"/>
        <v>0</v>
      </c>
      <c r="J137" s="22">
        <f t="shared" si="74"/>
        <v>0</v>
      </c>
      <c r="K137" s="22">
        <f t="shared" si="75"/>
        <v>0</v>
      </c>
      <c r="L137" s="21">
        <f t="shared" si="76"/>
        <v>0</v>
      </c>
      <c r="M137" s="23">
        <f t="shared" si="77"/>
        <v>0</v>
      </c>
      <c r="N137" s="23">
        <f t="shared" si="78"/>
        <v>0</v>
      </c>
      <c r="O137" s="21">
        <f t="shared" si="79"/>
        <v>0</v>
      </c>
      <c r="P137" s="24" t="str">
        <f>IF(O137&lt;=(Relatório!O126*1.05),"PREÇO VÁLIDO","PREÇO INVÁLIDO")</f>
        <v>PREÇO VÁLIDO</v>
      </c>
      <c r="Q137" s="25">
        <f>(O137/Relatório!O126)-1</f>
        <v>-1</v>
      </c>
    </row>
    <row r="138" spans="1:17" ht="27" x14ac:dyDescent="0.2">
      <c r="A138" s="58" t="s">
        <v>82</v>
      </c>
      <c r="B138" s="29" t="s">
        <v>116</v>
      </c>
      <c r="C138" s="29" t="s">
        <v>117</v>
      </c>
      <c r="D138" s="29" t="s">
        <v>30</v>
      </c>
      <c r="E138" s="45">
        <v>41.6</v>
      </c>
      <c r="F138" s="20"/>
      <c r="G138" s="20"/>
      <c r="H138" s="21">
        <f t="shared" si="72"/>
        <v>0</v>
      </c>
      <c r="I138" s="20">
        <f t="shared" si="73"/>
        <v>0</v>
      </c>
      <c r="J138" s="22">
        <f t="shared" si="74"/>
        <v>0</v>
      </c>
      <c r="K138" s="22">
        <f t="shared" si="75"/>
        <v>0</v>
      </c>
      <c r="L138" s="21">
        <f t="shared" si="76"/>
        <v>0</v>
      </c>
      <c r="M138" s="23">
        <f t="shared" si="77"/>
        <v>0</v>
      </c>
      <c r="N138" s="23">
        <f t="shared" si="78"/>
        <v>0</v>
      </c>
      <c r="O138" s="21">
        <f t="shared" si="79"/>
        <v>0</v>
      </c>
      <c r="P138" s="24" t="str">
        <f>IF(O138&lt;=(Relatório!O127*1.05),"PREÇO VÁLIDO","PREÇO INVÁLIDO")</f>
        <v>PREÇO VÁLIDO</v>
      </c>
      <c r="Q138" s="25">
        <f>(O138/Relatório!O127)-1</f>
        <v>-1</v>
      </c>
    </row>
    <row r="139" spans="1:17" ht="18" x14ac:dyDescent="0.2">
      <c r="A139" s="58" t="s">
        <v>82</v>
      </c>
      <c r="B139" s="29" t="s">
        <v>104</v>
      </c>
      <c r="C139" s="29" t="s">
        <v>105</v>
      </c>
      <c r="D139" s="29" t="s">
        <v>27</v>
      </c>
      <c r="E139" s="45">
        <v>45.17</v>
      </c>
      <c r="F139" s="20"/>
      <c r="G139" s="20"/>
      <c r="H139" s="21">
        <f t="shared" si="72"/>
        <v>0</v>
      </c>
      <c r="I139" s="20">
        <f t="shared" si="73"/>
        <v>0</v>
      </c>
      <c r="J139" s="22">
        <f t="shared" si="74"/>
        <v>0</v>
      </c>
      <c r="K139" s="22">
        <f t="shared" si="75"/>
        <v>0</v>
      </c>
      <c r="L139" s="21">
        <f t="shared" si="76"/>
        <v>0</v>
      </c>
      <c r="M139" s="23">
        <f t="shared" si="77"/>
        <v>0</v>
      </c>
      <c r="N139" s="23">
        <f t="shared" si="78"/>
        <v>0</v>
      </c>
      <c r="O139" s="21">
        <f t="shared" si="79"/>
        <v>0</v>
      </c>
      <c r="P139" s="24" t="str">
        <f>IF(O139&lt;=(Relatório!O128*1.05),"PREÇO VÁLIDO","PREÇO INVÁLIDO")</f>
        <v>PREÇO VÁLIDO</v>
      </c>
      <c r="Q139" s="25">
        <f>(O139/Relatório!O128)-1</f>
        <v>-1</v>
      </c>
    </row>
    <row r="140" spans="1:17" s="6" customFormat="1" ht="18" x14ac:dyDescent="0.2">
      <c r="A140" s="58" t="s">
        <v>108</v>
      </c>
      <c r="B140" s="29" t="s">
        <v>109</v>
      </c>
      <c r="C140" s="29" t="s">
        <v>110</v>
      </c>
      <c r="D140" s="29" t="s">
        <v>27</v>
      </c>
      <c r="E140" s="45">
        <v>36.31</v>
      </c>
      <c r="F140" s="20"/>
      <c r="G140" s="20"/>
      <c r="H140" s="21">
        <f t="shared" si="72"/>
        <v>0</v>
      </c>
      <c r="I140" s="20">
        <f t="shared" si="73"/>
        <v>0</v>
      </c>
      <c r="J140" s="22">
        <f t="shared" si="74"/>
        <v>0</v>
      </c>
      <c r="K140" s="22">
        <f t="shared" si="75"/>
        <v>0</v>
      </c>
      <c r="L140" s="21">
        <f t="shared" si="76"/>
        <v>0</v>
      </c>
      <c r="M140" s="23">
        <f t="shared" si="77"/>
        <v>0</v>
      </c>
      <c r="N140" s="23">
        <f t="shared" si="78"/>
        <v>0</v>
      </c>
      <c r="O140" s="21">
        <f t="shared" si="79"/>
        <v>0</v>
      </c>
      <c r="P140" s="24" t="str">
        <f>IF(O140&lt;=(Relatório!O129*1.05),"PREÇO VÁLIDO","PREÇO INVÁLIDO")</f>
        <v>PREÇO VÁLIDO</v>
      </c>
      <c r="Q140" s="25">
        <f>(O140/Relatório!O129)-1</f>
        <v>-1</v>
      </c>
    </row>
    <row r="141" spans="1:17" s="6" customFormat="1" ht="18" x14ac:dyDescent="0.2">
      <c r="A141" s="58" t="s">
        <v>82</v>
      </c>
      <c r="B141" s="29" t="s">
        <v>106</v>
      </c>
      <c r="C141" s="29" t="s">
        <v>107</v>
      </c>
      <c r="D141" s="29" t="s">
        <v>27</v>
      </c>
      <c r="E141" s="75">
        <v>120.81</v>
      </c>
      <c r="F141" s="20"/>
      <c r="G141" s="20"/>
      <c r="H141" s="21">
        <f t="shared" si="72"/>
        <v>0</v>
      </c>
      <c r="I141" s="20">
        <f t="shared" si="73"/>
        <v>0</v>
      </c>
      <c r="J141" s="22">
        <f t="shared" si="74"/>
        <v>0</v>
      </c>
      <c r="K141" s="22">
        <f t="shared" si="75"/>
        <v>0</v>
      </c>
      <c r="L141" s="21">
        <f t="shared" si="76"/>
        <v>0</v>
      </c>
      <c r="M141" s="23">
        <f t="shared" si="77"/>
        <v>0</v>
      </c>
      <c r="N141" s="23">
        <f t="shared" si="78"/>
        <v>0</v>
      </c>
      <c r="O141" s="21">
        <f t="shared" si="79"/>
        <v>0</v>
      </c>
      <c r="P141" s="24" t="str">
        <f>IF(O141&lt;=(Relatório!O130*1.05),"PREÇO VÁLIDO","PREÇO INVÁLIDO")</f>
        <v>PREÇO VÁLIDO</v>
      </c>
      <c r="Q141" s="25">
        <f>(O141/Relatório!O130)-1</f>
        <v>-1</v>
      </c>
    </row>
    <row r="142" spans="1:17" x14ac:dyDescent="0.2">
      <c r="A142" s="62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</row>
    <row r="143" spans="1:17" x14ac:dyDescent="0.2">
      <c r="A143" s="64" t="s">
        <v>138</v>
      </c>
      <c r="B143" s="65"/>
      <c r="C143" s="65"/>
      <c r="D143" s="65"/>
      <c r="E143" s="65"/>
      <c r="F143" s="71"/>
      <c r="G143" s="71"/>
      <c r="H143" s="65"/>
      <c r="I143" s="65"/>
      <c r="J143" s="65"/>
      <c r="K143" s="65"/>
      <c r="L143" s="65"/>
      <c r="M143" s="65"/>
      <c r="N143" s="65"/>
      <c r="O143" s="65"/>
      <c r="P143" s="65"/>
      <c r="Q143" s="65"/>
    </row>
    <row r="144" spans="1:17" s="6" customFormat="1" x14ac:dyDescent="0.2">
      <c r="A144" s="64" t="s">
        <v>139</v>
      </c>
      <c r="B144" s="65"/>
      <c r="C144" s="65"/>
      <c r="D144" s="65"/>
      <c r="E144" s="65"/>
      <c r="F144" s="71"/>
      <c r="G144" s="71"/>
      <c r="H144" s="65"/>
      <c r="I144" s="65"/>
      <c r="J144" s="65"/>
      <c r="K144" s="65"/>
      <c r="L144" s="65"/>
      <c r="M144" s="65"/>
      <c r="N144" s="65"/>
      <c r="O144" s="65"/>
      <c r="P144" s="65"/>
      <c r="Q144" s="65"/>
    </row>
    <row r="145" spans="1:17" s="6" customFormat="1" ht="18" x14ac:dyDescent="0.2">
      <c r="A145" s="56" t="s">
        <v>14</v>
      </c>
      <c r="B145" s="55" t="s">
        <v>15</v>
      </c>
      <c r="C145" s="55" t="s">
        <v>16</v>
      </c>
      <c r="D145" s="55" t="s">
        <v>17</v>
      </c>
      <c r="E145" s="57" t="s">
        <v>18</v>
      </c>
      <c r="F145" s="53" t="s">
        <v>19</v>
      </c>
      <c r="G145" s="54" t="s">
        <v>20</v>
      </c>
      <c r="H145" s="55" t="s">
        <v>21</v>
      </c>
      <c r="I145" s="53" t="s">
        <v>22</v>
      </c>
      <c r="J145" s="55" t="s">
        <v>33</v>
      </c>
      <c r="K145" s="55" t="s">
        <v>34</v>
      </c>
      <c r="L145" s="55" t="s">
        <v>23</v>
      </c>
      <c r="M145" s="55" t="s">
        <v>35</v>
      </c>
      <c r="N145" s="55" t="s">
        <v>36</v>
      </c>
      <c r="O145" s="55" t="s">
        <v>24</v>
      </c>
      <c r="P145" s="55" t="s">
        <v>25</v>
      </c>
      <c r="Q145" s="55" t="s">
        <v>26</v>
      </c>
    </row>
    <row r="146" spans="1:17" ht="18" x14ac:dyDescent="0.2">
      <c r="A146" s="59" t="s">
        <v>65</v>
      </c>
      <c r="B146" s="36">
        <v>92413</v>
      </c>
      <c r="C146" s="35" t="s">
        <v>114</v>
      </c>
      <c r="D146" s="35" t="s">
        <v>27</v>
      </c>
      <c r="E146" s="40">
        <v>3.4</v>
      </c>
      <c r="F146" s="20"/>
      <c r="G146" s="20"/>
      <c r="H146" s="21">
        <f t="shared" ref="H146:H149" si="80">TRUNC(F146+G146,2)</f>
        <v>0</v>
      </c>
      <c r="I146" s="20">
        <f t="shared" ref="I146:I149" si="81">$B$10</f>
        <v>0</v>
      </c>
      <c r="J146" s="22">
        <f t="shared" ref="J146:J149" si="82">F146+(I146/100*F146)</f>
        <v>0</v>
      </c>
      <c r="K146" s="22">
        <f t="shared" ref="K146:K149" si="83">G146+(I146/100*G146)</f>
        <v>0</v>
      </c>
      <c r="L146" s="21">
        <f t="shared" ref="L146:L149" si="84">TRUNC(J146+K146,2)</f>
        <v>0</v>
      </c>
      <c r="M146" s="23">
        <f t="shared" ref="M146:M149" si="85">IF((J146+K146),TRUNC((J146/(J146+K146)*O146),2),0)</f>
        <v>0</v>
      </c>
      <c r="N146" s="23">
        <f t="shared" ref="N146:N149" si="86">IF((J146+K146),TRUNC((K146/(J146+K146)*O146),2),0)</f>
        <v>0</v>
      </c>
      <c r="O146" s="21">
        <f t="shared" ref="O146:O149" si="87">TRUNC(L146*E146,2)</f>
        <v>0</v>
      </c>
      <c r="P146" s="24" t="str">
        <f>IF(O146&lt;=(Relatório!O135*1.05),"PREÇO VÁLIDO","PREÇO INVÁLIDO")</f>
        <v>PREÇO VÁLIDO</v>
      </c>
      <c r="Q146" s="25">
        <f>(O146/Relatório!O135)-1</f>
        <v>-1</v>
      </c>
    </row>
    <row r="147" spans="1:17" ht="18" x14ac:dyDescent="0.2">
      <c r="A147" s="59" t="s">
        <v>65</v>
      </c>
      <c r="B147" s="36">
        <v>92759</v>
      </c>
      <c r="C147" s="35" t="s">
        <v>41</v>
      </c>
      <c r="D147" s="35" t="s">
        <v>38</v>
      </c>
      <c r="E147" s="40">
        <v>4.8</v>
      </c>
      <c r="F147" s="20"/>
      <c r="G147" s="20"/>
      <c r="H147" s="21">
        <f t="shared" si="80"/>
        <v>0</v>
      </c>
      <c r="I147" s="20">
        <f t="shared" si="81"/>
        <v>0</v>
      </c>
      <c r="J147" s="22">
        <f t="shared" si="82"/>
        <v>0</v>
      </c>
      <c r="K147" s="22">
        <f t="shared" si="83"/>
        <v>0</v>
      </c>
      <c r="L147" s="21">
        <f t="shared" si="84"/>
        <v>0</v>
      </c>
      <c r="M147" s="23">
        <f t="shared" si="85"/>
        <v>0</v>
      </c>
      <c r="N147" s="23">
        <f t="shared" si="86"/>
        <v>0</v>
      </c>
      <c r="O147" s="21">
        <f t="shared" si="87"/>
        <v>0</v>
      </c>
      <c r="P147" s="24" t="str">
        <f>IF(O147&lt;=(Relatório!O136*1.05),"PREÇO VÁLIDO","PREÇO INVÁLIDO")</f>
        <v>PREÇO VÁLIDO</v>
      </c>
      <c r="Q147" s="25">
        <f>(O147/Relatório!O136)-1</f>
        <v>-1</v>
      </c>
    </row>
    <row r="148" spans="1:17" ht="18" x14ac:dyDescent="0.2">
      <c r="A148" s="59" t="s">
        <v>65</v>
      </c>
      <c r="B148" s="36">
        <v>92762</v>
      </c>
      <c r="C148" s="35" t="s">
        <v>43</v>
      </c>
      <c r="D148" s="35" t="s">
        <v>38</v>
      </c>
      <c r="E148" s="40">
        <v>9.5</v>
      </c>
      <c r="F148" s="20"/>
      <c r="G148" s="20"/>
      <c r="H148" s="21">
        <f t="shared" si="80"/>
        <v>0</v>
      </c>
      <c r="I148" s="20">
        <f t="shared" si="81"/>
        <v>0</v>
      </c>
      <c r="J148" s="22">
        <f t="shared" si="82"/>
        <v>0</v>
      </c>
      <c r="K148" s="22">
        <f t="shared" si="83"/>
        <v>0</v>
      </c>
      <c r="L148" s="21">
        <f t="shared" si="84"/>
        <v>0</v>
      </c>
      <c r="M148" s="23">
        <f t="shared" si="85"/>
        <v>0</v>
      </c>
      <c r="N148" s="23">
        <f t="shared" si="86"/>
        <v>0</v>
      </c>
      <c r="O148" s="21">
        <f t="shared" si="87"/>
        <v>0</v>
      </c>
      <c r="P148" s="24" t="str">
        <f>IF(O148&lt;=(Relatório!O137*1.05),"PREÇO VÁLIDO","PREÇO INVÁLIDO")</f>
        <v>PREÇO VÁLIDO</v>
      </c>
      <c r="Q148" s="25">
        <f>(O148/Relatório!O137)-1</f>
        <v>-1</v>
      </c>
    </row>
    <row r="149" spans="1:17" s="6" customFormat="1" ht="27" x14ac:dyDescent="0.2">
      <c r="A149" s="58" t="s">
        <v>82</v>
      </c>
      <c r="B149" s="29" t="s">
        <v>116</v>
      </c>
      <c r="C149" s="29" t="s">
        <v>117</v>
      </c>
      <c r="D149" s="29" t="s">
        <v>30</v>
      </c>
      <c r="E149" s="30">
        <v>0.2</v>
      </c>
      <c r="F149" s="20"/>
      <c r="G149" s="20"/>
      <c r="H149" s="21">
        <f t="shared" si="80"/>
        <v>0</v>
      </c>
      <c r="I149" s="20">
        <f t="shared" si="81"/>
        <v>0</v>
      </c>
      <c r="J149" s="22">
        <f t="shared" si="82"/>
        <v>0</v>
      </c>
      <c r="K149" s="22">
        <f t="shared" si="83"/>
        <v>0</v>
      </c>
      <c r="L149" s="21">
        <f t="shared" si="84"/>
        <v>0</v>
      </c>
      <c r="M149" s="23">
        <f t="shared" si="85"/>
        <v>0</v>
      </c>
      <c r="N149" s="23">
        <f t="shared" si="86"/>
        <v>0</v>
      </c>
      <c r="O149" s="21">
        <f t="shared" si="87"/>
        <v>0</v>
      </c>
      <c r="P149" s="24" t="str">
        <f>IF(O149&lt;=(Relatório!O138*1.05),"PREÇO VÁLIDO","PREÇO INVÁLIDO")</f>
        <v>PREÇO VÁLIDO</v>
      </c>
      <c r="Q149" s="25">
        <f>(O149/Relatório!O138)-1</f>
        <v>-1</v>
      </c>
    </row>
    <row r="150" spans="1:17" s="6" customFormat="1" x14ac:dyDescent="0.2">
      <c r="A150" s="62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</row>
    <row r="151" spans="1:17" x14ac:dyDescent="0.2">
      <c r="A151" s="64" t="s">
        <v>140</v>
      </c>
      <c r="B151" s="65"/>
      <c r="C151" s="65"/>
      <c r="D151" s="65"/>
      <c r="E151" s="65"/>
      <c r="F151" s="71"/>
      <c r="G151" s="71"/>
      <c r="H151" s="65"/>
      <c r="I151" s="65"/>
      <c r="J151" s="65"/>
      <c r="K151" s="65"/>
      <c r="L151" s="65"/>
      <c r="M151" s="65"/>
      <c r="N151" s="65"/>
      <c r="O151" s="65"/>
      <c r="P151" s="65"/>
      <c r="Q151" s="65"/>
    </row>
    <row r="152" spans="1:17" ht="18" x14ac:dyDescent="0.2">
      <c r="A152" s="56" t="s">
        <v>14</v>
      </c>
      <c r="B152" s="55" t="s">
        <v>15</v>
      </c>
      <c r="C152" s="55" t="s">
        <v>16</v>
      </c>
      <c r="D152" s="55" t="s">
        <v>17</v>
      </c>
      <c r="E152" s="57" t="s">
        <v>18</v>
      </c>
      <c r="F152" s="53" t="s">
        <v>19</v>
      </c>
      <c r="G152" s="54" t="s">
        <v>20</v>
      </c>
      <c r="H152" s="55" t="s">
        <v>21</v>
      </c>
      <c r="I152" s="53" t="s">
        <v>22</v>
      </c>
      <c r="J152" s="55" t="s">
        <v>33</v>
      </c>
      <c r="K152" s="55" t="s">
        <v>34</v>
      </c>
      <c r="L152" s="55" t="s">
        <v>23</v>
      </c>
      <c r="M152" s="55" t="s">
        <v>35</v>
      </c>
      <c r="N152" s="55" t="s">
        <v>36</v>
      </c>
      <c r="O152" s="55" t="s">
        <v>24</v>
      </c>
      <c r="P152" s="55" t="s">
        <v>25</v>
      </c>
      <c r="Q152" s="55" t="s">
        <v>26</v>
      </c>
    </row>
    <row r="153" spans="1:17" ht="18" x14ac:dyDescent="0.2">
      <c r="A153" s="59" t="s">
        <v>65</v>
      </c>
      <c r="B153" s="36">
        <v>92448</v>
      </c>
      <c r="C153" s="35" t="s">
        <v>119</v>
      </c>
      <c r="D153" s="35" t="s">
        <v>27</v>
      </c>
      <c r="E153" s="40">
        <v>8.9</v>
      </c>
      <c r="F153" s="20"/>
      <c r="G153" s="20"/>
      <c r="H153" s="21">
        <f t="shared" ref="H153:H156" si="88">TRUNC(F153+G153,2)</f>
        <v>0</v>
      </c>
      <c r="I153" s="20">
        <f t="shared" ref="I153:I156" si="89">$B$10</f>
        <v>0</v>
      </c>
      <c r="J153" s="22">
        <f t="shared" ref="J153:J156" si="90">F153+(I153/100*F153)</f>
        <v>0</v>
      </c>
      <c r="K153" s="22">
        <f t="shared" ref="K153:K156" si="91">G153+(I153/100*G153)</f>
        <v>0</v>
      </c>
      <c r="L153" s="21">
        <f t="shared" ref="L153:L156" si="92">TRUNC(J153+K153,2)</f>
        <v>0</v>
      </c>
      <c r="M153" s="23">
        <f t="shared" ref="M153:M156" si="93">IF((J153+K153),TRUNC((J153/(J153+K153)*O153),2),0)</f>
        <v>0</v>
      </c>
      <c r="N153" s="23">
        <f t="shared" ref="N153:N156" si="94">IF((J153+K153),TRUNC((K153/(J153+K153)*O153),2),0)</f>
        <v>0</v>
      </c>
      <c r="O153" s="21">
        <f t="shared" ref="O153:O156" si="95">TRUNC(L153*E153,2)</f>
        <v>0</v>
      </c>
      <c r="P153" s="24" t="str">
        <f>IF(O153&lt;=(Relatório!O142*1.05),"PREÇO VÁLIDO","PREÇO INVÁLIDO")</f>
        <v>PREÇO VÁLIDO</v>
      </c>
      <c r="Q153" s="25">
        <f>(O153/Relatório!O142)-1</f>
        <v>-1</v>
      </c>
    </row>
    <row r="154" spans="1:17" ht="18" x14ac:dyDescent="0.2">
      <c r="A154" s="59" t="s">
        <v>65</v>
      </c>
      <c r="B154" s="36">
        <v>92759</v>
      </c>
      <c r="C154" s="35" t="s">
        <v>41</v>
      </c>
      <c r="D154" s="35" t="s">
        <v>38</v>
      </c>
      <c r="E154" s="37">
        <v>23.6</v>
      </c>
      <c r="F154" s="20"/>
      <c r="G154" s="20"/>
      <c r="H154" s="21">
        <f t="shared" si="88"/>
        <v>0</v>
      </c>
      <c r="I154" s="20">
        <f t="shared" si="89"/>
        <v>0</v>
      </c>
      <c r="J154" s="22">
        <f t="shared" si="90"/>
        <v>0</v>
      </c>
      <c r="K154" s="22">
        <f t="shared" si="91"/>
        <v>0</v>
      </c>
      <c r="L154" s="21">
        <f t="shared" si="92"/>
        <v>0</v>
      </c>
      <c r="M154" s="23">
        <f t="shared" si="93"/>
        <v>0</v>
      </c>
      <c r="N154" s="23">
        <f t="shared" si="94"/>
        <v>0</v>
      </c>
      <c r="O154" s="21">
        <f t="shared" si="95"/>
        <v>0</v>
      </c>
      <c r="P154" s="24" t="str">
        <f>IF(O154&lt;=(Relatório!O143*1.05),"PREÇO VÁLIDO","PREÇO INVÁLIDO")</f>
        <v>PREÇO VÁLIDO</v>
      </c>
      <c r="Q154" s="25">
        <f>(O154/Relatório!O143)-1</f>
        <v>-1</v>
      </c>
    </row>
    <row r="155" spans="1:17" s="6" customFormat="1" ht="18" x14ac:dyDescent="0.2">
      <c r="A155" s="59" t="s">
        <v>65</v>
      </c>
      <c r="B155" s="36">
        <v>92760</v>
      </c>
      <c r="C155" s="35" t="s">
        <v>120</v>
      </c>
      <c r="D155" s="35" t="s">
        <v>38</v>
      </c>
      <c r="E155" s="37">
        <v>12.1</v>
      </c>
      <c r="F155" s="20"/>
      <c r="G155" s="20"/>
      <c r="H155" s="21">
        <f t="shared" si="88"/>
        <v>0</v>
      </c>
      <c r="I155" s="20">
        <f t="shared" si="89"/>
        <v>0</v>
      </c>
      <c r="J155" s="22">
        <f t="shared" si="90"/>
        <v>0</v>
      </c>
      <c r="K155" s="22">
        <f t="shared" si="91"/>
        <v>0</v>
      </c>
      <c r="L155" s="21">
        <f t="shared" si="92"/>
        <v>0</v>
      </c>
      <c r="M155" s="23">
        <f t="shared" si="93"/>
        <v>0</v>
      </c>
      <c r="N155" s="23">
        <f t="shared" si="94"/>
        <v>0</v>
      </c>
      <c r="O155" s="21">
        <f t="shared" si="95"/>
        <v>0</v>
      </c>
      <c r="P155" s="24" t="str">
        <f>IF(O155&lt;=(Relatório!O144*1.05),"PREÇO VÁLIDO","PREÇO INVÁLIDO")</f>
        <v>PREÇO VÁLIDO</v>
      </c>
      <c r="Q155" s="25">
        <f>(O155/Relatório!O144)-1</f>
        <v>-1</v>
      </c>
    </row>
    <row r="156" spans="1:17" ht="27" x14ac:dyDescent="0.2">
      <c r="A156" s="58" t="s">
        <v>82</v>
      </c>
      <c r="B156" s="29" t="s">
        <v>116</v>
      </c>
      <c r="C156" s="29" t="s">
        <v>117</v>
      </c>
      <c r="D156" s="29" t="s">
        <v>30</v>
      </c>
      <c r="E156" s="30">
        <v>0.5</v>
      </c>
      <c r="F156" s="20"/>
      <c r="G156" s="20"/>
      <c r="H156" s="21">
        <f t="shared" si="88"/>
        <v>0</v>
      </c>
      <c r="I156" s="20">
        <f t="shared" si="89"/>
        <v>0</v>
      </c>
      <c r="J156" s="22">
        <f t="shared" si="90"/>
        <v>0</v>
      </c>
      <c r="K156" s="22">
        <f t="shared" si="91"/>
        <v>0</v>
      </c>
      <c r="L156" s="21">
        <f t="shared" si="92"/>
        <v>0</v>
      </c>
      <c r="M156" s="23">
        <f t="shared" si="93"/>
        <v>0</v>
      </c>
      <c r="N156" s="23">
        <f t="shared" si="94"/>
        <v>0</v>
      </c>
      <c r="O156" s="21">
        <f t="shared" si="95"/>
        <v>0</v>
      </c>
      <c r="P156" s="24" t="str">
        <f>IF(O156&lt;=(Relatório!O145*1.05),"PREÇO VÁLIDO","PREÇO INVÁLIDO")</f>
        <v>PREÇO VÁLIDO</v>
      </c>
      <c r="Q156" s="25">
        <f>(O156/Relatório!O145)-1</f>
        <v>-1</v>
      </c>
    </row>
    <row r="157" spans="1:17" s="6" customFormat="1" x14ac:dyDescent="0.2">
      <c r="A157" s="62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</row>
    <row r="158" spans="1:17" s="6" customFormat="1" x14ac:dyDescent="0.2">
      <c r="A158" s="64" t="s">
        <v>141</v>
      </c>
      <c r="B158" s="65"/>
      <c r="C158" s="65"/>
      <c r="D158" s="65"/>
      <c r="E158" s="65"/>
      <c r="F158" s="71"/>
      <c r="G158" s="71"/>
      <c r="H158" s="65"/>
      <c r="I158" s="65"/>
      <c r="J158" s="65"/>
      <c r="K158" s="65"/>
      <c r="L158" s="65"/>
      <c r="M158" s="65"/>
      <c r="N158" s="65"/>
      <c r="O158" s="65"/>
      <c r="P158" s="65"/>
      <c r="Q158" s="65"/>
    </row>
    <row r="159" spans="1:17" s="6" customFormat="1" x14ac:dyDescent="0.2">
      <c r="A159" s="64" t="s">
        <v>142</v>
      </c>
      <c r="B159" s="65"/>
      <c r="C159" s="65"/>
      <c r="D159" s="65"/>
      <c r="E159" s="65"/>
      <c r="F159" s="71"/>
      <c r="G159" s="71"/>
      <c r="H159" s="65"/>
      <c r="I159" s="65"/>
      <c r="J159" s="65"/>
      <c r="K159" s="65"/>
      <c r="L159" s="65"/>
      <c r="M159" s="65"/>
      <c r="N159" s="65"/>
      <c r="O159" s="65"/>
      <c r="P159" s="65"/>
      <c r="Q159" s="65"/>
    </row>
    <row r="160" spans="1:17" ht="18" x14ac:dyDescent="0.2">
      <c r="A160" s="56" t="s">
        <v>14</v>
      </c>
      <c r="B160" s="55" t="s">
        <v>15</v>
      </c>
      <c r="C160" s="55" t="s">
        <v>16</v>
      </c>
      <c r="D160" s="55" t="s">
        <v>17</v>
      </c>
      <c r="E160" s="57" t="s">
        <v>18</v>
      </c>
      <c r="F160" s="53" t="s">
        <v>19</v>
      </c>
      <c r="G160" s="54" t="s">
        <v>20</v>
      </c>
      <c r="H160" s="55" t="s">
        <v>21</v>
      </c>
      <c r="I160" s="53" t="s">
        <v>22</v>
      </c>
      <c r="J160" s="55" t="s">
        <v>33</v>
      </c>
      <c r="K160" s="55" t="s">
        <v>34</v>
      </c>
      <c r="L160" s="55" t="s">
        <v>23</v>
      </c>
      <c r="M160" s="55" t="s">
        <v>35</v>
      </c>
      <c r="N160" s="55" t="s">
        <v>36</v>
      </c>
      <c r="O160" s="55" t="s">
        <v>24</v>
      </c>
      <c r="P160" s="55" t="s">
        <v>25</v>
      </c>
      <c r="Q160" s="55" t="s">
        <v>26</v>
      </c>
    </row>
    <row r="161" spans="1:17" ht="18" x14ac:dyDescent="0.2">
      <c r="A161" s="59" t="s">
        <v>65</v>
      </c>
      <c r="B161" s="36">
        <v>92413</v>
      </c>
      <c r="C161" s="35" t="s">
        <v>114</v>
      </c>
      <c r="D161" s="35" t="s">
        <v>27</v>
      </c>
      <c r="E161" s="37">
        <v>63.9</v>
      </c>
      <c r="F161" s="20"/>
      <c r="G161" s="20"/>
      <c r="H161" s="21">
        <f t="shared" ref="H161:H165" si="96">TRUNC(F161+G161,2)</f>
        <v>0</v>
      </c>
      <c r="I161" s="20">
        <f t="shared" ref="I161:I165" si="97">$B$10</f>
        <v>0</v>
      </c>
      <c r="J161" s="22">
        <f t="shared" ref="J161:J165" si="98">F161+(I161/100*F161)</f>
        <v>0</v>
      </c>
      <c r="K161" s="22">
        <f t="shared" ref="K161:K165" si="99">G161+(I161/100*G161)</f>
        <v>0</v>
      </c>
      <c r="L161" s="21">
        <f t="shared" ref="L161:L165" si="100">TRUNC(J161+K161,2)</f>
        <v>0</v>
      </c>
      <c r="M161" s="23">
        <f t="shared" ref="M161:M165" si="101">IF((J161+K161),TRUNC((J161/(J161+K161)*O161),2),0)</f>
        <v>0</v>
      </c>
      <c r="N161" s="23">
        <f t="shared" ref="N161:N165" si="102">IF((J161+K161),TRUNC((K161/(J161+K161)*O161),2),0)</f>
        <v>0</v>
      </c>
      <c r="O161" s="21">
        <f t="shared" ref="O161:O165" si="103">TRUNC(L161*E161,2)</f>
        <v>0</v>
      </c>
      <c r="P161" s="24" t="str">
        <f>IF(O161&lt;=(Relatório!O150*1.05),"PREÇO VÁLIDO","PREÇO INVÁLIDO")</f>
        <v>PREÇO VÁLIDO</v>
      </c>
      <c r="Q161" s="25">
        <f>(O161/Relatório!O150)-1</f>
        <v>-1</v>
      </c>
    </row>
    <row r="162" spans="1:17" ht="18" x14ac:dyDescent="0.2">
      <c r="A162" s="59" t="s">
        <v>65</v>
      </c>
      <c r="B162" s="36">
        <v>92759</v>
      </c>
      <c r="C162" s="35" t="s">
        <v>41</v>
      </c>
      <c r="D162" s="35" t="s">
        <v>38</v>
      </c>
      <c r="E162" s="37">
        <v>89</v>
      </c>
      <c r="F162" s="20"/>
      <c r="G162" s="20"/>
      <c r="H162" s="21">
        <f t="shared" si="96"/>
        <v>0</v>
      </c>
      <c r="I162" s="20">
        <f t="shared" si="97"/>
        <v>0</v>
      </c>
      <c r="J162" s="22">
        <f t="shared" si="98"/>
        <v>0</v>
      </c>
      <c r="K162" s="22">
        <f t="shared" si="99"/>
        <v>0</v>
      </c>
      <c r="L162" s="21">
        <f t="shared" si="100"/>
        <v>0</v>
      </c>
      <c r="M162" s="23">
        <f t="shared" si="101"/>
        <v>0</v>
      </c>
      <c r="N162" s="23">
        <f t="shared" si="102"/>
        <v>0</v>
      </c>
      <c r="O162" s="21">
        <f t="shared" si="103"/>
        <v>0</v>
      </c>
      <c r="P162" s="24" t="str">
        <f>IF(O162&lt;=(Relatório!O151*1.05),"PREÇO VÁLIDO","PREÇO INVÁLIDO")</f>
        <v>PREÇO VÁLIDO</v>
      </c>
      <c r="Q162" s="25">
        <f>(O162/Relatório!O151)-1</f>
        <v>-1</v>
      </c>
    </row>
    <row r="163" spans="1:17" ht="18" x14ac:dyDescent="0.2">
      <c r="A163" s="59" t="s">
        <v>65</v>
      </c>
      <c r="B163" s="36">
        <v>92762</v>
      </c>
      <c r="C163" s="35" t="s">
        <v>43</v>
      </c>
      <c r="D163" s="35" t="s">
        <v>38</v>
      </c>
      <c r="E163" s="37">
        <v>31.7</v>
      </c>
      <c r="F163" s="20"/>
      <c r="G163" s="20"/>
      <c r="H163" s="21">
        <f t="shared" si="96"/>
        <v>0</v>
      </c>
      <c r="I163" s="20">
        <f t="shared" si="97"/>
        <v>0</v>
      </c>
      <c r="J163" s="22">
        <f t="shared" si="98"/>
        <v>0</v>
      </c>
      <c r="K163" s="22">
        <f t="shared" si="99"/>
        <v>0</v>
      </c>
      <c r="L163" s="21">
        <f t="shared" si="100"/>
        <v>0</v>
      </c>
      <c r="M163" s="23">
        <f t="shared" si="101"/>
        <v>0</v>
      </c>
      <c r="N163" s="23">
        <f t="shared" si="102"/>
        <v>0</v>
      </c>
      <c r="O163" s="21">
        <f t="shared" si="103"/>
        <v>0</v>
      </c>
      <c r="P163" s="24" t="str">
        <f>IF(O163&lt;=(Relatório!O152*1.05),"PREÇO VÁLIDO","PREÇO INVÁLIDO")</f>
        <v>PREÇO VÁLIDO</v>
      </c>
      <c r="Q163" s="25">
        <f>(O163/Relatório!O152)-1</f>
        <v>-1</v>
      </c>
    </row>
    <row r="164" spans="1:17" ht="18" x14ac:dyDescent="0.2">
      <c r="A164" s="59" t="s">
        <v>65</v>
      </c>
      <c r="B164" s="36">
        <v>92763</v>
      </c>
      <c r="C164" s="35" t="s">
        <v>115</v>
      </c>
      <c r="D164" s="35" t="s">
        <v>38</v>
      </c>
      <c r="E164" s="37">
        <v>31.1</v>
      </c>
      <c r="F164" s="20"/>
      <c r="G164" s="20"/>
      <c r="H164" s="21">
        <f t="shared" si="96"/>
        <v>0</v>
      </c>
      <c r="I164" s="20">
        <f t="shared" si="97"/>
        <v>0</v>
      </c>
      <c r="J164" s="22">
        <f t="shared" si="98"/>
        <v>0</v>
      </c>
      <c r="K164" s="22">
        <f t="shared" si="99"/>
        <v>0</v>
      </c>
      <c r="L164" s="21">
        <f t="shared" si="100"/>
        <v>0</v>
      </c>
      <c r="M164" s="23">
        <f t="shared" si="101"/>
        <v>0</v>
      </c>
      <c r="N164" s="23">
        <f t="shared" si="102"/>
        <v>0</v>
      </c>
      <c r="O164" s="21">
        <f t="shared" si="103"/>
        <v>0</v>
      </c>
      <c r="P164" s="24" t="str">
        <f>IF(O164&lt;=(Relatório!O153*1.05),"PREÇO VÁLIDO","PREÇO INVÁLIDO")</f>
        <v>PREÇO VÁLIDO</v>
      </c>
      <c r="Q164" s="25">
        <f>(O164/Relatório!O153)-1</f>
        <v>-1</v>
      </c>
    </row>
    <row r="165" spans="1:17" ht="27" x14ac:dyDescent="0.2">
      <c r="A165" s="58" t="s">
        <v>82</v>
      </c>
      <c r="B165" s="29" t="s">
        <v>116</v>
      </c>
      <c r="C165" s="29" t="s">
        <v>117</v>
      </c>
      <c r="D165" s="29" t="s">
        <v>30</v>
      </c>
      <c r="E165" s="30">
        <v>4</v>
      </c>
      <c r="F165" s="20"/>
      <c r="G165" s="20"/>
      <c r="H165" s="21">
        <f t="shared" si="96"/>
        <v>0</v>
      </c>
      <c r="I165" s="20">
        <f t="shared" si="97"/>
        <v>0</v>
      </c>
      <c r="J165" s="22">
        <f t="shared" si="98"/>
        <v>0</v>
      </c>
      <c r="K165" s="22">
        <f t="shared" si="99"/>
        <v>0</v>
      </c>
      <c r="L165" s="21">
        <f t="shared" si="100"/>
        <v>0</v>
      </c>
      <c r="M165" s="23">
        <f t="shared" si="101"/>
        <v>0</v>
      </c>
      <c r="N165" s="23">
        <f t="shared" si="102"/>
        <v>0</v>
      </c>
      <c r="O165" s="21">
        <f t="shared" si="103"/>
        <v>0</v>
      </c>
      <c r="P165" s="24" t="str">
        <f>IF(O165&lt;=(Relatório!O154*1.05),"PREÇO VÁLIDO","PREÇO INVÁLIDO")</f>
        <v>PREÇO VÁLIDO</v>
      </c>
      <c r="Q165" s="25">
        <f>(O165/Relatório!O154)-1</f>
        <v>-1</v>
      </c>
    </row>
    <row r="166" spans="1:17" x14ac:dyDescent="0.2">
      <c r="A166" s="62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</row>
    <row r="167" spans="1:17" x14ac:dyDescent="0.2">
      <c r="A167" s="64" t="s">
        <v>143</v>
      </c>
      <c r="B167" s="65"/>
      <c r="C167" s="65"/>
      <c r="D167" s="65"/>
      <c r="E167" s="65"/>
      <c r="F167" s="71"/>
      <c r="G167" s="71"/>
      <c r="H167" s="65"/>
      <c r="I167" s="65"/>
      <c r="J167" s="65"/>
      <c r="K167" s="65"/>
      <c r="L167" s="65"/>
      <c r="M167" s="65"/>
      <c r="N167" s="65"/>
      <c r="O167" s="65"/>
      <c r="P167" s="65"/>
      <c r="Q167" s="65"/>
    </row>
    <row r="168" spans="1:17" ht="18" x14ac:dyDescent="0.2">
      <c r="A168" s="56" t="s">
        <v>14</v>
      </c>
      <c r="B168" s="55" t="s">
        <v>15</v>
      </c>
      <c r="C168" s="55" t="s">
        <v>16</v>
      </c>
      <c r="D168" s="55" t="s">
        <v>17</v>
      </c>
      <c r="E168" s="57" t="s">
        <v>18</v>
      </c>
      <c r="F168" s="53" t="s">
        <v>19</v>
      </c>
      <c r="G168" s="54" t="s">
        <v>20</v>
      </c>
      <c r="H168" s="55" t="s">
        <v>21</v>
      </c>
      <c r="I168" s="53" t="s">
        <v>22</v>
      </c>
      <c r="J168" s="55" t="s">
        <v>33</v>
      </c>
      <c r="K168" s="55" t="s">
        <v>34</v>
      </c>
      <c r="L168" s="55" t="s">
        <v>23</v>
      </c>
      <c r="M168" s="55" t="s">
        <v>35</v>
      </c>
      <c r="N168" s="55" t="s">
        <v>36</v>
      </c>
      <c r="O168" s="55" t="s">
        <v>24</v>
      </c>
      <c r="P168" s="55" t="s">
        <v>25</v>
      </c>
      <c r="Q168" s="55" t="s">
        <v>26</v>
      </c>
    </row>
    <row r="169" spans="1:17" s="6" customFormat="1" ht="18" x14ac:dyDescent="0.2">
      <c r="A169" s="59" t="s">
        <v>65</v>
      </c>
      <c r="B169" s="36">
        <v>92448</v>
      </c>
      <c r="C169" s="35" t="s">
        <v>119</v>
      </c>
      <c r="D169" s="35" t="s">
        <v>27</v>
      </c>
      <c r="E169" s="37">
        <v>65.8</v>
      </c>
      <c r="F169" s="20"/>
      <c r="G169" s="20"/>
      <c r="H169" s="21">
        <f t="shared" ref="H169:H173" si="104">TRUNC(F169+G169,2)</f>
        <v>0</v>
      </c>
      <c r="I169" s="20">
        <f t="shared" ref="I169:I173" si="105">$B$10</f>
        <v>0</v>
      </c>
      <c r="J169" s="22">
        <f t="shared" ref="J169:J173" si="106">F169+(I169/100*F169)</f>
        <v>0</v>
      </c>
      <c r="K169" s="22">
        <f t="shared" ref="K169:K173" si="107">G169+(I169/100*G169)</f>
        <v>0</v>
      </c>
      <c r="L169" s="21">
        <f t="shared" ref="L169:L173" si="108">TRUNC(J169+K169,2)</f>
        <v>0</v>
      </c>
      <c r="M169" s="23">
        <f t="shared" ref="M169:M173" si="109">IF((J169+K169),TRUNC((J169/(J169+K169)*O169),2),0)</f>
        <v>0</v>
      </c>
      <c r="N169" s="23">
        <f t="shared" ref="N169:N173" si="110">IF((J169+K169),TRUNC((K169/(J169+K169)*O169),2),0)</f>
        <v>0</v>
      </c>
      <c r="O169" s="21">
        <f t="shared" ref="O169:O173" si="111">TRUNC(L169*E169,2)</f>
        <v>0</v>
      </c>
      <c r="P169" s="24" t="str">
        <f>IF(O169&lt;=(Relatório!O158*1.05),"PREÇO VÁLIDO","PREÇO INVÁLIDO")</f>
        <v>PREÇO VÁLIDO</v>
      </c>
      <c r="Q169" s="25">
        <f>(O169/Relatório!O158)-1</f>
        <v>-1</v>
      </c>
    </row>
    <row r="170" spans="1:17" s="6" customFormat="1" ht="18" x14ac:dyDescent="0.2">
      <c r="A170" s="59" t="s">
        <v>65</v>
      </c>
      <c r="B170" s="36">
        <v>92759</v>
      </c>
      <c r="C170" s="35" t="s">
        <v>41</v>
      </c>
      <c r="D170" s="35" t="s">
        <v>38</v>
      </c>
      <c r="E170" s="41">
        <v>131.6</v>
      </c>
      <c r="F170" s="20"/>
      <c r="G170" s="20"/>
      <c r="H170" s="21">
        <f t="shared" si="104"/>
        <v>0</v>
      </c>
      <c r="I170" s="20">
        <f t="shared" si="105"/>
        <v>0</v>
      </c>
      <c r="J170" s="22">
        <f t="shared" si="106"/>
        <v>0</v>
      </c>
      <c r="K170" s="22">
        <f t="shared" si="107"/>
        <v>0</v>
      </c>
      <c r="L170" s="21">
        <f t="shared" si="108"/>
        <v>0</v>
      </c>
      <c r="M170" s="23">
        <f t="shared" si="109"/>
        <v>0</v>
      </c>
      <c r="N170" s="23">
        <f t="shared" si="110"/>
        <v>0</v>
      </c>
      <c r="O170" s="21">
        <f t="shared" si="111"/>
        <v>0</v>
      </c>
      <c r="P170" s="24" t="str">
        <f>IF(O170&lt;=(Relatório!O159*1.05),"PREÇO VÁLIDO","PREÇO INVÁLIDO")</f>
        <v>PREÇO VÁLIDO</v>
      </c>
      <c r="Q170" s="25">
        <f>(O170/Relatório!O159)-1</f>
        <v>-1</v>
      </c>
    </row>
    <row r="171" spans="1:17" ht="18" x14ac:dyDescent="0.2">
      <c r="A171" s="59" t="s">
        <v>65</v>
      </c>
      <c r="B171" s="36">
        <v>92760</v>
      </c>
      <c r="C171" s="35" t="s">
        <v>120</v>
      </c>
      <c r="D171" s="35" t="s">
        <v>38</v>
      </c>
      <c r="E171" s="37">
        <v>91.4</v>
      </c>
      <c r="F171" s="20"/>
      <c r="G171" s="20"/>
      <c r="H171" s="21">
        <f t="shared" si="104"/>
        <v>0</v>
      </c>
      <c r="I171" s="20">
        <f t="shared" si="105"/>
        <v>0</v>
      </c>
      <c r="J171" s="22">
        <f t="shared" si="106"/>
        <v>0</v>
      </c>
      <c r="K171" s="22">
        <f t="shared" si="107"/>
        <v>0</v>
      </c>
      <c r="L171" s="21">
        <f t="shared" si="108"/>
        <v>0</v>
      </c>
      <c r="M171" s="23">
        <f t="shared" si="109"/>
        <v>0</v>
      </c>
      <c r="N171" s="23">
        <f t="shared" si="110"/>
        <v>0</v>
      </c>
      <c r="O171" s="21">
        <f t="shared" si="111"/>
        <v>0</v>
      </c>
      <c r="P171" s="24" t="str">
        <f>IF(O171&lt;=(Relatório!O160*1.05),"PREÇO VÁLIDO","PREÇO INVÁLIDO")</f>
        <v>PREÇO VÁLIDO</v>
      </c>
      <c r="Q171" s="25">
        <f>(O171/Relatório!O160)-1</f>
        <v>-1</v>
      </c>
    </row>
    <row r="172" spans="1:17" ht="18" x14ac:dyDescent="0.2">
      <c r="A172" s="59" t="s">
        <v>65</v>
      </c>
      <c r="B172" s="36">
        <v>92763</v>
      </c>
      <c r="C172" s="35" t="s">
        <v>115</v>
      </c>
      <c r="D172" s="35" t="s">
        <v>38</v>
      </c>
      <c r="E172" s="41">
        <v>185.8</v>
      </c>
      <c r="F172" s="20"/>
      <c r="G172" s="20"/>
      <c r="H172" s="21">
        <f t="shared" si="104"/>
        <v>0</v>
      </c>
      <c r="I172" s="20">
        <f t="shared" si="105"/>
        <v>0</v>
      </c>
      <c r="J172" s="22">
        <f t="shared" si="106"/>
        <v>0</v>
      </c>
      <c r="K172" s="22">
        <f t="shared" si="107"/>
        <v>0</v>
      </c>
      <c r="L172" s="21">
        <f t="shared" si="108"/>
        <v>0</v>
      </c>
      <c r="M172" s="23">
        <f t="shared" si="109"/>
        <v>0</v>
      </c>
      <c r="N172" s="23">
        <f t="shared" si="110"/>
        <v>0</v>
      </c>
      <c r="O172" s="21">
        <f t="shared" si="111"/>
        <v>0</v>
      </c>
      <c r="P172" s="24" t="str">
        <f>IF(O172&lt;=(Relatório!O161*1.05),"PREÇO VÁLIDO","PREÇO INVÁLIDO")</f>
        <v>PREÇO VÁLIDO</v>
      </c>
      <c r="Q172" s="25">
        <f>(O172/Relatório!O161)-1</f>
        <v>-1</v>
      </c>
    </row>
    <row r="173" spans="1:17" ht="27" x14ac:dyDescent="0.2">
      <c r="A173" s="58" t="s">
        <v>82</v>
      </c>
      <c r="B173" s="29" t="s">
        <v>116</v>
      </c>
      <c r="C173" s="29" t="s">
        <v>117</v>
      </c>
      <c r="D173" s="29" t="s">
        <v>30</v>
      </c>
      <c r="E173" s="30">
        <v>4.4000000000000004</v>
      </c>
      <c r="F173" s="20"/>
      <c r="G173" s="20"/>
      <c r="H173" s="21">
        <f t="shared" si="104"/>
        <v>0</v>
      </c>
      <c r="I173" s="20">
        <f t="shared" si="105"/>
        <v>0</v>
      </c>
      <c r="J173" s="22">
        <f t="shared" si="106"/>
        <v>0</v>
      </c>
      <c r="K173" s="22">
        <f t="shared" si="107"/>
        <v>0</v>
      </c>
      <c r="L173" s="21">
        <f t="shared" si="108"/>
        <v>0</v>
      </c>
      <c r="M173" s="23">
        <f t="shared" si="109"/>
        <v>0</v>
      </c>
      <c r="N173" s="23">
        <f t="shared" si="110"/>
        <v>0</v>
      </c>
      <c r="O173" s="21">
        <f t="shared" si="111"/>
        <v>0</v>
      </c>
      <c r="P173" s="24" t="str">
        <f>IF(O173&lt;=(Relatório!O162*1.05),"PREÇO VÁLIDO","PREÇO INVÁLIDO")</f>
        <v>PREÇO VÁLIDO</v>
      </c>
      <c r="Q173" s="25">
        <f>(O173/Relatório!O162)-1</f>
        <v>-1</v>
      </c>
    </row>
    <row r="174" spans="1:17" x14ac:dyDescent="0.2">
      <c r="A174" s="62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</row>
    <row r="175" spans="1:17" x14ac:dyDescent="0.2">
      <c r="A175" s="64" t="s">
        <v>144</v>
      </c>
      <c r="B175" s="65"/>
      <c r="C175" s="65"/>
      <c r="D175" s="65"/>
      <c r="E175" s="65"/>
      <c r="F175" s="71"/>
      <c r="G175" s="71"/>
      <c r="H175" s="65"/>
      <c r="I175" s="65"/>
      <c r="J175" s="65"/>
      <c r="K175" s="65"/>
      <c r="L175" s="65"/>
      <c r="M175" s="65"/>
      <c r="N175" s="65"/>
      <c r="O175" s="65"/>
      <c r="P175" s="65"/>
      <c r="Q175" s="65"/>
    </row>
    <row r="176" spans="1:17" ht="18" x14ac:dyDescent="0.2">
      <c r="A176" s="56" t="s">
        <v>14</v>
      </c>
      <c r="B176" s="55" t="s">
        <v>15</v>
      </c>
      <c r="C176" s="55" t="s">
        <v>16</v>
      </c>
      <c r="D176" s="55" t="s">
        <v>17</v>
      </c>
      <c r="E176" s="57" t="s">
        <v>18</v>
      </c>
      <c r="F176" s="53" t="s">
        <v>19</v>
      </c>
      <c r="G176" s="54" t="s">
        <v>20</v>
      </c>
      <c r="H176" s="55" t="s">
        <v>21</v>
      </c>
      <c r="I176" s="53" t="s">
        <v>22</v>
      </c>
      <c r="J176" s="55" t="s">
        <v>33</v>
      </c>
      <c r="K176" s="55" t="s">
        <v>34</v>
      </c>
      <c r="L176" s="55" t="s">
        <v>23</v>
      </c>
      <c r="M176" s="55" t="s">
        <v>35</v>
      </c>
      <c r="N176" s="55" t="s">
        <v>36</v>
      </c>
      <c r="O176" s="55" t="s">
        <v>24</v>
      </c>
      <c r="P176" s="55" t="s">
        <v>25</v>
      </c>
      <c r="Q176" s="55" t="s">
        <v>26</v>
      </c>
    </row>
    <row r="177" spans="1:17" ht="18" x14ac:dyDescent="0.2">
      <c r="A177" s="59" t="s">
        <v>65</v>
      </c>
      <c r="B177" s="43">
        <v>103761</v>
      </c>
      <c r="C177" s="35" t="s">
        <v>136</v>
      </c>
      <c r="D177" s="35" t="s">
        <v>27</v>
      </c>
      <c r="E177" s="37">
        <v>28.7</v>
      </c>
      <c r="F177" s="20"/>
      <c r="G177" s="20"/>
      <c r="H177" s="21">
        <f t="shared" ref="H177:H179" si="112">TRUNC(F177+G177,2)</f>
        <v>0</v>
      </c>
      <c r="I177" s="20">
        <f t="shared" ref="I177:I179" si="113">$B$10</f>
        <v>0</v>
      </c>
      <c r="J177" s="22">
        <f t="shared" ref="J177:J179" si="114">F177+(I177/100*F177)</f>
        <v>0</v>
      </c>
      <c r="K177" s="22">
        <f t="shared" ref="K177:K179" si="115">G177+(I177/100*G177)</f>
        <v>0</v>
      </c>
      <c r="L177" s="21">
        <f t="shared" ref="L177:L179" si="116">TRUNC(J177+K177,2)</f>
        <v>0</v>
      </c>
      <c r="M177" s="23">
        <f t="shared" ref="M177:M179" si="117">IF((J177+K177),TRUNC((J177/(J177+K177)*O177),2),0)</f>
        <v>0</v>
      </c>
      <c r="N177" s="23">
        <f t="shared" ref="N177:N179" si="118">IF((J177+K177),TRUNC((K177/(J177+K177)*O177),2),0)</f>
        <v>0</v>
      </c>
      <c r="O177" s="21">
        <f t="shared" ref="O177:O179" si="119">TRUNC(L177*E177,2)</f>
        <v>0</v>
      </c>
      <c r="P177" s="24" t="str">
        <f>IF(O177&lt;=(Relatório!O166*1.05),"PREÇO VÁLIDO","PREÇO INVÁLIDO")</f>
        <v>PREÇO VÁLIDO</v>
      </c>
      <c r="Q177" s="25">
        <f>(O177/Relatório!O166)-1</f>
        <v>-1</v>
      </c>
    </row>
    <row r="178" spans="1:17" ht="18" x14ac:dyDescent="0.2">
      <c r="A178" s="59" t="s">
        <v>65</v>
      </c>
      <c r="B178" s="36">
        <v>92771</v>
      </c>
      <c r="C178" s="35" t="s">
        <v>101</v>
      </c>
      <c r="D178" s="35" t="s">
        <v>38</v>
      </c>
      <c r="E178" s="41">
        <v>225.6</v>
      </c>
      <c r="F178" s="20"/>
      <c r="G178" s="20"/>
      <c r="H178" s="21">
        <f t="shared" si="112"/>
        <v>0</v>
      </c>
      <c r="I178" s="20">
        <f t="shared" si="113"/>
        <v>0</v>
      </c>
      <c r="J178" s="22">
        <f t="shared" si="114"/>
        <v>0</v>
      </c>
      <c r="K178" s="22">
        <f t="shared" si="115"/>
        <v>0</v>
      </c>
      <c r="L178" s="21">
        <f t="shared" si="116"/>
        <v>0</v>
      </c>
      <c r="M178" s="23">
        <f t="shared" si="117"/>
        <v>0</v>
      </c>
      <c r="N178" s="23">
        <f t="shared" si="118"/>
        <v>0</v>
      </c>
      <c r="O178" s="21">
        <f t="shared" si="119"/>
        <v>0</v>
      </c>
      <c r="P178" s="24" t="str">
        <f>IF(O178&lt;=(Relatório!O167*1.05),"PREÇO VÁLIDO","PREÇO INVÁLIDO")</f>
        <v>PREÇO VÁLIDO</v>
      </c>
      <c r="Q178" s="25">
        <f>(O178/Relatório!O167)-1</f>
        <v>-1</v>
      </c>
    </row>
    <row r="179" spans="1:17" s="6" customFormat="1" ht="27" x14ac:dyDescent="0.2">
      <c r="A179" s="58" t="s">
        <v>82</v>
      </c>
      <c r="B179" s="29" t="s">
        <v>116</v>
      </c>
      <c r="C179" s="29" t="s">
        <v>117</v>
      </c>
      <c r="D179" s="29" t="s">
        <v>30</v>
      </c>
      <c r="E179" s="30">
        <v>5.7</v>
      </c>
      <c r="F179" s="20"/>
      <c r="G179" s="20"/>
      <c r="H179" s="21">
        <f t="shared" si="112"/>
        <v>0</v>
      </c>
      <c r="I179" s="20">
        <f t="shared" si="113"/>
        <v>0</v>
      </c>
      <c r="J179" s="22">
        <f t="shared" si="114"/>
        <v>0</v>
      </c>
      <c r="K179" s="22">
        <f t="shared" si="115"/>
        <v>0</v>
      </c>
      <c r="L179" s="21">
        <f t="shared" si="116"/>
        <v>0</v>
      </c>
      <c r="M179" s="23">
        <f t="shared" si="117"/>
        <v>0</v>
      </c>
      <c r="N179" s="23">
        <f t="shared" si="118"/>
        <v>0</v>
      </c>
      <c r="O179" s="21">
        <f t="shared" si="119"/>
        <v>0</v>
      </c>
      <c r="P179" s="24" t="str">
        <f>IF(O179&lt;=(Relatório!O168*1.05),"PREÇO VÁLIDO","PREÇO INVÁLIDO")</f>
        <v>PREÇO VÁLIDO</v>
      </c>
      <c r="Q179" s="25">
        <f>(O179/Relatório!O168)-1</f>
        <v>-1</v>
      </c>
    </row>
    <row r="180" spans="1:17" s="6" customFormat="1" x14ac:dyDescent="0.2">
      <c r="A180" s="62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</row>
    <row r="181" spans="1:17" x14ac:dyDescent="0.2">
      <c r="A181" s="64" t="s">
        <v>145</v>
      </c>
      <c r="B181" s="65"/>
      <c r="C181" s="65"/>
      <c r="D181" s="65"/>
      <c r="E181" s="65"/>
      <c r="F181" s="71"/>
      <c r="G181" s="71"/>
      <c r="H181" s="65"/>
      <c r="I181" s="65"/>
      <c r="J181" s="65"/>
      <c r="K181" s="65"/>
      <c r="L181" s="65"/>
      <c r="M181" s="65"/>
      <c r="N181" s="65"/>
      <c r="O181" s="65"/>
      <c r="P181" s="65"/>
      <c r="Q181" s="65"/>
    </row>
    <row r="182" spans="1:17" x14ac:dyDescent="0.2">
      <c r="A182" s="64" t="s">
        <v>146</v>
      </c>
      <c r="B182" s="65"/>
      <c r="C182" s="65"/>
      <c r="D182" s="65"/>
      <c r="E182" s="65"/>
      <c r="F182" s="71"/>
      <c r="G182" s="71"/>
      <c r="H182" s="65"/>
      <c r="I182" s="65"/>
      <c r="J182" s="65"/>
      <c r="K182" s="65"/>
      <c r="L182" s="65"/>
      <c r="M182" s="65"/>
      <c r="N182" s="65"/>
      <c r="O182" s="65"/>
      <c r="P182" s="65"/>
      <c r="Q182" s="65"/>
    </row>
    <row r="183" spans="1:17" ht="18" x14ac:dyDescent="0.2">
      <c r="A183" s="56" t="s">
        <v>14</v>
      </c>
      <c r="B183" s="55" t="s">
        <v>15</v>
      </c>
      <c r="C183" s="55" t="s">
        <v>16</v>
      </c>
      <c r="D183" s="55" t="s">
        <v>17</v>
      </c>
      <c r="E183" s="57" t="s">
        <v>18</v>
      </c>
      <c r="F183" s="53" t="s">
        <v>19</v>
      </c>
      <c r="G183" s="54" t="s">
        <v>20</v>
      </c>
      <c r="H183" s="55" t="s">
        <v>21</v>
      </c>
      <c r="I183" s="53" t="s">
        <v>22</v>
      </c>
      <c r="J183" s="55" t="s">
        <v>33</v>
      </c>
      <c r="K183" s="55" t="s">
        <v>34</v>
      </c>
      <c r="L183" s="55" t="s">
        <v>23</v>
      </c>
      <c r="M183" s="55" t="s">
        <v>35</v>
      </c>
      <c r="N183" s="55" t="s">
        <v>36</v>
      </c>
      <c r="O183" s="55" t="s">
        <v>24</v>
      </c>
      <c r="P183" s="55" t="s">
        <v>25</v>
      </c>
      <c r="Q183" s="55" t="s">
        <v>26</v>
      </c>
    </row>
    <row r="184" spans="1:17" ht="18" x14ac:dyDescent="0.2">
      <c r="A184" s="59" t="s">
        <v>65</v>
      </c>
      <c r="B184" s="36">
        <v>92413</v>
      </c>
      <c r="C184" s="35" t="s">
        <v>114</v>
      </c>
      <c r="D184" s="35" t="s">
        <v>27</v>
      </c>
      <c r="E184" s="37">
        <v>30.7</v>
      </c>
      <c r="F184" s="20"/>
      <c r="G184" s="20"/>
      <c r="H184" s="21">
        <f t="shared" ref="H184:H188" si="120">TRUNC(F184+G184,2)</f>
        <v>0</v>
      </c>
      <c r="I184" s="20">
        <f t="shared" ref="I184:I188" si="121">$B$10</f>
        <v>0</v>
      </c>
      <c r="J184" s="22">
        <f t="shared" ref="J184:J188" si="122">F184+(I184/100*F184)</f>
        <v>0</v>
      </c>
      <c r="K184" s="22">
        <f t="shared" ref="K184:K188" si="123">G184+(I184/100*G184)</f>
        <v>0</v>
      </c>
      <c r="L184" s="21">
        <f t="shared" ref="L184:L188" si="124">TRUNC(J184+K184,2)</f>
        <v>0</v>
      </c>
      <c r="M184" s="23">
        <f t="shared" ref="M184:M188" si="125">IF((J184+K184),TRUNC((J184/(J184+K184)*O184),2),0)</f>
        <v>0</v>
      </c>
      <c r="N184" s="23">
        <f t="shared" ref="N184:N188" si="126">IF((J184+K184),TRUNC((K184/(J184+K184)*O184),2),0)</f>
        <v>0</v>
      </c>
      <c r="O184" s="21">
        <f t="shared" ref="O184:O188" si="127">TRUNC(L184*E184,2)</f>
        <v>0</v>
      </c>
      <c r="P184" s="24" t="str">
        <f>IF(O184&lt;=(Relatório!O173*1.05),"PREÇO VÁLIDO","PREÇO INVÁLIDO")</f>
        <v>PREÇO VÁLIDO</v>
      </c>
      <c r="Q184" s="25">
        <f>(O184/Relatório!O173)-1</f>
        <v>-1</v>
      </c>
    </row>
    <row r="185" spans="1:17" ht="18" x14ac:dyDescent="0.2">
      <c r="A185" s="59" t="s">
        <v>65</v>
      </c>
      <c r="B185" s="36">
        <v>92759</v>
      </c>
      <c r="C185" s="35" t="s">
        <v>41</v>
      </c>
      <c r="D185" s="35" t="s">
        <v>38</v>
      </c>
      <c r="E185" s="37">
        <v>42.7</v>
      </c>
      <c r="F185" s="20"/>
      <c r="G185" s="20"/>
      <c r="H185" s="21">
        <f t="shared" si="120"/>
        <v>0</v>
      </c>
      <c r="I185" s="20">
        <f t="shared" si="121"/>
        <v>0</v>
      </c>
      <c r="J185" s="22">
        <f t="shared" si="122"/>
        <v>0</v>
      </c>
      <c r="K185" s="22">
        <f t="shared" si="123"/>
        <v>0</v>
      </c>
      <c r="L185" s="21">
        <f t="shared" si="124"/>
        <v>0</v>
      </c>
      <c r="M185" s="23">
        <f t="shared" si="125"/>
        <v>0</v>
      </c>
      <c r="N185" s="23">
        <f t="shared" si="126"/>
        <v>0</v>
      </c>
      <c r="O185" s="21">
        <f t="shared" si="127"/>
        <v>0</v>
      </c>
      <c r="P185" s="24" t="str">
        <f>IF(O185&lt;=(Relatório!O174*1.05),"PREÇO VÁLIDO","PREÇO INVÁLIDO")</f>
        <v>PREÇO VÁLIDO</v>
      </c>
      <c r="Q185" s="25">
        <f>(O185/Relatório!O174)-1</f>
        <v>-1</v>
      </c>
    </row>
    <row r="186" spans="1:17" ht="18" x14ac:dyDescent="0.2">
      <c r="A186" s="59" t="s">
        <v>65</v>
      </c>
      <c r="B186" s="36">
        <v>92762</v>
      </c>
      <c r="C186" s="35" t="s">
        <v>43</v>
      </c>
      <c r="D186" s="35" t="s">
        <v>38</v>
      </c>
      <c r="E186" s="37">
        <v>15.1</v>
      </c>
      <c r="F186" s="20"/>
      <c r="G186" s="20"/>
      <c r="H186" s="21">
        <f t="shared" si="120"/>
        <v>0</v>
      </c>
      <c r="I186" s="20">
        <f t="shared" si="121"/>
        <v>0</v>
      </c>
      <c r="J186" s="22">
        <f t="shared" si="122"/>
        <v>0</v>
      </c>
      <c r="K186" s="22">
        <f t="shared" si="123"/>
        <v>0</v>
      </c>
      <c r="L186" s="21">
        <f t="shared" si="124"/>
        <v>0</v>
      </c>
      <c r="M186" s="23">
        <f t="shared" si="125"/>
        <v>0</v>
      </c>
      <c r="N186" s="23">
        <f t="shared" si="126"/>
        <v>0</v>
      </c>
      <c r="O186" s="21">
        <f t="shared" si="127"/>
        <v>0</v>
      </c>
      <c r="P186" s="24" t="str">
        <f>IF(O186&lt;=(Relatório!O175*1.05),"PREÇO VÁLIDO","PREÇO INVÁLIDO")</f>
        <v>PREÇO VÁLIDO</v>
      </c>
      <c r="Q186" s="25">
        <f>(O186/Relatório!O175)-1</f>
        <v>-1</v>
      </c>
    </row>
    <row r="187" spans="1:17" ht="27" x14ac:dyDescent="0.2">
      <c r="A187" s="58" t="s">
        <v>82</v>
      </c>
      <c r="B187" s="29" t="s">
        <v>116</v>
      </c>
      <c r="C187" s="29" t="s">
        <v>117</v>
      </c>
      <c r="D187" s="29" t="s">
        <v>30</v>
      </c>
      <c r="E187" s="30">
        <v>2</v>
      </c>
      <c r="F187" s="20"/>
      <c r="G187" s="20"/>
      <c r="H187" s="21">
        <f t="shared" si="120"/>
        <v>0</v>
      </c>
      <c r="I187" s="20">
        <f t="shared" si="121"/>
        <v>0</v>
      </c>
      <c r="J187" s="22">
        <f t="shared" si="122"/>
        <v>0</v>
      </c>
      <c r="K187" s="22">
        <f t="shared" si="123"/>
        <v>0</v>
      </c>
      <c r="L187" s="21">
        <f t="shared" si="124"/>
        <v>0</v>
      </c>
      <c r="M187" s="23">
        <f t="shared" si="125"/>
        <v>0</v>
      </c>
      <c r="N187" s="23">
        <f t="shared" si="126"/>
        <v>0</v>
      </c>
      <c r="O187" s="21">
        <f t="shared" si="127"/>
        <v>0</v>
      </c>
      <c r="P187" s="24" t="str">
        <f>IF(O187&lt;=(Relatório!O176*1.05),"PREÇO VÁLIDO","PREÇO INVÁLIDO")</f>
        <v>PREÇO VÁLIDO</v>
      </c>
      <c r="Q187" s="25">
        <f>(O187/Relatório!O176)-1</f>
        <v>-1</v>
      </c>
    </row>
    <row r="188" spans="1:17" s="6" customFormat="1" ht="18" x14ac:dyDescent="0.2">
      <c r="A188" s="59" t="s">
        <v>65</v>
      </c>
      <c r="B188" s="36">
        <v>92763</v>
      </c>
      <c r="C188" s="35" t="s">
        <v>115</v>
      </c>
      <c r="D188" s="35" t="s">
        <v>38</v>
      </c>
      <c r="E188" s="41">
        <v>141.1</v>
      </c>
      <c r="F188" s="20"/>
      <c r="G188" s="20"/>
      <c r="H188" s="21">
        <f t="shared" si="120"/>
        <v>0</v>
      </c>
      <c r="I188" s="20">
        <f t="shared" si="121"/>
        <v>0</v>
      </c>
      <c r="J188" s="22">
        <f t="shared" si="122"/>
        <v>0</v>
      </c>
      <c r="K188" s="22">
        <f t="shared" si="123"/>
        <v>0</v>
      </c>
      <c r="L188" s="21">
        <f t="shared" si="124"/>
        <v>0</v>
      </c>
      <c r="M188" s="23">
        <f t="shared" si="125"/>
        <v>0</v>
      </c>
      <c r="N188" s="23">
        <f t="shared" si="126"/>
        <v>0</v>
      </c>
      <c r="O188" s="21">
        <f t="shared" si="127"/>
        <v>0</v>
      </c>
      <c r="P188" s="24" t="str">
        <f>IF(O188&lt;=(Relatório!O177*1.05),"PREÇO VÁLIDO","PREÇO INVÁLIDO")</f>
        <v>PREÇO VÁLIDO</v>
      </c>
      <c r="Q188" s="25">
        <f>(O188/Relatório!O177)-1</f>
        <v>-1</v>
      </c>
    </row>
    <row r="189" spans="1:17" s="6" customFormat="1" x14ac:dyDescent="0.2">
      <c r="A189" s="62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</row>
    <row r="190" spans="1:17" x14ac:dyDescent="0.2">
      <c r="A190" s="64" t="s">
        <v>147</v>
      </c>
      <c r="B190" s="65"/>
      <c r="C190" s="65"/>
      <c r="D190" s="65"/>
      <c r="E190" s="65"/>
      <c r="F190" s="71"/>
      <c r="G190" s="71"/>
      <c r="H190" s="65"/>
      <c r="I190" s="65"/>
      <c r="J190" s="65"/>
      <c r="K190" s="65"/>
      <c r="L190" s="65"/>
      <c r="M190" s="65"/>
      <c r="N190" s="65"/>
      <c r="O190" s="65"/>
      <c r="P190" s="65"/>
      <c r="Q190" s="65"/>
    </row>
    <row r="191" spans="1:17" ht="18" x14ac:dyDescent="0.2">
      <c r="A191" s="56" t="s">
        <v>14</v>
      </c>
      <c r="B191" s="55" t="s">
        <v>15</v>
      </c>
      <c r="C191" s="55" t="s">
        <v>16</v>
      </c>
      <c r="D191" s="55" t="s">
        <v>17</v>
      </c>
      <c r="E191" s="57" t="s">
        <v>18</v>
      </c>
      <c r="F191" s="53" t="s">
        <v>19</v>
      </c>
      <c r="G191" s="54" t="s">
        <v>20</v>
      </c>
      <c r="H191" s="55" t="s">
        <v>21</v>
      </c>
      <c r="I191" s="53" t="s">
        <v>22</v>
      </c>
      <c r="J191" s="55" t="s">
        <v>33</v>
      </c>
      <c r="K191" s="55" t="s">
        <v>34</v>
      </c>
      <c r="L191" s="55" t="s">
        <v>23</v>
      </c>
      <c r="M191" s="55" t="s">
        <v>35</v>
      </c>
      <c r="N191" s="55" t="s">
        <v>36</v>
      </c>
      <c r="O191" s="55" t="s">
        <v>24</v>
      </c>
      <c r="P191" s="55" t="s">
        <v>25</v>
      </c>
      <c r="Q191" s="55" t="s">
        <v>26</v>
      </c>
    </row>
    <row r="192" spans="1:17" ht="18" x14ac:dyDescent="0.2">
      <c r="A192" s="59" t="s">
        <v>65</v>
      </c>
      <c r="B192" s="36">
        <v>92448</v>
      </c>
      <c r="C192" s="35" t="s">
        <v>119</v>
      </c>
      <c r="D192" s="35" t="s">
        <v>27</v>
      </c>
      <c r="E192" s="37">
        <v>23.3</v>
      </c>
      <c r="F192" s="20"/>
      <c r="G192" s="20"/>
      <c r="H192" s="21">
        <f t="shared" ref="H192:H195" si="128">TRUNC(F192+G192,2)</f>
        <v>0</v>
      </c>
      <c r="I192" s="20">
        <f t="shared" ref="I192:I195" si="129">$B$10</f>
        <v>0</v>
      </c>
      <c r="J192" s="22">
        <f t="shared" ref="J192:J195" si="130">F192+(I192/100*F192)</f>
        <v>0</v>
      </c>
      <c r="K192" s="22">
        <f t="shared" ref="K192:K195" si="131">G192+(I192/100*G192)</f>
        <v>0</v>
      </c>
      <c r="L192" s="21">
        <f t="shared" ref="L192:L195" si="132">TRUNC(J192+K192,2)</f>
        <v>0</v>
      </c>
      <c r="M192" s="23">
        <f t="shared" ref="M192:M195" si="133">IF((J192+K192),TRUNC((J192/(J192+K192)*O192),2),0)</f>
        <v>0</v>
      </c>
      <c r="N192" s="23">
        <f t="shared" ref="N192:N195" si="134">IF((J192+K192),TRUNC((K192/(J192+K192)*O192),2),0)</f>
        <v>0</v>
      </c>
      <c r="O192" s="21">
        <f t="shared" ref="O192:O195" si="135">TRUNC(L192*E192,2)</f>
        <v>0</v>
      </c>
      <c r="P192" s="24" t="str">
        <f>IF(O192&lt;=(Relatório!O181*1.05),"PREÇO VÁLIDO","PREÇO INVÁLIDO")</f>
        <v>PREÇO VÁLIDO</v>
      </c>
      <c r="Q192" s="25">
        <f>(O192/Relatório!O181)-1</f>
        <v>-1</v>
      </c>
    </row>
    <row r="193" spans="1:17" ht="18" x14ac:dyDescent="0.2">
      <c r="A193" s="59" t="s">
        <v>65</v>
      </c>
      <c r="B193" s="36">
        <v>92759</v>
      </c>
      <c r="C193" s="35" t="s">
        <v>41</v>
      </c>
      <c r="D193" s="35" t="s">
        <v>38</v>
      </c>
      <c r="E193" s="37">
        <v>18.8</v>
      </c>
      <c r="F193" s="20"/>
      <c r="G193" s="20"/>
      <c r="H193" s="21">
        <f t="shared" si="128"/>
        <v>0</v>
      </c>
      <c r="I193" s="20">
        <f t="shared" si="129"/>
        <v>0</v>
      </c>
      <c r="J193" s="22">
        <f t="shared" si="130"/>
        <v>0</v>
      </c>
      <c r="K193" s="22">
        <f t="shared" si="131"/>
        <v>0</v>
      </c>
      <c r="L193" s="21">
        <f t="shared" si="132"/>
        <v>0</v>
      </c>
      <c r="M193" s="23">
        <f t="shared" si="133"/>
        <v>0</v>
      </c>
      <c r="N193" s="23">
        <f t="shared" si="134"/>
        <v>0</v>
      </c>
      <c r="O193" s="21">
        <f t="shared" si="135"/>
        <v>0</v>
      </c>
      <c r="P193" s="24" t="str">
        <f>IF(O193&lt;=(Relatório!O182*1.05),"PREÇO VÁLIDO","PREÇO INVÁLIDO")</f>
        <v>PREÇO VÁLIDO</v>
      </c>
      <c r="Q193" s="25">
        <f>(O193/Relatório!O182)-1</f>
        <v>-1</v>
      </c>
    </row>
    <row r="194" spans="1:17" ht="18" x14ac:dyDescent="0.2">
      <c r="A194" s="59" t="s">
        <v>65</v>
      </c>
      <c r="B194" s="36">
        <v>92762</v>
      </c>
      <c r="C194" s="35" t="s">
        <v>43</v>
      </c>
      <c r="D194" s="35" t="s">
        <v>38</v>
      </c>
      <c r="E194" s="37">
        <v>74.599999999999994</v>
      </c>
      <c r="F194" s="20"/>
      <c r="G194" s="20"/>
      <c r="H194" s="21">
        <f t="shared" si="128"/>
        <v>0</v>
      </c>
      <c r="I194" s="20">
        <f t="shared" si="129"/>
        <v>0</v>
      </c>
      <c r="J194" s="22">
        <f t="shared" si="130"/>
        <v>0</v>
      </c>
      <c r="K194" s="22">
        <f t="shared" si="131"/>
        <v>0</v>
      </c>
      <c r="L194" s="21">
        <f t="shared" si="132"/>
        <v>0</v>
      </c>
      <c r="M194" s="23">
        <f t="shared" si="133"/>
        <v>0</v>
      </c>
      <c r="N194" s="23">
        <f t="shared" si="134"/>
        <v>0</v>
      </c>
      <c r="O194" s="21">
        <f t="shared" si="135"/>
        <v>0</v>
      </c>
      <c r="P194" s="24" t="str">
        <f>IF(O194&lt;=(Relatório!O183*1.05),"PREÇO VÁLIDO","PREÇO INVÁLIDO")</f>
        <v>PREÇO VÁLIDO</v>
      </c>
      <c r="Q194" s="25">
        <f>(O194/Relatório!O183)-1</f>
        <v>-1</v>
      </c>
    </row>
    <row r="195" spans="1:17" ht="27" x14ac:dyDescent="0.2">
      <c r="A195" s="58" t="s">
        <v>82</v>
      </c>
      <c r="B195" s="29" t="s">
        <v>116</v>
      </c>
      <c r="C195" s="29" t="s">
        <v>117</v>
      </c>
      <c r="D195" s="29" t="s">
        <v>30</v>
      </c>
      <c r="E195" s="30">
        <v>1.7</v>
      </c>
      <c r="F195" s="20"/>
      <c r="G195" s="20"/>
      <c r="H195" s="21">
        <f t="shared" si="128"/>
        <v>0</v>
      </c>
      <c r="I195" s="20">
        <f t="shared" si="129"/>
        <v>0</v>
      </c>
      <c r="J195" s="22">
        <f t="shared" si="130"/>
        <v>0</v>
      </c>
      <c r="K195" s="22">
        <f t="shared" si="131"/>
        <v>0</v>
      </c>
      <c r="L195" s="21">
        <f t="shared" si="132"/>
        <v>0</v>
      </c>
      <c r="M195" s="23">
        <f t="shared" si="133"/>
        <v>0</v>
      </c>
      <c r="N195" s="23">
        <f t="shared" si="134"/>
        <v>0</v>
      </c>
      <c r="O195" s="21">
        <f t="shared" si="135"/>
        <v>0</v>
      </c>
      <c r="P195" s="24" t="str">
        <f>IF(O195&lt;=(Relatório!O184*1.05),"PREÇO VÁLIDO","PREÇO INVÁLIDO")</f>
        <v>PREÇO VÁLIDO</v>
      </c>
      <c r="Q195" s="25">
        <f>(O195/Relatório!O184)-1</f>
        <v>-1</v>
      </c>
    </row>
    <row r="196" spans="1:17" x14ac:dyDescent="0.2">
      <c r="A196" s="62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</row>
    <row r="197" spans="1:17" s="6" customFormat="1" x14ac:dyDescent="0.2">
      <c r="A197" s="64" t="s">
        <v>148</v>
      </c>
      <c r="B197" s="65"/>
      <c r="C197" s="65"/>
      <c r="D197" s="65"/>
      <c r="E197" s="65"/>
      <c r="F197" s="71"/>
      <c r="G197" s="71"/>
      <c r="H197" s="65"/>
      <c r="I197" s="65"/>
      <c r="J197" s="65"/>
      <c r="K197" s="65"/>
      <c r="L197" s="65"/>
      <c r="M197" s="65"/>
      <c r="N197" s="65"/>
      <c r="O197" s="65"/>
      <c r="P197" s="65"/>
      <c r="Q197" s="65"/>
    </row>
    <row r="198" spans="1:17" s="6" customFormat="1" ht="18" x14ac:dyDescent="0.2">
      <c r="A198" s="56" t="s">
        <v>14</v>
      </c>
      <c r="B198" s="55" t="s">
        <v>15</v>
      </c>
      <c r="C198" s="55" t="s">
        <v>16</v>
      </c>
      <c r="D198" s="55" t="s">
        <v>17</v>
      </c>
      <c r="E198" s="57" t="s">
        <v>18</v>
      </c>
      <c r="F198" s="53" t="s">
        <v>19</v>
      </c>
      <c r="G198" s="54" t="s">
        <v>20</v>
      </c>
      <c r="H198" s="55" t="s">
        <v>21</v>
      </c>
      <c r="I198" s="53" t="s">
        <v>22</v>
      </c>
      <c r="J198" s="55" t="s">
        <v>33</v>
      </c>
      <c r="K198" s="55" t="s">
        <v>34</v>
      </c>
      <c r="L198" s="55" t="s">
        <v>23</v>
      </c>
      <c r="M198" s="55" t="s">
        <v>35</v>
      </c>
      <c r="N198" s="55" t="s">
        <v>36</v>
      </c>
      <c r="O198" s="55" t="s">
        <v>24</v>
      </c>
      <c r="P198" s="55" t="s">
        <v>25</v>
      </c>
      <c r="Q198" s="55" t="s">
        <v>26</v>
      </c>
    </row>
    <row r="199" spans="1:17" ht="18" x14ac:dyDescent="0.2">
      <c r="A199" s="59" t="s">
        <v>65</v>
      </c>
      <c r="B199" s="36">
        <v>92767</v>
      </c>
      <c r="C199" s="35" t="s">
        <v>99</v>
      </c>
      <c r="D199" s="35" t="s">
        <v>38</v>
      </c>
      <c r="E199" s="37">
        <v>29.7</v>
      </c>
      <c r="F199" s="20"/>
      <c r="G199" s="20"/>
      <c r="H199" s="21">
        <f t="shared" ref="H199:H202" si="136">TRUNC(F199+G199,2)</f>
        <v>0</v>
      </c>
      <c r="I199" s="20">
        <f t="shared" ref="I199:I202" si="137">$B$10</f>
        <v>0</v>
      </c>
      <c r="J199" s="22">
        <f t="shared" ref="J199:J202" si="138">F199+(I199/100*F199)</f>
        <v>0</v>
      </c>
      <c r="K199" s="22">
        <f t="shared" ref="K199:K202" si="139">G199+(I199/100*G199)</f>
        <v>0</v>
      </c>
      <c r="L199" s="21">
        <f t="shared" ref="L199:L202" si="140">TRUNC(J199+K199,2)</f>
        <v>0</v>
      </c>
      <c r="M199" s="23">
        <f t="shared" ref="M199:M202" si="141">IF((J199+K199),TRUNC((J199/(J199+K199)*O199),2),0)</f>
        <v>0</v>
      </c>
      <c r="N199" s="23">
        <f t="shared" ref="N199:N202" si="142">IF((J199+K199),TRUNC((K199/(J199+K199)*O199),2),0)</f>
        <v>0</v>
      </c>
      <c r="O199" s="21">
        <f t="shared" ref="O199:O202" si="143">TRUNC(L199*E199,2)</f>
        <v>0</v>
      </c>
      <c r="P199" s="24" t="str">
        <f>IF(O199&lt;=(Relatório!O188*1.05),"PREÇO VÁLIDO","PREÇO INVÁLIDO")</f>
        <v>PREÇO VÁLIDO</v>
      </c>
      <c r="Q199" s="25">
        <f>(O199/Relatório!O188)-1</f>
        <v>-1</v>
      </c>
    </row>
    <row r="200" spans="1:17" ht="18" x14ac:dyDescent="0.2">
      <c r="A200" s="59" t="s">
        <v>65</v>
      </c>
      <c r="B200" s="36">
        <v>92769</v>
      </c>
      <c r="C200" s="35" t="s">
        <v>57</v>
      </c>
      <c r="D200" s="35" t="s">
        <v>38</v>
      </c>
      <c r="E200" s="40">
        <v>5.5</v>
      </c>
      <c r="F200" s="20"/>
      <c r="G200" s="20"/>
      <c r="H200" s="21">
        <f t="shared" si="136"/>
        <v>0</v>
      </c>
      <c r="I200" s="20">
        <f t="shared" si="137"/>
        <v>0</v>
      </c>
      <c r="J200" s="22">
        <f t="shared" si="138"/>
        <v>0</v>
      </c>
      <c r="K200" s="22">
        <f t="shared" si="139"/>
        <v>0</v>
      </c>
      <c r="L200" s="21">
        <f t="shared" si="140"/>
        <v>0</v>
      </c>
      <c r="M200" s="23">
        <f t="shared" si="141"/>
        <v>0</v>
      </c>
      <c r="N200" s="23">
        <f t="shared" si="142"/>
        <v>0</v>
      </c>
      <c r="O200" s="21">
        <f t="shared" si="143"/>
        <v>0</v>
      </c>
      <c r="P200" s="24" t="str">
        <f>IF(O200&lt;=(Relatório!O189*1.05),"PREÇO VÁLIDO","PREÇO INVÁLIDO")</f>
        <v>PREÇO VÁLIDO</v>
      </c>
      <c r="Q200" s="25">
        <f>(O200/Relatório!O189)-1</f>
        <v>-1</v>
      </c>
    </row>
    <row r="201" spans="1:17" ht="27" x14ac:dyDescent="0.2">
      <c r="A201" s="58" t="s">
        <v>82</v>
      </c>
      <c r="B201" s="29" t="s">
        <v>116</v>
      </c>
      <c r="C201" s="29" t="s">
        <v>117</v>
      </c>
      <c r="D201" s="29" t="s">
        <v>30</v>
      </c>
      <c r="E201" s="30">
        <v>2.2000000000000002</v>
      </c>
      <c r="F201" s="20"/>
      <c r="G201" s="20"/>
      <c r="H201" s="21">
        <f t="shared" si="136"/>
        <v>0</v>
      </c>
      <c r="I201" s="20">
        <f t="shared" si="137"/>
        <v>0</v>
      </c>
      <c r="J201" s="22">
        <f t="shared" si="138"/>
        <v>0</v>
      </c>
      <c r="K201" s="22">
        <f t="shared" si="139"/>
        <v>0</v>
      </c>
      <c r="L201" s="21">
        <f t="shared" si="140"/>
        <v>0</v>
      </c>
      <c r="M201" s="23">
        <f t="shared" si="141"/>
        <v>0</v>
      </c>
      <c r="N201" s="23">
        <f t="shared" si="142"/>
        <v>0</v>
      </c>
      <c r="O201" s="21">
        <f t="shared" si="143"/>
        <v>0</v>
      </c>
      <c r="P201" s="24" t="str">
        <f>IF(O201&lt;=(Relatório!O190*1.05),"PREÇO VÁLIDO","PREÇO INVÁLIDO")</f>
        <v>PREÇO VÁLIDO</v>
      </c>
      <c r="Q201" s="25">
        <f>(O201/Relatório!O190)-1</f>
        <v>-1</v>
      </c>
    </row>
    <row r="202" spans="1:17" ht="18" x14ac:dyDescent="0.2">
      <c r="A202" s="58" t="s">
        <v>82</v>
      </c>
      <c r="B202" s="29" t="s">
        <v>130</v>
      </c>
      <c r="C202" s="29" t="s">
        <v>131</v>
      </c>
      <c r="D202" s="29" t="s">
        <v>27</v>
      </c>
      <c r="E202" s="45">
        <v>29.82</v>
      </c>
      <c r="F202" s="20"/>
      <c r="G202" s="20"/>
      <c r="H202" s="21">
        <f t="shared" si="136"/>
        <v>0</v>
      </c>
      <c r="I202" s="20">
        <f t="shared" si="137"/>
        <v>0</v>
      </c>
      <c r="J202" s="22">
        <f t="shared" si="138"/>
        <v>0</v>
      </c>
      <c r="K202" s="22">
        <f t="shared" si="139"/>
        <v>0</v>
      </c>
      <c r="L202" s="21">
        <f t="shared" si="140"/>
        <v>0</v>
      </c>
      <c r="M202" s="23">
        <f t="shared" si="141"/>
        <v>0</v>
      </c>
      <c r="N202" s="23">
        <f t="shared" si="142"/>
        <v>0</v>
      </c>
      <c r="O202" s="21">
        <f t="shared" si="143"/>
        <v>0</v>
      </c>
      <c r="P202" s="24" t="str">
        <f>IF(O202&lt;=(Relatório!O191*1.05),"PREÇO VÁLIDO","PREÇO INVÁLIDO")</f>
        <v>PREÇO VÁLIDO</v>
      </c>
      <c r="Q202" s="25">
        <f>(O202/Relatório!O191)-1</f>
        <v>-1</v>
      </c>
    </row>
    <row r="203" spans="1:17" x14ac:dyDescent="0.2">
      <c r="A203" s="62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</row>
    <row r="204" spans="1:17" x14ac:dyDescent="0.2">
      <c r="A204" s="68" t="s">
        <v>28</v>
      </c>
      <c r="B204" s="69"/>
      <c r="C204" s="69"/>
      <c r="D204" s="69"/>
      <c r="E204" s="69"/>
      <c r="F204" s="70"/>
      <c r="G204" s="70"/>
      <c r="H204" s="69"/>
      <c r="I204" s="69"/>
      <c r="J204" s="69"/>
      <c r="K204" s="69"/>
      <c r="L204" s="69"/>
      <c r="M204" s="69"/>
      <c r="N204" s="69"/>
      <c r="O204" s="50">
        <f>SUM(O72:O202)</f>
        <v>0</v>
      </c>
      <c r="P204" s="51"/>
      <c r="Q204" s="52"/>
    </row>
    <row r="205" spans="1:17" x14ac:dyDescent="0.2">
      <c r="A205" s="62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</row>
    <row r="206" spans="1:17" x14ac:dyDescent="0.2">
      <c r="A206" s="64" t="s">
        <v>149</v>
      </c>
      <c r="B206" s="65"/>
      <c r="C206" s="65"/>
      <c r="D206" s="65"/>
      <c r="E206" s="65"/>
      <c r="F206" s="71"/>
      <c r="G206" s="71"/>
      <c r="H206" s="65"/>
      <c r="I206" s="65"/>
      <c r="J206" s="65"/>
      <c r="K206" s="65"/>
      <c r="L206" s="65"/>
      <c r="M206" s="65"/>
      <c r="N206" s="65"/>
      <c r="O206" s="65"/>
      <c r="P206" s="65"/>
      <c r="Q206" s="65"/>
    </row>
    <row r="207" spans="1:17" s="6" customFormat="1" ht="18" x14ac:dyDescent="0.2">
      <c r="A207" s="56" t="s">
        <v>14</v>
      </c>
      <c r="B207" s="55" t="s">
        <v>15</v>
      </c>
      <c r="C207" s="55" t="s">
        <v>16</v>
      </c>
      <c r="D207" s="55" t="s">
        <v>17</v>
      </c>
      <c r="E207" s="57" t="s">
        <v>18</v>
      </c>
      <c r="F207" s="53" t="s">
        <v>19</v>
      </c>
      <c r="G207" s="54" t="s">
        <v>20</v>
      </c>
      <c r="H207" s="55" t="s">
        <v>21</v>
      </c>
      <c r="I207" s="53" t="s">
        <v>22</v>
      </c>
      <c r="J207" s="55" t="s">
        <v>33</v>
      </c>
      <c r="K207" s="55" t="s">
        <v>34</v>
      </c>
      <c r="L207" s="55" t="s">
        <v>23</v>
      </c>
      <c r="M207" s="55" t="s">
        <v>35</v>
      </c>
      <c r="N207" s="55" t="s">
        <v>36</v>
      </c>
      <c r="O207" s="55" t="s">
        <v>24</v>
      </c>
      <c r="P207" s="55" t="s">
        <v>25</v>
      </c>
      <c r="Q207" s="55" t="s">
        <v>26</v>
      </c>
    </row>
    <row r="208" spans="1:17" s="6" customFormat="1" ht="18" x14ac:dyDescent="0.2">
      <c r="A208" s="59" t="s">
        <v>65</v>
      </c>
      <c r="B208" s="43">
        <v>103324</v>
      </c>
      <c r="C208" s="35" t="s">
        <v>150</v>
      </c>
      <c r="D208" s="35" t="s">
        <v>27</v>
      </c>
      <c r="E208" s="78">
        <v>1074.6400000000001</v>
      </c>
      <c r="F208" s="20"/>
      <c r="G208" s="20"/>
      <c r="H208" s="21">
        <f t="shared" ref="H208:H213" si="144">TRUNC(F208+G208,2)</f>
        <v>0</v>
      </c>
      <c r="I208" s="20">
        <f t="shared" ref="I208:I213" si="145">$B$10</f>
        <v>0</v>
      </c>
      <c r="J208" s="22">
        <f t="shared" ref="J208:J213" si="146">F208+(I208/100*F208)</f>
        <v>0</v>
      </c>
      <c r="K208" s="22">
        <f t="shared" ref="K208:K213" si="147">G208+(I208/100*G208)</f>
        <v>0</v>
      </c>
      <c r="L208" s="21">
        <f t="shared" ref="L208:L213" si="148">TRUNC(J208+K208,2)</f>
        <v>0</v>
      </c>
      <c r="M208" s="23">
        <f t="shared" ref="M208:M213" si="149">IF((J208+K208),TRUNC((J208/(J208+K208)*O208),2),0)</f>
        <v>0</v>
      </c>
      <c r="N208" s="23">
        <f t="shared" ref="N208:N213" si="150">IF((J208+K208),TRUNC((K208/(J208+K208)*O208),2),0)</f>
        <v>0</v>
      </c>
      <c r="O208" s="21">
        <f t="shared" ref="O208:O213" si="151">TRUNC(L208*E208,2)</f>
        <v>0</v>
      </c>
      <c r="P208" s="24" t="str">
        <f>IF(O208&lt;=(Relatório!O197*1.05),"PREÇO VÁLIDO","PREÇO INVÁLIDO")</f>
        <v>PREÇO VÁLIDO</v>
      </c>
      <c r="Q208" s="25">
        <f>(O208/Relatório!O197)-1</f>
        <v>-1</v>
      </c>
    </row>
    <row r="209" spans="1:17" ht="18" x14ac:dyDescent="0.2">
      <c r="A209" s="59" t="s">
        <v>65</v>
      </c>
      <c r="B209" s="36">
        <v>89480</v>
      </c>
      <c r="C209" s="35" t="s">
        <v>151</v>
      </c>
      <c r="D209" s="35" t="s">
        <v>27</v>
      </c>
      <c r="E209" s="40">
        <v>5.59</v>
      </c>
      <c r="F209" s="20"/>
      <c r="G209" s="20"/>
      <c r="H209" s="21">
        <f t="shared" si="144"/>
        <v>0</v>
      </c>
      <c r="I209" s="20">
        <f t="shared" si="145"/>
        <v>0</v>
      </c>
      <c r="J209" s="22">
        <f t="shared" si="146"/>
        <v>0</v>
      </c>
      <c r="K209" s="22">
        <f t="shared" si="147"/>
        <v>0</v>
      </c>
      <c r="L209" s="21">
        <f t="shared" si="148"/>
        <v>0</v>
      </c>
      <c r="M209" s="23">
        <f t="shared" si="149"/>
        <v>0</v>
      </c>
      <c r="N209" s="23">
        <f t="shared" si="150"/>
        <v>0</v>
      </c>
      <c r="O209" s="21">
        <f t="shared" si="151"/>
        <v>0</v>
      </c>
      <c r="P209" s="24" t="str">
        <f>IF(O209&lt;=(Relatório!O198*1.05),"PREÇO VÁLIDO","PREÇO INVÁLIDO")</f>
        <v>PREÇO VÁLIDO</v>
      </c>
      <c r="Q209" s="25">
        <f>(O209/Relatório!O198)-1</f>
        <v>-1</v>
      </c>
    </row>
    <row r="210" spans="1:17" ht="18" x14ac:dyDescent="0.2">
      <c r="A210" s="59" t="s">
        <v>65</v>
      </c>
      <c r="B210" s="43">
        <v>102235</v>
      </c>
      <c r="C210" s="35" t="s">
        <v>152</v>
      </c>
      <c r="D210" s="35" t="s">
        <v>27</v>
      </c>
      <c r="E210" s="37">
        <v>13.41</v>
      </c>
      <c r="F210" s="20"/>
      <c r="G210" s="20"/>
      <c r="H210" s="21">
        <f t="shared" si="144"/>
        <v>0</v>
      </c>
      <c r="I210" s="20">
        <f t="shared" si="145"/>
        <v>0</v>
      </c>
      <c r="J210" s="22">
        <f t="shared" si="146"/>
        <v>0</v>
      </c>
      <c r="K210" s="22">
        <f t="shared" si="147"/>
        <v>0</v>
      </c>
      <c r="L210" s="21">
        <f t="shared" si="148"/>
        <v>0</v>
      </c>
      <c r="M210" s="23">
        <f t="shared" si="149"/>
        <v>0</v>
      </c>
      <c r="N210" s="23">
        <f t="shared" si="150"/>
        <v>0</v>
      </c>
      <c r="O210" s="21">
        <f t="shared" si="151"/>
        <v>0</v>
      </c>
      <c r="P210" s="24" t="str">
        <f>IF(O210&lt;=(Relatório!O199*1.05),"PREÇO VÁLIDO","PREÇO INVÁLIDO")</f>
        <v>PREÇO VÁLIDO</v>
      </c>
      <c r="Q210" s="25">
        <f>(O210/Relatório!O199)-1</f>
        <v>-1</v>
      </c>
    </row>
    <row r="211" spans="1:17" ht="18" x14ac:dyDescent="0.2">
      <c r="A211" s="59" t="s">
        <v>65</v>
      </c>
      <c r="B211" s="36">
        <v>93197</v>
      </c>
      <c r="C211" s="35" t="s">
        <v>153</v>
      </c>
      <c r="D211" s="35" t="s">
        <v>29</v>
      </c>
      <c r="E211" s="41">
        <v>140.46</v>
      </c>
      <c r="F211" s="20"/>
      <c r="G211" s="20"/>
      <c r="H211" s="21">
        <f t="shared" si="144"/>
        <v>0</v>
      </c>
      <c r="I211" s="20">
        <f t="shared" si="145"/>
        <v>0</v>
      </c>
      <c r="J211" s="22">
        <f t="shared" si="146"/>
        <v>0</v>
      </c>
      <c r="K211" s="22">
        <f t="shared" si="147"/>
        <v>0</v>
      </c>
      <c r="L211" s="21">
        <f t="shared" si="148"/>
        <v>0</v>
      </c>
      <c r="M211" s="23">
        <f t="shared" si="149"/>
        <v>0</v>
      </c>
      <c r="N211" s="23">
        <f t="shared" si="150"/>
        <v>0</v>
      </c>
      <c r="O211" s="21">
        <f t="shared" si="151"/>
        <v>0</v>
      </c>
      <c r="P211" s="24" t="str">
        <f>IF(O211&lt;=(Relatório!O200*1.05),"PREÇO VÁLIDO","PREÇO INVÁLIDO")</f>
        <v>PREÇO VÁLIDO</v>
      </c>
      <c r="Q211" s="25">
        <f>(O211/Relatório!O200)-1</f>
        <v>-1</v>
      </c>
    </row>
    <row r="212" spans="1:17" ht="18" x14ac:dyDescent="0.2">
      <c r="A212" s="59" t="s">
        <v>65</v>
      </c>
      <c r="B212" s="43">
        <v>105023</v>
      </c>
      <c r="C212" s="35" t="s">
        <v>154</v>
      </c>
      <c r="D212" s="35" t="s">
        <v>29</v>
      </c>
      <c r="E212" s="37">
        <v>16.940000000000001</v>
      </c>
      <c r="F212" s="20"/>
      <c r="G212" s="20"/>
      <c r="H212" s="21">
        <f t="shared" si="144"/>
        <v>0</v>
      </c>
      <c r="I212" s="20">
        <f t="shared" si="145"/>
        <v>0</v>
      </c>
      <c r="J212" s="22">
        <f t="shared" si="146"/>
        <v>0</v>
      </c>
      <c r="K212" s="22">
        <f t="shared" si="147"/>
        <v>0</v>
      </c>
      <c r="L212" s="21">
        <f t="shared" si="148"/>
        <v>0</v>
      </c>
      <c r="M212" s="23">
        <f t="shared" si="149"/>
        <v>0</v>
      </c>
      <c r="N212" s="23">
        <f t="shared" si="150"/>
        <v>0</v>
      </c>
      <c r="O212" s="21">
        <f t="shared" si="151"/>
        <v>0</v>
      </c>
      <c r="P212" s="24" t="str">
        <f>IF(O212&lt;=(Relatório!O201*1.05),"PREÇO VÁLIDO","PREÇO INVÁLIDO")</f>
        <v>PREÇO VÁLIDO</v>
      </c>
      <c r="Q212" s="25">
        <f>(O212/Relatório!O201)-1</f>
        <v>-1</v>
      </c>
    </row>
    <row r="213" spans="1:17" ht="18" x14ac:dyDescent="0.2">
      <c r="A213" s="59" t="s">
        <v>65</v>
      </c>
      <c r="B213" s="36">
        <v>93187</v>
      </c>
      <c r="C213" s="35" t="s">
        <v>155</v>
      </c>
      <c r="D213" s="35" t="s">
        <v>29</v>
      </c>
      <c r="E213" s="40">
        <v>8.68</v>
      </c>
      <c r="F213" s="20"/>
      <c r="G213" s="20"/>
      <c r="H213" s="21">
        <f t="shared" si="144"/>
        <v>0</v>
      </c>
      <c r="I213" s="20">
        <f t="shared" si="145"/>
        <v>0</v>
      </c>
      <c r="J213" s="22">
        <f t="shared" si="146"/>
        <v>0</v>
      </c>
      <c r="K213" s="22">
        <f t="shared" si="147"/>
        <v>0</v>
      </c>
      <c r="L213" s="21">
        <f t="shared" si="148"/>
        <v>0</v>
      </c>
      <c r="M213" s="23">
        <f t="shared" si="149"/>
        <v>0</v>
      </c>
      <c r="N213" s="23">
        <f t="shared" si="150"/>
        <v>0</v>
      </c>
      <c r="O213" s="21">
        <f t="shared" si="151"/>
        <v>0</v>
      </c>
      <c r="P213" s="24" t="str">
        <f>IF(O213&lt;=(Relatório!O202*1.05),"PREÇO VÁLIDO","PREÇO INVÁLIDO")</f>
        <v>PREÇO VÁLIDO</v>
      </c>
      <c r="Q213" s="25">
        <f>(O213/Relatório!O202)-1</f>
        <v>-1</v>
      </c>
    </row>
    <row r="214" spans="1:17" x14ac:dyDescent="0.2">
      <c r="A214" s="62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</row>
    <row r="215" spans="1:17" x14ac:dyDescent="0.2">
      <c r="A215" s="68" t="s">
        <v>28</v>
      </c>
      <c r="B215" s="69"/>
      <c r="C215" s="69"/>
      <c r="D215" s="69"/>
      <c r="E215" s="69"/>
      <c r="F215" s="70"/>
      <c r="G215" s="70"/>
      <c r="H215" s="69"/>
      <c r="I215" s="69"/>
      <c r="J215" s="69"/>
      <c r="K215" s="69"/>
      <c r="L215" s="69"/>
      <c r="M215" s="69"/>
      <c r="N215" s="69"/>
      <c r="O215" s="50">
        <f>SUM(O208:O213)</f>
        <v>0</v>
      </c>
      <c r="P215" s="51"/>
      <c r="Q215" s="52"/>
    </row>
    <row r="216" spans="1:17" s="6" customFormat="1" x14ac:dyDescent="0.2">
      <c r="A216" s="62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</row>
    <row r="217" spans="1:17" s="6" customFormat="1" x14ac:dyDescent="0.2">
      <c r="A217" s="64" t="s">
        <v>156</v>
      </c>
      <c r="B217" s="65"/>
      <c r="C217" s="65"/>
      <c r="D217" s="65"/>
      <c r="E217" s="65"/>
      <c r="F217" s="71"/>
      <c r="G217" s="71"/>
      <c r="H217" s="65"/>
      <c r="I217" s="65"/>
      <c r="J217" s="65"/>
      <c r="K217" s="65"/>
      <c r="L217" s="65"/>
      <c r="M217" s="65"/>
      <c r="N217" s="65"/>
      <c r="O217" s="65"/>
      <c r="P217" s="65"/>
      <c r="Q217" s="65"/>
    </row>
    <row r="218" spans="1:17" x14ac:dyDescent="0.2">
      <c r="A218" s="64" t="s">
        <v>157</v>
      </c>
      <c r="B218" s="65"/>
      <c r="C218" s="65"/>
      <c r="D218" s="65"/>
      <c r="E218" s="65"/>
      <c r="F218" s="71"/>
      <c r="G218" s="71"/>
      <c r="H218" s="65"/>
      <c r="I218" s="65"/>
      <c r="J218" s="65"/>
      <c r="K218" s="65"/>
      <c r="L218" s="65"/>
      <c r="M218" s="65"/>
      <c r="N218" s="65"/>
      <c r="O218" s="65"/>
      <c r="P218" s="65"/>
      <c r="Q218" s="65"/>
    </row>
    <row r="219" spans="1:17" ht="18" x14ac:dyDescent="0.2">
      <c r="A219" s="56" t="s">
        <v>14</v>
      </c>
      <c r="B219" s="55" t="s">
        <v>15</v>
      </c>
      <c r="C219" s="55" t="s">
        <v>16</v>
      </c>
      <c r="D219" s="55" t="s">
        <v>17</v>
      </c>
      <c r="E219" s="57" t="s">
        <v>18</v>
      </c>
      <c r="F219" s="53" t="s">
        <v>19</v>
      </c>
      <c r="G219" s="54" t="s">
        <v>20</v>
      </c>
      <c r="H219" s="55" t="s">
        <v>21</v>
      </c>
      <c r="I219" s="53" t="s">
        <v>22</v>
      </c>
      <c r="J219" s="55" t="s">
        <v>33</v>
      </c>
      <c r="K219" s="55" t="s">
        <v>34</v>
      </c>
      <c r="L219" s="55" t="s">
        <v>23</v>
      </c>
      <c r="M219" s="55" t="s">
        <v>35</v>
      </c>
      <c r="N219" s="55" t="s">
        <v>36</v>
      </c>
      <c r="O219" s="55" t="s">
        <v>24</v>
      </c>
      <c r="P219" s="55" t="s">
        <v>25</v>
      </c>
      <c r="Q219" s="55" t="s">
        <v>26</v>
      </c>
    </row>
    <row r="220" spans="1:17" ht="27" x14ac:dyDescent="0.2">
      <c r="A220" s="59" t="s">
        <v>65</v>
      </c>
      <c r="B220" s="43">
        <v>100383</v>
      </c>
      <c r="C220" s="35" t="s">
        <v>158</v>
      </c>
      <c r="D220" s="35" t="s">
        <v>27</v>
      </c>
      <c r="E220" s="41">
        <v>215.27</v>
      </c>
      <c r="F220" s="20"/>
      <c r="G220" s="20"/>
      <c r="H220" s="21">
        <f>TRUNC(F220+G220,2)</f>
        <v>0</v>
      </c>
      <c r="I220" s="20">
        <f>$B$10</f>
        <v>0</v>
      </c>
      <c r="J220" s="22">
        <f>F220+(I220/100*F220)</f>
        <v>0</v>
      </c>
      <c r="K220" s="22">
        <f>G220+(I220/100*G220)</f>
        <v>0</v>
      </c>
      <c r="L220" s="21">
        <f>TRUNC(J220+K220,2)</f>
        <v>0</v>
      </c>
      <c r="M220" s="23">
        <f>IF((J220+K220),TRUNC((J220/(J220+K220)*O220),2),0)</f>
        <v>0</v>
      </c>
      <c r="N220" s="23">
        <f>IF((J220+K220),TRUNC((K220/(J220+K220)*O220),2),0)</f>
        <v>0</v>
      </c>
      <c r="O220" s="21">
        <f>TRUNC(L220*E220,2)</f>
        <v>0</v>
      </c>
      <c r="P220" s="24" t="str">
        <f>IF(O220&lt;=(Relatório!O209*1.05),"PREÇO VÁLIDO","PREÇO INVÁLIDO")</f>
        <v>PREÇO VÁLIDO</v>
      </c>
      <c r="Q220" s="25">
        <f>(O220/Relatório!O209)-1</f>
        <v>-1</v>
      </c>
    </row>
    <row r="221" spans="1:17" x14ac:dyDescent="0.2">
      <c r="A221" s="62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</row>
    <row r="222" spans="1:17" x14ac:dyDescent="0.2">
      <c r="A222" s="64" t="s">
        <v>159</v>
      </c>
      <c r="B222" s="65"/>
      <c r="C222" s="65"/>
      <c r="D222" s="65"/>
      <c r="E222" s="65"/>
      <c r="F222" s="71"/>
      <c r="G222" s="71"/>
      <c r="H222" s="65"/>
      <c r="I222" s="65"/>
      <c r="J222" s="65"/>
      <c r="K222" s="65"/>
      <c r="L222" s="65"/>
      <c r="M222" s="65"/>
      <c r="N222" s="65"/>
      <c r="O222" s="65"/>
      <c r="P222" s="65"/>
      <c r="Q222" s="65"/>
    </row>
    <row r="223" spans="1:17" ht="18" x14ac:dyDescent="0.2">
      <c r="A223" s="56" t="s">
        <v>14</v>
      </c>
      <c r="B223" s="55" t="s">
        <v>15</v>
      </c>
      <c r="C223" s="55" t="s">
        <v>16</v>
      </c>
      <c r="D223" s="55" t="s">
        <v>17</v>
      </c>
      <c r="E223" s="57" t="s">
        <v>18</v>
      </c>
      <c r="F223" s="53" t="s">
        <v>19</v>
      </c>
      <c r="G223" s="54" t="s">
        <v>20</v>
      </c>
      <c r="H223" s="55" t="s">
        <v>21</v>
      </c>
      <c r="I223" s="53" t="s">
        <v>22</v>
      </c>
      <c r="J223" s="55" t="s">
        <v>33</v>
      </c>
      <c r="K223" s="55" t="s">
        <v>34</v>
      </c>
      <c r="L223" s="55" t="s">
        <v>23</v>
      </c>
      <c r="M223" s="55" t="s">
        <v>35</v>
      </c>
      <c r="N223" s="55" t="s">
        <v>36</v>
      </c>
      <c r="O223" s="55" t="s">
        <v>24</v>
      </c>
      <c r="P223" s="55" t="s">
        <v>25</v>
      </c>
      <c r="Q223" s="55" t="s">
        <v>26</v>
      </c>
    </row>
    <row r="224" spans="1:17" ht="18" x14ac:dyDescent="0.2">
      <c r="A224" s="59" t="s">
        <v>65</v>
      </c>
      <c r="B224" s="36">
        <v>92543</v>
      </c>
      <c r="C224" s="35" t="s">
        <v>160</v>
      </c>
      <c r="D224" s="35" t="s">
        <v>27</v>
      </c>
      <c r="E224" s="41">
        <v>215.27</v>
      </c>
      <c r="F224" s="20"/>
      <c r="G224" s="20"/>
      <c r="H224" s="21">
        <f>TRUNC(F224+G224,2)</f>
        <v>0</v>
      </c>
      <c r="I224" s="20">
        <f>$B$10</f>
        <v>0</v>
      </c>
      <c r="J224" s="22">
        <f>F224+(I224/100*F224)</f>
        <v>0</v>
      </c>
      <c r="K224" s="22">
        <f>G224+(I224/100*G224)</f>
        <v>0</v>
      </c>
      <c r="L224" s="21">
        <f>TRUNC(J224+K224,2)</f>
        <v>0</v>
      </c>
      <c r="M224" s="23">
        <f>IF((J224+K224),TRUNC((J224/(J224+K224)*O224),2),0)</f>
        <v>0</v>
      </c>
      <c r="N224" s="23">
        <f>IF((J224+K224),TRUNC((K224/(J224+K224)*O224),2),0)</f>
        <v>0</v>
      </c>
      <c r="O224" s="21">
        <f>TRUNC(L224*E224,2)</f>
        <v>0</v>
      </c>
      <c r="P224" s="24" t="str">
        <f>IF(O224&lt;=(Relatório!O213*1.05),"PREÇO VÁLIDO","PREÇO INVÁLIDO")</f>
        <v>PREÇO VÁLIDO</v>
      </c>
      <c r="Q224" s="25">
        <f>(O224/Relatório!O213)-1</f>
        <v>-1</v>
      </c>
    </row>
    <row r="225" spans="1:17" s="6" customFormat="1" x14ac:dyDescent="0.2">
      <c r="A225" s="62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</row>
    <row r="226" spans="1:17" s="6" customFormat="1" x14ac:dyDescent="0.2">
      <c r="A226" s="64" t="s">
        <v>161</v>
      </c>
      <c r="B226" s="65"/>
      <c r="C226" s="65"/>
      <c r="D226" s="65"/>
      <c r="E226" s="65"/>
      <c r="F226" s="71"/>
      <c r="G226" s="71"/>
      <c r="H226" s="65"/>
      <c r="I226" s="65"/>
      <c r="J226" s="65"/>
      <c r="K226" s="65"/>
      <c r="L226" s="65"/>
      <c r="M226" s="65"/>
      <c r="N226" s="65"/>
      <c r="O226" s="65"/>
      <c r="P226" s="65"/>
      <c r="Q226" s="65"/>
    </row>
    <row r="227" spans="1:17" ht="18" x14ac:dyDescent="0.2">
      <c r="A227" s="56" t="s">
        <v>14</v>
      </c>
      <c r="B227" s="55" t="s">
        <v>15</v>
      </c>
      <c r="C227" s="55" t="s">
        <v>16</v>
      </c>
      <c r="D227" s="55" t="s">
        <v>17</v>
      </c>
      <c r="E227" s="57" t="s">
        <v>18</v>
      </c>
      <c r="F227" s="53" t="s">
        <v>19</v>
      </c>
      <c r="G227" s="54" t="s">
        <v>20</v>
      </c>
      <c r="H227" s="55" t="s">
        <v>21</v>
      </c>
      <c r="I227" s="53" t="s">
        <v>22</v>
      </c>
      <c r="J227" s="55" t="s">
        <v>33</v>
      </c>
      <c r="K227" s="55" t="s">
        <v>34</v>
      </c>
      <c r="L227" s="55" t="s">
        <v>23</v>
      </c>
      <c r="M227" s="55" t="s">
        <v>35</v>
      </c>
      <c r="N227" s="55" t="s">
        <v>36</v>
      </c>
      <c r="O227" s="55" t="s">
        <v>24</v>
      </c>
      <c r="P227" s="55" t="s">
        <v>25</v>
      </c>
      <c r="Q227" s="55" t="s">
        <v>26</v>
      </c>
    </row>
    <row r="228" spans="1:17" ht="18" x14ac:dyDescent="0.2">
      <c r="A228" s="59" t="s">
        <v>65</v>
      </c>
      <c r="B228" s="36">
        <v>94213</v>
      </c>
      <c r="C228" s="35" t="s">
        <v>162</v>
      </c>
      <c r="D228" s="35" t="s">
        <v>27</v>
      </c>
      <c r="E228" s="41">
        <v>215.27</v>
      </c>
      <c r="F228" s="20"/>
      <c r="G228" s="20"/>
      <c r="H228" s="21">
        <f>TRUNC(F228+G228,2)</f>
        <v>0</v>
      </c>
      <c r="I228" s="20">
        <f>$B$10</f>
        <v>0</v>
      </c>
      <c r="J228" s="22">
        <f>F228+(I228/100*F228)</f>
        <v>0</v>
      </c>
      <c r="K228" s="22">
        <f>G228+(I228/100*G228)</f>
        <v>0</v>
      </c>
      <c r="L228" s="21">
        <f>TRUNC(J228+K228,2)</f>
        <v>0</v>
      </c>
      <c r="M228" s="23">
        <f>IF((J228+K228),TRUNC((J228/(J228+K228)*O228),2),0)</f>
        <v>0</v>
      </c>
      <c r="N228" s="23">
        <f>IF((J228+K228),TRUNC((K228/(J228+K228)*O228),2),0)</f>
        <v>0</v>
      </c>
      <c r="O228" s="21">
        <f>TRUNC(L228*E228,2)</f>
        <v>0</v>
      </c>
      <c r="P228" s="24" t="str">
        <f>IF(O228&lt;=(Relatório!O217*1.05),"PREÇO VÁLIDO","PREÇO INVÁLIDO")</f>
        <v>PREÇO VÁLIDO</v>
      </c>
      <c r="Q228" s="25">
        <f>(O228/Relatório!O217)-1</f>
        <v>-1</v>
      </c>
    </row>
    <row r="229" spans="1:17" x14ac:dyDescent="0.2">
      <c r="A229" s="62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</row>
    <row r="230" spans="1:17" x14ac:dyDescent="0.2">
      <c r="A230" s="64" t="s">
        <v>163</v>
      </c>
      <c r="B230" s="65"/>
      <c r="C230" s="65"/>
      <c r="D230" s="65"/>
      <c r="E230" s="65"/>
      <c r="F230" s="71"/>
      <c r="G230" s="71"/>
      <c r="H230" s="65"/>
      <c r="I230" s="65"/>
      <c r="J230" s="65"/>
      <c r="K230" s="65"/>
      <c r="L230" s="65"/>
      <c r="M230" s="65"/>
      <c r="N230" s="65"/>
      <c r="O230" s="65"/>
      <c r="P230" s="65"/>
      <c r="Q230" s="65"/>
    </row>
    <row r="231" spans="1:17" ht="18" x14ac:dyDescent="0.2">
      <c r="A231" s="56" t="s">
        <v>14</v>
      </c>
      <c r="B231" s="55" t="s">
        <v>15</v>
      </c>
      <c r="C231" s="55" t="s">
        <v>16</v>
      </c>
      <c r="D231" s="55" t="s">
        <v>17</v>
      </c>
      <c r="E231" s="57" t="s">
        <v>18</v>
      </c>
      <c r="F231" s="53" t="s">
        <v>19</v>
      </c>
      <c r="G231" s="54" t="s">
        <v>20</v>
      </c>
      <c r="H231" s="55" t="s">
        <v>21</v>
      </c>
      <c r="I231" s="53" t="s">
        <v>22</v>
      </c>
      <c r="J231" s="55" t="s">
        <v>33</v>
      </c>
      <c r="K231" s="55" t="s">
        <v>34</v>
      </c>
      <c r="L231" s="55" t="s">
        <v>23</v>
      </c>
      <c r="M231" s="55" t="s">
        <v>35</v>
      </c>
      <c r="N231" s="55" t="s">
        <v>36</v>
      </c>
      <c r="O231" s="55" t="s">
        <v>24</v>
      </c>
      <c r="P231" s="55" t="s">
        <v>25</v>
      </c>
      <c r="Q231" s="55" t="s">
        <v>26</v>
      </c>
    </row>
    <row r="232" spans="1:17" ht="18" x14ac:dyDescent="0.2">
      <c r="A232" s="58" t="s">
        <v>82</v>
      </c>
      <c r="B232" s="29" t="s">
        <v>164</v>
      </c>
      <c r="C232" s="29" t="s">
        <v>165</v>
      </c>
      <c r="D232" s="29" t="s">
        <v>29</v>
      </c>
      <c r="E232" s="45">
        <v>52.77</v>
      </c>
      <c r="F232" s="20"/>
      <c r="G232" s="20"/>
      <c r="H232" s="21">
        <f t="shared" ref="H232:H235" si="152">TRUNC(F232+G232,2)</f>
        <v>0</v>
      </c>
      <c r="I232" s="20">
        <f t="shared" ref="I232:I235" si="153">$B$10</f>
        <v>0</v>
      </c>
      <c r="J232" s="22">
        <f t="shared" ref="J232:J235" si="154">F232+(I232/100*F232)</f>
        <v>0</v>
      </c>
      <c r="K232" s="22">
        <f t="shared" ref="K232:K235" si="155">G232+(I232/100*G232)</f>
        <v>0</v>
      </c>
      <c r="L232" s="21">
        <f t="shared" ref="L232:L235" si="156">TRUNC(J232+K232,2)</f>
        <v>0</v>
      </c>
      <c r="M232" s="23">
        <f t="shared" ref="M232:M235" si="157">IF((J232+K232),TRUNC((J232/(J232+K232)*O232),2),0)</f>
        <v>0</v>
      </c>
      <c r="N232" s="23">
        <f t="shared" ref="N232:N235" si="158">IF((J232+K232),TRUNC((K232/(J232+K232)*O232),2),0)</f>
        <v>0</v>
      </c>
      <c r="O232" s="21">
        <f t="shared" ref="O232:O235" si="159">TRUNC(L232*E232,2)</f>
        <v>0</v>
      </c>
      <c r="P232" s="24" t="str">
        <f>IF(O232&lt;=(Relatório!O221*1.05),"PREÇO VÁLIDO","PREÇO INVÁLIDO")</f>
        <v>PREÇO VÁLIDO</v>
      </c>
      <c r="Q232" s="25">
        <f>(O232/Relatório!O221)-1</f>
        <v>-1</v>
      </c>
    </row>
    <row r="233" spans="1:17" ht="18" x14ac:dyDescent="0.2">
      <c r="A233" s="58" t="s">
        <v>82</v>
      </c>
      <c r="B233" s="29" t="s">
        <v>166</v>
      </c>
      <c r="C233" s="29" t="s">
        <v>167</v>
      </c>
      <c r="D233" s="29" t="s">
        <v>29</v>
      </c>
      <c r="E233" s="45">
        <v>17.850000000000001</v>
      </c>
      <c r="F233" s="20"/>
      <c r="G233" s="20"/>
      <c r="H233" s="21">
        <f t="shared" si="152"/>
        <v>0</v>
      </c>
      <c r="I233" s="20">
        <f t="shared" si="153"/>
        <v>0</v>
      </c>
      <c r="J233" s="22">
        <f t="shared" si="154"/>
        <v>0</v>
      </c>
      <c r="K233" s="22">
        <f t="shared" si="155"/>
        <v>0</v>
      </c>
      <c r="L233" s="21">
        <f t="shared" si="156"/>
        <v>0</v>
      </c>
      <c r="M233" s="23">
        <f t="shared" si="157"/>
        <v>0</v>
      </c>
      <c r="N233" s="23">
        <f t="shared" si="158"/>
        <v>0</v>
      </c>
      <c r="O233" s="21">
        <f t="shared" si="159"/>
        <v>0</v>
      </c>
      <c r="P233" s="24" t="str">
        <f>IF(O233&lt;=(Relatório!O222*1.05),"PREÇO VÁLIDO","PREÇO INVÁLIDO")</f>
        <v>PREÇO VÁLIDO</v>
      </c>
      <c r="Q233" s="25">
        <f>(O233/Relatório!O222)-1</f>
        <v>-1</v>
      </c>
    </row>
    <row r="234" spans="1:17" s="6" customFormat="1" ht="18" x14ac:dyDescent="0.2">
      <c r="A234" s="58" t="s">
        <v>82</v>
      </c>
      <c r="B234" s="29" t="s">
        <v>168</v>
      </c>
      <c r="C234" s="29" t="s">
        <v>169</v>
      </c>
      <c r="D234" s="29" t="s">
        <v>29</v>
      </c>
      <c r="E234" s="45">
        <v>60.93</v>
      </c>
      <c r="F234" s="20"/>
      <c r="G234" s="20"/>
      <c r="H234" s="21">
        <f t="shared" si="152"/>
        <v>0</v>
      </c>
      <c r="I234" s="20">
        <f t="shared" si="153"/>
        <v>0</v>
      </c>
      <c r="J234" s="22">
        <f t="shared" si="154"/>
        <v>0</v>
      </c>
      <c r="K234" s="22">
        <f t="shared" si="155"/>
        <v>0</v>
      </c>
      <c r="L234" s="21">
        <f t="shared" si="156"/>
        <v>0</v>
      </c>
      <c r="M234" s="23">
        <f t="shared" si="157"/>
        <v>0</v>
      </c>
      <c r="N234" s="23">
        <f t="shared" si="158"/>
        <v>0</v>
      </c>
      <c r="O234" s="21">
        <f t="shared" si="159"/>
        <v>0</v>
      </c>
      <c r="P234" s="24" t="str">
        <f>IF(O234&lt;=(Relatório!O223*1.05),"PREÇO VÁLIDO","PREÇO INVÁLIDO")</f>
        <v>PREÇO VÁLIDO</v>
      </c>
      <c r="Q234" s="25">
        <f>(O234/Relatório!O223)-1</f>
        <v>-1</v>
      </c>
    </row>
    <row r="235" spans="1:17" ht="18" x14ac:dyDescent="0.2">
      <c r="A235" s="58" t="s">
        <v>82</v>
      </c>
      <c r="B235" s="29" t="s">
        <v>170</v>
      </c>
      <c r="C235" s="29" t="s">
        <v>171</v>
      </c>
      <c r="D235" s="29" t="s">
        <v>29</v>
      </c>
      <c r="E235" s="75">
        <v>115.18</v>
      </c>
      <c r="F235" s="20"/>
      <c r="G235" s="20"/>
      <c r="H235" s="21">
        <f t="shared" si="152"/>
        <v>0</v>
      </c>
      <c r="I235" s="20">
        <f t="shared" si="153"/>
        <v>0</v>
      </c>
      <c r="J235" s="22">
        <f t="shared" si="154"/>
        <v>0</v>
      </c>
      <c r="K235" s="22">
        <f t="shared" si="155"/>
        <v>0</v>
      </c>
      <c r="L235" s="21">
        <f t="shared" si="156"/>
        <v>0</v>
      </c>
      <c r="M235" s="23">
        <f t="shared" si="157"/>
        <v>0</v>
      </c>
      <c r="N235" s="23">
        <f t="shared" si="158"/>
        <v>0</v>
      </c>
      <c r="O235" s="21">
        <f t="shared" si="159"/>
        <v>0</v>
      </c>
      <c r="P235" s="24" t="str">
        <f>IF(O235&lt;=(Relatório!O224*1.05),"PREÇO VÁLIDO","PREÇO INVÁLIDO")</f>
        <v>PREÇO VÁLIDO</v>
      </c>
      <c r="Q235" s="25">
        <f>(O235/Relatório!O224)-1</f>
        <v>-1</v>
      </c>
    </row>
    <row r="236" spans="1:17" s="6" customFormat="1" x14ac:dyDescent="0.2">
      <c r="A236" s="62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</row>
    <row r="237" spans="1:17" s="6" customFormat="1" x14ac:dyDescent="0.2">
      <c r="A237" s="68" t="s">
        <v>28</v>
      </c>
      <c r="B237" s="69"/>
      <c r="C237" s="69"/>
      <c r="D237" s="69"/>
      <c r="E237" s="69"/>
      <c r="F237" s="70"/>
      <c r="G237" s="70"/>
      <c r="H237" s="69"/>
      <c r="I237" s="69"/>
      <c r="J237" s="69"/>
      <c r="K237" s="69"/>
      <c r="L237" s="69"/>
      <c r="M237" s="69"/>
      <c r="N237" s="69"/>
      <c r="O237" s="46">
        <f>SUM(O220:O235)</f>
        <v>0</v>
      </c>
      <c r="P237" s="47"/>
      <c r="Q237" s="48"/>
    </row>
    <row r="238" spans="1:17" s="6" customFormat="1" x14ac:dyDescent="0.2">
      <c r="A238" s="62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</row>
    <row r="239" spans="1:17" x14ac:dyDescent="0.2">
      <c r="A239" s="64" t="s">
        <v>172</v>
      </c>
      <c r="B239" s="65"/>
      <c r="C239" s="65"/>
      <c r="D239" s="65"/>
      <c r="E239" s="65"/>
      <c r="F239" s="71"/>
      <c r="G239" s="71"/>
      <c r="H239" s="65"/>
      <c r="I239" s="65"/>
      <c r="J239" s="65"/>
      <c r="K239" s="65"/>
      <c r="L239" s="65"/>
      <c r="M239" s="65"/>
      <c r="N239" s="65"/>
      <c r="O239" s="65"/>
      <c r="P239" s="65"/>
      <c r="Q239" s="65"/>
    </row>
    <row r="240" spans="1:17" ht="18" x14ac:dyDescent="0.2">
      <c r="A240" s="56" t="s">
        <v>14</v>
      </c>
      <c r="B240" s="55" t="s">
        <v>15</v>
      </c>
      <c r="C240" s="55" t="s">
        <v>16</v>
      </c>
      <c r="D240" s="55" t="s">
        <v>17</v>
      </c>
      <c r="E240" s="57" t="s">
        <v>18</v>
      </c>
      <c r="F240" s="53" t="s">
        <v>19</v>
      </c>
      <c r="G240" s="54" t="s">
        <v>20</v>
      </c>
      <c r="H240" s="55" t="s">
        <v>21</v>
      </c>
      <c r="I240" s="53" t="s">
        <v>22</v>
      </c>
      <c r="J240" s="55" t="s">
        <v>33</v>
      </c>
      <c r="K240" s="55" t="s">
        <v>34</v>
      </c>
      <c r="L240" s="55" t="s">
        <v>23</v>
      </c>
      <c r="M240" s="55" t="s">
        <v>35</v>
      </c>
      <c r="N240" s="55" t="s">
        <v>36</v>
      </c>
      <c r="O240" s="55" t="s">
        <v>24</v>
      </c>
      <c r="P240" s="55" t="s">
        <v>25</v>
      </c>
      <c r="Q240" s="55" t="s">
        <v>26</v>
      </c>
    </row>
    <row r="241" spans="1:17" ht="18" x14ac:dyDescent="0.2">
      <c r="A241" s="59" t="s">
        <v>65</v>
      </c>
      <c r="B241" s="36">
        <v>98557</v>
      </c>
      <c r="C241" s="35" t="s">
        <v>44</v>
      </c>
      <c r="D241" s="35" t="s">
        <v>27</v>
      </c>
      <c r="E241" s="37">
        <v>99.11</v>
      </c>
      <c r="F241" s="20"/>
      <c r="G241" s="20"/>
      <c r="H241" s="21">
        <f t="shared" ref="H241:H245" si="160">TRUNC(F241+G241,2)</f>
        <v>0</v>
      </c>
      <c r="I241" s="20">
        <f t="shared" ref="I241:I245" si="161">$B$10</f>
        <v>0</v>
      </c>
      <c r="J241" s="22">
        <f t="shared" ref="J241:J245" si="162">F241+(I241/100*F241)</f>
        <v>0</v>
      </c>
      <c r="K241" s="22">
        <f t="shared" ref="K241:K245" si="163">G241+(I241/100*G241)</f>
        <v>0</v>
      </c>
      <c r="L241" s="21">
        <f t="shared" ref="L241:L245" si="164">TRUNC(J241+K241,2)</f>
        <v>0</v>
      </c>
      <c r="M241" s="23">
        <f t="shared" ref="M241:M245" si="165">IF((J241+K241),TRUNC((J241/(J241+K241)*O241),2),0)</f>
        <v>0</v>
      </c>
      <c r="N241" s="23">
        <f t="shared" ref="N241:N245" si="166">IF((J241+K241),TRUNC((K241/(J241+K241)*O241),2),0)</f>
        <v>0</v>
      </c>
      <c r="O241" s="21">
        <f t="shared" ref="O241:O245" si="167">TRUNC(L241*E241,2)</f>
        <v>0</v>
      </c>
      <c r="P241" s="24" t="str">
        <f>IF(O241&lt;=(Relatório!O230*1.05),"PREÇO VÁLIDO","PREÇO INVÁLIDO")</f>
        <v>PREÇO VÁLIDO</v>
      </c>
      <c r="Q241" s="25">
        <f>(O241/Relatório!O230)-1</f>
        <v>-1</v>
      </c>
    </row>
    <row r="242" spans="1:17" ht="18" x14ac:dyDescent="0.2">
      <c r="A242" s="59" t="s">
        <v>65</v>
      </c>
      <c r="B242" s="36">
        <v>98555</v>
      </c>
      <c r="C242" s="35" t="s">
        <v>173</v>
      </c>
      <c r="D242" s="35" t="s">
        <v>27</v>
      </c>
      <c r="E242" s="37">
        <v>81.64</v>
      </c>
      <c r="F242" s="20"/>
      <c r="G242" s="20"/>
      <c r="H242" s="21">
        <f t="shared" si="160"/>
        <v>0</v>
      </c>
      <c r="I242" s="20">
        <f t="shared" si="161"/>
        <v>0</v>
      </c>
      <c r="J242" s="22">
        <f t="shared" si="162"/>
        <v>0</v>
      </c>
      <c r="K242" s="22">
        <f t="shared" si="163"/>
        <v>0</v>
      </c>
      <c r="L242" s="21">
        <f t="shared" si="164"/>
        <v>0</v>
      </c>
      <c r="M242" s="23">
        <f t="shared" si="165"/>
        <v>0</v>
      </c>
      <c r="N242" s="23">
        <f t="shared" si="166"/>
        <v>0</v>
      </c>
      <c r="O242" s="21">
        <f t="shared" si="167"/>
        <v>0</v>
      </c>
      <c r="P242" s="24" t="str">
        <f>IF(O242&lt;=(Relatório!O231*1.05),"PREÇO VÁLIDO","PREÇO INVÁLIDO")</f>
        <v>PREÇO VÁLIDO</v>
      </c>
      <c r="Q242" s="25">
        <f>(O242/Relatório!O231)-1</f>
        <v>-1</v>
      </c>
    </row>
    <row r="243" spans="1:17" s="6" customFormat="1" ht="18" x14ac:dyDescent="0.2">
      <c r="A243" s="59" t="s">
        <v>65</v>
      </c>
      <c r="B243" s="36">
        <v>98546</v>
      </c>
      <c r="C243" s="35" t="s">
        <v>174</v>
      </c>
      <c r="D243" s="35" t="s">
        <v>27</v>
      </c>
      <c r="E243" s="41">
        <v>103.97</v>
      </c>
      <c r="F243" s="20"/>
      <c r="G243" s="20"/>
      <c r="H243" s="21">
        <f t="shared" si="160"/>
        <v>0</v>
      </c>
      <c r="I243" s="20">
        <f t="shared" si="161"/>
        <v>0</v>
      </c>
      <c r="J243" s="22">
        <f t="shared" si="162"/>
        <v>0</v>
      </c>
      <c r="K243" s="22">
        <f t="shared" si="163"/>
        <v>0</v>
      </c>
      <c r="L243" s="21">
        <f t="shared" si="164"/>
        <v>0</v>
      </c>
      <c r="M243" s="23">
        <f t="shared" si="165"/>
        <v>0</v>
      </c>
      <c r="N243" s="23">
        <f t="shared" si="166"/>
        <v>0</v>
      </c>
      <c r="O243" s="21">
        <f t="shared" si="167"/>
        <v>0</v>
      </c>
      <c r="P243" s="24" t="str">
        <f>IF(O243&lt;=(Relatório!O232*1.05),"PREÇO VÁLIDO","PREÇO INVÁLIDO")</f>
        <v>PREÇO VÁLIDO</v>
      </c>
      <c r="Q243" s="25">
        <f>(O243/Relatório!O232)-1</f>
        <v>-1</v>
      </c>
    </row>
    <row r="244" spans="1:17" s="6" customFormat="1" ht="18" x14ac:dyDescent="0.2">
      <c r="A244" s="59" t="s">
        <v>65</v>
      </c>
      <c r="B244" s="36">
        <v>87765</v>
      </c>
      <c r="C244" s="35" t="s">
        <v>175</v>
      </c>
      <c r="D244" s="35" t="s">
        <v>27</v>
      </c>
      <c r="E244" s="41">
        <v>103.97</v>
      </c>
      <c r="F244" s="20"/>
      <c r="G244" s="20"/>
      <c r="H244" s="21">
        <f t="shared" si="160"/>
        <v>0</v>
      </c>
      <c r="I244" s="20">
        <f t="shared" si="161"/>
        <v>0</v>
      </c>
      <c r="J244" s="22">
        <f t="shared" si="162"/>
        <v>0</v>
      </c>
      <c r="K244" s="22">
        <f t="shared" si="163"/>
        <v>0</v>
      </c>
      <c r="L244" s="21">
        <f t="shared" si="164"/>
        <v>0</v>
      </c>
      <c r="M244" s="23">
        <f t="shared" si="165"/>
        <v>0</v>
      </c>
      <c r="N244" s="23">
        <f t="shared" si="166"/>
        <v>0</v>
      </c>
      <c r="O244" s="21">
        <f t="shared" si="167"/>
        <v>0</v>
      </c>
      <c r="P244" s="24" t="str">
        <f>IF(O244&lt;=(Relatório!O233*1.05),"PREÇO VÁLIDO","PREÇO INVÁLIDO")</f>
        <v>PREÇO VÁLIDO</v>
      </c>
      <c r="Q244" s="25">
        <f>(O244/Relatório!O233)-1</f>
        <v>-1</v>
      </c>
    </row>
    <row r="245" spans="1:17" ht="18" x14ac:dyDescent="0.2">
      <c r="A245" s="59" t="s">
        <v>65</v>
      </c>
      <c r="B245" s="36">
        <v>87737</v>
      </c>
      <c r="C245" s="35" t="s">
        <v>176</v>
      </c>
      <c r="D245" s="35" t="s">
        <v>27</v>
      </c>
      <c r="E245" s="41">
        <v>103.97</v>
      </c>
      <c r="F245" s="20"/>
      <c r="G245" s="20"/>
      <c r="H245" s="21">
        <f t="shared" si="160"/>
        <v>0</v>
      </c>
      <c r="I245" s="20">
        <f t="shared" si="161"/>
        <v>0</v>
      </c>
      <c r="J245" s="22">
        <f t="shared" si="162"/>
        <v>0</v>
      </c>
      <c r="K245" s="22">
        <f t="shared" si="163"/>
        <v>0</v>
      </c>
      <c r="L245" s="21">
        <f t="shared" si="164"/>
        <v>0</v>
      </c>
      <c r="M245" s="23">
        <f t="shared" si="165"/>
        <v>0</v>
      </c>
      <c r="N245" s="23">
        <f t="shared" si="166"/>
        <v>0</v>
      </c>
      <c r="O245" s="21">
        <f t="shared" si="167"/>
        <v>0</v>
      </c>
      <c r="P245" s="24" t="str">
        <f>IF(O245&lt;=(Relatório!O234*1.05),"PREÇO VÁLIDO","PREÇO INVÁLIDO")</f>
        <v>PREÇO VÁLIDO</v>
      </c>
      <c r="Q245" s="25">
        <f>(O245/Relatório!O234)-1</f>
        <v>-1</v>
      </c>
    </row>
    <row r="246" spans="1:17" x14ac:dyDescent="0.2">
      <c r="A246" s="62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</row>
    <row r="247" spans="1:17" x14ac:dyDescent="0.2">
      <c r="A247" s="68" t="s">
        <v>28</v>
      </c>
      <c r="B247" s="69"/>
      <c r="C247" s="69"/>
      <c r="D247" s="69"/>
      <c r="E247" s="69"/>
      <c r="F247" s="70"/>
      <c r="G247" s="70"/>
      <c r="H247" s="69"/>
      <c r="I247" s="69"/>
      <c r="J247" s="69"/>
      <c r="K247" s="69"/>
      <c r="L247" s="69"/>
      <c r="M247" s="69"/>
      <c r="N247" s="69"/>
      <c r="O247" s="46">
        <f>SUM(O241:O245)</f>
        <v>0</v>
      </c>
      <c r="P247" s="47"/>
      <c r="Q247" s="48"/>
    </row>
    <row r="248" spans="1:17" s="6" customFormat="1" x14ac:dyDescent="0.2">
      <c r="A248" s="62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</row>
    <row r="249" spans="1:17" s="6" customFormat="1" x14ac:dyDescent="0.2">
      <c r="A249" s="64" t="s">
        <v>177</v>
      </c>
      <c r="B249" s="65"/>
      <c r="C249" s="65"/>
      <c r="D249" s="65"/>
      <c r="E249" s="65"/>
      <c r="F249" s="71"/>
      <c r="G249" s="71"/>
      <c r="H249" s="65"/>
      <c r="I249" s="65"/>
      <c r="J249" s="65"/>
      <c r="K249" s="65"/>
      <c r="L249" s="65"/>
      <c r="M249" s="65"/>
      <c r="N249" s="65"/>
      <c r="O249" s="65"/>
      <c r="P249" s="65"/>
      <c r="Q249" s="65"/>
    </row>
    <row r="250" spans="1:17" x14ac:dyDescent="0.2">
      <c r="A250" s="64" t="s">
        <v>178</v>
      </c>
      <c r="B250" s="65"/>
      <c r="C250" s="65"/>
      <c r="D250" s="65"/>
      <c r="E250" s="65"/>
      <c r="F250" s="71"/>
      <c r="G250" s="71"/>
      <c r="H250" s="65"/>
      <c r="I250" s="65"/>
      <c r="J250" s="65"/>
      <c r="K250" s="65"/>
      <c r="L250" s="65"/>
      <c r="M250" s="65"/>
      <c r="N250" s="65"/>
      <c r="O250" s="65"/>
      <c r="P250" s="65"/>
      <c r="Q250" s="65"/>
    </row>
    <row r="251" spans="1:17" ht="18" x14ac:dyDescent="0.2">
      <c r="A251" s="56" t="s">
        <v>14</v>
      </c>
      <c r="B251" s="55" t="s">
        <v>15</v>
      </c>
      <c r="C251" s="55" t="s">
        <v>16</v>
      </c>
      <c r="D251" s="55" t="s">
        <v>17</v>
      </c>
      <c r="E251" s="57" t="s">
        <v>18</v>
      </c>
      <c r="F251" s="53" t="s">
        <v>19</v>
      </c>
      <c r="G251" s="54" t="s">
        <v>20</v>
      </c>
      <c r="H251" s="55" t="s">
        <v>21</v>
      </c>
      <c r="I251" s="53" t="s">
        <v>22</v>
      </c>
      <c r="J251" s="55" t="s">
        <v>33</v>
      </c>
      <c r="K251" s="55" t="s">
        <v>34</v>
      </c>
      <c r="L251" s="55" t="s">
        <v>23</v>
      </c>
      <c r="M251" s="55" t="s">
        <v>35</v>
      </c>
      <c r="N251" s="55" t="s">
        <v>36</v>
      </c>
      <c r="O251" s="55" t="s">
        <v>24</v>
      </c>
      <c r="P251" s="55" t="s">
        <v>25</v>
      </c>
      <c r="Q251" s="55" t="s">
        <v>26</v>
      </c>
    </row>
    <row r="252" spans="1:17" s="6" customFormat="1" ht="27" x14ac:dyDescent="0.2">
      <c r="A252" s="58" t="s">
        <v>82</v>
      </c>
      <c r="B252" s="29" t="s">
        <v>179</v>
      </c>
      <c r="C252" s="29" t="s">
        <v>180</v>
      </c>
      <c r="D252" s="29" t="s">
        <v>27</v>
      </c>
      <c r="E252" s="30">
        <v>1.89</v>
      </c>
      <c r="F252" s="20"/>
      <c r="G252" s="20"/>
      <c r="H252" s="21">
        <f t="shared" ref="H252:H262" si="168">TRUNC(F252+G252,2)</f>
        <v>0</v>
      </c>
      <c r="I252" s="20">
        <f t="shared" ref="I252:I262" si="169">$B$10</f>
        <v>0</v>
      </c>
      <c r="J252" s="22">
        <f t="shared" ref="J252:J262" si="170">F252+(I252/100*F252)</f>
        <v>0</v>
      </c>
      <c r="K252" s="22">
        <f t="shared" ref="K252:K262" si="171">G252+(I252/100*G252)</f>
        <v>0</v>
      </c>
      <c r="L252" s="21">
        <f t="shared" ref="L252:L262" si="172">TRUNC(J252+K252,2)</f>
        <v>0</v>
      </c>
      <c r="M252" s="23">
        <f t="shared" ref="M252:M262" si="173">IF((J252+K252),TRUNC((J252/(J252+K252)*O252),2),0)</f>
        <v>0</v>
      </c>
      <c r="N252" s="23">
        <f t="shared" ref="N252:N262" si="174">IF((J252+K252),TRUNC((K252/(J252+K252)*O252),2),0)</f>
        <v>0</v>
      </c>
      <c r="O252" s="21">
        <f t="shared" ref="O252:O262" si="175">TRUNC(L252*E252,2)</f>
        <v>0</v>
      </c>
      <c r="P252" s="24" t="str">
        <f>IF(O252&lt;=(Relatório!O241*1.05),"PREÇO VÁLIDO","PREÇO INVÁLIDO")</f>
        <v>PREÇO VÁLIDO</v>
      </c>
      <c r="Q252" s="25">
        <f>(O252/Relatório!O241)-1</f>
        <v>-1</v>
      </c>
    </row>
    <row r="253" spans="1:17" s="6" customFormat="1" ht="27" x14ac:dyDescent="0.2">
      <c r="A253" s="59" t="s">
        <v>65</v>
      </c>
      <c r="B253" s="36">
        <v>90844</v>
      </c>
      <c r="C253" s="35" t="s">
        <v>181</v>
      </c>
      <c r="D253" s="35" t="s">
        <v>31</v>
      </c>
      <c r="E253" s="40">
        <v>8</v>
      </c>
      <c r="F253" s="20"/>
      <c r="G253" s="20"/>
      <c r="H253" s="21">
        <f t="shared" si="168"/>
        <v>0</v>
      </c>
      <c r="I253" s="20">
        <f t="shared" si="169"/>
        <v>0</v>
      </c>
      <c r="J253" s="22">
        <f t="shared" si="170"/>
        <v>0</v>
      </c>
      <c r="K253" s="22">
        <f t="shared" si="171"/>
        <v>0</v>
      </c>
      <c r="L253" s="21">
        <f t="shared" si="172"/>
        <v>0</v>
      </c>
      <c r="M253" s="23">
        <f t="shared" si="173"/>
        <v>0</v>
      </c>
      <c r="N253" s="23">
        <f t="shared" si="174"/>
        <v>0</v>
      </c>
      <c r="O253" s="21">
        <f t="shared" si="175"/>
        <v>0</v>
      </c>
      <c r="P253" s="24" t="str">
        <f>IF(O253&lt;=(Relatório!O242*1.05),"PREÇO VÁLIDO","PREÇO INVÁLIDO")</f>
        <v>PREÇO VÁLIDO</v>
      </c>
      <c r="Q253" s="25">
        <f>(O253/Relatório!O242)-1</f>
        <v>-1</v>
      </c>
    </row>
    <row r="254" spans="1:17" ht="18" x14ac:dyDescent="0.2">
      <c r="A254" s="59" t="s">
        <v>65</v>
      </c>
      <c r="B254" s="36">
        <v>91341</v>
      </c>
      <c r="C254" s="35" t="s">
        <v>182</v>
      </c>
      <c r="D254" s="35" t="s">
        <v>27</v>
      </c>
      <c r="E254" s="40">
        <v>2.1800000000000002</v>
      </c>
      <c r="F254" s="20"/>
      <c r="G254" s="20"/>
      <c r="H254" s="21">
        <f t="shared" si="168"/>
        <v>0</v>
      </c>
      <c r="I254" s="20">
        <f t="shared" si="169"/>
        <v>0</v>
      </c>
      <c r="J254" s="22">
        <f t="shared" si="170"/>
        <v>0</v>
      </c>
      <c r="K254" s="22">
        <f t="shared" si="171"/>
        <v>0</v>
      </c>
      <c r="L254" s="21">
        <f t="shared" si="172"/>
        <v>0</v>
      </c>
      <c r="M254" s="23">
        <f t="shared" si="173"/>
        <v>0</v>
      </c>
      <c r="N254" s="23">
        <f t="shared" si="174"/>
        <v>0</v>
      </c>
      <c r="O254" s="21">
        <f t="shared" si="175"/>
        <v>0</v>
      </c>
      <c r="P254" s="24" t="str">
        <f>IF(O254&lt;=(Relatório!O243*1.05),"PREÇO VÁLIDO","PREÇO INVÁLIDO")</f>
        <v>PREÇO VÁLIDO</v>
      </c>
      <c r="Q254" s="25">
        <f>(O254/Relatório!O243)-1</f>
        <v>-1</v>
      </c>
    </row>
    <row r="255" spans="1:17" ht="18" x14ac:dyDescent="0.2">
      <c r="A255" s="59" t="s">
        <v>65</v>
      </c>
      <c r="B255" s="43">
        <v>102197</v>
      </c>
      <c r="C255" s="35" t="s">
        <v>183</v>
      </c>
      <c r="D255" s="35" t="s">
        <v>27</v>
      </c>
      <c r="E255" s="37">
        <v>51.03</v>
      </c>
      <c r="F255" s="20"/>
      <c r="G255" s="20"/>
      <c r="H255" s="21">
        <f t="shared" si="168"/>
        <v>0</v>
      </c>
      <c r="I255" s="20">
        <f t="shared" si="169"/>
        <v>0</v>
      </c>
      <c r="J255" s="22">
        <f t="shared" si="170"/>
        <v>0</v>
      </c>
      <c r="K255" s="22">
        <f t="shared" si="171"/>
        <v>0</v>
      </c>
      <c r="L255" s="21">
        <f t="shared" si="172"/>
        <v>0</v>
      </c>
      <c r="M255" s="23">
        <f t="shared" si="173"/>
        <v>0</v>
      </c>
      <c r="N255" s="23">
        <f t="shared" si="174"/>
        <v>0</v>
      </c>
      <c r="O255" s="21">
        <f t="shared" si="175"/>
        <v>0</v>
      </c>
      <c r="P255" s="24" t="str">
        <f>IF(O255&lt;=(Relatório!O244*1.05),"PREÇO VÁLIDO","PREÇO INVÁLIDO")</f>
        <v>PREÇO VÁLIDO</v>
      </c>
      <c r="Q255" s="25">
        <f>(O255/Relatório!O244)-1</f>
        <v>-1</v>
      </c>
    </row>
    <row r="256" spans="1:17" ht="18" x14ac:dyDescent="0.2">
      <c r="A256" s="59" t="s">
        <v>65</v>
      </c>
      <c r="B256" s="43">
        <v>102219</v>
      </c>
      <c r="C256" s="35" t="s">
        <v>184</v>
      </c>
      <c r="D256" s="35" t="s">
        <v>27</v>
      </c>
      <c r="E256" s="37">
        <v>51.03</v>
      </c>
      <c r="F256" s="20"/>
      <c r="G256" s="20"/>
      <c r="H256" s="21">
        <f t="shared" si="168"/>
        <v>0</v>
      </c>
      <c r="I256" s="20">
        <f t="shared" si="169"/>
        <v>0</v>
      </c>
      <c r="J256" s="22">
        <f t="shared" si="170"/>
        <v>0</v>
      </c>
      <c r="K256" s="22">
        <f t="shared" si="171"/>
        <v>0</v>
      </c>
      <c r="L256" s="21">
        <f t="shared" si="172"/>
        <v>0</v>
      </c>
      <c r="M256" s="23">
        <f t="shared" si="173"/>
        <v>0</v>
      </c>
      <c r="N256" s="23">
        <f t="shared" si="174"/>
        <v>0</v>
      </c>
      <c r="O256" s="21">
        <f t="shared" si="175"/>
        <v>0</v>
      </c>
      <c r="P256" s="24" t="str">
        <f>IF(O256&lt;=(Relatório!O245*1.05),"PREÇO VÁLIDO","PREÇO INVÁLIDO")</f>
        <v>PREÇO VÁLIDO</v>
      </c>
      <c r="Q256" s="25">
        <f>(O256/Relatório!O245)-1</f>
        <v>-1</v>
      </c>
    </row>
    <row r="257" spans="1:17" s="6" customFormat="1" ht="18" x14ac:dyDescent="0.2">
      <c r="A257" s="59" t="s">
        <v>65</v>
      </c>
      <c r="B257" s="43">
        <v>102189</v>
      </c>
      <c r="C257" s="35" t="s">
        <v>185</v>
      </c>
      <c r="D257" s="35" t="s">
        <v>31</v>
      </c>
      <c r="E257" s="40">
        <v>7</v>
      </c>
      <c r="F257" s="20"/>
      <c r="G257" s="20"/>
      <c r="H257" s="21">
        <f t="shared" si="168"/>
        <v>0</v>
      </c>
      <c r="I257" s="20">
        <f t="shared" si="169"/>
        <v>0</v>
      </c>
      <c r="J257" s="22">
        <f t="shared" si="170"/>
        <v>0</v>
      </c>
      <c r="K257" s="22">
        <f t="shared" si="171"/>
        <v>0</v>
      </c>
      <c r="L257" s="21">
        <f t="shared" si="172"/>
        <v>0</v>
      </c>
      <c r="M257" s="23">
        <f t="shared" si="173"/>
        <v>0</v>
      </c>
      <c r="N257" s="23">
        <f t="shared" si="174"/>
        <v>0</v>
      </c>
      <c r="O257" s="21">
        <f t="shared" si="175"/>
        <v>0</v>
      </c>
      <c r="P257" s="24" t="str">
        <f>IF(O257&lt;=(Relatório!O246*1.05),"PREÇO VÁLIDO","PREÇO INVÁLIDO")</f>
        <v>PREÇO VÁLIDO</v>
      </c>
      <c r="Q257" s="25">
        <f>(O257/Relatório!O246)-1</f>
        <v>-1</v>
      </c>
    </row>
    <row r="258" spans="1:17" ht="18" x14ac:dyDescent="0.2">
      <c r="A258" s="58" t="s">
        <v>186</v>
      </c>
      <c r="B258" s="29" t="s">
        <v>187</v>
      </c>
      <c r="C258" s="29" t="s">
        <v>188</v>
      </c>
      <c r="D258" s="29" t="s">
        <v>31</v>
      </c>
      <c r="E258" s="30">
        <v>7</v>
      </c>
      <c r="F258" s="20"/>
      <c r="G258" s="20"/>
      <c r="H258" s="21">
        <f t="shared" si="168"/>
        <v>0</v>
      </c>
      <c r="I258" s="20">
        <f t="shared" si="169"/>
        <v>0</v>
      </c>
      <c r="J258" s="22">
        <f t="shared" si="170"/>
        <v>0</v>
      </c>
      <c r="K258" s="22">
        <f t="shared" si="171"/>
        <v>0</v>
      </c>
      <c r="L258" s="21">
        <f t="shared" si="172"/>
        <v>0</v>
      </c>
      <c r="M258" s="23">
        <f t="shared" si="173"/>
        <v>0</v>
      </c>
      <c r="N258" s="23">
        <f t="shared" si="174"/>
        <v>0</v>
      </c>
      <c r="O258" s="21">
        <f t="shared" si="175"/>
        <v>0</v>
      </c>
      <c r="P258" s="24" t="str">
        <f>IF(O258&lt;=(Relatório!O247*1.05),"PREÇO VÁLIDO","PREÇO INVÁLIDO")</f>
        <v>PREÇO VÁLIDO</v>
      </c>
      <c r="Q258" s="25">
        <f>(O258/Relatório!O247)-1</f>
        <v>-1</v>
      </c>
    </row>
    <row r="259" spans="1:17" s="6" customFormat="1" ht="18" x14ac:dyDescent="0.2">
      <c r="A259" s="58" t="s">
        <v>186</v>
      </c>
      <c r="B259" s="29" t="s">
        <v>189</v>
      </c>
      <c r="C259" s="29" t="s">
        <v>190</v>
      </c>
      <c r="D259" s="29" t="s">
        <v>27</v>
      </c>
      <c r="E259" s="30">
        <v>1.92</v>
      </c>
      <c r="F259" s="20"/>
      <c r="G259" s="20"/>
      <c r="H259" s="21">
        <f t="shared" si="168"/>
        <v>0</v>
      </c>
      <c r="I259" s="20">
        <f t="shared" si="169"/>
        <v>0</v>
      </c>
      <c r="J259" s="22">
        <f t="shared" si="170"/>
        <v>0</v>
      </c>
      <c r="K259" s="22">
        <f t="shared" si="171"/>
        <v>0</v>
      </c>
      <c r="L259" s="21">
        <f t="shared" si="172"/>
        <v>0</v>
      </c>
      <c r="M259" s="23">
        <f t="shared" si="173"/>
        <v>0</v>
      </c>
      <c r="N259" s="23">
        <f t="shared" si="174"/>
        <v>0</v>
      </c>
      <c r="O259" s="21">
        <f t="shared" si="175"/>
        <v>0</v>
      </c>
      <c r="P259" s="24" t="str">
        <f>IF(O259&lt;=(Relatório!O248*1.05),"PREÇO VÁLIDO","PREÇO INVÁLIDO")</f>
        <v>PREÇO VÁLIDO</v>
      </c>
      <c r="Q259" s="25">
        <f>(O259/Relatório!O248)-1</f>
        <v>-1</v>
      </c>
    </row>
    <row r="260" spans="1:17" s="6" customFormat="1" ht="18" x14ac:dyDescent="0.2">
      <c r="A260" s="58" t="s">
        <v>82</v>
      </c>
      <c r="B260" s="29" t="s">
        <v>191</v>
      </c>
      <c r="C260" s="29" t="s">
        <v>192</v>
      </c>
      <c r="D260" s="29" t="s">
        <v>31</v>
      </c>
      <c r="E260" s="30">
        <v>1</v>
      </c>
      <c r="F260" s="20"/>
      <c r="G260" s="20"/>
      <c r="H260" s="21">
        <f t="shared" si="168"/>
        <v>0</v>
      </c>
      <c r="I260" s="20">
        <f t="shared" si="169"/>
        <v>0</v>
      </c>
      <c r="J260" s="22">
        <f t="shared" si="170"/>
        <v>0</v>
      </c>
      <c r="K260" s="22">
        <f t="shared" si="171"/>
        <v>0</v>
      </c>
      <c r="L260" s="21">
        <f t="shared" si="172"/>
        <v>0</v>
      </c>
      <c r="M260" s="23">
        <f t="shared" si="173"/>
        <v>0</v>
      </c>
      <c r="N260" s="23">
        <f t="shared" si="174"/>
        <v>0</v>
      </c>
      <c r="O260" s="21">
        <f t="shared" si="175"/>
        <v>0</v>
      </c>
      <c r="P260" s="24" t="str">
        <f>IF(O260&lt;=(Relatório!O249*1.05),"PREÇO VÁLIDO","PREÇO INVÁLIDO")</f>
        <v>PREÇO VÁLIDO</v>
      </c>
      <c r="Q260" s="25">
        <f>(O260/Relatório!O249)-1</f>
        <v>-1</v>
      </c>
    </row>
    <row r="261" spans="1:17" s="6" customFormat="1" ht="18" x14ac:dyDescent="0.2">
      <c r="A261" s="58" t="s">
        <v>82</v>
      </c>
      <c r="B261" s="29" t="s">
        <v>193</v>
      </c>
      <c r="C261" s="29" t="s">
        <v>194</v>
      </c>
      <c r="D261" s="29" t="s">
        <v>27</v>
      </c>
      <c r="E261" s="30">
        <v>5.04</v>
      </c>
      <c r="F261" s="20"/>
      <c r="G261" s="20"/>
      <c r="H261" s="21">
        <f t="shared" si="168"/>
        <v>0</v>
      </c>
      <c r="I261" s="20">
        <f t="shared" si="169"/>
        <v>0</v>
      </c>
      <c r="J261" s="22">
        <f t="shared" si="170"/>
        <v>0</v>
      </c>
      <c r="K261" s="22">
        <f t="shared" si="171"/>
        <v>0</v>
      </c>
      <c r="L261" s="21">
        <f t="shared" si="172"/>
        <v>0</v>
      </c>
      <c r="M261" s="23">
        <f t="shared" si="173"/>
        <v>0</v>
      </c>
      <c r="N261" s="23">
        <f t="shared" si="174"/>
        <v>0</v>
      </c>
      <c r="O261" s="21">
        <f t="shared" si="175"/>
        <v>0</v>
      </c>
      <c r="P261" s="24" t="str">
        <f>IF(O261&lt;=(Relatório!O250*1.05),"PREÇO VÁLIDO","PREÇO INVÁLIDO")</f>
        <v>PREÇO VÁLIDO</v>
      </c>
      <c r="Q261" s="25">
        <f>(O261/Relatório!O250)-1</f>
        <v>-1</v>
      </c>
    </row>
    <row r="262" spans="1:17" ht="18" x14ac:dyDescent="0.2">
      <c r="A262" s="58" t="s">
        <v>64</v>
      </c>
      <c r="B262" s="29" t="s">
        <v>195</v>
      </c>
      <c r="C262" s="29" t="s">
        <v>196</v>
      </c>
      <c r="D262" s="29" t="s">
        <v>27</v>
      </c>
      <c r="E262" s="45">
        <v>13.02</v>
      </c>
      <c r="F262" s="20"/>
      <c r="G262" s="20"/>
      <c r="H262" s="21">
        <f t="shared" si="168"/>
        <v>0</v>
      </c>
      <c r="I262" s="20">
        <f t="shared" si="169"/>
        <v>0</v>
      </c>
      <c r="J262" s="22">
        <f t="shared" si="170"/>
        <v>0</v>
      </c>
      <c r="K262" s="22">
        <f t="shared" si="171"/>
        <v>0</v>
      </c>
      <c r="L262" s="21">
        <f t="shared" si="172"/>
        <v>0</v>
      </c>
      <c r="M262" s="23">
        <f t="shared" si="173"/>
        <v>0</v>
      </c>
      <c r="N262" s="23">
        <f t="shared" si="174"/>
        <v>0</v>
      </c>
      <c r="O262" s="21">
        <f t="shared" si="175"/>
        <v>0</v>
      </c>
      <c r="P262" s="24" t="str">
        <f>IF(O262&lt;=(Relatório!O251*1.05),"PREÇO VÁLIDO","PREÇO INVÁLIDO")</f>
        <v>PREÇO VÁLIDO</v>
      </c>
      <c r="Q262" s="25">
        <f>(O262/Relatório!O251)-1</f>
        <v>-1</v>
      </c>
    </row>
    <row r="263" spans="1:17" x14ac:dyDescent="0.2">
      <c r="A263" s="62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</row>
    <row r="264" spans="1:17" x14ac:dyDescent="0.2">
      <c r="A264" s="64" t="s">
        <v>197</v>
      </c>
      <c r="B264" s="65"/>
      <c r="C264" s="65"/>
      <c r="D264" s="65"/>
      <c r="E264" s="65"/>
      <c r="F264" s="71"/>
      <c r="G264" s="71"/>
      <c r="H264" s="65"/>
      <c r="I264" s="65"/>
      <c r="J264" s="65"/>
      <c r="K264" s="65"/>
      <c r="L264" s="65"/>
      <c r="M264" s="65"/>
      <c r="N264" s="65"/>
      <c r="O264" s="65"/>
      <c r="P264" s="65"/>
      <c r="Q264" s="65"/>
    </row>
    <row r="265" spans="1:17" s="6" customFormat="1" ht="18" x14ac:dyDescent="0.2">
      <c r="A265" s="56" t="s">
        <v>14</v>
      </c>
      <c r="B265" s="55" t="s">
        <v>15</v>
      </c>
      <c r="C265" s="55" t="s">
        <v>16</v>
      </c>
      <c r="D265" s="55" t="s">
        <v>17</v>
      </c>
      <c r="E265" s="57" t="s">
        <v>18</v>
      </c>
      <c r="F265" s="53" t="s">
        <v>19</v>
      </c>
      <c r="G265" s="54" t="s">
        <v>20</v>
      </c>
      <c r="H265" s="55" t="s">
        <v>21</v>
      </c>
      <c r="I265" s="53" t="s">
        <v>22</v>
      </c>
      <c r="J265" s="55" t="s">
        <v>33</v>
      </c>
      <c r="K265" s="55" t="s">
        <v>34</v>
      </c>
      <c r="L265" s="55" t="s">
        <v>23</v>
      </c>
      <c r="M265" s="55" t="s">
        <v>35</v>
      </c>
      <c r="N265" s="55" t="s">
        <v>36</v>
      </c>
      <c r="O265" s="55" t="s">
        <v>24</v>
      </c>
      <c r="P265" s="55" t="s">
        <v>25</v>
      </c>
      <c r="Q265" s="55" t="s">
        <v>26</v>
      </c>
    </row>
    <row r="266" spans="1:17" ht="18" x14ac:dyDescent="0.2">
      <c r="A266" s="58" t="s">
        <v>186</v>
      </c>
      <c r="B266" s="29" t="s">
        <v>198</v>
      </c>
      <c r="C266" s="29" t="s">
        <v>199</v>
      </c>
      <c r="D266" s="29" t="s">
        <v>29</v>
      </c>
      <c r="E266" s="75">
        <v>100.3</v>
      </c>
      <c r="F266" s="20"/>
      <c r="G266" s="20"/>
      <c r="H266" s="21">
        <f t="shared" ref="H266:H268" si="176">TRUNC(F266+G266,2)</f>
        <v>0</v>
      </c>
      <c r="I266" s="20">
        <f t="shared" ref="I266:I268" si="177">$B$10</f>
        <v>0</v>
      </c>
      <c r="J266" s="22">
        <f t="shared" ref="J266:J268" si="178">F266+(I266/100*F266)</f>
        <v>0</v>
      </c>
      <c r="K266" s="22">
        <f t="shared" ref="K266:K268" si="179">G266+(I266/100*G266)</f>
        <v>0</v>
      </c>
      <c r="L266" s="21">
        <f t="shared" ref="L266:L268" si="180">TRUNC(J266+K266,2)</f>
        <v>0</v>
      </c>
      <c r="M266" s="23">
        <f t="shared" ref="M266:M268" si="181">IF((J266+K266),TRUNC((J266/(J266+K266)*O266),2),0)</f>
        <v>0</v>
      </c>
      <c r="N266" s="23">
        <f t="shared" ref="N266:N268" si="182">IF((J266+K266),TRUNC((K266/(J266+K266)*O266),2),0)</f>
        <v>0</v>
      </c>
      <c r="O266" s="21">
        <f t="shared" ref="O266:O268" si="183">TRUNC(L266*E266,2)</f>
        <v>0</v>
      </c>
      <c r="P266" s="24" t="str">
        <f>IF(O266&lt;=(Relatório!O255*1.05),"PREÇO VÁLIDO","PREÇO INVÁLIDO")</f>
        <v>PREÇO VÁLIDO</v>
      </c>
      <c r="Q266" s="25">
        <f>(O266/Relatório!O255)-1</f>
        <v>-1</v>
      </c>
    </row>
    <row r="267" spans="1:17" s="6" customFormat="1" ht="18" x14ac:dyDescent="0.2">
      <c r="A267" s="58" t="s">
        <v>186</v>
      </c>
      <c r="B267" s="29" t="s">
        <v>200</v>
      </c>
      <c r="C267" s="29" t="s">
        <v>201</v>
      </c>
      <c r="D267" s="29" t="s">
        <v>27</v>
      </c>
      <c r="E267" s="75">
        <v>147.36000000000001</v>
      </c>
      <c r="F267" s="20"/>
      <c r="G267" s="20"/>
      <c r="H267" s="21">
        <f t="shared" si="176"/>
        <v>0</v>
      </c>
      <c r="I267" s="20">
        <f t="shared" si="177"/>
        <v>0</v>
      </c>
      <c r="J267" s="22">
        <f t="shared" si="178"/>
        <v>0</v>
      </c>
      <c r="K267" s="22">
        <f t="shared" si="179"/>
        <v>0</v>
      </c>
      <c r="L267" s="21">
        <f t="shared" si="180"/>
        <v>0</v>
      </c>
      <c r="M267" s="23">
        <f t="shared" si="181"/>
        <v>0</v>
      </c>
      <c r="N267" s="23">
        <f t="shared" si="182"/>
        <v>0</v>
      </c>
      <c r="O267" s="21">
        <f t="shared" si="183"/>
        <v>0</v>
      </c>
      <c r="P267" s="24" t="str">
        <f>IF(O267&lt;=(Relatório!O256*1.05),"PREÇO VÁLIDO","PREÇO INVÁLIDO")</f>
        <v>PREÇO VÁLIDO</v>
      </c>
      <c r="Q267" s="25">
        <f>(O267/Relatório!O256)-1</f>
        <v>-1</v>
      </c>
    </row>
    <row r="268" spans="1:17" s="6" customFormat="1" ht="18" x14ac:dyDescent="0.2">
      <c r="A268" s="58" t="s">
        <v>64</v>
      </c>
      <c r="B268" s="29" t="s">
        <v>202</v>
      </c>
      <c r="C268" s="29" t="s">
        <v>203</v>
      </c>
      <c r="D268" s="29" t="s">
        <v>27</v>
      </c>
      <c r="E268" s="45">
        <v>11.2</v>
      </c>
      <c r="F268" s="20"/>
      <c r="G268" s="20"/>
      <c r="H268" s="21">
        <f t="shared" si="176"/>
        <v>0</v>
      </c>
      <c r="I268" s="20">
        <f t="shared" si="177"/>
        <v>0</v>
      </c>
      <c r="J268" s="22">
        <f t="shared" si="178"/>
        <v>0</v>
      </c>
      <c r="K268" s="22">
        <f t="shared" si="179"/>
        <v>0</v>
      </c>
      <c r="L268" s="21">
        <f t="shared" si="180"/>
        <v>0</v>
      </c>
      <c r="M268" s="23">
        <f t="shared" si="181"/>
        <v>0</v>
      </c>
      <c r="N268" s="23">
        <f t="shared" si="182"/>
        <v>0</v>
      </c>
      <c r="O268" s="21">
        <f t="shared" si="183"/>
        <v>0</v>
      </c>
      <c r="P268" s="24" t="str">
        <f>IF(O268&lt;=(Relatório!O257*1.05),"PREÇO VÁLIDO","PREÇO INVÁLIDO")</f>
        <v>PREÇO VÁLIDO</v>
      </c>
      <c r="Q268" s="25">
        <f>(O268/Relatório!O257)-1</f>
        <v>-1</v>
      </c>
    </row>
    <row r="269" spans="1:17" s="6" customFormat="1" x14ac:dyDescent="0.2">
      <c r="A269" s="62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</row>
    <row r="270" spans="1:17" x14ac:dyDescent="0.2">
      <c r="A270" s="68" t="s">
        <v>28</v>
      </c>
      <c r="B270" s="69"/>
      <c r="C270" s="69"/>
      <c r="D270" s="69"/>
      <c r="E270" s="69"/>
      <c r="F270" s="70"/>
      <c r="G270" s="70"/>
      <c r="H270" s="69"/>
      <c r="I270" s="69"/>
      <c r="J270" s="69"/>
      <c r="K270" s="69"/>
      <c r="L270" s="69"/>
      <c r="M270" s="69"/>
      <c r="N270" s="69"/>
      <c r="O270" s="50">
        <f>SUM(O252:O268)</f>
        <v>0</v>
      </c>
      <c r="P270" s="51"/>
      <c r="Q270" s="52"/>
    </row>
    <row r="271" spans="1:17" x14ac:dyDescent="0.2">
      <c r="A271" s="62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</row>
    <row r="272" spans="1:17" x14ac:dyDescent="0.2">
      <c r="A272" s="64" t="s">
        <v>204</v>
      </c>
      <c r="B272" s="65"/>
      <c r="C272" s="65"/>
      <c r="D272" s="65"/>
      <c r="E272" s="65"/>
      <c r="F272" s="71"/>
      <c r="G272" s="71"/>
      <c r="H272" s="65"/>
      <c r="I272" s="65"/>
      <c r="J272" s="65"/>
      <c r="K272" s="65"/>
      <c r="L272" s="65"/>
      <c r="M272" s="65"/>
      <c r="N272" s="65"/>
      <c r="O272" s="65"/>
      <c r="P272" s="65"/>
      <c r="Q272" s="65"/>
    </row>
    <row r="273" spans="1:17" x14ac:dyDescent="0.2">
      <c r="A273" s="64" t="s">
        <v>205</v>
      </c>
      <c r="B273" s="65"/>
      <c r="C273" s="65"/>
      <c r="D273" s="65"/>
      <c r="E273" s="65"/>
      <c r="F273" s="71"/>
      <c r="G273" s="71"/>
      <c r="H273" s="65"/>
      <c r="I273" s="65"/>
      <c r="J273" s="65"/>
      <c r="K273" s="65"/>
      <c r="L273" s="65"/>
      <c r="M273" s="65"/>
      <c r="N273" s="65"/>
      <c r="O273" s="65"/>
      <c r="P273" s="65"/>
      <c r="Q273" s="65"/>
    </row>
    <row r="274" spans="1:17" ht="18" x14ac:dyDescent="0.2">
      <c r="A274" s="56" t="s">
        <v>14</v>
      </c>
      <c r="B274" s="55" t="s">
        <v>15</v>
      </c>
      <c r="C274" s="55" t="s">
        <v>16</v>
      </c>
      <c r="D274" s="55" t="s">
        <v>17</v>
      </c>
      <c r="E274" s="57" t="s">
        <v>18</v>
      </c>
      <c r="F274" s="53" t="s">
        <v>19</v>
      </c>
      <c r="G274" s="54" t="s">
        <v>20</v>
      </c>
      <c r="H274" s="55" t="s">
        <v>21</v>
      </c>
      <c r="I274" s="53" t="s">
        <v>22</v>
      </c>
      <c r="J274" s="55" t="s">
        <v>33</v>
      </c>
      <c r="K274" s="55" t="s">
        <v>34</v>
      </c>
      <c r="L274" s="55" t="s">
        <v>23</v>
      </c>
      <c r="M274" s="55" t="s">
        <v>35</v>
      </c>
      <c r="N274" s="55" t="s">
        <v>36</v>
      </c>
      <c r="O274" s="55" t="s">
        <v>24</v>
      </c>
      <c r="P274" s="55" t="s">
        <v>25</v>
      </c>
      <c r="Q274" s="55" t="s">
        <v>26</v>
      </c>
    </row>
    <row r="275" spans="1:17" ht="18" x14ac:dyDescent="0.2">
      <c r="A275" s="59" t="s">
        <v>65</v>
      </c>
      <c r="B275" s="43">
        <v>103959</v>
      </c>
      <c r="C275" s="35" t="s">
        <v>206</v>
      </c>
      <c r="D275" s="35" t="s">
        <v>31</v>
      </c>
      <c r="E275" s="40">
        <v>3</v>
      </c>
      <c r="F275" s="20"/>
      <c r="G275" s="20"/>
      <c r="H275" s="21">
        <f t="shared" ref="H275:H320" si="184">TRUNC(F275+G275,2)</f>
        <v>0</v>
      </c>
      <c r="I275" s="20">
        <f t="shared" ref="I275:I320" si="185">$B$10</f>
        <v>0</v>
      </c>
      <c r="J275" s="22">
        <f t="shared" ref="J275:J320" si="186">F275+(I275/100*F275)</f>
        <v>0</v>
      </c>
      <c r="K275" s="22">
        <f t="shared" ref="K275:K320" si="187">G275+(I275/100*G275)</f>
        <v>0</v>
      </c>
      <c r="L275" s="21">
        <f t="shared" ref="L275:L320" si="188">TRUNC(J275+K275,2)</f>
        <v>0</v>
      </c>
      <c r="M275" s="23">
        <f t="shared" ref="M275:M320" si="189">IF((J275+K275),TRUNC((J275/(J275+K275)*O275),2),0)</f>
        <v>0</v>
      </c>
      <c r="N275" s="23">
        <f t="shared" ref="N275:N320" si="190">IF((J275+K275),TRUNC((K275/(J275+K275)*O275),2),0)</f>
        <v>0</v>
      </c>
      <c r="O275" s="21">
        <f t="shared" ref="O275:O320" si="191">TRUNC(L275*E275,2)</f>
        <v>0</v>
      </c>
      <c r="P275" s="24" t="str">
        <f>IF(O275&lt;=(Relatório!O264*1.05),"PREÇO VÁLIDO","PREÇO INVÁLIDO")</f>
        <v>PREÇO VÁLIDO</v>
      </c>
      <c r="Q275" s="25">
        <f>(O275/Relatório!O264)-1</f>
        <v>-1</v>
      </c>
    </row>
    <row r="276" spans="1:17" ht="18" x14ac:dyDescent="0.2">
      <c r="A276" s="59" t="s">
        <v>65</v>
      </c>
      <c r="B276" s="43">
        <v>103972</v>
      </c>
      <c r="C276" s="35" t="s">
        <v>207</v>
      </c>
      <c r="D276" s="35" t="s">
        <v>31</v>
      </c>
      <c r="E276" s="40">
        <v>1</v>
      </c>
      <c r="F276" s="20"/>
      <c r="G276" s="20"/>
      <c r="H276" s="21">
        <f t="shared" si="184"/>
        <v>0</v>
      </c>
      <c r="I276" s="20">
        <f t="shared" si="185"/>
        <v>0</v>
      </c>
      <c r="J276" s="22">
        <f t="shared" si="186"/>
        <v>0</v>
      </c>
      <c r="K276" s="22">
        <f t="shared" si="187"/>
        <v>0</v>
      </c>
      <c r="L276" s="21">
        <f t="shared" si="188"/>
        <v>0</v>
      </c>
      <c r="M276" s="23">
        <f t="shared" si="189"/>
        <v>0</v>
      </c>
      <c r="N276" s="23">
        <f t="shared" si="190"/>
        <v>0</v>
      </c>
      <c r="O276" s="21">
        <f t="shared" si="191"/>
        <v>0</v>
      </c>
      <c r="P276" s="24" t="str">
        <f>IF(O276&lt;=(Relatório!O265*1.05),"PREÇO VÁLIDO","PREÇO INVÁLIDO")</f>
        <v>PREÇO VÁLIDO</v>
      </c>
      <c r="Q276" s="25">
        <f>(O276/Relatório!O265)-1</f>
        <v>-1</v>
      </c>
    </row>
    <row r="277" spans="1:17" ht="18" x14ac:dyDescent="0.2">
      <c r="A277" s="59" t="s">
        <v>65</v>
      </c>
      <c r="B277" s="36">
        <v>89987</v>
      </c>
      <c r="C277" s="35" t="s">
        <v>208</v>
      </c>
      <c r="D277" s="35" t="s">
        <v>31</v>
      </c>
      <c r="E277" s="40">
        <v>4</v>
      </c>
      <c r="F277" s="20"/>
      <c r="G277" s="20"/>
      <c r="H277" s="21">
        <f t="shared" si="184"/>
        <v>0</v>
      </c>
      <c r="I277" s="20">
        <f t="shared" si="185"/>
        <v>0</v>
      </c>
      <c r="J277" s="22">
        <f t="shared" si="186"/>
        <v>0</v>
      </c>
      <c r="K277" s="22">
        <f t="shared" si="187"/>
        <v>0</v>
      </c>
      <c r="L277" s="21">
        <f t="shared" si="188"/>
        <v>0</v>
      </c>
      <c r="M277" s="23">
        <f t="shared" si="189"/>
        <v>0</v>
      </c>
      <c r="N277" s="23">
        <f t="shared" si="190"/>
        <v>0</v>
      </c>
      <c r="O277" s="21">
        <f t="shared" si="191"/>
        <v>0</v>
      </c>
      <c r="P277" s="24" t="str">
        <f>IF(O277&lt;=(Relatório!O266*1.05),"PREÇO VÁLIDO","PREÇO INVÁLIDO")</f>
        <v>PREÇO VÁLIDO</v>
      </c>
      <c r="Q277" s="25">
        <f>(O277/Relatório!O266)-1</f>
        <v>-1</v>
      </c>
    </row>
    <row r="278" spans="1:17" ht="18" x14ac:dyDescent="0.2">
      <c r="A278" s="59" t="s">
        <v>65</v>
      </c>
      <c r="B278" s="36">
        <v>94794</v>
      </c>
      <c r="C278" s="35" t="s">
        <v>209</v>
      </c>
      <c r="D278" s="35" t="s">
        <v>31</v>
      </c>
      <c r="E278" s="40">
        <v>1</v>
      </c>
      <c r="F278" s="20"/>
      <c r="G278" s="20"/>
      <c r="H278" s="21">
        <f t="shared" si="184"/>
        <v>0</v>
      </c>
      <c r="I278" s="20">
        <f t="shared" si="185"/>
        <v>0</v>
      </c>
      <c r="J278" s="22">
        <f t="shared" si="186"/>
        <v>0</v>
      </c>
      <c r="K278" s="22">
        <f t="shared" si="187"/>
        <v>0</v>
      </c>
      <c r="L278" s="21">
        <f t="shared" si="188"/>
        <v>0</v>
      </c>
      <c r="M278" s="23">
        <f t="shared" si="189"/>
        <v>0</v>
      </c>
      <c r="N278" s="23">
        <f t="shared" si="190"/>
        <v>0</v>
      </c>
      <c r="O278" s="21">
        <f t="shared" si="191"/>
        <v>0</v>
      </c>
      <c r="P278" s="24" t="str">
        <f>IF(O278&lt;=(Relatório!O267*1.05),"PREÇO VÁLIDO","PREÇO INVÁLIDO")</f>
        <v>PREÇO VÁLIDO</v>
      </c>
      <c r="Q278" s="25">
        <f>(O278/Relatório!O267)-1</f>
        <v>-1</v>
      </c>
    </row>
    <row r="279" spans="1:17" ht="18" x14ac:dyDescent="0.2">
      <c r="A279" s="59" t="s">
        <v>65</v>
      </c>
      <c r="B279" s="36">
        <v>89356</v>
      </c>
      <c r="C279" s="35" t="s">
        <v>210</v>
      </c>
      <c r="D279" s="35" t="s">
        <v>29</v>
      </c>
      <c r="E279" s="37">
        <v>51.46</v>
      </c>
      <c r="F279" s="20"/>
      <c r="G279" s="20"/>
      <c r="H279" s="21">
        <f t="shared" si="184"/>
        <v>0</v>
      </c>
      <c r="I279" s="20">
        <f t="shared" si="185"/>
        <v>0</v>
      </c>
      <c r="J279" s="22">
        <f t="shared" si="186"/>
        <v>0</v>
      </c>
      <c r="K279" s="22">
        <f t="shared" si="187"/>
        <v>0</v>
      </c>
      <c r="L279" s="21">
        <f t="shared" si="188"/>
        <v>0</v>
      </c>
      <c r="M279" s="23">
        <f t="shared" si="189"/>
        <v>0</v>
      </c>
      <c r="N279" s="23">
        <f t="shared" si="190"/>
        <v>0</v>
      </c>
      <c r="O279" s="21">
        <f t="shared" si="191"/>
        <v>0</v>
      </c>
      <c r="P279" s="24" t="str">
        <f>IF(O279&lt;=(Relatório!O268*1.05),"PREÇO VÁLIDO","PREÇO INVÁLIDO")</f>
        <v>PREÇO VÁLIDO</v>
      </c>
      <c r="Q279" s="25">
        <f>(O279/Relatório!O268)-1</f>
        <v>-1</v>
      </c>
    </row>
    <row r="280" spans="1:17" ht="18" x14ac:dyDescent="0.2">
      <c r="A280" s="59" t="s">
        <v>65</v>
      </c>
      <c r="B280" s="36">
        <v>89357</v>
      </c>
      <c r="C280" s="35" t="s">
        <v>211</v>
      </c>
      <c r="D280" s="35" t="s">
        <v>29</v>
      </c>
      <c r="E280" s="37">
        <v>20.74</v>
      </c>
      <c r="F280" s="20"/>
      <c r="G280" s="20"/>
      <c r="H280" s="21">
        <f t="shared" si="184"/>
        <v>0</v>
      </c>
      <c r="I280" s="20">
        <f t="shared" si="185"/>
        <v>0</v>
      </c>
      <c r="J280" s="22">
        <f t="shared" si="186"/>
        <v>0</v>
      </c>
      <c r="K280" s="22">
        <f t="shared" si="187"/>
        <v>0</v>
      </c>
      <c r="L280" s="21">
        <f t="shared" si="188"/>
        <v>0</v>
      </c>
      <c r="M280" s="23">
        <f t="shared" si="189"/>
        <v>0</v>
      </c>
      <c r="N280" s="23">
        <f t="shared" si="190"/>
        <v>0</v>
      </c>
      <c r="O280" s="21">
        <f t="shared" si="191"/>
        <v>0</v>
      </c>
      <c r="P280" s="24" t="str">
        <f>IF(O280&lt;=(Relatório!O269*1.05),"PREÇO VÁLIDO","PREÇO INVÁLIDO")</f>
        <v>PREÇO VÁLIDO</v>
      </c>
      <c r="Q280" s="25">
        <f>(O280/Relatório!O269)-1</f>
        <v>-1</v>
      </c>
    </row>
    <row r="281" spans="1:17" s="6" customFormat="1" ht="18" x14ac:dyDescent="0.2">
      <c r="A281" s="59" t="s">
        <v>65</v>
      </c>
      <c r="B281" s="36">
        <v>89448</v>
      </c>
      <c r="C281" s="35" t="s">
        <v>212</v>
      </c>
      <c r="D281" s="35" t="s">
        <v>29</v>
      </c>
      <c r="E281" s="37">
        <v>38.19</v>
      </c>
      <c r="F281" s="20"/>
      <c r="G281" s="20"/>
      <c r="H281" s="21">
        <f t="shared" si="184"/>
        <v>0</v>
      </c>
      <c r="I281" s="20">
        <f t="shared" si="185"/>
        <v>0</v>
      </c>
      <c r="J281" s="22">
        <f t="shared" si="186"/>
        <v>0</v>
      </c>
      <c r="K281" s="22">
        <f t="shared" si="187"/>
        <v>0</v>
      </c>
      <c r="L281" s="21">
        <f t="shared" si="188"/>
        <v>0</v>
      </c>
      <c r="M281" s="23">
        <f t="shared" si="189"/>
        <v>0</v>
      </c>
      <c r="N281" s="23">
        <f t="shared" si="190"/>
        <v>0</v>
      </c>
      <c r="O281" s="21">
        <f t="shared" si="191"/>
        <v>0</v>
      </c>
      <c r="P281" s="24" t="str">
        <f>IF(O281&lt;=(Relatório!O270*1.05),"PREÇO VÁLIDO","PREÇO INVÁLIDO")</f>
        <v>PREÇO VÁLIDO</v>
      </c>
      <c r="Q281" s="25">
        <f>(O281/Relatório!O270)-1</f>
        <v>-1</v>
      </c>
    </row>
    <row r="282" spans="1:17" ht="18" x14ac:dyDescent="0.2">
      <c r="A282" s="59" t="s">
        <v>65</v>
      </c>
      <c r="B282" s="36">
        <v>89449</v>
      </c>
      <c r="C282" s="35" t="s">
        <v>213</v>
      </c>
      <c r="D282" s="35" t="s">
        <v>29</v>
      </c>
      <c r="E282" s="37">
        <v>40.04</v>
      </c>
      <c r="F282" s="20"/>
      <c r="G282" s="20"/>
      <c r="H282" s="21">
        <f t="shared" si="184"/>
        <v>0</v>
      </c>
      <c r="I282" s="20">
        <f t="shared" si="185"/>
        <v>0</v>
      </c>
      <c r="J282" s="22">
        <f t="shared" si="186"/>
        <v>0</v>
      </c>
      <c r="K282" s="22">
        <f t="shared" si="187"/>
        <v>0</v>
      </c>
      <c r="L282" s="21">
        <f t="shared" si="188"/>
        <v>0</v>
      </c>
      <c r="M282" s="23">
        <f t="shared" si="189"/>
        <v>0</v>
      </c>
      <c r="N282" s="23">
        <f t="shared" si="190"/>
        <v>0</v>
      </c>
      <c r="O282" s="21">
        <f t="shared" si="191"/>
        <v>0</v>
      </c>
      <c r="P282" s="24" t="str">
        <f>IF(O282&lt;=(Relatório!O271*1.05),"PREÇO VÁLIDO","PREÇO INVÁLIDO")</f>
        <v>PREÇO VÁLIDO</v>
      </c>
      <c r="Q282" s="25">
        <f>(O282/Relatório!O271)-1</f>
        <v>-1</v>
      </c>
    </row>
    <row r="283" spans="1:17" s="6" customFormat="1" ht="18" x14ac:dyDescent="0.2">
      <c r="A283" s="59" t="s">
        <v>65</v>
      </c>
      <c r="B283" s="36">
        <v>89450</v>
      </c>
      <c r="C283" s="35" t="s">
        <v>214</v>
      </c>
      <c r="D283" s="35" t="s">
        <v>29</v>
      </c>
      <c r="E283" s="40">
        <v>3.91</v>
      </c>
      <c r="F283" s="20"/>
      <c r="G283" s="20"/>
      <c r="H283" s="21">
        <f t="shared" si="184"/>
        <v>0</v>
      </c>
      <c r="I283" s="20">
        <f t="shared" si="185"/>
        <v>0</v>
      </c>
      <c r="J283" s="22">
        <f t="shared" si="186"/>
        <v>0</v>
      </c>
      <c r="K283" s="22">
        <f t="shared" si="187"/>
        <v>0</v>
      </c>
      <c r="L283" s="21">
        <f t="shared" si="188"/>
        <v>0</v>
      </c>
      <c r="M283" s="23">
        <f t="shared" si="189"/>
        <v>0</v>
      </c>
      <c r="N283" s="23">
        <f t="shared" si="190"/>
        <v>0</v>
      </c>
      <c r="O283" s="21">
        <f t="shared" si="191"/>
        <v>0</v>
      </c>
      <c r="P283" s="24" t="str">
        <f>IF(O283&lt;=(Relatório!O272*1.05),"PREÇO VÁLIDO","PREÇO INVÁLIDO")</f>
        <v>PREÇO VÁLIDO</v>
      </c>
      <c r="Q283" s="25">
        <f>(O283/Relatório!O272)-1</f>
        <v>-1</v>
      </c>
    </row>
    <row r="284" spans="1:17" s="6" customFormat="1" ht="18" x14ac:dyDescent="0.2">
      <c r="A284" s="59" t="s">
        <v>65</v>
      </c>
      <c r="B284" s="36">
        <v>89451</v>
      </c>
      <c r="C284" s="35" t="s">
        <v>215</v>
      </c>
      <c r="D284" s="35" t="s">
        <v>29</v>
      </c>
      <c r="E284" s="37">
        <v>26.16</v>
      </c>
      <c r="F284" s="20"/>
      <c r="G284" s="20"/>
      <c r="H284" s="21">
        <f t="shared" si="184"/>
        <v>0</v>
      </c>
      <c r="I284" s="20">
        <f t="shared" si="185"/>
        <v>0</v>
      </c>
      <c r="J284" s="22">
        <f t="shared" si="186"/>
        <v>0</v>
      </c>
      <c r="K284" s="22">
        <f t="shared" si="187"/>
        <v>0</v>
      </c>
      <c r="L284" s="21">
        <f t="shared" si="188"/>
        <v>0</v>
      </c>
      <c r="M284" s="23">
        <f t="shared" si="189"/>
        <v>0</v>
      </c>
      <c r="N284" s="23">
        <f t="shared" si="190"/>
        <v>0</v>
      </c>
      <c r="O284" s="21">
        <f t="shared" si="191"/>
        <v>0</v>
      </c>
      <c r="P284" s="24" t="str">
        <f>IF(O284&lt;=(Relatório!O273*1.05),"PREÇO VÁLIDO","PREÇO INVÁLIDO")</f>
        <v>PREÇO VÁLIDO</v>
      </c>
      <c r="Q284" s="25">
        <f>(O284/Relatório!O273)-1</f>
        <v>-1</v>
      </c>
    </row>
    <row r="285" spans="1:17" s="6" customFormat="1" ht="18" x14ac:dyDescent="0.2">
      <c r="A285" s="59" t="s">
        <v>65</v>
      </c>
      <c r="B285" s="36">
        <v>90443</v>
      </c>
      <c r="C285" s="35" t="s">
        <v>216</v>
      </c>
      <c r="D285" s="35" t="s">
        <v>29</v>
      </c>
      <c r="E285" s="37">
        <v>42.35</v>
      </c>
      <c r="F285" s="20"/>
      <c r="G285" s="20"/>
      <c r="H285" s="21">
        <f t="shared" si="184"/>
        <v>0</v>
      </c>
      <c r="I285" s="20">
        <f t="shared" si="185"/>
        <v>0</v>
      </c>
      <c r="J285" s="22">
        <f t="shared" si="186"/>
        <v>0</v>
      </c>
      <c r="K285" s="22">
        <f t="shared" si="187"/>
        <v>0</v>
      </c>
      <c r="L285" s="21">
        <f t="shared" si="188"/>
        <v>0</v>
      </c>
      <c r="M285" s="23">
        <f t="shared" si="189"/>
        <v>0</v>
      </c>
      <c r="N285" s="23">
        <f t="shared" si="190"/>
        <v>0</v>
      </c>
      <c r="O285" s="21">
        <f t="shared" si="191"/>
        <v>0</v>
      </c>
      <c r="P285" s="24" t="str">
        <f>IF(O285&lt;=(Relatório!O274*1.05),"PREÇO VÁLIDO","PREÇO INVÁLIDO")</f>
        <v>PREÇO VÁLIDO</v>
      </c>
      <c r="Q285" s="25">
        <f>(O285/Relatório!O274)-1</f>
        <v>-1</v>
      </c>
    </row>
    <row r="286" spans="1:17" ht="18" x14ac:dyDescent="0.2">
      <c r="A286" s="59" t="s">
        <v>65</v>
      </c>
      <c r="B286" s="36">
        <v>90466</v>
      </c>
      <c r="C286" s="35" t="s">
        <v>217</v>
      </c>
      <c r="D286" s="35" t="s">
        <v>29</v>
      </c>
      <c r="E286" s="37">
        <v>42.35</v>
      </c>
      <c r="F286" s="20"/>
      <c r="G286" s="20"/>
      <c r="H286" s="21">
        <f t="shared" si="184"/>
        <v>0</v>
      </c>
      <c r="I286" s="20">
        <f t="shared" si="185"/>
        <v>0</v>
      </c>
      <c r="J286" s="22">
        <f t="shared" si="186"/>
        <v>0</v>
      </c>
      <c r="K286" s="22">
        <f t="shared" si="187"/>
        <v>0</v>
      </c>
      <c r="L286" s="21">
        <f t="shared" si="188"/>
        <v>0</v>
      </c>
      <c r="M286" s="23">
        <f t="shared" si="189"/>
        <v>0</v>
      </c>
      <c r="N286" s="23">
        <f t="shared" si="190"/>
        <v>0</v>
      </c>
      <c r="O286" s="21">
        <f t="shared" si="191"/>
        <v>0</v>
      </c>
      <c r="P286" s="24" t="str">
        <f>IF(O286&lt;=(Relatório!O275*1.05),"PREÇO VÁLIDO","PREÇO INVÁLIDO")</f>
        <v>PREÇO VÁLIDO</v>
      </c>
      <c r="Q286" s="25">
        <f>(O286/Relatório!O275)-1</f>
        <v>-1</v>
      </c>
    </row>
    <row r="287" spans="1:17" ht="18" x14ac:dyDescent="0.2">
      <c r="A287" s="59" t="s">
        <v>65</v>
      </c>
      <c r="B287" s="36">
        <v>89378</v>
      </c>
      <c r="C287" s="35" t="s">
        <v>218</v>
      </c>
      <c r="D287" s="35" t="s">
        <v>31</v>
      </c>
      <c r="E287" s="40">
        <v>1</v>
      </c>
      <c r="F287" s="20"/>
      <c r="G287" s="20"/>
      <c r="H287" s="21">
        <f t="shared" si="184"/>
        <v>0</v>
      </c>
      <c r="I287" s="20">
        <f t="shared" si="185"/>
        <v>0</v>
      </c>
      <c r="J287" s="22">
        <f t="shared" si="186"/>
        <v>0</v>
      </c>
      <c r="K287" s="22">
        <f t="shared" si="187"/>
        <v>0</v>
      </c>
      <c r="L287" s="21">
        <f t="shared" si="188"/>
        <v>0</v>
      </c>
      <c r="M287" s="23">
        <f t="shared" si="189"/>
        <v>0</v>
      </c>
      <c r="N287" s="23">
        <f t="shared" si="190"/>
        <v>0</v>
      </c>
      <c r="O287" s="21">
        <f t="shared" si="191"/>
        <v>0</v>
      </c>
      <c r="P287" s="24" t="str">
        <f>IF(O287&lt;=(Relatório!O276*1.05),"PREÇO VÁLIDO","PREÇO INVÁLIDO")</f>
        <v>PREÇO VÁLIDO</v>
      </c>
      <c r="Q287" s="25">
        <f>(O287/Relatório!O276)-1</f>
        <v>-1</v>
      </c>
    </row>
    <row r="288" spans="1:17" s="6" customFormat="1" ht="18" x14ac:dyDescent="0.2">
      <c r="A288" s="59" t="s">
        <v>65</v>
      </c>
      <c r="B288" s="43">
        <v>103988</v>
      </c>
      <c r="C288" s="35" t="s">
        <v>219</v>
      </c>
      <c r="D288" s="35" t="s">
        <v>31</v>
      </c>
      <c r="E288" s="40">
        <v>4</v>
      </c>
      <c r="F288" s="20"/>
      <c r="G288" s="20"/>
      <c r="H288" s="21">
        <f t="shared" si="184"/>
        <v>0</v>
      </c>
      <c r="I288" s="20">
        <f t="shared" si="185"/>
        <v>0</v>
      </c>
      <c r="J288" s="22">
        <f t="shared" si="186"/>
        <v>0</v>
      </c>
      <c r="K288" s="22">
        <f t="shared" si="187"/>
        <v>0</v>
      </c>
      <c r="L288" s="21">
        <f t="shared" si="188"/>
        <v>0</v>
      </c>
      <c r="M288" s="23">
        <f t="shared" si="189"/>
        <v>0</v>
      </c>
      <c r="N288" s="23">
        <f t="shared" si="190"/>
        <v>0</v>
      </c>
      <c r="O288" s="21">
        <f t="shared" si="191"/>
        <v>0</v>
      </c>
      <c r="P288" s="24" t="str">
        <f>IF(O288&lt;=(Relatório!O277*1.05),"PREÇO VÁLIDO","PREÇO INVÁLIDO")</f>
        <v>PREÇO VÁLIDO</v>
      </c>
      <c r="Q288" s="25">
        <f>(O288/Relatório!O277)-1</f>
        <v>-1</v>
      </c>
    </row>
    <row r="289" spans="1:17" ht="18" x14ac:dyDescent="0.2">
      <c r="A289" s="59" t="s">
        <v>65</v>
      </c>
      <c r="B289" s="43">
        <v>103995</v>
      </c>
      <c r="C289" s="35" t="s">
        <v>220</v>
      </c>
      <c r="D289" s="35" t="s">
        <v>31</v>
      </c>
      <c r="E289" s="40">
        <v>4</v>
      </c>
      <c r="F289" s="20"/>
      <c r="G289" s="20"/>
      <c r="H289" s="21">
        <f t="shared" si="184"/>
        <v>0</v>
      </c>
      <c r="I289" s="20">
        <f t="shared" si="185"/>
        <v>0</v>
      </c>
      <c r="J289" s="22">
        <f t="shared" si="186"/>
        <v>0</v>
      </c>
      <c r="K289" s="22">
        <f t="shared" si="187"/>
        <v>0</v>
      </c>
      <c r="L289" s="21">
        <f t="shared" si="188"/>
        <v>0</v>
      </c>
      <c r="M289" s="23">
        <f t="shared" si="189"/>
        <v>0</v>
      </c>
      <c r="N289" s="23">
        <f t="shared" si="190"/>
        <v>0</v>
      </c>
      <c r="O289" s="21">
        <f t="shared" si="191"/>
        <v>0</v>
      </c>
      <c r="P289" s="24" t="str">
        <f>IF(O289&lt;=(Relatório!O278*1.05),"PREÇO VÁLIDO","PREÇO INVÁLIDO")</f>
        <v>PREÇO VÁLIDO</v>
      </c>
      <c r="Q289" s="25">
        <f>(O289/Relatório!O278)-1</f>
        <v>-1</v>
      </c>
    </row>
    <row r="290" spans="1:17" s="6" customFormat="1" ht="18" x14ac:dyDescent="0.2">
      <c r="A290" s="59" t="s">
        <v>65</v>
      </c>
      <c r="B290" s="36">
        <v>89611</v>
      </c>
      <c r="C290" s="35" t="s">
        <v>221</v>
      </c>
      <c r="D290" s="35" t="s">
        <v>31</v>
      </c>
      <c r="E290" s="40">
        <v>2</v>
      </c>
      <c r="F290" s="20"/>
      <c r="G290" s="20"/>
      <c r="H290" s="21">
        <f t="shared" si="184"/>
        <v>0</v>
      </c>
      <c r="I290" s="20">
        <f t="shared" si="185"/>
        <v>0</v>
      </c>
      <c r="J290" s="22">
        <f t="shared" si="186"/>
        <v>0</v>
      </c>
      <c r="K290" s="22">
        <f t="shared" si="187"/>
        <v>0</v>
      </c>
      <c r="L290" s="21">
        <f t="shared" si="188"/>
        <v>0</v>
      </c>
      <c r="M290" s="23">
        <f t="shared" si="189"/>
        <v>0</v>
      </c>
      <c r="N290" s="23">
        <f t="shared" si="190"/>
        <v>0</v>
      </c>
      <c r="O290" s="21">
        <f t="shared" si="191"/>
        <v>0</v>
      </c>
      <c r="P290" s="24" t="str">
        <f>IF(O290&lt;=(Relatório!O279*1.05),"PREÇO VÁLIDO","PREÇO INVÁLIDO")</f>
        <v>PREÇO VÁLIDO</v>
      </c>
      <c r="Q290" s="25">
        <f>(O290/Relatório!O279)-1</f>
        <v>-1</v>
      </c>
    </row>
    <row r="291" spans="1:17" ht="18" x14ac:dyDescent="0.2">
      <c r="A291" s="59" t="s">
        <v>65</v>
      </c>
      <c r="B291" s="36">
        <v>94497</v>
      </c>
      <c r="C291" s="35" t="s">
        <v>222</v>
      </c>
      <c r="D291" s="35" t="s">
        <v>31</v>
      </c>
      <c r="E291" s="40">
        <v>5</v>
      </c>
      <c r="F291" s="20"/>
      <c r="G291" s="20"/>
      <c r="H291" s="21">
        <f t="shared" si="184"/>
        <v>0</v>
      </c>
      <c r="I291" s="20">
        <f t="shared" si="185"/>
        <v>0</v>
      </c>
      <c r="J291" s="22">
        <f t="shared" si="186"/>
        <v>0</v>
      </c>
      <c r="K291" s="22">
        <f t="shared" si="187"/>
        <v>0</v>
      </c>
      <c r="L291" s="21">
        <f t="shared" si="188"/>
        <v>0</v>
      </c>
      <c r="M291" s="23">
        <f t="shared" si="189"/>
        <v>0</v>
      </c>
      <c r="N291" s="23">
        <f t="shared" si="190"/>
        <v>0</v>
      </c>
      <c r="O291" s="21">
        <f t="shared" si="191"/>
        <v>0</v>
      </c>
      <c r="P291" s="24" t="str">
        <f>IF(O291&lt;=(Relatório!O280*1.05),"PREÇO VÁLIDO","PREÇO INVÁLIDO")</f>
        <v>PREÇO VÁLIDO</v>
      </c>
      <c r="Q291" s="25">
        <f>(O291/Relatório!O280)-1</f>
        <v>-1</v>
      </c>
    </row>
    <row r="292" spans="1:17" s="6" customFormat="1" ht="18" x14ac:dyDescent="0.2">
      <c r="A292" s="59" t="s">
        <v>65</v>
      </c>
      <c r="B292" s="36">
        <v>94496</v>
      </c>
      <c r="C292" s="35" t="s">
        <v>223</v>
      </c>
      <c r="D292" s="35" t="s">
        <v>31</v>
      </c>
      <c r="E292" s="40">
        <v>5</v>
      </c>
      <c r="F292" s="20"/>
      <c r="G292" s="20"/>
      <c r="H292" s="21">
        <f t="shared" si="184"/>
        <v>0</v>
      </c>
      <c r="I292" s="20">
        <f t="shared" si="185"/>
        <v>0</v>
      </c>
      <c r="J292" s="22">
        <f t="shared" si="186"/>
        <v>0</v>
      </c>
      <c r="K292" s="22">
        <f t="shared" si="187"/>
        <v>0</v>
      </c>
      <c r="L292" s="21">
        <f t="shared" si="188"/>
        <v>0</v>
      </c>
      <c r="M292" s="23">
        <f t="shared" si="189"/>
        <v>0</v>
      </c>
      <c r="N292" s="23">
        <f t="shared" si="190"/>
        <v>0</v>
      </c>
      <c r="O292" s="21">
        <f t="shared" si="191"/>
        <v>0</v>
      </c>
      <c r="P292" s="24" t="str">
        <f>IF(O292&lt;=(Relatório!O281*1.05),"PREÇO VÁLIDO","PREÇO INVÁLIDO")</f>
        <v>PREÇO VÁLIDO</v>
      </c>
      <c r="Q292" s="25">
        <f>(O292/Relatório!O281)-1</f>
        <v>-1</v>
      </c>
    </row>
    <row r="293" spans="1:17" s="6" customFormat="1" ht="18" x14ac:dyDescent="0.2">
      <c r="A293" s="59" t="s">
        <v>65</v>
      </c>
      <c r="B293" s="43">
        <v>102620</v>
      </c>
      <c r="C293" s="35" t="s">
        <v>224</v>
      </c>
      <c r="D293" s="35" t="s">
        <v>31</v>
      </c>
      <c r="E293" s="40">
        <v>3</v>
      </c>
      <c r="F293" s="20"/>
      <c r="G293" s="20"/>
      <c r="H293" s="21">
        <f t="shared" si="184"/>
        <v>0</v>
      </c>
      <c r="I293" s="20">
        <f t="shared" si="185"/>
        <v>0</v>
      </c>
      <c r="J293" s="22">
        <f t="shared" si="186"/>
        <v>0</v>
      </c>
      <c r="K293" s="22">
        <f t="shared" si="187"/>
        <v>0</v>
      </c>
      <c r="L293" s="21">
        <f t="shared" si="188"/>
        <v>0</v>
      </c>
      <c r="M293" s="23">
        <f t="shared" si="189"/>
        <v>0</v>
      </c>
      <c r="N293" s="23">
        <f t="shared" si="190"/>
        <v>0</v>
      </c>
      <c r="O293" s="21">
        <f t="shared" si="191"/>
        <v>0</v>
      </c>
      <c r="P293" s="24" t="str">
        <f>IF(O293&lt;=(Relatório!O282*1.05),"PREÇO VÁLIDO","PREÇO INVÁLIDO")</f>
        <v>PREÇO VÁLIDO</v>
      </c>
      <c r="Q293" s="25">
        <f>(O293/Relatório!O282)-1</f>
        <v>-1</v>
      </c>
    </row>
    <row r="294" spans="1:17" s="6" customFormat="1" ht="18" x14ac:dyDescent="0.2">
      <c r="A294" s="59" t="s">
        <v>65</v>
      </c>
      <c r="B294" s="36">
        <v>94705</v>
      </c>
      <c r="C294" s="35" t="s">
        <v>225</v>
      </c>
      <c r="D294" s="35" t="s">
        <v>31</v>
      </c>
      <c r="E294" s="40">
        <v>3</v>
      </c>
      <c r="F294" s="20"/>
      <c r="G294" s="20"/>
      <c r="H294" s="21">
        <f t="shared" si="184"/>
        <v>0</v>
      </c>
      <c r="I294" s="20">
        <f t="shared" si="185"/>
        <v>0</v>
      </c>
      <c r="J294" s="22">
        <f t="shared" si="186"/>
        <v>0</v>
      </c>
      <c r="K294" s="22">
        <f t="shared" si="187"/>
        <v>0</v>
      </c>
      <c r="L294" s="21">
        <f t="shared" si="188"/>
        <v>0</v>
      </c>
      <c r="M294" s="23">
        <f t="shared" si="189"/>
        <v>0</v>
      </c>
      <c r="N294" s="23">
        <f t="shared" si="190"/>
        <v>0</v>
      </c>
      <c r="O294" s="21">
        <f t="shared" si="191"/>
        <v>0</v>
      </c>
      <c r="P294" s="24" t="str">
        <f>IF(O294&lt;=(Relatório!O283*1.05),"PREÇO VÁLIDO","PREÇO INVÁLIDO")</f>
        <v>PREÇO VÁLIDO</v>
      </c>
      <c r="Q294" s="25">
        <f>(O294/Relatório!O283)-1</f>
        <v>-1</v>
      </c>
    </row>
    <row r="295" spans="1:17" s="6" customFormat="1" ht="18" x14ac:dyDescent="0.2">
      <c r="A295" s="59" t="s">
        <v>65</v>
      </c>
      <c r="B295" s="36">
        <v>94706</v>
      </c>
      <c r="C295" s="35" t="s">
        <v>226</v>
      </c>
      <c r="D295" s="35" t="s">
        <v>31</v>
      </c>
      <c r="E295" s="40">
        <v>7</v>
      </c>
      <c r="F295" s="20"/>
      <c r="G295" s="20"/>
      <c r="H295" s="21">
        <f t="shared" si="184"/>
        <v>0</v>
      </c>
      <c r="I295" s="20">
        <f t="shared" si="185"/>
        <v>0</v>
      </c>
      <c r="J295" s="22">
        <f t="shared" si="186"/>
        <v>0</v>
      </c>
      <c r="K295" s="22">
        <f t="shared" si="187"/>
        <v>0</v>
      </c>
      <c r="L295" s="21">
        <f t="shared" si="188"/>
        <v>0</v>
      </c>
      <c r="M295" s="23">
        <f t="shared" si="189"/>
        <v>0</v>
      </c>
      <c r="N295" s="23">
        <f t="shared" si="190"/>
        <v>0</v>
      </c>
      <c r="O295" s="21">
        <f t="shared" si="191"/>
        <v>0</v>
      </c>
      <c r="P295" s="24" t="str">
        <f>IF(O295&lt;=(Relatório!O284*1.05),"PREÇO VÁLIDO","PREÇO INVÁLIDO")</f>
        <v>PREÇO VÁLIDO</v>
      </c>
      <c r="Q295" s="25">
        <f>(O295/Relatório!O284)-1</f>
        <v>-1</v>
      </c>
    </row>
    <row r="296" spans="1:17" s="6" customFormat="1" ht="18" x14ac:dyDescent="0.2">
      <c r="A296" s="59" t="s">
        <v>65</v>
      </c>
      <c r="B296" s="36">
        <v>94713</v>
      </c>
      <c r="C296" s="35" t="s">
        <v>227</v>
      </c>
      <c r="D296" s="35" t="s">
        <v>31</v>
      </c>
      <c r="E296" s="40">
        <v>2</v>
      </c>
      <c r="F296" s="20"/>
      <c r="G296" s="20"/>
      <c r="H296" s="21">
        <f t="shared" si="184"/>
        <v>0</v>
      </c>
      <c r="I296" s="20">
        <f t="shared" si="185"/>
        <v>0</v>
      </c>
      <c r="J296" s="22">
        <f t="shared" si="186"/>
        <v>0</v>
      </c>
      <c r="K296" s="22">
        <f t="shared" si="187"/>
        <v>0</v>
      </c>
      <c r="L296" s="21">
        <f t="shared" si="188"/>
        <v>0</v>
      </c>
      <c r="M296" s="23">
        <f t="shared" si="189"/>
        <v>0</v>
      </c>
      <c r="N296" s="23">
        <f t="shared" si="190"/>
        <v>0</v>
      </c>
      <c r="O296" s="21">
        <f t="shared" si="191"/>
        <v>0</v>
      </c>
      <c r="P296" s="24" t="str">
        <f>IF(O296&lt;=(Relatório!O285*1.05),"PREÇO VÁLIDO","PREÇO INVÁLIDO")</f>
        <v>PREÇO VÁLIDO</v>
      </c>
      <c r="Q296" s="25">
        <f>(O296/Relatório!O285)-1</f>
        <v>-1</v>
      </c>
    </row>
    <row r="297" spans="1:17" s="6" customFormat="1" ht="18" x14ac:dyDescent="0.2">
      <c r="A297" s="59" t="s">
        <v>65</v>
      </c>
      <c r="B297" s="43">
        <v>102137</v>
      </c>
      <c r="C297" s="35" t="s">
        <v>228</v>
      </c>
      <c r="D297" s="35" t="s">
        <v>31</v>
      </c>
      <c r="E297" s="40">
        <v>3</v>
      </c>
      <c r="F297" s="20"/>
      <c r="G297" s="20"/>
      <c r="H297" s="21">
        <f t="shared" si="184"/>
        <v>0</v>
      </c>
      <c r="I297" s="20">
        <f t="shared" si="185"/>
        <v>0</v>
      </c>
      <c r="J297" s="22">
        <f t="shared" si="186"/>
        <v>0</v>
      </c>
      <c r="K297" s="22">
        <f t="shared" si="187"/>
        <v>0</v>
      </c>
      <c r="L297" s="21">
        <f t="shared" si="188"/>
        <v>0</v>
      </c>
      <c r="M297" s="23">
        <f t="shared" si="189"/>
        <v>0</v>
      </c>
      <c r="N297" s="23">
        <f t="shared" si="190"/>
        <v>0</v>
      </c>
      <c r="O297" s="21">
        <f t="shared" si="191"/>
        <v>0</v>
      </c>
      <c r="P297" s="24" t="str">
        <f>IF(O297&lt;=(Relatório!O286*1.05),"PREÇO VÁLIDO","PREÇO INVÁLIDO")</f>
        <v>PREÇO VÁLIDO</v>
      </c>
      <c r="Q297" s="25">
        <f>(O297/Relatório!O286)-1</f>
        <v>-1</v>
      </c>
    </row>
    <row r="298" spans="1:17" s="6" customFormat="1" ht="18" x14ac:dyDescent="0.2">
      <c r="A298" s="59" t="s">
        <v>65</v>
      </c>
      <c r="B298" s="36">
        <v>94798</v>
      </c>
      <c r="C298" s="35" t="s">
        <v>229</v>
      </c>
      <c r="D298" s="35" t="s">
        <v>31</v>
      </c>
      <c r="E298" s="40">
        <v>1</v>
      </c>
      <c r="F298" s="20"/>
      <c r="G298" s="20"/>
      <c r="H298" s="21">
        <f t="shared" si="184"/>
        <v>0</v>
      </c>
      <c r="I298" s="20">
        <f t="shared" si="185"/>
        <v>0</v>
      </c>
      <c r="J298" s="22">
        <f t="shared" si="186"/>
        <v>0</v>
      </c>
      <c r="K298" s="22">
        <f t="shared" si="187"/>
        <v>0</v>
      </c>
      <c r="L298" s="21">
        <f t="shared" si="188"/>
        <v>0</v>
      </c>
      <c r="M298" s="23">
        <f t="shared" si="189"/>
        <v>0</v>
      </c>
      <c r="N298" s="23">
        <f t="shared" si="190"/>
        <v>0</v>
      </c>
      <c r="O298" s="21">
        <f t="shared" si="191"/>
        <v>0</v>
      </c>
      <c r="P298" s="24" t="str">
        <f>IF(O298&lt;=(Relatório!O287*1.05),"PREÇO VÁLIDO","PREÇO INVÁLIDO")</f>
        <v>PREÇO VÁLIDO</v>
      </c>
      <c r="Q298" s="25">
        <f>(O298/Relatório!O287)-1</f>
        <v>-1</v>
      </c>
    </row>
    <row r="299" spans="1:17" s="6" customFormat="1" ht="18" x14ac:dyDescent="0.2">
      <c r="A299" s="59" t="s">
        <v>65</v>
      </c>
      <c r="B299" s="43">
        <v>103990</v>
      </c>
      <c r="C299" s="35" t="s">
        <v>230</v>
      </c>
      <c r="D299" s="35" t="s">
        <v>31</v>
      </c>
      <c r="E299" s="40">
        <v>4</v>
      </c>
      <c r="F299" s="20"/>
      <c r="G299" s="20"/>
      <c r="H299" s="21">
        <f t="shared" si="184"/>
        <v>0</v>
      </c>
      <c r="I299" s="20">
        <f t="shared" si="185"/>
        <v>0</v>
      </c>
      <c r="J299" s="22">
        <f t="shared" si="186"/>
        <v>0</v>
      </c>
      <c r="K299" s="22">
        <f t="shared" si="187"/>
        <v>0</v>
      </c>
      <c r="L299" s="21">
        <f t="shared" si="188"/>
        <v>0</v>
      </c>
      <c r="M299" s="23">
        <f t="shared" si="189"/>
        <v>0</v>
      </c>
      <c r="N299" s="23">
        <f t="shared" si="190"/>
        <v>0</v>
      </c>
      <c r="O299" s="21">
        <f t="shared" si="191"/>
        <v>0</v>
      </c>
      <c r="P299" s="24" t="str">
        <f>IF(O299&lt;=(Relatório!O288*1.05),"PREÇO VÁLIDO","PREÇO INVÁLIDO")</f>
        <v>PREÇO VÁLIDO</v>
      </c>
      <c r="Q299" s="25">
        <f>(O299/Relatório!O288)-1</f>
        <v>-1</v>
      </c>
    </row>
    <row r="300" spans="1:17" s="6" customFormat="1" ht="18" x14ac:dyDescent="0.2">
      <c r="A300" s="59" t="s">
        <v>65</v>
      </c>
      <c r="B300" s="36">
        <v>99630</v>
      </c>
      <c r="C300" s="35" t="s">
        <v>231</v>
      </c>
      <c r="D300" s="35" t="s">
        <v>31</v>
      </c>
      <c r="E300" s="40">
        <v>2</v>
      </c>
      <c r="F300" s="20"/>
      <c r="G300" s="20"/>
      <c r="H300" s="21">
        <f t="shared" si="184"/>
        <v>0</v>
      </c>
      <c r="I300" s="20">
        <f t="shared" si="185"/>
        <v>0</v>
      </c>
      <c r="J300" s="22">
        <f t="shared" si="186"/>
        <v>0</v>
      </c>
      <c r="K300" s="22">
        <f t="shared" si="187"/>
        <v>0</v>
      </c>
      <c r="L300" s="21">
        <f t="shared" si="188"/>
        <v>0</v>
      </c>
      <c r="M300" s="23">
        <f t="shared" si="189"/>
        <v>0</v>
      </c>
      <c r="N300" s="23">
        <f t="shared" si="190"/>
        <v>0</v>
      </c>
      <c r="O300" s="21">
        <f t="shared" si="191"/>
        <v>0</v>
      </c>
      <c r="P300" s="24" t="str">
        <f>IF(O300&lt;=(Relatório!O289*1.05),"PREÇO VÁLIDO","PREÇO INVÁLIDO")</f>
        <v>PREÇO VÁLIDO</v>
      </c>
      <c r="Q300" s="25">
        <f>(O300/Relatório!O289)-1</f>
        <v>-1</v>
      </c>
    </row>
    <row r="301" spans="1:17" s="6" customFormat="1" ht="18" x14ac:dyDescent="0.2">
      <c r="A301" s="59" t="s">
        <v>65</v>
      </c>
      <c r="B301" s="43">
        <v>102111</v>
      </c>
      <c r="C301" s="35" t="s">
        <v>232</v>
      </c>
      <c r="D301" s="35" t="s">
        <v>31</v>
      </c>
      <c r="E301" s="40">
        <v>2</v>
      </c>
      <c r="F301" s="20"/>
      <c r="G301" s="20"/>
      <c r="H301" s="21">
        <f t="shared" si="184"/>
        <v>0</v>
      </c>
      <c r="I301" s="20">
        <f t="shared" si="185"/>
        <v>0</v>
      </c>
      <c r="J301" s="22">
        <f t="shared" si="186"/>
        <v>0</v>
      </c>
      <c r="K301" s="22">
        <f t="shared" si="187"/>
        <v>0</v>
      </c>
      <c r="L301" s="21">
        <f t="shared" si="188"/>
        <v>0</v>
      </c>
      <c r="M301" s="23">
        <f t="shared" si="189"/>
        <v>0</v>
      </c>
      <c r="N301" s="23">
        <f t="shared" si="190"/>
        <v>0</v>
      </c>
      <c r="O301" s="21">
        <f t="shared" si="191"/>
        <v>0</v>
      </c>
      <c r="P301" s="24" t="str">
        <f>IF(O301&lt;=(Relatório!O290*1.05),"PREÇO VÁLIDO","PREÇO INVÁLIDO")</f>
        <v>PREÇO VÁLIDO</v>
      </c>
      <c r="Q301" s="25">
        <f>(O301/Relatório!O290)-1</f>
        <v>-1</v>
      </c>
    </row>
    <row r="302" spans="1:17" s="6" customFormat="1" ht="18" x14ac:dyDescent="0.2">
      <c r="A302" s="59" t="s">
        <v>65</v>
      </c>
      <c r="B302" s="36">
        <v>91222</v>
      </c>
      <c r="C302" s="35" t="s">
        <v>233</v>
      </c>
      <c r="D302" s="35" t="s">
        <v>29</v>
      </c>
      <c r="E302" s="37">
        <v>13.76</v>
      </c>
      <c r="F302" s="20"/>
      <c r="G302" s="20"/>
      <c r="H302" s="21">
        <f t="shared" si="184"/>
        <v>0</v>
      </c>
      <c r="I302" s="20">
        <f t="shared" si="185"/>
        <v>0</v>
      </c>
      <c r="J302" s="22">
        <f t="shared" si="186"/>
        <v>0</v>
      </c>
      <c r="K302" s="22">
        <f t="shared" si="187"/>
        <v>0</v>
      </c>
      <c r="L302" s="21">
        <f t="shared" si="188"/>
        <v>0</v>
      </c>
      <c r="M302" s="23">
        <f t="shared" si="189"/>
        <v>0</v>
      </c>
      <c r="N302" s="23">
        <f t="shared" si="190"/>
        <v>0</v>
      </c>
      <c r="O302" s="21">
        <f t="shared" si="191"/>
        <v>0</v>
      </c>
      <c r="P302" s="24" t="str">
        <f>IF(O302&lt;=(Relatório!O291*1.05),"PREÇO VÁLIDO","PREÇO INVÁLIDO")</f>
        <v>PREÇO VÁLIDO</v>
      </c>
      <c r="Q302" s="25">
        <f>(O302/Relatório!O291)-1</f>
        <v>-1</v>
      </c>
    </row>
    <row r="303" spans="1:17" s="6" customFormat="1" ht="18" x14ac:dyDescent="0.2">
      <c r="A303" s="59" t="s">
        <v>65</v>
      </c>
      <c r="B303" s="36">
        <v>90467</v>
      </c>
      <c r="C303" s="35" t="s">
        <v>234</v>
      </c>
      <c r="D303" s="35" t="s">
        <v>29</v>
      </c>
      <c r="E303" s="37">
        <v>13.76</v>
      </c>
      <c r="F303" s="20"/>
      <c r="G303" s="20"/>
      <c r="H303" s="21">
        <f t="shared" si="184"/>
        <v>0</v>
      </c>
      <c r="I303" s="20">
        <f t="shared" si="185"/>
        <v>0</v>
      </c>
      <c r="J303" s="22">
        <f t="shared" si="186"/>
        <v>0</v>
      </c>
      <c r="K303" s="22">
        <f t="shared" si="187"/>
        <v>0</v>
      </c>
      <c r="L303" s="21">
        <f t="shared" si="188"/>
        <v>0</v>
      </c>
      <c r="M303" s="23">
        <f t="shared" si="189"/>
        <v>0</v>
      </c>
      <c r="N303" s="23">
        <f t="shared" si="190"/>
        <v>0</v>
      </c>
      <c r="O303" s="21">
        <f t="shared" si="191"/>
        <v>0</v>
      </c>
      <c r="P303" s="24" t="str">
        <f>IF(O303&lt;=(Relatório!O292*1.05),"PREÇO VÁLIDO","PREÇO INVÁLIDO")</f>
        <v>PREÇO VÁLIDO</v>
      </c>
      <c r="Q303" s="25">
        <f>(O303/Relatório!O292)-1</f>
        <v>-1</v>
      </c>
    </row>
    <row r="304" spans="1:17" s="6" customFormat="1" ht="18" x14ac:dyDescent="0.2">
      <c r="A304" s="59" t="s">
        <v>65</v>
      </c>
      <c r="B304" s="36">
        <v>89363</v>
      </c>
      <c r="C304" s="35" t="s">
        <v>235</v>
      </c>
      <c r="D304" s="35" t="s">
        <v>31</v>
      </c>
      <c r="E304" s="40">
        <v>4</v>
      </c>
      <c r="F304" s="20"/>
      <c r="G304" s="20"/>
      <c r="H304" s="21">
        <f t="shared" si="184"/>
        <v>0</v>
      </c>
      <c r="I304" s="20">
        <f t="shared" si="185"/>
        <v>0</v>
      </c>
      <c r="J304" s="22">
        <f t="shared" si="186"/>
        <v>0</v>
      </c>
      <c r="K304" s="22">
        <f t="shared" si="187"/>
        <v>0</v>
      </c>
      <c r="L304" s="21">
        <f t="shared" si="188"/>
        <v>0</v>
      </c>
      <c r="M304" s="23">
        <f t="shared" si="189"/>
        <v>0</v>
      </c>
      <c r="N304" s="23">
        <f t="shared" si="190"/>
        <v>0</v>
      </c>
      <c r="O304" s="21">
        <f t="shared" si="191"/>
        <v>0</v>
      </c>
      <c r="P304" s="24" t="str">
        <f>IF(O304&lt;=(Relatório!O293*1.05),"PREÇO VÁLIDO","PREÇO INVÁLIDO")</f>
        <v>PREÇO VÁLIDO</v>
      </c>
      <c r="Q304" s="25">
        <f>(O304/Relatório!O293)-1</f>
        <v>-1</v>
      </c>
    </row>
    <row r="305" spans="1:17" s="6" customFormat="1" ht="18" x14ac:dyDescent="0.2">
      <c r="A305" s="59" t="s">
        <v>65</v>
      </c>
      <c r="B305" s="36">
        <v>89502</v>
      </c>
      <c r="C305" s="35" t="s">
        <v>236</v>
      </c>
      <c r="D305" s="35" t="s">
        <v>31</v>
      </c>
      <c r="E305" s="40">
        <v>7</v>
      </c>
      <c r="F305" s="20"/>
      <c r="G305" s="20"/>
      <c r="H305" s="21">
        <f t="shared" si="184"/>
        <v>0</v>
      </c>
      <c r="I305" s="20">
        <f t="shared" si="185"/>
        <v>0</v>
      </c>
      <c r="J305" s="22">
        <f t="shared" si="186"/>
        <v>0</v>
      </c>
      <c r="K305" s="22">
        <f t="shared" si="187"/>
        <v>0</v>
      </c>
      <c r="L305" s="21">
        <f t="shared" si="188"/>
        <v>0</v>
      </c>
      <c r="M305" s="23">
        <f t="shared" si="189"/>
        <v>0</v>
      </c>
      <c r="N305" s="23">
        <f t="shared" si="190"/>
        <v>0</v>
      </c>
      <c r="O305" s="21">
        <f t="shared" si="191"/>
        <v>0</v>
      </c>
      <c r="P305" s="24" t="str">
        <f>IF(O305&lt;=(Relatório!O294*1.05),"PREÇO VÁLIDO","PREÇO INVÁLIDO")</f>
        <v>PREÇO VÁLIDO</v>
      </c>
      <c r="Q305" s="25">
        <f>(O305/Relatório!O294)-1</f>
        <v>-1</v>
      </c>
    </row>
    <row r="306" spans="1:17" s="6" customFormat="1" ht="18" x14ac:dyDescent="0.2">
      <c r="A306" s="59" t="s">
        <v>65</v>
      </c>
      <c r="B306" s="36">
        <v>89515</v>
      </c>
      <c r="C306" s="35" t="s">
        <v>237</v>
      </c>
      <c r="D306" s="35" t="s">
        <v>31</v>
      </c>
      <c r="E306" s="40">
        <v>1</v>
      </c>
      <c r="F306" s="20"/>
      <c r="G306" s="20"/>
      <c r="H306" s="21">
        <f t="shared" si="184"/>
        <v>0</v>
      </c>
      <c r="I306" s="20">
        <f t="shared" si="185"/>
        <v>0</v>
      </c>
      <c r="J306" s="22">
        <f t="shared" si="186"/>
        <v>0</v>
      </c>
      <c r="K306" s="22">
        <f t="shared" si="187"/>
        <v>0</v>
      </c>
      <c r="L306" s="21">
        <f t="shared" si="188"/>
        <v>0</v>
      </c>
      <c r="M306" s="23">
        <f t="shared" si="189"/>
        <v>0</v>
      </c>
      <c r="N306" s="23">
        <f t="shared" si="190"/>
        <v>0</v>
      </c>
      <c r="O306" s="21">
        <f t="shared" si="191"/>
        <v>0</v>
      </c>
      <c r="P306" s="24" t="str">
        <f>IF(O306&lt;=(Relatório!O295*1.05),"PREÇO VÁLIDO","PREÇO INVÁLIDO")</f>
        <v>PREÇO VÁLIDO</v>
      </c>
      <c r="Q306" s="25">
        <f>(O306/Relatório!O295)-1</f>
        <v>-1</v>
      </c>
    </row>
    <row r="307" spans="1:17" s="6" customFormat="1" ht="18" x14ac:dyDescent="0.2">
      <c r="A307" s="59" t="s">
        <v>65</v>
      </c>
      <c r="B307" s="36">
        <v>89362</v>
      </c>
      <c r="C307" s="35" t="s">
        <v>238</v>
      </c>
      <c r="D307" s="35" t="s">
        <v>31</v>
      </c>
      <c r="E307" s="40">
        <v>9</v>
      </c>
      <c r="F307" s="20"/>
      <c r="G307" s="20"/>
      <c r="H307" s="21">
        <f t="shared" si="184"/>
        <v>0</v>
      </c>
      <c r="I307" s="20">
        <f t="shared" si="185"/>
        <v>0</v>
      </c>
      <c r="J307" s="22">
        <f t="shared" si="186"/>
        <v>0</v>
      </c>
      <c r="K307" s="22">
        <f t="shared" si="187"/>
        <v>0</v>
      </c>
      <c r="L307" s="21">
        <f t="shared" si="188"/>
        <v>0</v>
      </c>
      <c r="M307" s="23">
        <f t="shared" si="189"/>
        <v>0</v>
      </c>
      <c r="N307" s="23">
        <f t="shared" si="190"/>
        <v>0</v>
      </c>
      <c r="O307" s="21">
        <f t="shared" si="191"/>
        <v>0</v>
      </c>
      <c r="P307" s="24" t="str">
        <f>IF(O307&lt;=(Relatório!O296*1.05),"PREÇO VÁLIDO","PREÇO INVÁLIDO")</f>
        <v>PREÇO VÁLIDO</v>
      </c>
      <c r="Q307" s="25">
        <f>(O307/Relatório!O296)-1</f>
        <v>-1</v>
      </c>
    </row>
    <row r="308" spans="1:17" s="6" customFormat="1" ht="18" x14ac:dyDescent="0.2">
      <c r="A308" s="59" t="s">
        <v>65</v>
      </c>
      <c r="B308" s="36">
        <v>89497</v>
      </c>
      <c r="C308" s="35" t="s">
        <v>239</v>
      </c>
      <c r="D308" s="35" t="s">
        <v>31</v>
      </c>
      <c r="E308" s="37">
        <v>11</v>
      </c>
      <c r="F308" s="20"/>
      <c r="G308" s="20"/>
      <c r="H308" s="21">
        <f t="shared" si="184"/>
        <v>0</v>
      </c>
      <c r="I308" s="20">
        <f t="shared" si="185"/>
        <v>0</v>
      </c>
      <c r="J308" s="22">
        <f t="shared" si="186"/>
        <v>0</v>
      </c>
      <c r="K308" s="22">
        <f t="shared" si="187"/>
        <v>0</v>
      </c>
      <c r="L308" s="21">
        <f t="shared" si="188"/>
        <v>0</v>
      </c>
      <c r="M308" s="23">
        <f t="shared" si="189"/>
        <v>0</v>
      </c>
      <c r="N308" s="23">
        <f t="shared" si="190"/>
        <v>0</v>
      </c>
      <c r="O308" s="21">
        <f t="shared" si="191"/>
        <v>0</v>
      </c>
      <c r="P308" s="24" t="str">
        <f>IF(O308&lt;=(Relatório!O297*1.05),"PREÇO VÁLIDO","PREÇO INVÁLIDO")</f>
        <v>PREÇO VÁLIDO</v>
      </c>
      <c r="Q308" s="25">
        <f>(O308/Relatório!O297)-1</f>
        <v>-1</v>
      </c>
    </row>
    <row r="309" spans="1:17" s="6" customFormat="1" ht="18" x14ac:dyDescent="0.2">
      <c r="A309" s="59" t="s">
        <v>65</v>
      </c>
      <c r="B309" s="36">
        <v>89501</v>
      </c>
      <c r="C309" s="35" t="s">
        <v>240</v>
      </c>
      <c r="D309" s="35" t="s">
        <v>31</v>
      </c>
      <c r="E309" s="37">
        <v>12</v>
      </c>
      <c r="F309" s="20"/>
      <c r="G309" s="20"/>
      <c r="H309" s="21">
        <f t="shared" si="184"/>
        <v>0</v>
      </c>
      <c r="I309" s="20">
        <f t="shared" si="185"/>
        <v>0</v>
      </c>
      <c r="J309" s="22">
        <f t="shared" si="186"/>
        <v>0</v>
      </c>
      <c r="K309" s="22">
        <f t="shared" si="187"/>
        <v>0</v>
      </c>
      <c r="L309" s="21">
        <f t="shared" si="188"/>
        <v>0</v>
      </c>
      <c r="M309" s="23">
        <f t="shared" si="189"/>
        <v>0</v>
      </c>
      <c r="N309" s="23">
        <f t="shared" si="190"/>
        <v>0</v>
      </c>
      <c r="O309" s="21">
        <f t="shared" si="191"/>
        <v>0</v>
      </c>
      <c r="P309" s="24" t="str">
        <f>IF(O309&lt;=(Relatório!O298*1.05),"PREÇO VÁLIDO","PREÇO INVÁLIDO")</f>
        <v>PREÇO VÁLIDO</v>
      </c>
      <c r="Q309" s="25">
        <f>(O309/Relatório!O298)-1</f>
        <v>-1</v>
      </c>
    </row>
    <row r="310" spans="1:17" s="6" customFormat="1" ht="18" x14ac:dyDescent="0.2">
      <c r="A310" s="59" t="s">
        <v>65</v>
      </c>
      <c r="B310" s="36">
        <v>89505</v>
      </c>
      <c r="C310" s="35" t="s">
        <v>241</v>
      </c>
      <c r="D310" s="35" t="s">
        <v>31</v>
      </c>
      <c r="E310" s="40">
        <v>2</v>
      </c>
      <c r="F310" s="20"/>
      <c r="G310" s="20"/>
      <c r="H310" s="21">
        <f t="shared" si="184"/>
        <v>0</v>
      </c>
      <c r="I310" s="20">
        <f t="shared" si="185"/>
        <v>0</v>
      </c>
      <c r="J310" s="22">
        <f t="shared" si="186"/>
        <v>0</v>
      </c>
      <c r="K310" s="22">
        <f t="shared" si="187"/>
        <v>0</v>
      </c>
      <c r="L310" s="21">
        <f t="shared" si="188"/>
        <v>0</v>
      </c>
      <c r="M310" s="23">
        <f t="shared" si="189"/>
        <v>0</v>
      </c>
      <c r="N310" s="23">
        <f t="shared" si="190"/>
        <v>0</v>
      </c>
      <c r="O310" s="21">
        <f t="shared" si="191"/>
        <v>0</v>
      </c>
      <c r="P310" s="24" t="str">
        <f>IF(O310&lt;=(Relatório!O299*1.05),"PREÇO VÁLIDO","PREÇO INVÁLIDO")</f>
        <v>PREÇO VÁLIDO</v>
      </c>
      <c r="Q310" s="25">
        <f>(O310/Relatório!O299)-1</f>
        <v>-1</v>
      </c>
    </row>
    <row r="311" spans="1:17" s="6" customFormat="1" ht="18" x14ac:dyDescent="0.2">
      <c r="A311" s="59" t="s">
        <v>65</v>
      </c>
      <c r="B311" s="36">
        <v>89513</v>
      </c>
      <c r="C311" s="35" t="s">
        <v>242</v>
      </c>
      <c r="D311" s="35" t="s">
        <v>31</v>
      </c>
      <c r="E311" s="40">
        <v>6</v>
      </c>
      <c r="F311" s="20"/>
      <c r="G311" s="20"/>
      <c r="H311" s="21">
        <f t="shared" si="184"/>
        <v>0</v>
      </c>
      <c r="I311" s="20">
        <f t="shared" si="185"/>
        <v>0</v>
      </c>
      <c r="J311" s="22">
        <f t="shared" si="186"/>
        <v>0</v>
      </c>
      <c r="K311" s="22">
        <f t="shared" si="187"/>
        <v>0</v>
      </c>
      <c r="L311" s="21">
        <f t="shared" si="188"/>
        <v>0</v>
      </c>
      <c r="M311" s="23">
        <f t="shared" si="189"/>
        <v>0</v>
      </c>
      <c r="N311" s="23">
        <f t="shared" si="190"/>
        <v>0</v>
      </c>
      <c r="O311" s="21">
        <f t="shared" si="191"/>
        <v>0</v>
      </c>
      <c r="P311" s="24" t="str">
        <f>IF(O311&lt;=(Relatório!O300*1.05),"PREÇO VÁLIDO","PREÇO INVÁLIDO")</f>
        <v>PREÇO VÁLIDO</v>
      </c>
      <c r="Q311" s="25">
        <f>(O311/Relatório!O300)-1</f>
        <v>-1</v>
      </c>
    </row>
    <row r="312" spans="1:17" s="6" customFormat="1" ht="18" x14ac:dyDescent="0.2">
      <c r="A312" s="59" t="s">
        <v>65</v>
      </c>
      <c r="B312" s="36">
        <v>89395</v>
      </c>
      <c r="C312" s="35" t="s">
        <v>243</v>
      </c>
      <c r="D312" s="35" t="s">
        <v>31</v>
      </c>
      <c r="E312" s="40">
        <v>4</v>
      </c>
      <c r="F312" s="20"/>
      <c r="G312" s="20"/>
      <c r="H312" s="21">
        <f t="shared" si="184"/>
        <v>0</v>
      </c>
      <c r="I312" s="20">
        <f t="shared" si="185"/>
        <v>0</v>
      </c>
      <c r="J312" s="22">
        <f t="shared" si="186"/>
        <v>0</v>
      </c>
      <c r="K312" s="22">
        <f t="shared" si="187"/>
        <v>0</v>
      </c>
      <c r="L312" s="21">
        <f t="shared" si="188"/>
        <v>0</v>
      </c>
      <c r="M312" s="23">
        <f t="shared" si="189"/>
        <v>0</v>
      </c>
      <c r="N312" s="23">
        <f t="shared" si="190"/>
        <v>0</v>
      </c>
      <c r="O312" s="21">
        <f t="shared" si="191"/>
        <v>0</v>
      </c>
      <c r="P312" s="24" t="str">
        <f>IF(O312&lt;=(Relatório!O301*1.05),"PREÇO VÁLIDO","PREÇO INVÁLIDO")</f>
        <v>PREÇO VÁLIDO</v>
      </c>
      <c r="Q312" s="25">
        <f>(O312/Relatório!O301)-1</f>
        <v>-1</v>
      </c>
    </row>
    <row r="313" spans="1:17" s="6" customFormat="1" ht="18" x14ac:dyDescent="0.2">
      <c r="A313" s="59" t="s">
        <v>65</v>
      </c>
      <c r="B313" s="36">
        <v>89398</v>
      </c>
      <c r="C313" s="35" t="s">
        <v>244</v>
      </c>
      <c r="D313" s="35" t="s">
        <v>31</v>
      </c>
      <c r="E313" s="40">
        <v>1</v>
      </c>
      <c r="F313" s="20"/>
      <c r="G313" s="20"/>
      <c r="H313" s="21">
        <f t="shared" si="184"/>
        <v>0</v>
      </c>
      <c r="I313" s="20">
        <f t="shared" si="185"/>
        <v>0</v>
      </c>
      <c r="J313" s="22">
        <f t="shared" si="186"/>
        <v>0</v>
      </c>
      <c r="K313" s="22">
        <f t="shared" si="187"/>
        <v>0</v>
      </c>
      <c r="L313" s="21">
        <f t="shared" si="188"/>
        <v>0</v>
      </c>
      <c r="M313" s="23">
        <f t="shared" si="189"/>
        <v>0</v>
      </c>
      <c r="N313" s="23">
        <f t="shared" si="190"/>
        <v>0</v>
      </c>
      <c r="O313" s="21">
        <f t="shared" si="191"/>
        <v>0</v>
      </c>
      <c r="P313" s="24" t="str">
        <f>IF(O313&lt;=(Relatório!O302*1.05),"PREÇO VÁLIDO","PREÇO INVÁLIDO")</f>
        <v>PREÇO VÁLIDO</v>
      </c>
      <c r="Q313" s="25">
        <f>(O313/Relatório!O302)-1</f>
        <v>-1</v>
      </c>
    </row>
    <row r="314" spans="1:17" s="6" customFormat="1" ht="18" x14ac:dyDescent="0.2">
      <c r="A314" s="59" t="s">
        <v>65</v>
      </c>
      <c r="B314" s="36">
        <v>89623</v>
      </c>
      <c r="C314" s="35" t="s">
        <v>245</v>
      </c>
      <c r="D314" s="35" t="s">
        <v>31</v>
      </c>
      <c r="E314" s="40">
        <v>2</v>
      </c>
      <c r="F314" s="20"/>
      <c r="G314" s="20"/>
      <c r="H314" s="21">
        <f t="shared" si="184"/>
        <v>0</v>
      </c>
      <c r="I314" s="20">
        <f t="shared" si="185"/>
        <v>0</v>
      </c>
      <c r="J314" s="22">
        <f t="shared" si="186"/>
        <v>0</v>
      </c>
      <c r="K314" s="22">
        <f t="shared" si="187"/>
        <v>0</v>
      </c>
      <c r="L314" s="21">
        <f t="shared" si="188"/>
        <v>0</v>
      </c>
      <c r="M314" s="23">
        <f t="shared" si="189"/>
        <v>0</v>
      </c>
      <c r="N314" s="23">
        <f t="shared" si="190"/>
        <v>0</v>
      </c>
      <c r="O314" s="21">
        <f t="shared" si="191"/>
        <v>0</v>
      </c>
      <c r="P314" s="24" t="str">
        <f>IF(O314&lt;=(Relatório!O303*1.05),"PREÇO VÁLIDO","PREÇO INVÁLIDO")</f>
        <v>PREÇO VÁLIDO</v>
      </c>
      <c r="Q314" s="25">
        <f>(O314/Relatório!O303)-1</f>
        <v>-1</v>
      </c>
    </row>
    <row r="315" spans="1:17" s="6" customFormat="1" ht="18" x14ac:dyDescent="0.2">
      <c r="A315" s="59" t="s">
        <v>65</v>
      </c>
      <c r="B315" s="36">
        <v>89625</v>
      </c>
      <c r="C315" s="35" t="s">
        <v>246</v>
      </c>
      <c r="D315" s="35" t="s">
        <v>31</v>
      </c>
      <c r="E315" s="40">
        <v>7</v>
      </c>
      <c r="F315" s="20"/>
      <c r="G315" s="20"/>
      <c r="H315" s="21">
        <f t="shared" si="184"/>
        <v>0</v>
      </c>
      <c r="I315" s="20">
        <f t="shared" si="185"/>
        <v>0</v>
      </c>
      <c r="J315" s="22">
        <f t="shared" si="186"/>
        <v>0</v>
      </c>
      <c r="K315" s="22">
        <f t="shared" si="187"/>
        <v>0</v>
      </c>
      <c r="L315" s="21">
        <f t="shared" si="188"/>
        <v>0</v>
      </c>
      <c r="M315" s="23">
        <f t="shared" si="189"/>
        <v>0</v>
      </c>
      <c r="N315" s="23">
        <f t="shared" si="190"/>
        <v>0</v>
      </c>
      <c r="O315" s="21">
        <f t="shared" si="191"/>
        <v>0</v>
      </c>
      <c r="P315" s="24" t="str">
        <f>IF(O315&lt;=(Relatório!O304*1.05),"PREÇO VÁLIDO","PREÇO INVÁLIDO")</f>
        <v>PREÇO VÁLIDO</v>
      </c>
      <c r="Q315" s="25">
        <f>(O315/Relatório!O304)-1</f>
        <v>-1</v>
      </c>
    </row>
    <row r="316" spans="1:17" s="6" customFormat="1" ht="18" x14ac:dyDescent="0.2">
      <c r="A316" s="59" t="s">
        <v>65</v>
      </c>
      <c r="B316" s="36">
        <v>89629</v>
      </c>
      <c r="C316" s="35" t="s">
        <v>247</v>
      </c>
      <c r="D316" s="35" t="s">
        <v>31</v>
      </c>
      <c r="E316" s="40">
        <v>6</v>
      </c>
      <c r="F316" s="20"/>
      <c r="G316" s="20"/>
      <c r="H316" s="21">
        <f t="shared" si="184"/>
        <v>0</v>
      </c>
      <c r="I316" s="20">
        <f t="shared" si="185"/>
        <v>0</v>
      </c>
      <c r="J316" s="22">
        <f t="shared" si="186"/>
        <v>0</v>
      </c>
      <c r="K316" s="22">
        <f t="shared" si="187"/>
        <v>0</v>
      </c>
      <c r="L316" s="21">
        <f t="shared" si="188"/>
        <v>0</v>
      </c>
      <c r="M316" s="23">
        <f t="shared" si="189"/>
        <v>0</v>
      </c>
      <c r="N316" s="23">
        <f t="shared" si="190"/>
        <v>0</v>
      </c>
      <c r="O316" s="21">
        <f t="shared" si="191"/>
        <v>0</v>
      </c>
      <c r="P316" s="24" t="str">
        <f>IF(O316&lt;=(Relatório!O305*1.05),"PREÇO VÁLIDO","PREÇO INVÁLIDO")</f>
        <v>PREÇO VÁLIDO</v>
      </c>
      <c r="Q316" s="25">
        <f>(O316/Relatório!O305)-1</f>
        <v>-1</v>
      </c>
    </row>
    <row r="317" spans="1:17" s="6" customFormat="1" ht="18" x14ac:dyDescent="0.2">
      <c r="A317" s="59" t="s">
        <v>65</v>
      </c>
      <c r="B317" s="36">
        <v>90373</v>
      </c>
      <c r="C317" s="35" t="s">
        <v>248</v>
      </c>
      <c r="D317" s="35" t="s">
        <v>31</v>
      </c>
      <c r="E317" s="37">
        <v>17</v>
      </c>
      <c r="F317" s="20"/>
      <c r="G317" s="20"/>
      <c r="H317" s="21">
        <f t="shared" si="184"/>
        <v>0</v>
      </c>
      <c r="I317" s="20">
        <f t="shared" si="185"/>
        <v>0</v>
      </c>
      <c r="J317" s="22">
        <f t="shared" si="186"/>
        <v>0</v>
      </c>
      <c r="K317" s="22">
        <f t="shared" si="187"/>
        <v>0</v>
      </c>
      <c r="L317" s="21">
        <f t="shared" si="188"/>
        <v>0</v>
      </c>
      <c r="M317" s="23">
        <f t="shared" si="189"/>
        <v>0</v>
      </c>
      <c r="N317" s="23">
        <f t="shared" si="190"/>
        <v>0</v>
      </c>
      <c r="O317" s="21">
        <f t="shared" si="191"/>
        <v>0</v>
      </c>
      <c r="P317" s="24" t="str">
        <f>IF(O317&lt;=(Relatório!O306*1.05),"PREÇO VÁLIDO","PREÇO INVÁLIDO")</f>
        <v>PREÇO VÁLIDO</v>
      </c>
      <c r="Q317" s="25">
        <f>(O317/Relatório!O306)-1</f>
        <v>-1</v>
      </c>
    </row>
    <row r="318" spans="1:17" s="6" customFormat="1" ht="18" x14ac:dyDescent="0.2">
      <c r="A318" s="59" t="s">
        <v>65</v>
      </c>
      <c r="B318" s="43">
        <v>103953</v>
      </c>
      <c r="C318" s="35" t="s">
        <v>249</v>
      </c>
      <c r="D318" s="35" t="s">
        <v>31</v>
      </c>
      <c r="E318" s="40">
        <v>1</v>
      </c>
      <c r="F318" s="20"/>
      <c r="G318" s="20"/>
      <c r="H318" s="21">
        <f t="shared" si="184"/>
        <v>0</v>
      </c>
      <c r="I318" s="20">
        <f t="shared" si="185"/>
        <v>0</v>
      </c>
      <c r="J318" s="22">
        <f t="shared" si="186"/>
        <v>0</v>
      </c>
      <c r="K318" s="22">
        <f t="shared" si="187"/>
        <v>0</v>
      </c>
      <c r="L318" s="21">
        <f t="shared" si="188"/>
        <v>0</v>
      </c>
      <c r="M318" s="23">
        <f t="shared" si="189"/>
        <v>0</v>
      </c>
      <c r="N318" s="23">
        <f t="shared" si="190"/>
        <v>0</v>
      </c>
      <c r="O318" s="21">
        <f t="shared" si="191"/>
        <v>0</v>
      </c>
      <c r="P318" s="24" t="str">
        <f>IF(O318&lt;=(Relatório!O307*1.05),"PREÇO VÁLIDO","PREÇO INVÁLIDO")</f>
        <v>PREÇO VÁLIDO</v>
      </c>
      <c r="Q318" s="25">
        <f>(O318/Relatório!O307)-1</f>
        <v>-1</v>
      </c>
    </row>
    <row r="319" spans="1:17" s="6" customFormat="1" ht="18" x14ac:dyDescent="0.2">
      <c r="A319" s="59" t="s">
        <v>65</v>
      </c>
      <c r="B319" s="43">
        <v>103999</v>
      </c>
      <c r="C319" s="35" t="s">
        <v>250</v>
      </c>
      <c r="D319" s="35" t="s">
        <v>31</v>
      </c>
      <c r="E319" s="40">
        <v>2</v>
      </c>
      <c r="F319" s="20"/>
      <c r="G319" s="20"/>
      <c r="H319" s="21">
        <f t="shared" si="184"/>
        <v>0</v>
      </c>
      <c r="I319" s="20">
        <f t="shared" si="185"/>
        <v>0</v>
      </c>
      <c r="J319" s="22">
        <f t="shared" si="186"/>
        <v>0</v>
      </c>
      <c r="K319" s="22">
        <f t="shared" si="187"/>
        <v>0</v>
      </c>
      <c r="L319" s="21">
        <f t="shared" si="188"/>
        <v>0</v>
      </c>
      <c r="M319" s="23">
        <f t="shared" si="189"/>
        <v>0</v>
      </c>
      <c r="N319" s="23">
        <f t="shared" si="190"/>
        <v>0</v>
      </c>
      <c r="O319" s="21">
        <f t="shared" si="191"/>
        <v>0</v>
      </c>
      <c r="P319" s="24" t="str">
        <f>IF(O319&lt;=(Relatório!O308*1.05),"PREÇO VÁLIDO","PREÇO INVÁLIDO")</f>
        <v>PREÇO VÁLIDO</v>
      </c>
      <c r="Q319" s="25">
        <f>(O319/Relatório!O308)-1</f>
        <v>-1</v>
      </c>
    </row>
    <row r="320" spans="1:17" s="6" customFormat="1" ht="18" x14ac:dyDescent="0.2">
      <c r="A320" s="59" t="s">
        <v>65</v>
      </c>
      <c r="B320" s="43">
        <v>103968</v>
      </c>
      <c r="C320" s="35" t="s">
        <v>251</v>
      </c>
      <c r="D320" s="35" t="s">
        <v>31</v>
      </c>
      <c r="E320" s="40">
        <v>2</v>
      </c>
      <c r="F320" s="20"/>
      <c r="G320" s="20"/>
      <c r="H320" s="21">
        <f t="shared" si="184"/>
        <v>0</v>
      </c>
      <c r="I320" s="20">
        <f t="shared" si="185"/>
        <v>0</v>
      </c>
      <c r="J320" s="22">
        <f t="shared" si="186"/>
        <v>0</v>
      </c>
      <c r="K320" s="22">
        <f t="shared" si="187"/>
        <v>0</v>
      </c>
      <c r="L320" s="21">
        <f t="shared" si="188"/>
        <v>0</v>
      </c>
      <c r="M320" s="23">
        <f t="shared" si="189"/>
        <v>0</v>
      </c>
      <c r="N320" s="23">
        <f t="shared" si="190"/>
        <v>0</v>
      </c>
      <c r="O320" s="21">
        <f t="shared" si="191"/>
        <v>0</v>
      </c>
      <c r="P320" s="24" t="str">
        <f>IF(O320&lt;=(Relatório!O309*1.05),"PREÇO VÁLIDO","PREÇO INVÁLIDO")</f>
        <v>PREÇO VÁLIDO</v>
      </c>
      <c r="Q320" s="25">
        <f>(O320/Relatório!O309)-1</f>
        <v>-1</v>
      </c>
    </row>
    <row r="321" spans="1:17" s="6" customFormat="1" x14ac:dyDescent="0.2">
      <c r="A321" s="62"/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</row>
    <row r="322" spans="1:17" s="6" customFormat="1" x14ac:dyDescent="0.2">
      <c r="A322" s="64" t="s">
        <v>252</v>
      </c>
      <c r="B322" s="65"/>
      <c r="C322" s="65"/>
      <c r="D322" s="65"/>
      <c r="E322" s="65"/>
      <c r="F322" s="71"/>
      <c r="G322" s="71"/>
      <c r="H322" s="65"/>
      <c r="I322" s="65"/>
      <c r="J322" s="65"/>
      <c r="K322" s="65"/>
      <c r="L322" s="65"/>
      <c r="M322" s="65"/>
      <c r="N322" s="65"/>
      <c r="O322" s="65"/>
      <c r="P322" s="65"/>
      <c r="Q322" s="65"/>
    </row>
    <row r="323" spans="1:17" s="6" customFormat="1" ht="18" x14ac:dyDescent="0.2">
      <c r="A323" s="56" t="s">
        <v>14</v>
      </c>
      <c r="B323" s="55" t="s">
        <v>15</v>
      </c>
      <c r="C323" s="55" t="s">
        <v>16</v>
      </c>
      <c r="D323" s="55" t="s">
        <v>17</v>
      </c>
      <c r="E323" s="57" t="s">
        <v>18</v>
      </c>
      <c r="F323" s="53" t="s">
        <v>19</v>
      </c>
      <c r="G323" s="54" t="s">
        <v>20</v>
      </c>
      <c r="H323" s="55" t="s">
        <v>21</v>
      </c>
      <c r="I323" s="53" t="s">
        <v>22</v>
      </c>
      <c r="J323" s="55" t="s">
        <v>33</v>
      </c>
      <c r="K323" s="55" t="s">
        <v>34</v>
      </c>
      <c r="L323" s="55" t="s">
        <v>23</v>
      </c>
      <c r="M323" s="55" t="s">
        <v>35</v>
      </c>
      <c r="N323" s="55" t="s">
        <v>36</v>
      </c>
      <c r="O323" s="55" t="s">
        <v>24</v>
      </c>
      <c r="P323" s="55" t="s">
        <v>25</v>
      </c>
      <c r="Q323" s="55" t="s">
        <v>26</v>
      </c>
    </row>
    <row r="324" spans="1:17" s="6" customFormat="1" ht="18" x14ac:dyDescent="0.2">
      <c r="A324" s="58" t="s">
        <v>82</v>
      </c>
      <c r="B324" s="29" t="s">
        <v>253</v>
      </c>
      <c r="C324" s="29" t="s">
        <v>254</v>
      </c>
      <c r="D324" s="29" t="s">
        <v>31</v>
      </c>
      <c r="E324" s="30">
        <v>1</v>
      </c>
      <c r="F324" s="20"/>
      <c r="G324" s="20"/>
      <c r="H324" s="21">
        <f t="shared" ref="H324:H371" si="192">TRUNC(F324+G324,2)</f>
        <v>0</v>
      </c>
      <c r="I324" s="20">
        <f t="shared" ref="I324:I371" si="193">$B$10</f>
        <v>0</v>
      </c>
      <c r="J324" s="22">
        <f t="shared" ref="J324:J371" si="194">F324+(I324/100*F324)</f>
        <v>0</v>
      </c>
      <c r="K324" s="22">
        <f t="shared" ref="K324:K371" si="195">G324+(I324/100*G324)</f>
        <v>0</v>
      </c>
      <c r="L324" s="21">
        <f t="shared" ref="L324:L371" si="196">TRUNC(J324+K324,2)</f>
        <v>0</v>
      </c>
      <c r="M324" s="23">
        <f t="shared" ref="M324:M371" si="197">IF((J324+K324),TRUNC((J324/(J324+K324)*O324),2),0)</f>
        <v>0</v>
      </c>
      <c r="N324" s="23">
        <f t="shared" ref="N324:N371" si="198">IF((J324+K324),TRUNC((K324/(J324+K324)*O324),2),0)</f>
        <v>0</v>
      </c>
      <c r="O324" s="21">
        <f t="shared" ref="O324:O371" si="199">TRUNC(L324*E324,2)</f>
        <v>0</v>
      </c>
      <c r="P324" s="24" t="str">
        <f>IF(O324&lt;=(Relatório!O313*1.05),"PREÇO VÁLIDO","PREÇO INVÁLIDO")</f>
        <v>PREÇO VÁLIDO</v>
      </c>
      <c r="Q324" s="25">
        <f>(O324/Relatório!O313)-1</f>
        <v>-1</v>
      </c>
    </row>
    <row r="325" spans="1:17" s="6" customFormat="1" ht="18" x14ac:dyDescent="0.2">
      <c r="A325" s="58" t="s">
        <v>64</v>
      </c>
      <c r="B325" s="29" t="s">
        <v>255</v>
      </c>
      <c r="C325" s="29" t="s">
        <v>256</v>
      </c>
      <c r="D325" s="29" t="s">
        <v>31</v>
      </c>
      <c r="E325" s="30">
        <v>1</v>
      </c>
      <c r="F325" s="20"/>
      <c r="G325" s="20"/>
      <c r="H325" s="21">
        <f t="shared" si="192"/>
        <v>0</v>
      </c>
      <c r="I325" s="20">
        <f t="shared" si="193"/>
        <v>0</v>
      </c>
      <c r="J325" s="22">
        <f t="shared" si="194"/>
        <v>0</v>
      </c>
      <c r="K325" s="22">
        <f t="shared" si="195"/>
        <v>0</v>
      </c>
      <c r="L325" s="21">
        <f t="shared" si="196"/>
        <v>0</v>
      </c>
      <c r="M325" s="23">
        <f t="shared" si="197"/>
        <v>0</v>
      </c>
      <c r="N325" s="23">
        <f t="shared" si="198"/>
        <v>0</v>
      </c>
      <c r="O325" s="21">
        <f t="shared" si="199"/>
        <v>0</v>
      </c>
      <c r="P325" s="24" t="str">
        <f>IF(O325&lt;=(Relatório!O314*1.05),"PREÇO VÁLIDO","PREÇO INVÁLIDO")</f>
        <v>PREÇO VÁLIDO</v>
      </c>
      <c r="Q325" s="25">
        <f>(O325/Relatório!O314)-1</f>
        <v>-1</v>
      </c>
    </row>
    <row r="326" spans="1:17" s="6" customFormat="1" ht="18" x14ac:dyDescent="0.2">
      <c r="A326" s="58" t="s">
        <v>82</v>
      </c>
      <c r="B326" s="29" t="s">
        <v>257</v>
      </c>
      <c r="C326" s="29" t="s">
        <v>258</v>
      </c>
      <c r="D326" s="29" t="s">
        <v>31</v>
      </c>
      <c r="E326" s="30">
        <v>4</v>
      </c>
      <c r="F326" s="20"/>
      <c r="G326" s="20"/>
      <c r="H326" s="21">
        <f t="shared" si="192"/>
        <v>0</v>
      </c>
      <c r="I326" s="20">
        <f t="shared" si="193"/>
        <v>0</v>
      </c>
      <c r="J326" s="22">
        <f t="shared" si="194"/>
        <v>0</v>
      </c>
      <c r="K326" s="22">
        <f t="shared" si="195"/>
        <v>0</v>
      </c>
      <c r="L326" s="21">
        <f t="shared" si="196"/>
        <v>0</v>
      </c>
      <c r="M326" s="23">
        <f t="shared" si="197"/>
        <v>0</v>
      </c>
      <c r="N326" s="23">
        <f t="shared" si="198"/>
        <v>0</v>
      </c>
      <c r="O326" s="21">
        <f t="shared" si="199"/>
        <v>0</v>
      </c>
      <c r="P326" s="24" t="str">
        <f>IF(O326&lt;=(Relatório!O315*1.05),"PREÇO VÁLIDO","PREÇO INVÁLIDO")</f>
        <v>PREÇO VÁLIDO</v>
      </c>
      <c r="Q326" s="25">
        <f>(O326/Relatório!O315)-1</f>
        <v>-1</v>
      </c>
    </row>
    <row r="327" spans="1:17" s="6" customFormat="1" ht="18" x14ac:dyDescent="0.2">
      <c r="A327" s="58" t="s">
        <v>82</v>
      </c>
      <c r="B327" s="29" t="s">
        <v>259</v>
      </c>
      <c r="C327" s="29" t="s">
        <v>260</v>
      </c>
      <c r="D327" s="29" t="s">
        <v>31</v>
      </c>
      <c r="E327" s="30">
        <v>1</v>
      </c>
      <c r="F327" s="20"/>
      <c r="G327" s="20"/>
      <c r="H327" s="21">
        <f t="shared" si="192"/>
        <v>0</v>
      </c>
      <c r="I327" s="20">
        <f t="shared" si="193"/>
        <v>0</v>
      </c>
      <c r="J327" s="22">
        <f t="shared" si="194"/>
        <v>0</v>
      </c>
      <c r="K327" s="22">
        <f t="shared" si="195"/>
        <v>0</v>
      </c>
      <c r="L327" s="21">
        <f t="shared" si="196"/>
        <v>0</v>
      </c>
      <c r="M327" s="23">
        <f t="shared" si="197"/>
        <v>0</v>
      </c>
      <c r="N327" s="23">
        <f t="shared" si="198"/>
        <v>0</v>
      </c>
      <c r="O327" s="21">
        <f t="shared" si="199"/>
        <v>0</v>
      </c>
      <c r="P327" s="24" t="str">
        <f>IF(O327&lt;=(Relatório!O316*1.05),"PREÇO VÁLIDO","PREÇO INVÁLIDO")</f>
        <v>PREÇO VÁLIDO</v>
      </c>
      <c r="Q327" s="25">
        <f>(O327/Relatório!O316)-1</f>
        <v>-1</v>
      </c>
    </row>
    <row r="328" spans="1:17" s="6" customFormat="1" ht="18" x14ac:dyDescent="0.2">
      <c r="A328" s="58" t="s">
        <v>82</v>
      </c>
      <c r="B328" s="29" t="s">
        <v>261</v>
      </c>
      <c r="C328" s="29" t="s">
        <v>262</v>
      </c>
      <c r="D328" s="29" t="s">
        <v>31</v>
      </c>
      <c r="E328" s="30">
        <v>4</v>
      </c>
      <c r="F328" s="20"/>
      <c r="G328" s="20"/>
      <c r="H328" s="21">
        <f t="shared" si="192"/>
        <v>0</v>
      </c>
      <c r="I328" s="20">
        <f t="shared" si="193"/>
        <v>0</v>
      </c>
      <c r="J328" s="22">
        <f t="shared" si="194"/>
        <v>0</v>
      </c>
      <c r="K328" s="22">
        <f t="shared" si="195"/>
        <v>0</v>
      </c>
      <c r="L328" s="21">
        <f t="shared" si="196"/>
        <v>0</v>
      </c>
      <c r="M328" s="23">
        <f t="shared" si="197"/>
        <v>0</v>
      </c>
      <c r="N328" s="23">
        <f t="shared" si="198"/>
        <v>0</v>
      </c>
      <c r="O328" s="21">
        <f t="shared" si="199"/>
        <v>0</v>
      </c>
      <c r="P328" s="24" t="str">
        <f>IF(O328&lt;=(Relatório!O317*1.05),"PREÇO VÁLIDO","PREÇO INVÁLIDO")</f>
        <v>PREÇO VÁLIDO</v>
      </c>
      <c r="Q328" s="25">
        <f>(O328/Relatório!O317)-1</f>
        <v>-1</v>
      </c>
    </row>
    <row r="329" spans="1:17" s="6" customFormat="1" ht="18" x14ac:dyDescent="0.2">
      <c r="A329" s="58" t="s">
        <v>82</v>
      </c>
      <c r="B329" s="29" t="s">
        <v>263</v>
      </c>
      <c r="C329" s="29" t="s">
        <v>264</v>
      </c>
      <c r="D329" s="29" t="s">
        <v>31</v>
      </c>
      <c r="E329" s="30">
        <v>1</v>
      </c>
      <c r="F329" s="20"/>
      <c r="G329" s="20"/>
      <c r="H329" s="21">
        <f t="shared" si="192"/>
        <v>0</v>
      </c>
      <c r="I329" s="20">
        <f t="shared" si="193"/>
        <v>0</v>
      </c>
      <c r="J329" s="22">
        <f t="shared" si="194"/>
        <v>0</v>
      </c>
      <c r="K329" s="22">
        <f t="shared" si="195"/>
        <v>0</v>
      </c>
      <c r="L329" s="21">
        <f t="shared" si="196"/>
        <v>0</v>
      </c>
      <c r="M329" s="23">
        <f t="shared" si="197"/>
        <v>0</v>
      </c>
      <c r="N329" s="23">
        <f t="shared" si="198"/>
        <v>0</v>
      </c>
      <c r="O329" s="21">
        <f t="shared" si="199"/>
        <v>0</v>
      </c>
      <c r="P329" s="24" t="str">
        <f>IF(O329&lt;=(Relatório!O318*1.05),"PREÇO VÁLIDO","PREÇO INVÁLIDO")</f>
        <v>PREÇO VÁLIDO</v>
      </c>
      <c r="Q329" s="25">
        <f>(O329/Relatório!O318)-1</f>
        <v>-1</v>
      </c>
    </row>
    <row r="330" spans="1:17" s="6" customFormat="1" ht="27" x14ac:dyDescent="0.2">
      <c r="A330" s="58" t="s">
        <v>186</v>
      </c>
      <c r="B330" s="29" t="s">
        <v>265</v>
      </c>
      <c r="C330" s="29" t="s">
        <v>266</v>
      </c>
      <c r="D330" s="29" t="s">
        <v>31</v>
      </c>
      <c r="E330" s="30">
        <v>1</v>
      </c>
      <c r="F330" s="20"/>
      <c r="G330" s="20"/>
      <c r="H330" s="21">
        <f t="shared" si="192"/>
        <v>0</v>
      </c>
      <c r="I330" s="20">
        <f t="shared" si="193"/>
        <v>0</v>
      </c>
      <c r="J330" s="22">
        <f t="shared" si="194"/>
        <v>0</v>
      </c>
      <c r="K330" s="22">
        <f t="shared" si="195"/>
        <v>0</v>
      </c>
      <c r="L330" s="21">
        <f t="shared" si="196"/>
        <v>0</v>
      </c>
      <c r="M330" s="23">
        <f t="shared" si="197"/>
        <v>0</v>
      </c>
      <c r="N330" s="23">
        <f t="shared" si="198"/>
        <v>0</v>
      </c>
      <c r="O330" s="21">
        <f t="shared" si="199"/>
        <v>0</v>
      </c>
      <c r="P330" s="24" t="str">
        <f>IF(O330&lt;=(Relatório!O319*1.05),"PREÇO VÁLIDO","PREÇO INVÁLIDO")</f>
        <v>PREÇO VÁLIDO</v>
      </c>
      <c r="Q330" s="25">
        <f>(O330/Relatório!O319)-1</f>
        <v>-1</v>
      </c>
    </row>
    <row r="331" spans="1:17" s="6" customFormat="1" ht="18" x14ac:dyDescent="0.2">
      <c r="A331" s="58" t="s">
        <v>186</v>
      </c>
      <c r="B331" s="29" t="s">
        <v>267</v>
      </c>
      <c r="C331" s="29" t="s">
        <v>268</v>
      </c>
      <c r="D331" s="29" t="s">
        <v>31</v>
      </c>
      <c r="E331" s="30">
        <v>1</v>
      </c>
      <c r="F331" s="20"/>
      <c r="G331" s="20"/>
      <c r="H331" s="21">
        <f t="shared" si="192"/>
        <v>0</v>
      </c>
      <c r="I331" s="20">
        <f t="shared" si="193"/>
        <v>0</v>
      </c>
      <c r="J331" s="22">
        <f t="shared" si="194"/>
        <v>0</v>
      </c>
      <c r="K331" s="22">
        <f t="shared" si="195"/>
        <v>0</v>
      </c>
      <c r="L331" s="21">
        <f t="shared" si="196"/>
        <v>0</v>
      </c>
      <c r="M331" s="23">
        <f t="shared" si="197"/>
        <v>0</v>
      </c>
      <c r="N331" s="23">
        <f t="shared" si="198"/>
        <v>0</v>
      </c>
      <c r="O331" s="21">
        <f t="shared" si="199"/>
        <v>0</v>
      </c>
      <c r="P331" s="24" t="str">
        <f>IF(O331&lt;=(Relatório!O320*1.05),"PREÇO VÁLIDO","PREÇO INVÁLIDO")</f>
        <v>PREÇO VÁLIDO</v>
      </c>
      <c r="Q331" s="25">
        <f>(O331/Relatório!O320)-1</f>
        <v>-1</v>
      </c>
    </row>
    <row r="332" spans="1:17" s="6" customFormat="1" ht="18" x14ac:dyDescent="0.2">
      <c r="A332" s="58" t="s">
        <v>186</v>
      </c>
      <c r="B332" s="29" t="s">
        <v>269</v>
      </c>
      <c r="C332" s="29" t="s">
        <v>270</v>
      </c>
      <c r="D332" s="29" t="s">
        <v>31</v>
      </c>
      <c r="E332" s="30">
        <v>1</v>
      </c>
      <c r="F332" s="20"/>
      <c r="G332" s="20"/>
      <c r="H332" s="21">
        <f t="shared" si="192"/>
        <v>0</v>
      </c>
      <c r="I332" s="20">
        <f t="shared" si="193"/>
        <v>0</v>
      </c>
      <c r="J332" s="22">
        <f t="shared" si="194"/>
        <v>0</v>
      </c>
      <c r="K332" s="22">
        <f t="shared" si="195"/>
        <v>0</v>
      </c>
      <c r="L332" s="21">
        <f t="shared" si="196"/>
        <v>0</v>
      </c>
      <c r="M332" s="23">
        <f t="shared" si="197"/>
        <v>0</v>
      </c>
      <c r="N332" s="23">
        <f t="shared" si="198"/>
        <v>0</v>
      </c>
      <c r="O332" s="21">
        <f t="shared" si="199"/>
        <v>0</v>
      </c>
      <c r="P332" s="24" t="str">
        <f>IF(O332&lt;=(Relatório!O321*1.05),"PREÇO VÁLIDO","PREÇO INVÁLIDO")</f>
        <v>PREÇO VÁLIDO</v>
      </c>
      <c r="Q332" s="25">
        <f>(O332/Relatório!O321)-1</f>
        <v>-1</v>
      </c>
    </row>
    <row r="333" spans="1:17" s="6" customFormat="1" ht="18" x14ac:dyDescent="0.2">
      <c r="A333" s="58" t="s">
        <v>186</v>
      </c>
      <c r="B333" s="29" t="s">
        <v>271</v>
      </c>
      <c r="C333" s="29" t="s">
        <v>272</v>
      </c>
      <c r="D333" s="29" t="s">
        <v>31</v>
      </c>
      <c r="E333" s="30">
        <v>1</v>
      </c>
      <c r="F333" s="20"/>
      <c r="G333" s="20"/>
      <c r="H333" s="21">
        <f t="shared" si="192"/>
        <v>0</v>
      </c>
      <c r="I333" s="20">
        <f t="shared" si="193"/>
        <v>0</v>
      </c>
      <c r="J333" s="22">
        <f t="shared" si="194"/>
        <v>0</v>
      </c>
      <c r="K333" s="22">
        <f t="shared" si="195"/>
        <v>0</v>
      </c>
      <c r="L333" s="21">
        <f t="shared" si="196"/>
        <v>0</v>
      </c>
      <c r="M333" s="23">
        <f t="shared" si="197"/>
        <v>0</v>
      </c>
      <c r="N333" s="23">
        <f t="shared" si="198"/>
        <v>0</v>
      </c>
      <c r="O333" s="21">
        <f t="shared" si="199"/>
        <v>0</v>
      </c>
      <c r="P333" s="24" t="str">
        <f>IF(O333&lt;=(Relatório!O322*1.05),"PREÇO VÁLIDO","PREÇO INVÁLIDO")</f>
        <v>PREÇO VÁLIDO</v>
      </c>
      <c r="Q333" s="25">
        <f>(O333/Relatório!O322)-1</f>
        <v>-1</v>
      </c>
    </row>
    <row r="334" spans="1:17" s="6" customFormat="1" ht="18" x14ac:dyDescent="0.2">
      <c r="A334" s="59" t="s">
        <v>65</v>
      </c>
      <c r="B334" s="36">
        <v>89726</v>
      </c>
      <c r="C334" s="35" t="s">
        <v>273</v>
      </c>
      <c r="D334" s="35" t="s">
        <v>31</v>
      </c>
      <c r="E334" s="40">
        <v>2</v>
      </c>
      <c r="F334" s="20"/>
      <c r="G334" s="20"/>
      <c r="H334" s="21">
        <f t="shared" si="192"/>
        <v>0</v>
      </c>
      <c r="I334" s="20">
        <f t="shared" si="193"/>
        <v>0</v>
      </c>
      <c r="J334" s="22">
        <f t="shared" si="194"/>
        <v>0</v>
      </c>
      <c r="K334" s="22">
        <f t="shared" si="195"/>
        <v>0</v>
      </c>
      <c r="L334" s="21">
        <f t="shared" si="196"/>
        <v>0</v>
      </c>
      <c r="M334" s="23">
        <f t="shared" si="197"/>
        <v>0</v>
      </c>
      <c r="N334" s="23">
        <f t="shared" si="198"/>
        <v>0</v>
      </c>
      <c r="O334" s="21">
        <f t="shared" si="199"/>
        <v>0</v>
      </c>
      <c r="P334" s="24" t="str">
        <f>IF(O334&lt;=(Relatório!O323*1.05),"PREÇO VÁLIDO","PREÇO INVÁLIDO")</f>
        <v>PREÇO VÁLIDO</v>
      </c>
      <c r="Q334" s="25">
        <f>(O334/Relatório!O323)-1</f>
        <v>-1</v>
      </c>
    </row>
    <row r="335" spans="1:17" s="6" customFormat="1" ht="18" x14ac:dyDescent="0.2">
      <c r="A335" s="59" t="s">
        <v>65</v>
      </c>
      <c r="B335" s="36">
        <v>89732</v>
      </c>
      <c r="C335" s="35" t="s">
        <v>274</v>
      </c>
      <c r="D335" s="35" t="s">
        <v>31</v>
      </c>
      <c r="E335" s="40">
        <v>8</v>
      </c>
      <c r="F335" s="20"/>
      <c r="G335" s="20"/>
      <c r="H335" s="21">
        <f t="shared" si="192"/>
        <v>0</v>
      </c>
      <c r="I335" s="20">
        <f t="shared" si="193"/>
        <v>0</v>
      </c>
      <c r="J335" s="22">
        <f t="shared" si="194"/>
        <v>0</v>
      </c>
      <c r="K335" s="22">
        <f t="shared" si="195"/>
        <v>0</v>
      </c>
      <c r="L335" s="21">
        <f t="shared" si="196"/>
        <v>0</v>
      </c>
      <c r="M335" s="23">
        <f t="shared" si="197"/>
        <v>0</v>
      </c>
      <c r="N335" s="23">
        <f t="shared" si="198"/>
        <v>0</v>
      </c>
      <c r="O335" s="21">
        <f t="shared" si="199"/>
        <v>0</v>
      </c>
      <c r="P335" s="24" t="str">
        <f>IF(O335&lt;=(Relatório!O324*1.05),"PREÇO VÁLIDO","PREÇO INVÁLIDO")</f>
        <v>PREÇO VÁLIDO</v>
      </c>
      <c r="Q335" s="25">
        <f>(O335/Relatório!O324)-1</f>
        <v>-1</v>
      </c>
    </row>
    <row r="336" spans="1:17" s="6" customFormat="1" ht="18" x14ac:dyDescent="0.2">
      <c r="A336" s="59" t="s">
        <v>65</v>
      </c>
      <c r="B336" s="36">
        <v>89724</v>
      </c>
      <c r="C336" s="35" t="s">
        <v>275</v>
      </c>
      <c r="D336" s="35" t="s">
        <v>31</v>
      </c>
      <c r="E336" s="37">
        <v>15</v>
      </c>
      <c r="F336" s="20"/>
      <c r="G336" s="20"/>
      <c r="H336" s="21">
        <f t="shared" si="192"/>
        <v>0</v>
      </c>
      <c r="I336" s="20">
        <f t="shared" si="193"/>
        <v>0</v>
      </c>
      <c r="J336" s="22">
        <f t="shared" si="194"/>
        <v>0</v>
      </c>
      <c r="K336" s="22">
        <f t="shared" si="195"/>
        <v>0</v>
      </c>
      <c r="L336" s="21">
        <f t="shared" si="196"/>
        <v>0</v>
      </c>
      <c r="M336" s="23">
        <f t="shared" si="197"/>
        <v>0</v>
      </c>
      <c r="N336" s="23">
        <f t="shared" si="198"/>
        <v>0</v>
      </c>
      <c r="O336" s="21">
        <f t="shared" si="199"/>
        <v>0</v>
      </c>
      <c r="P336" s="24" t="str">
        <f>IF(O336&lt;=(Relatório!O325*1.05),"PREÇO VÁLIDO","PREÇO INVÁLIDO")</f>
        <v>PREÇO VÁLIDO</v>
      </c>
      <c r="Q336" s="25">
        <f>(O336/Relatório!O325)-1</f>
        <v>-1</v>
      </c>
    </row>
    <row r="337" spans="1:17" s="6" customFormat="1" ht="18" x14ac:dyDescent="0.2">
      <c r="A337" s="59" t="s">
        <v>65</v>
      </c>
      <c r="B337" s="36">
        <v>89731</v>
      </c>
      <c r="C337" s="35" t="s">
        <v>276</v>
      </c>
      <c r="D337" s="35" t="s">
        <v>31</v>
      </c>
      <c r="E337" s="40">
        <v>3</v>
      </c>
      <c r="F337" s="20"/>
      <c r="G337" s="20"/>
      <c r="H337" s="21">
        <f t="shared" si="192"/>
        <v>0</v>
      </c>
      <c r="I337" s="20">
        <f t="shared" si="193"/>
        <v>0</v>
      </c>
      <c r="J337" s="22">
        <f t="shared" si="194"/>
        <v>0</v>
      </c>
      <c r="K337" s="22">
        <f t="shared" si="195"/>
        <v>0</v>
      </c>
      <c r="L337" s="21">
        <f t="shared" si="196"/>
        <v>0</v>
      </c>
      <c r="M337" s="23">
        <f t="shared" si="197"/>
        <v>0</v>
      </c>
      <c r="N337" s="23">
        <f t="shared" si="198"/>
        <v>0</v>
      </c>
      <c r="O337" s="21">
        <f t="shared" si="199"/>
        <v>0</v>
      </c>
      <c r="P337" s="24" t="str">
        <f>IF(O337&lt;=(Relatório!O326*1.05),"PREÇO VÁLIDO","PREÇO INVÁLIDO")</f>
        <v>PREÇO VÁLIDO</v>
      </c>
      <c r="Q337" s="25">
        <f>(O337/Relatório!O326)-1</f>
        <v>-1</v>
      </c>
    </row>
    <row r="338" spans="1:17" s="6" customFormat="1" ht="18" x14ac:dyDescent="0.2">
      <c r="A338" s="59" t="s">
        <v>65</v>
      </c>
      <c r="B338" s="36">
        <v>89744</v>
      </c>
      <c r="C338" s="35" t="s">
        <v>277</v>
      </c>
      <c r="D338" s="35" t="s">
        <v>31</v>
      </c>
      <c r="E338" s="40">
        <v>4</v>
      </c>
      <c r="F338" s="20"/>
      <c r="G338" s="20"/>
      <c r="H338" s="21">
        <f t="shared" si="192"/>
        <v>0</v>
      </c>
      <c r="I338" s="20">
        <f t="shared" si="193"/>
        <v>0</v>
      </c>
      <c r="J338" s="22">
        <f t="shared" si="194"/>
        <v>0</v>
      </c>
      <c r="K338" s="22">
        <f t="shared" si="195"/>
        <v>0</v>
      </c>
      <c r="L338" s="21">
        <f t="shared" si="196"/>
        <v>0</v>
      </c>
      <c r="M338" s="23">
        <f t="shared" si="197"/>
        <v>0</v>
      </c>
      <c r="N338" s="23">
        <f t="shared" si="198"/>
        <v>0</v>
      </c>
      <c r="O338" s="21">
        <f t="shared" si="199"/>
        <v>0</v>
      </c>
      <c r="P338" s="24" t="str">
        <f>IF(O338&lt;=(Relatório!O327*1.05),"PREÇO VÁLIDO","PREÇO INVÁLIDO")</f>
        <v>PREÇO VÁLIDO</v>
      </c>
      <c r="Q338" s="25">
        <f>(O338/Relatório!O327)-1</f>
        <v>-1</v>
      </c>
    </row>
    <row r="339" spans="1:17" s="6" customFormat="1" ht="18" x14ac:dyDescent="0.2">
      <c r="A339" s="59" t="s">
        <v>65</v>
      </c>
      <c r="B339" s="36">
        <v>89825</v>
      </c>
      <c r="C339" s="35" t="s">
        <v>278</v>
      </c>
      <c r="D339" s="35" t="s">
        <v>31</v>
      </c>
      <c r="E339" s="40">
        <v>2</v>
      </c>
      <c r="F339" s="20"/>
      <c r="G339" s="20"/>
      <c r="H339" s="21">
        <f t="shared" si="192"/>
        <v>0</v>
      </c>
      <c r="I339" s="20">
        <f t="shared" si="193"/>
        <v>0</v>
      </c>
      <c r="J339" s="22">
        <f t="shared" si="194"/>
        <v>0</v>
      </c>
      <c r="K339" s="22">
        <f t="shared" si="195"/>
        <v>0</v>
      </c>
      <c r="L339" s="21">
        <f t="shared" si="196"/>
        <v>0</v>
      </c>
      <c r="M339" s="23">
        <f t="shared" si="197"/>
        <v>0</v>
      </c>
      <c r="N339" s="23">
        <f t="shared" si="198"/>
        <v>0</v>
      </c>
      <c r="O339" s="21">
        <f t="shared" si="199"/>
        <v>0</v>
      </c>
      <c r="P339" s="24" t="str">
        <f>IF(O339&lt;=(Relatório!O328*1.05),"PREÇO VÁLIDO","PREÇO INVÁLIDO")</f>
        <v>PREÇO VÁLIDO</v>
      </c>
      <c r="Q339" s="25">
        <f>(O339/Relatório!O328)-1</f>
        <v>-1</v>
      </c>
    </row>
    <row r="340" spans="1:17" s="6" customFormat="1" ht="18" x14ac:dyDescent="0.2">
      <c r="A340" s="59" t="s">
        <v>65</v>
      </c>
      <c r="B340" s="36">
        <v>89785</v>
      </c>
      <c r="C340" s="35" t="s">
        <v>279</v>
      </c>
      <c r="D340" s="35" t="s">
        <v>31</v>
      </c>
      <c r="E340" s="40">
        <v>5</v>
      </c>
      <c r="F340" s="20"/>
      <c r="G340" s="20"/>
      <c r="H340" s="21">
        <f t="shared" si="192"/>
        <v>0</v>
      </c>
      <c r="I340" s="20">
        <f t="shared" si="193"/>
        <v>0</v>
      </c>
      <c r="J340" s="22">
        <f t="shared" si="194"/>
        <v>0</v>
      </c>
      <c r="K340" s="22">
        <f t="shared" si="195"/>
        <v>0</v>
      </c>
      <c r="L340" s="21">
        <f t="shared" si="196"/>
        <v>0</v>
      </c>
      <c r="M340" s="23">
        <f t="shared" si="197"/>
        <v>0</v>
      </c>
      <c r="N340" s="23">
        <f t="shared" si="198"/>
        <v>0</v>
      </c>
      <c r="O340" s="21">
        <f t="shared" si="199"/>
        <v>0</v>
      </c>
      <c r="P340" s="24" t="str">
        <f>IF(O340&lt;=(Relatório!O329*1.05),"PREÇO VÁLIDO","PREÇO INVÁLIDO")</f>
        <v>PREÇO VÁLIDO</v>
      </c>
      <c r="Q340" s="25">
        <f>(O340/Relatório!O329)-1</f>
        <v>-1</v>
      </c>
    </row>
    <row r="341" spans="1:17" s="6" customFormat="1" ht="18" x14ac:dyDescent="0.2">
      <c r="A341" s="59" t="s">
        <v>65</v>
      </c>
      <c r="B341" s="36">
        <v>89795</v>
      </c>
      <c r="C341" s="35" t="s">
        <v>280</v>
      </c>
      <c r="D341" s="35" t="s">
        <v>31</v>
      </c>
      <c r="E341" s="40">
        <v>4</v>
      </c>
      <c r="F341" s="20"/>
      <c r="G341" s="20"/>
      <c r="H341" s="21">
        <f t="shared" si="192"/>
        <v>0</v>
      </c>
      <c r="I341" s="20">
        <f t="shared" si="193"/>
        <v>0</v>
      </c>
      <c r="J341" s="22">
        <f t="shared" si="194"/>
        <v>0</v>
      </c>
      <c r="K341" s="22">
        <f t="shared" si="195"/>
        <v>0</v>
      </c>
      <c r="L341" s="21">
        <f t="shared" si="196"/>
        <v>0</v>
      </c>
      <c r="M341" s="23">
        <f t="shared" si="197"/>
        <v>0</v>
      </c>
      <c r="N341" s="23">
        <f t="shared" si="198"/>
        <v>0</v>
      </c>
      <c r="O341" s="21">
        <f t="shared" si="199"/>
        <v>0</v>
      </c>
      <c r="P341" s="24" t="str">
        <f>IF(O341&lt;=(Relatório!O330*1.05),"PREÇO VÁLIDO","PREÇO INVÁLIDO")</f>
        <v>PREÇO VÁLIDO</v>
      </c>
      <c r="Q341" s="25">
        <f>(O341/Relatório!O330)-1</f>
        <v>-1</v>
      </c>
    </row>
    <row r="342" spans="1:17" s="6" customFormat="1" ht="18" x14ac:dyDescent="0.2">
      <c r="A342" s="59" t="s">
        <v>65</v>
      </c>
      <c r="B342" s="36">
        <v>89735</v>
      </c>
      <c r="C342" s="35" t="s">
        <v>281</v>
      </c>
      <c r="D342" s="35" t="s">
        <v>31</v>
      </c>
      <c r="E342" s="40">
        <v>5</v>
      </c>
      <c r="F342" s="20"/>
      <c r="G342" s="20"/>
      <c r="H342" s="21">
        <f t="shared" si="192"/>
        <v>0</v>
      </c>
      <c r="I342" s="20">
        <f t="shared" si="193"/>
        <v>0</v>
      </c>
      <c r="J342" s="22">
        <f t="shared" si="194"/>
        <v>0</v>
      </c>
      <c r="K342" s="22">
        <f t="shared" si="195"/>
        <v>0</v>
      </c>
      <c r="L342" s="21">
        <f t="shared" si="196"/>
        <v>0</v>
      </c>
      <c r="M342" s="23">
        <f t="shared" si="197"/>
        <v>0</v>
      </c>
      <c r="N342" s="23">
        <f t="shared" si="198"/>
        <v>0</v>
      </c>
      <c r="O342" s="21">
        <f t="shared" si="199"/>
        <v>0</v>
      </c>
      <c r="P342" s="24" t="str">
        <f>IF(O342&lt;=(Relatório!O331*1.05),"PREÇO VÁLIDO","PREÇO INVÁLIDO")</f>
        <v>PREÇO VÁLIDO</v>
      </c>
      <c r="Q342" s="25">
        <f>(O342/Relatório!O331)-1</f>
        <v>-1</v>
      </c>
    </row>
    <row r="343" spans="1:17" s="6" customFormat="1" ht="18" x14ac:dyDescent="0.2">
      <c r="A343" s="59" t="s">
        <v>65</v>
      </c>
      <c r="B343" s="36">
        <v>89750</v>
      </c>
      <c r="C343" s="35" t="s">
        <v>282</v>
      </c>
      <c r="D343" s="35" t="s">
        <v>31</v>
      </c>
      <c r="E343" s="37">
        <v>11</v>
      </c>
      <c r="F343" s="20"/>
      <c r="G343" s="20"/>
      <c r="H343" s="21">
        <f t="shared" si="192"/>
        <v>0</v>
      </c>
      <c r="I343" s="20">
        <f t="shared" si="193"/>
        <v>0</v>
      </c>
      <c r="J343" s="22">
        <f t="shared" si="194"/>
        <v>0</v>
      </c>
      <c r="K343" s="22">
        <f t="shared" si="195"/>
        <v>0</v>
      </c>
      <c r="L343" s="21">
        <f t="shared" si="196"/>
        <v>0</v>
      </c>
      <c r="M343" s="23">
        <f t="shared" si="197"/>
        <v>0</v>
      </c>
      <c r="N343" s="23">
        <f t="shared" si="198"/>
        <v>0</v>
      </c>
      <c r="O343" s="21">
        <f t="shared" si="199"/>
        <v>0</v>
      </c>
      <c r="P343" s="24" t="str">
        <f>IF(O343&lt;=(Relatório!O332*1.05),"PREÇO VÁLIDO","PREÇO INVÁLIDO")</f>
        <v>PREÇO VÁLIDO</v>
      </c>
      <c r="Q343" s="25">
        <f>(O343/Relatório!O332)-1</f>
        <v>-1</v>
      </c>
    </row>
    <row r="344" spans="1:17" s="6" customFormat="1" ht="18" x14ac:dyDescent="0.2">
      <c r="A344" s="59" t="s">
        <v>65</v>
      </c>
      <c r="B344" s="36">
        <v>89549</v>
      </c>
      <c r="C344" s="35" t="s">
        <v>283</v>
      </c>
      <c r="D344" s="35" t="s">
        <v>31</v>
      </c>
      <c r="E344" s="40">
        <v>2</v>
      </c>
      <c r="F344" s="20"/>
      <c r="G344" s="20"/>
      <c r="H344" s="21">
        <f t="shared" si="192"/>
        <v>0</v>
      </c>
      <c r="I344" s="20">
        <f t="shared" si="193"/>
        <v>0</v>
      </c>
      <c r="J344" s="22">
        <f t="shared" si="194"/>
        <v>0</v>
      </c>
      <c r="K344" s="22">
        <f t="shared" si="195"/>
        <v>0</v>
      </c>
      <c r="L344" s="21">
        <f t="shared" si="196"/>
        <v>0</v>
      </c>
      <c r="M344" s="23">
        <f t="shared" si="197"/>
        <v>0</v>
      </c>
      <c r="N344" s="23">
        <f t="shared" si="198"/>
        <v>0</v>
      </c>
      <c r="O344" s="21">
        <f t="shared" si="199"/>
        <v>0</v>
      </c>
      <c r="P344" s="24" t="str">
        <f>IF(O344&lt;=(Relatório!O333*1.05),"PREÇO VÁLIDO","PREÇO INVÁLIDO")</f>
        <v>PREÇO VÁLIDO</v>
      </c>
      <c r="Q344" s="25">
        <f>(O344/Relatório!O333)-1</f>
        <v>-1</v>
      </c>
    </row>
    <row r="345" spans="1:17" s="6" customFormat="1" ht="18" x14ac:dyDescent="0.2">
      <c r="A345" s="59" t="s">
        <v>65</v>
      </c>
      <c r="B345" s="36">
        <v>89753</v>
      </c>
      <c r="C345" s="35" t="s">
        <v>284</v>
      </c>
      <c r="D345" s="35" t="s">
        <v>31</v>
      </c>
      <c r="E345" s="40">
        <v>5</v>
      </c>
      <c r="F345" s="20"/>
      <c r="G345" s="20"/>
      <c r="H345" s="21">
        <f t="shared" si="192"/>
        <v>0</v>
      </c>
      <c r="I345" s="20">
        <f t="shared" si="193"/>
        <v>0</v>
      </c>
      <c r="J345" s="22">
        <f t="shared" si="194"/>
        <v>0</v>
      </c>
      <c r="K345" s="22">
        <f t="shared" si="195"/>
        <v>0</v>
      </c>
      <c r="L345" s="21">
        <f t="shared" si="196"/>
        <v>0</v>
      </c>
      <c r="M345" s="23">
        <f t="shared" si="197"/>
        <v>0</v>
      </c>
      <c r="N345" s="23">
        <f t="shared" si="198"/>
        <v>0</v>
      </c>
      <c r="O345" s="21">
        <f t="shared" si="199"/>
        <v>0</v>
      </c>
      <c r="P345" s="24" t="str">
        <f>IF(O345&lt;=(Relatório!O334*1.05),"PREÇO VÁLIDO","PREÇO INVÁLIDO")</f>
        <v>PREÇO VÁLIDO</v>
      </c>
      <c r="Q345" s="25">
        <f>(O345/Relatório!O334)-1</f>
        <v>-1</v>
      </c>
    </row>
    <row r="346" spans="1:17" s="6" customFormat="1" ht="18" x14ac:dyDescent="0.2">
      <c r="A346" s="59" t="s">
        <v>65</v>
      </c>
      <c r="B346" s="36">
        <v>89774</v>
      </c>
      <c r="C346" s="35" t="s">
        <v>285</v>
      </c>
      <c r="D346" s="35" t="s">
        <v>31</v>
      </c>
      <c r="E346" s="40">
        <v>1</v>
      </c>
      <c r="F346" s="20"/>
      <c r="G346" s="20"/>
      <c r="H346" s="21">
        <f t="shared" si="192"/>
        <v>0</v>
      </c>
      <c r="I346" s="20">
        <f t="shared" si="193"/>
        <v>0</v>
      </c>
      <c r="J346" s="22">
        <f t="shared" si="194"/>
        <v>0</v>
      </c>
      <c r="K346" s="22">
        <f t="shared" si="195"/>
        <v>0</v>
      </c>
      <c r="L346" s="21">
        <f t="shared" si="196"/>
        <v>0</v>
      </c>
      <c r="M346" s="23">
        <f t="shared" si="197"/>
        <v>0</v>
      </c>
      <c r="N346" s="23">
        <f t="shared" si="198"/>
        <v>0</v>
      </c>
      <c r="O346" s="21">
        <f t="shared" si="199"/>
        <v>0</v>
      </c>
      <c r="P346" s="24" t="str">
        <f>IF(O346&lt;=(Relatório!O335*1.05),"PREÇO VÁLIDO","PREÇO INVÁLIDO")</f>
        <v>PREÇO VÁLIDO</v>
      </c>
      <c r="Q346" s="25">
        <f>(O346/Relatório!O335)-1</f>
        <v>-1</v>
      </c>
    </row>
    <row r="347" spans="1:17" s="6" customFormat="1" ht="18" x14ac:dyDescent="0.2">
      <c r="A347" s="59" t="s">
        <v>65</v>
      </c>
      <c r="B347" s="36">
        <v>89779</v>
      </c>
      <c r="C347" s="35" t="s">
        <v>286</v>
      </c>
      <c r="D347" s="35" t="s">
        <v>31</v>
      </c>
      <c r="E347" s="37">
        <v>16</v>
      </c>
      <c r="F347" s="20"/>
      <c r="G347" s="20"/>
      <c r="H347" s="21">
        <f t="shared" si="192"/>
        <v>0</v>
      </c>
      <c r="I347" s="20">
        <f t="shared" si="193"/>
        <v>0</v>
      </c>
      <c r="J347" s="22">
        <f t="shared" si="194"/>
        <v>0</v>
      </c>
      <c r="K347" s="22">
        <f t="shared" si="195"/>
        <v>0</v>
      </c>
      <c r="L347" s="21">
        <f t="shared" si="196"/>
        <v>0</v>
      </c>
      <c r="M347" s="23">
        <f t="shared" si="197"/>
        <v>0</v>
      </c>
      <c r="N347" s="23">
        <f t="shared" si="198"/>
        <v>0</v>
      </c>
      <c r="O347" s="21">
        <f t="shared" si="199"/>
        <v>0</v>
      </c>
      <c r="P347" s="24" t="str">
        <f>IF(O347&lt;=(Relatório!O336*1.05),"PREÇO VÁLIDO","PREÇO INVÁLIDO")</f>
        <v>PREÇO VÁLIDO</v>
      </c>
      <c r="Q347" s="25">
        <f>(O347/Relatório!O336)-1</f>
        <v>-1</v>
      </c>
    </row>
    <row r="348" spans="1:17" s="6" customFormat="1" ht="18" x14ac:dyDescent="0.2">
      <c r="A348" s="59" t="s">
        <v>65</v>
      </c>
      <c r="B348" s="36">
        <v>89711</v>
      </c>
      <c r="C348" s="35" t="s">
        <v>287</v>
      </c>
      <c r="D348" s="35" t="s">
        <v>29</v>
      </c>
      <c r="E348" s="37">
        <v>10.3</v>
      </c>
      <c r="F348" s="20"/>
      <c r="G348" s="20"/>
      <c r="H348" s="21">
        <f t="shared" si="192"/>
        <v>0</v>
      </c>
      <c r="I348" s="20">
        <f t="shared" si="193"/>
        <v>0</v>
      </c>
      <c r="J348" s="22">
        <f t="shared" si="194"/>
        <v>0</v>
      </c>
      <c r="K348" s="22">
        <f t="shared" si="195"/>
        <v>0</v>
      </c>
      <c r="L348" s="21">
        <f t="shared" si="196"/>
        <v>0</v>
      </c>
      <c r="M348" s="23">
        <f t="shared" si="197"/>
        <v>0</v>
      </c>
      <c r="N348" s="23">
        <f t="shared" si="198"/>
        <v>0</v>
      </c>
      <c r="O348" s="21">
        <f t="shared" si="199"/>
        <v>0</v>
      </c>
      <c r="P348" s="24" t="str">
        <f>IF(O348&lt;=(Relatório!O337*1.05),"PREÇO VÁLIDO","PREÇO INVÁLIDO")</f>
        <v>PREÇO VÁLIDO</v>
      </c>
      <c r="Q348" s="25">
        <f>(O348/Relatório!O337)-1</f>
        <v>-1</v>
      </c>
    </row>
    <row r="349" spans="1:17" s="6" customFormat="1" ht="18" x14ac:dyDescent="0.2">
      <c r="A349" s="59" t="s">
        <v>65</v>
      </c>
      <c r="B349" s="36">
        <v>89712</v>
      </c>
      <c r="C349" s="35" t="s">
        <v>288</v>
      </c>
      <c r="D349" s="35" t="s">
        <v>29</v>
      </c>
      <c r="E349" s="37">
        <v>44.09</v>
      </c>
      <c r="F349" s="20"/>
      <c r="G349" s="20"/>
      <c r="H349" s="21">
        <f t="shared" si="192"/>
        <v>0</v>
      </c>
      <c r="I349" s="20">
        <f t="shared" si="193"/>
        <v>0</v>
      </c>
      <c r="J349" s="22">
        <f t="shared" si="194"/>
        <v>0</v>
      </c>
      <c r="K349" s="22">
        <f t="shared" si="195"/>
        <v>0</v>
      </c>
      <c r="L349" s="21">
        <f t="shared" si="196"/>
        <v>0</v>
      </c>
      <c r="M349" s="23">
        <f t="shared" si="197"/>
        <v>0</v>
      </c>
      <c r="N349" s="23">
        <f t="shared" si="198"/>
        <v>0</v>
      </c>
      <c r="O349" s="21">
        <f t="shared" si="199"/>
        <v>0</v>
      </c>
      <c r="P349" s="24" t="str">
        <f>IF(O349&lt;=(Relatório!O338*1.05),"PREÇO VÁLIDO","PREÇO INVÁLIDO")</f>
        <v>PREÇO VÁLIDO</v>
      </c>
      <c r="Q349" s="25">
        <f>(O349/Relatório!O338)-1</f>
        <v>-1</v>
      </c>
    </row>
    <row r="350" spans="1:17" s="6" customFormat="1" ht="18" x14ac:dyDescent="0.2">
      <c r="A350" s="59" t="s">
        <v>65</v>
      </c>
      <c r="B350" s="36">
        <v>89713</v>
      </c>
      <c r="C350" s="35" t="s">
        <v>289</v>
      </c>
      <c r="D350" s="35" t="s">
        <v>29</v>
      </c>
      <c r="E350" s="37">
        <v>14.22</v>
      </c>
      <c r="F350" s="20"/>
      <c r="G350" s="20"/>
      <c r="H350" s="21">
        <f t="shared" si="192"/>
        <v>0</v>
      </c>
      <c r="I350" s="20">
        <f t="shared" si="193"/>
        <v>0</v>
      </c>
      <c r="J350" s="22">
        <f t="shared" si="194"/>
        <v>0</v>
      </c>
      <c r="K350" s="22">
        <f t="shared" si="195"/>
        <v>0</v>
      </c>
      <c r="L350" s="21">
        <f t="shared" si="196"/>
        <v>0</v>
      </c>
      <c r="M350" s="23">
        <f t="shared" si="197"/>
        <v>0</v>
      </c>
      <c r="N350" s="23">
        <f t="shared" si="198"/>
        <v>0</v>
      </c>
      <c r="O350" s="21">
        <f t="shared" si="199"/>
        <v>0</v>
      </c>
      <c r="P350" s="24" t="str">
        <f>IF(O350&lt;=(Relatório!O339*1.05),"PREÇO VÁLIDO","PREÇO INVÁLIDO")</f>
        <v>PREÇO VÁLIDO</v>
      </c>
      <c r="Q350" s="25">
        <f>(O350/Relatório!O339)-1</f>
        <v>-1</v>
      </c>
    </row>
    <row r="351" spans="1:17" s="6" customFormat="1" ht="18" x14ac:dyDescent="0.2">
      <c r="A351" s="59" t="s">
        <v>65</v>
      </c>
      <c r="B351" s="36">
        <v>89714</v>
      </c>
      <c r="C351" s="35" t="s">
        <v>290</v>
      </c>
      <c r="D351" s="35" t="s">
        <v>29</v>
      </c>
      <c r="E351" s="37">
        <v>75.61</v>
      </c>
      <c r="F351" s="20"/>
      <c r="G351" s="20"/>
      <c r="H351" s="21">
        <f t="shared" si="192"/>
        <v>0</v>
      </c>
      <c r="I351" s="20">
        <f t="shared" si="193"/>
        <v>0</v>
      </c>
      <c r="J351" s="22">
        <f t="shared" si="194"/>
        <v>0</v>
      </c>
      <c r="K351" s="22">
        <f t="shared" si="195"/>
        <v>0</v>
      </c>
      <c r="L351" s="21">
        <f t="shared" si="196"/>
        <v>0</v>
      </c>
      <c r="M351" s="23">
        <f t="shared" si="197"/>
        <v>0</v>
      </c>
      <c r="N351" s="23">
        <f t="shared" si="198"/>
        <v>0</v>
      </c>
      <c r="O351" s="21">
        <f t="shared" si="199"/>
        <v>0</v>
      </c>
      <c r="P351" s="24" t="str">
        <f>IF(O351&lt;=(Relatório!O340*1.05),"PREÇO VÁLIDO","PREÇO INVÁLIDO")</f>
        <v>PREÇO VÁLIDO</v>
      </c>
      <c r="Q351" s="25">
        <f>(O351/Relatório!O340)-1</f>
        <v>-1</v>
      </c>
    </row>
    <row r="352" spans="1:17" ht="18" x14ac:dyDescent="0.2">
      <c r="A352" s="59" t="s">
        <v>65</v>
      </c>
      <c r="B352" s="36">
        <v>89849</v>
      </c>
      <c r="C352" s="35" t="s">
        <v>291</v>
      </c>
      <c r="D352" s="35" t="s">
        <v>29</v>
      </c>
      <c r="E352" s="37">
        <v>18.559999999999999</v>
      </c>
      <c r="F352" s="20"/>
      <c r="G352" s="20"/>
      <c r="H352" s="21">
        <f t="shared" si="192"/>
        <v>0</v>
      </c>
      <c r="I352" s="20">
        <f t="shared" si="193"/>
        <v>0</v>
      </c>
      <c r="J352" s="22">
        <f t="shared" si="194"/>
        <v>0</v>
      </c>
      <c r="K352" s="22">
        <f t="shared" si="195"/>
        <v>0</v>
      </c>
      <c r="L352" s="21">
        <f t="shared" si="196"/>
        <v>0</v>
      </c>
      <c r="M352" s="23">
        <f t="shared" si="197"/>
        <v>0</v>
      </c>
      <c r="N352" s="23">
        <f t="shared" si="198"/>
        <v>0</v>
      </c>
      <c r="O352" s="21">
        <f t="shared" si="199"/>
        <v>0</v>
      </c>
      <c r="P352" s="24" t="str">
        <f>IF(O352&lt;=(Relatório!O341*1.05),"PREÇO VÁLIDO","PREÇO INVÁLIDO")</f>
        <v>PREÇO VÁLIDO</v>
      </c>
      <c r="Q352" s="25">
        <f>(O352/Relatório!O341)-1</f>
        <v>-1</v>
      </c>
    </row>
    <row r="353" spans="1:17" ht="18" x14ac:dyDescent="0.2">
      <c r="A353" s="59" t="s">
        <v>65</v>
      </c>
      <c r="B353" s="36">
        <v>97906</v>
      </c>
      <c r="C353" s="35" t="s">
        <v>292</v>
      </c>
      <c r="D353" s="35" t="s">
        <v>31</v>
      </c>
      <c r="E353" s="40">
        <v>2</v>
      </c>
      <c r="F353" s="20"/>
      <c r="G353" s="20"/>
      <c r="H353" s="21">
        <f t="shared" si="192"/>
        <v>0</v>
      </c>
      <c r="I353" s="20">
        <f t="shared" si="193"/>
        <v>0</v>
      </c>
      <c r="J353" s="22">
        <f t="shared" si="194"/>
        <v>0</v>
      </c>
      <c r="K353" s="22">
        <f t="shared" si="195"/>
        <v>0</v>
      </c>
      <c r="L353" s="21">
        <f t="shared" si="196"/>
        <v>0</v>
      </c>
      <c r="M353" s="23">
        <f t="shared" si="197"/>
        <v>0</v>
      </c>
      <c r="N353" s="23">
        <f t="shared" si="198"/>
        <v>0</v>
      </c>
      <c r="O353" s="21">
        <f t="shared" si="199"/>
        <v>0</v>
      </c>
      <c r="P353" s="24" t="str">
        <f>IF(O353&lt;=(Relatório!O342*1.05),"PREÇO VÁLIDO","PREÇO INVÁLIDO")</f>
        <v>PREÇO VÁLIDO</v>
      </c>
      <c r="Q353" s="25">
        <f>(O353/Relatório!O342)-1</f>
        <v>-1</v>
      </c>
    </row>
    <row r="354" spans="1:17" ht="18" x14ac:dyDescent="0.2">
      <c r="A354" s="59" t="s">
        <v>65</v>
      </c>
      <c r="B354" s="36">
        <v>90724</v>
      </c>
      <c r="C354" s="35" t="s">
        <v>293</v>
      </c>
      <c r="D354" s="35" t="s">
        <v>31</v>
      </c>
      <c r="E354" s="40">
        <v>3</v>
      </c>
      <c r="F354" s="20"/>
      <c r="G354" s="20"/>
      <c r="H354" s="21">
        <f t="shared" si="192"/>
        <v>0</v>
      </c>
      <c r="I354" s="20">
        <f t="shared" si="193"/>
        <v>0</v>
      </c>
      <c r="J354" s="22">
        <f t="shared" si="194"/>
        <v>0</v>
      </c>
      <c r="K354" s="22">
        <f t="shared" si="195"/>
        <v>0</v>
      </c>
      <c r="L354" s="21">
        <f t="shared" si="196"/>
        <v>0</v>
      </c>
      <c r="M354" s="23">
        <f t="shared" si="197"/>
        <v>0</v>
      </c>
      <c r="N354" s="23">
        <f t="shared" si="198"/>
        <v>0</v>
      </c>
      <c r="O354" s="21">
        <f t="shared" si="199"/>
        <v>0</v>
      </c>
      <c r="P354" s="24" t="str">
        <f>IF(O354&lt;=(Relatório!O343*1.05),"PREÇO VÁLIDO","PREÇO INVÁLIDO")</f>
        <v>PREÇO VÁLIDO</v>
      </c>
      <c r="Q354" s="25">
        <f>(O354/Relatório!O343)-1</f>
        <v>-1</v>
      </c>
    </row>
    <row r="355" spans="1:17" ht="18" x14ac:dyDescent="0.2">
      <c r="A355" s="59" t="s">
        <v>65</v>
      </c>
      <c r="B355" s="36">
        <v>90725</v>
      </c>
      <c r="C355" s="35" t="s">
        <v>294</v>
      </c>
      <c r="D355" s="35" t="s">
        <v>31</v>
      </c>
      <c r="E355" s="40">
        <v>6</v>
      </c>
      <c r="F355" s="20"/>
      <c r="G355" s="20"/>
      <c r="H355" s="21">
        <f t="shared" si="192"/>
        <v>0</v>
      </c>
      <c r="I355" s="20">
        <f t="shared" si="193"/>
        <v>0</v>
      </c>
      <c r="J355" s="22">
        <f t="shared" si="194"/>
        <v>0</v>
      </c>
      <c r="K355" s="22">
        <f t="shared" si="195"/>
        <v>0</v>
      </c>
      <c r="L355" s="21">
        <f t="shared" si="196"/>
        <v>0</v>
      </c>
      <c r="M355" s="23">
        <f t="shared" si="197"/>
        <v>0</v>
      </c>
      <c r="N355" s="23">
        <f t="shared" si="198"/>
        <v>0</v>
      </c>
      <c r="O355" s="21">
        <f t="shared" si="199"/>
        <v>0</v>
      </c>
      <c r="P355" s="24" t="str">
        <f>IF(O355&lt;=(Relatório!O344*1.05),"PREÇO VÁLIDO","PREÇO INVÁLIDO")</f>
        <v>PREÇO VÁLIDO</v>
      </c>
      <c r="Q355" s="25">
        <f>(O355/Relatório!O344)-1</f>
        <v>-1</v>
      </c>
    </row>
    <row r="356" spans="1:17" ht="18" x14ac:dyDescent="0.2">
      <c r="A356" s="59" t="s">
        <v>65</v>
      </c>
      <c r="B356" s="36">
        <v>90443</v>
      </c>
      <c r="C356" s="35" t="s">
        <v>216</v>
      </c>
      <c r="D356" s="35" t="s">
        <v>29</v>
      </c>
      <c r="E356" s="40">
        <v>3.6</v>
      </c>
      <c r="F356" s="20"/>
      <c r="G356" s="20"/>
      <c r="H356" s="21">
        <f t="shared" si="192"/>
        <v>0</v>
      </c>
      <c r="I356" s="20">
        <f t="shared" si="193"/>
        <v>0</v>
      </c>
      <c r="J356" s="22">
        <f t="shared" si="194"/>
        <v>0</v>
      </c>
      <c r="K356" s="22">
        <f t="shared" si="195"/>
        <v>0</v>
      </c>
      <c r="L356" s="21">
        <f t="shared" si="196"/>
        <v>0</v>
      </c>
      <c r="M356" s="23">
        <f t="shared" si="197"/>
        <v>0</v>
      </c>
      <c r="N356" s="23">
        <f t="shared" si="198"/>
        <v>0</v>
      </c>
      <c r="O356" s="21">
        <f t="shared" si="199"/>
        <v>0</v>
      </c>
      <c r="P356" s="24" t="str">
        <f>IF(O356&lt;=(Relatório!O345*1.05),"PREÇO VÁLIDO","PREÇO INVÁLIDO")</f>
        <v>PREÇO VÁLIDO</v>
      </c>
      <c r="Q356" s="25">
        <f>(O356/Relatório!O345)-1</f>
        <v>-1</v>
      </c>
    </row>
    <row r="357" spans="1:17" ht="18" x14ac:dyDescent="0.2">
      <c r="A357" s="59" t="s">
        <v>65</v>
      </c>
      <c r="B357" s="36">
        <v>90466</v>
      </c>
      <c r="C357" s="35" t="s">
        <v>217</v>
      </c>
      <c r="D357" s="35" t="s">
        <v>29</v>
      </c>
      <c r="E357" s="40">
        <v>3.6</v>
      </c>
      <c r="F357" s="20"/>
      <c r="G357" s="20"/>
      <c r="H357" s="21">
        <f t="shared" si="192"/>
        <v>0</v>
      </c>
      <c r="I357" s="20">
        <f t="shared" si="193"/>
        <v>0</v>
      </c>
      <c r="J357" s="22">
        <f t="shared" si="194"/>
        <v>0</v>
      </c>
      <c r="K357" s="22">
        <f t="shared" si="195"/>
        <v>0</v>
      </c>
      <c r="L357" s="21">
        <f t="shared" si="196"/>
        <v>0</v>
      </c>
      <c r="M357" s="23">
        <f t="shared" si="197"/>
        <v>0</v>
      </c>
      <c r="N357" s="23">
        <f t="shared" si="198"/>
        <v>0</v>
      </c>
      <c r="O357" s="21">
        <f t="shared" si="199"/>
        <v>0</v>
      </c>
      <c r="P357" s="24" t="str">
        <f>IF(O357&lt;=(Relatório!O346*1.05),"PREÇO VÁLIDO","PREÇO INVÁLIDO")</f>
        <v>PREÇO VÁLIDO</v>
      </c>
      <c r="Q357" s="25">
        <f>(O357/Relatório!O346)-1</f>
        <v>-1</v>
      </c>
    </row>
    <row r="358" spans="1:17" ht="18" x14ac:dyDescent="0.2">
      <c r="A358" s="59" t="s">
        <v>65</v>
      </c>
      <c r="B358" s="36">
        <v>93358</v>
      </c>
      <c r="C358" s="35" t="s">
        <v>45</v>
      </c>
      <c r="D358" s="35" t="s">
        <v>30</v>
      </c>
      <c r="E358" s="37">
        <v>10.61</v>
      </c>
      <c r="F358" s="20"/>
      <c r="G358" s="20"/>
      <c r="H358" s="21">
        <f t="shared" si="192"/>
        <v>0</v>
      </c>
      <c r="I358" s="20">
        <f t="shared" si="193"/>
        <v>0</v>
      </c>
      <c r="J358" s="22">
        <f t="shared" si="194"/>
        <v>0</v>
      </c>
      <c r="K358" s="22">
        <f t="shared" si="195"/>
        <v>0</v>
      </c>
      <c r="L358" s="21">
        <f t="shared" si="196"/>
        <v>0</v>
      </c>
      <c r="M358" s="23">
        <f t="shared" si="197"/>
        <v>0</v>
      </c>
      <c r="N358" s="23">
        <f t="shared" si="198"/>
        <v>0</v>
      </c>
      <c r="O358" s="21">
        <f t="shared" si="199"/>
        <v>0</v>
      </c>
      <c r="P358" s="24" t="str">
        <f>IF(O358&lt;=(Relatório!O347*1.05),"PREÇO VÁLIDO","PREÇO INVÁLIDO")</f>
        <v>PREÇO VÁLIDO</v>
      </c>
      <c r="Q358" s="25">
        <f>(O358/Relatório!O347)-1</f>
        <v>-1</v>
      </c>
    </row>
    <row r="359" spans="1:17" ht="18" x14ac:dyDescent="0.2">
      <c r="A359" s="59" t="s">
        <v>65</v>
      </c>
      <c r="B359" s="43">
        <v>100978</v>
      </c>
      <c r="C359" s="35" t="s">
        <v>77</v>
      </c>
      <c r="D359" s="35" t="s">
        <v>30</v>
      </c>
      <c r="E359" s="40">
        <v>0.42</v>
      </c>
      <c r="F359" s="20"/>
      <c r="G359" s="20"/>
      <c r="H359" s="21">
        <f t="shared" si="192"/>
        <v>0</v>
      </c>
      <c r="I359" s="20">
        <f t="shared" si="193"/>
        <v>0</v>
      </c>
      <c r="J359" s="22">
        <f t="shared" si="194"/>
        <v>0</v>
      </c>
      <c r="K359" s="22">
        <f t="shared" si="195"/>
        <v>0</v>
      </c>
      <c r="L359" s="21">
        <f t="shared" si="196"/>
        <v>0</v>
      </c>
      <c r="M359" s="23">
        <f t="shared" si="197"/>
        <v>0</v>
      </c>
      <c r="N359" s="23">
        <f t="shared" si="198"/>
        <v>0</v>
      </c>
      <c r="O359" s="21">
        <f t="shared" si="199"/>
        <v>0</v>
      </c>
      <c r="P359" s="24" t="str">
        <f>IF(O359&lt;=(Relatório!O348*1.05),"PREÇO VÁLIDO","PREÇO INVÁLIDO")</f>
        <v>PREÇO VÁLIDO</v>
      </c>
      <c r="Q359" s="25">
        <f>(O359/Relatório!O348)-1</f>
        <v>-1</v>
      </c>
    </row>
    <row r="360" spans="1:17" ht="18" x14ac:dyDescent="0.2">
      <c r="A360" s="59" t="s">
        <v>65</v>
      </c>
      <c r="B360" s="36">
        <v>95875</v>
      </c>
      <c r="C360" s="35" t="s">
        <v>78</v>
      </c>
      <c r="D360" s="35" t="s">
        <v>79</v>
      </c>
      <c r="E360" s="37">
        <v>12.6</v>
      </c>
      <c r="F360" s="20"/>
      <c r="G360" s="20"/>
      <c r="H360" s="21">
        <f t="shared" si="192"/>
        <v>0</v>
      </c>
      <c r="I360" s="20">
        <f t="shared" si="193"/>
        <v>0</v>
      </c>
      <c r="J360" s="22">
        <f t="shared" si="194"/>
        <v>0</v>
      </c>
      <c r="K360" s="22">
        <f t="shared" si="195"/>
        <v>0</v>
      </c>
      <c r="L360" s="21">
        <f t="shared" si="196"/>
        <v>0</v>
      </c>
      <c r="M360" s="23">
        <f t="shared" si="197"/>
        <v>0</v>
      </c>
      <c r="N360" s="23">
        <f t="shared" si="198"/>
        <v>0</v>
      </c>
      <c r="O360" s="21">
        <f t="shared" si="199"/>
        <v>0</v>
      </c>
      <c r="P360" s="24" t="str">
        <f>IF(O360&lt;=(Relatório!O349*1.05),"PREÇO VÁLIDO","PREÇO INVÁLIDO")</f>
        <v>PREÇO VÁLIDO</v>
      </c>
      <c r="Q360" s="25">
        <f>(O360/Relatório!O349)-1</f>
        <v>-1</v>
      </c>
    </row>
    <row r="361" spans="1:17" ht="18" x14ac:dyDescent="0.2">
      <c r="A361" s="59" t="s">
        <v>65</v>
      </c>
      <c r="B361" s="36">
        <v>86916</v>
      </c>
      <c r="C361" s="35" t="s">
        <v>295</v>
      </c>
      <c r="D361" s="35" t="s">
        <v>31</v>
      </c>
      <c r="E361" s="40">
        <v>1</v>
      </c>
      <c r="F361" s="20"/>
      <c r="G361" s="20"/>
      <c r="H361" s="21">
        <f t="shared" si="192"/>
        <v>0</v>
      </c>
      <c r="I361" s="20">
        <f t="shared" si="193"/>
        <v>0</v>
      </c>
      <c r="J361" s="22">
        <f t="shared" si="194"/>
        <v>0</v>
      </c>
      <c r="K361" s="22">
        <f t="shared" si="195"/>
        <v>0</v>
      </c>
      <c r="L361" s="21">
        <f t="shared" si="196"/>
        <v>0</v>
      </c>
      <c r="M361" s="23">
        <f t="shared" si="197"/>
        <v>0</v>
      </c>
      <c r="N361" s="23">
        <f t="shared" si="198"/>
        <v>0</v>
      </c>
      <c r="O361" s="21">
        <f t="shared" si="199"/>
        <v>0</v>
      </c>
      <c r="P361" s="24" t="str">
        <f>IF(O361&lt;=(Relatório!O350*1.05),"PREÇO VÁLIDO","PREÇO INVÁLIDO")</f>
        <v>PREÇO VÁLIDO</v>
      </c>
      <c r="Q361" s="25">
        <f>(O361/Relatório!O350)-1</f>
        <v>-1</v>
      </c>
    </row>
    <row r="362" spans="1:17" ht="18" x14ac:dyDescent="0.2">
      <c r="A362" s="59" t="s">
        <v>65</v>
      </c>
      <c r="B362" s="43">
        <v>104345</v>
      </c>
      <c r="C362" s="35" t="s">
        <v>296</v>
      </c>
      <c r="D362" s="35" t="s">
        <v>31</v>
      </c>
      <c r="E362" s="40">
        <v>2</v>
      </c>
      <c r="F362" s="20"/>
      <c r="G362" s="20"/>
      <c r="H362" s="21">
        <f t="shared" si="192"/>
        <v>0</v>
      </c>
      <c r="I362" s="20">
        <f t="shared" si="193"/>
        <v>0</v>
      </c>
      <c r="J362" s="22">
        <f t="shared" si="194"/>
        <v>0</v>
      </c>
      <c r="K362" s="22">
        <f t="shared" si="195"/>
        <v>0</v>
      </c>
      <c r="L362" s="21">
        <f t="shared" si="196"/>
        <v>0</v>
      </c>
      <c r="M362" s="23">
        <f t="shared" si="197"/>
        <v>0</v>
      </c>
      <c r="N362" s="23">
        <f t="shared" si="198"/>
        <v>0</v>
      </c>
      <c r="O362" s="21">
        <f t="shared" si="199"/>
        <v>0</v>
      </c>
      <c r="P362" s="24" t="str">
        <f>IF(O362&lt;=(Relatório!O351*1.05),"PREÇO VÁLIDO","PREÇO INVÁLIDO")</f>
        <v>PREÇO VÁLIDO</v>
      </c>
      <c r="Q362" s="25">
        <f>(O362/Relatório!O351)-1</f>
        <v>-1</v>
      </c>
    </row>
    <row r="363" spans="1:17" ht="18" x14ac:dyDescent="0.2">
      <c r="A363" s="59" t="s">
        <v>65</v>
      </c>
      <c r="B363" s="36">
        <v>89708</v>
      </c>
      <c r="C363" s="35" t="s">
        <v>297</v>
      </c>
      <c r="D363" s="35" t="s">
        <v>31</v>
      </c>
      <c r="E363" s="40">
        <v>2</v>
      </c>
      <c r="F363" s="20"/>
      <c r="G363" s="20"/>
      <c r="H363" s="21">
        <f t="shared" si="192"/>
        <v>0</v>
      </c>
      <c r="I363" s="20">
        <f t="shared" si="193"/>
        <v>0</v>
      </c>
      <c r="J363" s="22">
        <f t="shared" si="194"/>
        <v>0</v>
      </c>
      <c r="K363" s="22">
        <f t="shared" si="195"/>
        <v>0</v>
      </c>
      <c r="L363" s="21">
        <f t="shared" si="196"/>
        <v>0</v>
      </c>
      <c r="M363" s="23">
        <f t="shared" si="197"/>
        <v>0</v>
      </c>
      <c r="N363" s="23">
        <f t="shared" si="198"/>
        <v>0</v>
      </c>
      <c r="O363" s="21">
        <f t="shared" si="199"/>
        <v>0</v>
      </c>
      <c r="P363" s="24" t="str">
        <f>IF(O363&lt;=(Relatório!O352*1.05),"PREÇO VÁLIDO","PREÇO INVÁLIDO")</f>
        <v>PREÇO VÁLIDO</v>
      </c>
      <c r="Q363" s="25">
        <f>(O363/Relatório!O352)-1</f>
        <v>-1</v>
      </c>
    </row>
    <row r="364" spans="1:17" ht="18" x14ac:dyDescent="0.2">
      <c r="A364" s="59" t="s">
        <v>65</v>
      </c>
      <c r="B364" s="36">
        <v>97978</v>
      </c>
      <c r="C364" s="35" t="s">
        <v>298</v>
      </c>
      <c r="D364" s="35" t="s">
        <v>31</v>
      </c>
      <c r="E364" s="40">
        <v>1</v>
      </c>
      <c r="F364" s="20"/>
      <c r="G364" s="20"/>
      <c r="H364" s="21">
        <f t="shared" si="192"/>
        <v>0</v>
      </c>
      <c r="I364" s="20">
        <f t="shared" si="193"/>
        <v>0</v>
      </c>
      <c r="J364" s="22">
        <f t="shared" si="194"/>
        <v>0</v>
      </c>
      <c r="K364" s="22">
        <f t="shared" si="195"/>
        <v>0</v>
      </c>
      <c r="L364" s="21">
        <f t="shared" si="196"/>
        <v>0</v>
      </c>
      <c r="M364" s="23">
        <f t="shared" si="197"/>
        <v>0</v>
      </c>
      <c r="N364" s="23">
        <f t="shared" si="198"/>
        <v>0</v>
      </c>
      <c r="O364" s="21">
        <f t="shared" si="199"/>
        <v>0</v>
      </c>
      <c r="P364" s="24" t="str">
        <f>IF(O364&lt;=(Relatório!O353*1.05),"PREÇO VÁLIDO","PREÇO INVÁLIDO")</f>
        <v>PREÇO VÁLIDO</v>
      </c>
      <c r="Q364" s="25">
        <f>(O364/Relatório!O353)-1</f>
        <v>-1</v>
      </c>
    </row>
    <row r="365" spans="1:17" ht="18" x14ac:dyDescent="0.2">
      <c r="A365" s="59" t="s">
        <v>65</v>
      </c>
      <c r="B365" s="43">
        <v>101618</v>
      </c>
      <c r="C365" s="35" t="s">
        <v>46</v>
      </c>
      <c r="D365" s="35" t="s">
        <v>30</v>
      </c>
      <c r="E365" s="40">
        <v>0.54</v>
      </c>
      <c r="F365" s="20"/>
      <c r="G365" s="20"/>
      <c r="H365" s="21">
        <f t="shared" si="192"/>
        <v>0</v>
      </c>
      <c r="I365" s="20">
        <f t="shared" si="193"/>
        <v>0</v>
      </c>
      <c r="J365" s="22">
        <f t="shared" si="194"/>
        <v>0</v>
      </c>
      <c r="K365" s="22">
        <f t="shared" si="195"/>
        <v>0</v>
      </c>
      <c r="L365" s="21">
        <f t="shared" si="196"/>
        <v>0</v>
      </c>
      <c r="M365" s="23">
        <f t="shared" si="197"/>
        <v>0</v>
      </c>
      <c r="N365" s="23">
        <f t="shared" si="198"/>
        <v>0</v>
      </c>
      <c r="O365" s="21">
        <f t="shared" si="199"/>
        <v>0</v>
      </c>
      <c r="P365" s="24" t="str">
        <f>IF(O365&lt;=(Relatório!O354*1.05),"PREÇO VÁLIDO","PREÇO INVÁLIDO")</f>
        <v>PREÇO VÁLIDO</v>
      </c>
      <c r="Q365" s="25">
        <f>(O365/Relatório!O354)-1</f>
        <v>-1</v>
      </c>
    </row>
    <row r="366" spans="1:17" ht="18" x14ac:dyDescent="0.2">
      <c r="A366" s="59" t="s">
        <v>65</v>
      </c>
      <c r="B366" s="36">
        <v>91222</v>
      </c>
      <c r="C366" s="35" t="s">
        <v>233</v>
      </c>
      <c r="D366" s="35" t="s">
        <v>29</v>
      </c>
      <c r="E366" s="40">
        <v>7.38</v>
      </c>
      <c r="F366" s="20"/>
      <c r="G366" s="20"/>
      <c r="H366" s="21">
        <f t="shared" si="192"/>
        <v>0</v>
      </c>
      <c r="I366" s="20">
        <f t="shared" si="193"/>
        <v>0</v>
      </c>
      <c r="J366" s="22">
        <f t="shared" si="194"/>
        <v>0</v>
      </c>
      <c r="K366" s="22">
        <f t="shared" si="195"/>
        <v>0</v>
      </c>
      <c r="L366" s="21">
        <f t="shared" si="196"/>
        <v>0</v>
      </c>
      <c r="M366" s="23">
        <f t="shared" si="197"/>
        <v>0</v>
      </c>
      <c r="N366" s="23">
        <f t="shared" si="198"/>
        <v>0</v>
      </c>
      <c r="O366" s="21">
        <f t="shared" si="199"/>
        <v>0</v>
      </c>
      <c r="P366" s="24" t="str">
        <f>IF(O366&lt;=(Relatório!O355*1.05),"PREÇO VÁLIDO","PREÇO INVÁLIDO")</f>
        <v>PREÇO VÁLIDO</v>
      </c>
      <c r="Q366" s="25">
        <f>(O366/Relatório!O355)-1</f>
        <v>-1</v>
      </c>
    </row>
    <row r="367" spans="1:17" ht="18" x14ac:dyDescent="0.2">
      <c r="A367" s="59" t="s">
        <v>65</v>
      </c>
      <c r="B367" s="36">
        <v>90467</v>
      </c>
      <c r="C367" s="35" t="s">
        <v>234</v>
      </c>
      <c r="D367" s="35" t="s">
        <v>29</v>
      </c>
      <c r="E367" s="40">
        <v>7.38</v>
      </c>
      <c r="F367" s="20"/>
      <c r="G367" s="20"/>
      <c r="H367" s="21">
        <f t="shared" si="192"/>
        <v>0</v>
      </c>
      <c r="I367" s="20">
        <f t="shared" si="193"/>
        <v>0</v>
      </c>
      <c r="J367" s="22">
        <f t="shared" si="194"/>
        <v>0</v>
      </c>
      <c r="K367" s="22">
        <f t="shared" si="195"/>
        <v>0</v>
      </c>
      <c r="L367" s="21">
        <f t="shared" si="196"/>
        <v>0</v>
      </c>
      <c r="M367" s="23">
        <f t="shared" si="197"/>
        <v>0</v>
      </c>
      <c r="N367" s="23">
        <f t="shared" si="198"/>
        <v>0</v>
      </c>
      <c r="O367" s="21">
        <f t="shared" si="199"/>
        <v>0</v>
      </c>
      <c r="P367" s="24" t="str">
        <f>IF(O367&lt;=(Relatório!O356*1.05),"PREÇO VÁLIDO","PREÇO INVÁLIDO")</f>
        <v>PREÇO VÁLIDO</v>
      </c>
      <c r="Q367" s="25">
        <f>(O367/Relatório!O356)-1</f>
        <v>-1</v>
      </c>
    </row>
    <row r="368" spans="1:17" ht="27" x14ac:dyDescent="0.2">
      <c r="A368" s="59" t="s">
        <v>65</v>
      </c>
      <c r="B368" s="36">
        <v>91179</v>
      </c>
      <c r="C368" s="35" t="s">
        <v>299</v>
      </c>
      <c r="D368" s="35" t="s">
        <v>29</v>
      </c>
      <c r="E368" s="40">
        <v>8.8699999999999992</v>
      </c>
      <c r="F368" s="20"/>
      <c r="G368" s="20"/>
      <c r="H368" s="21">
        <f t="shared" si="192"/>
        <v>0</v>
      </c>
      <c r="I368" s="20">
        <f t="shared" si="193"/>
        <v>0</v>
      </c>
      <c r="J368" s="22">
        <f t="shared" si="194"/>
        <v>0</v>
      </c>
      <c r="K368" s="22">
        <f t="shared" si="195"/>
        <v>0</v>
      </c>
      <c r="L368" s="21">
        <f t="shared" si="196"/>
        <v>0</v>
      </c>
      <c r="M368" s="23">
        <f t="shared" si="197"/>
        <v>0</v>
      </c>
      <c r="N368" s="23">
        <f t="shared" si="198"/>
        <v>0</v>
      </c>
      <c r="O368" s="21">
        <f t="shared" si="199"/>
        <v>0</v>
      </c>
      <c r="P368" s="24" t="str">
        <f>IF(O368&lt;=(Relatório!O357*1.05),"PREÇO VÁLIDO","PREÇO INVÁLIDO")</f>
        <v>PREÇO VÁLIDO</v>
      </c>
      <c r="Q368" s="25">
        <f>(O368/Relatório!O357)-1</f>
        <v>-1</v>
      </c>
    </row>
    <row r="369" spans="1:17" ht="27" x14ac:dyDescent="0.2">
      <c r="A369" s="59" t="s">
        <v>65</v>
      </c>
      <c r="B369" s="36">
        <v>91180</v>
      </c>
      <c r="C369" s="35" t="s">
        <v>300</v>
      </c>
      <c r="D369" s="35" t="s">
        <v>29</v>
      </c>
      <c r="E369" s="37">
        <v>20.43</v>
      </c>
      <c r="F369" s="20"/>
      <c r="G369" s="20"/>
      <c r="H369" s="21">
        <f t="shared" si="192"/>
        <v>0</v>
      </c>
      <c r="I369" s="20">
        <f t="shared" si="193"/>
        <v>0</v>
      </c>
      <c r="J369" s="22">
        <f t="shared" si="194"/>
        <v>0</v>
      </c>
      <c r="K369" s="22">
        <f t="shared" si="195"/>
        <v>0</v>
      </c>
      <c r="L369" s="21">
        <f t="shared" si="196"/>
        <v>0</v>
      </c>
      <c r="M369" s="23">
        <f t="shared" si="197"/>
        <v>0</v>
      </c>
      <c r="N369" s="23">
        <f t="shared" si="198"/>
        <v>0</v>
      </c>
      <c r="O369" s="21">
        <f t="shared" si="199"/>
        <v>0</v>
      </c>
      <c r="P369" s="24" t="str">
        <f>IF(O369&lt;=(Relatório!O358*1.05),"PREÇO VÁLIDO","PREÇO INVÁLIDO")</f>
        <v>PREÇO VÁLIDO</v>
      </c>
      <c r="Q369" s="25">
        <f>(O369/Relatório!O358)-1</f>
        <v>-1</v>
      </c>
    </row>
    <row r="370" spans="1:17" ht="27" x14ac:dyDescent="0.2">
      <c r="A370" s="59" t="s">
        <v>65</v>
      </c>
      <c r="B370" s="36">
        <v>91181</v>
      </c>
      <c r="C370" s="35" t="s">
        <v>301</v>
      </c>
      <c r="D370" s="35" t="s">
        <v>29</v>
      </c>
      <c r="E370" s="40">
        <v>1.5</v>
      </c>
      <c r="F370" s="20"/>
      <c r="G370" s="20"/>
      <c r="H370" s="21">
        <f t="shared" si="192"/>
        <v>0</v>
      </c>
      <c r="I370" s="20">
        <f t="shared" si="193"/>
        <v>0</v>
      </c>
      <c r="J370" s="22">
        <f t="shared" si="194"/>
        <v>0</v>
      </c>
      <c r="K370" s="22">
        <f t="shared" si="195"/>
        <v>0</v>
      </c>
      <c r="L370" s="21">
        <f t="shared" si="196"/>
        <v>0</v>
      </c>
      <c r="M370" s="23">
        <f t="shared" si="197"/>
        <v>0</v>
      </c>
      <c r="N370" s="23">
        <f t="shared" si="198"/>
        <v>0</v>
      </c>
      <c r="O370" s="21">
        <f t="shared" si="199"/>
        <v>0</v>
      </c>
      <c r="P370" s="24" t="str">
        <f>IF(O370&lt;=(Relatório!O359*1.05),"PREÇO VÁLIDO","PREÇO INVÁLIDO")</f>
        <v>PREÇO VÁLIDO</v>
      </c>
      <c r="Q370" s="25">
        <f>(O370/Relatório!O359)-1</f>
        <v>-1</v>
      </c>
    </row>
    <row r="371" spans="1:17" ht="18" x14ac:dyDescent="0.2">
      <c r="A371" s="59" t="s">
        <v>65</v>
      </c>
      <c r="B371" s="36">
        <v>93382</v>
      </c>
      <c r="C371" s="35" t="s">
        <v>55</v>
      </c>
      <c r="D371" s="35" t="s">
        <v>30</v>
      </c>
      <c r="E371" s="37">
        <v>10.19</v>
      </c>
      <c r="F371" s="20"/>
      <c r="G371" s="20"/>
      <c r="H371" s="21">
        <f t="shared" si="192"/>
        <v>0</v>
      </c>
      <c r="I371" s="20">
        <f t="shared" si="193"/>
        <v>0</v>
      </c>
      <c r="J371" s="22">
        <f t="shared" si="194"/>
        <v>0</v>
      </c>
      <c r="K371" s="22">
        <f t="shared" si="195"/>
        <v>0</v>
      </c>
      <c r="L371" s="21">
        <f t="shared" si="196"/>
        <v>0</v>
      </c>
      <c r="M371" s="23">
        <f t="shared" si="197"/>
        <v>0</v>
      </c>
      <c r="N371" s="23">
        <f t="shared" si="198"/>
        <v>0</v>
      </c>
      <c r="O371" s="21">
        <f t="shared" si="199"/>
        <v>0</v>
      </c>
      <c r="P371" s="24" t="str">
        <f>IF(O371&lt;=(Relatório!O360*1.05),"PREÇO VÁLIDO","PREÇO INVÁLIDO")</f>
        <v>PREÇO VÁLIDO</v>
      </c>
      <c r="Q371" s="25">
        <f>(O371/Relatório!O360)-1</f>
        <v>-1</v>
      </c>
    </row>
    <row r="372" spans="1:17" x14ac:dyDescent="0.2">
      <c r="A372" s="62"/>
      <c r="B372" s="63"/>
      <c r="C372" s="63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</row>
    <row r="373" spans="1:17" x14ac:dyDescent="0.2">
      <c r="A373" s="64" t="s">
        <v>302</v>
      </c>
      <c r="B373" s="65"/>
      <c r="C373" s="65"/>
      <c r="D373" s="65"/>
      <c r="E373" s="65"/>
      <c r="F373" s="71"/>
      <c r="G373" s="71"/>
      <c r="H373" s="65"/>
      <c r="I373" s="65"/>
      <c r="J373" s="65"/>
      <c r="K373" s="65"/>
      <c r="L373" s="65"/>
      <c r="M373" s="65"/>
      <c r="N373" s="65"/>
      <c r="O373" s="65"/>
      <c r="P373" s="65"/>
      <c r="Q373" s="65"/>
    </row>
    <row r="374" spans="1:17" ht="18" x14ac:dyDescent="0.2">
      <c r="A374" s="56" t="s">
        <v>14</v>
      </c>
      <c r="B374" s="55" t="s">
        <v>15</v>
      </c>
      <c r="C374" s="55" t="s">
        <v>16</v>
      </c>
      <c r="D374" s="55" t="s">
        <v>17</v>
      </c>
      <c r="E374" s="57" t="s">
        <v>18</v>
      </c>
      <c r="F374" s="53" t="s">
        <v>19</v>
      </c>
      <c r="G374" s="54" t="s">
        <v>20</v>
      </c>
      <c r="H374" s="55" t="s">
        <v>21</v>
      </c>
      <c r="I374" s="53" t="s">
        <v>22</v>
      </c>
      <c r="J374" s="55" t="s">
        <v>33</v>
      </c>
      <c r="K374" s="55" t="s">
        <v>34</v>
      </c>
      <c r="L374" s="55" t="s">
        <v>23</v>
      </c>
      <c r="M374" s="55" t="s">
        <v>35</v>
      </c>
      <c r="N374" s="55" t="s">
        <v>36</v>
      </c>
      <c r="O374" s="55" t="s">
        <v>24</v>
      </c>
      <c r="P374" s="55" t="s">
        <v>25</v>
      </c>
      <c r="Q374" s="55" t="s">
        <v>26</v>
      </c>
    </row>
    <row r="375" spans="1:17" ht="18" x14ac:dyDescent="0.2">
      <c r="A375" s="58" t="s">
        <v>82</v>
      </c>
      <c r="B375" s="29" t="s">
        <v>303</v>
      </c>
      <c r="C375" s="29" t="s">
        <v>304</v>
      </c>
      <c r="D375" s="29" t="s">
        <v>27</v>
      </c>
      <c r="E375" s="30">
        <v>0.5</v>
      </c>
      <c r="F375" s="20"/>
      <c r="G375" s="20"/>
      <c r="H375" s="21">
        <f t="shared" ref="H375:H388" si="200">TRUNC(F375+G375,2)</f>
        <v>0</v>
      </c>
      <c r="I375" s="20">
        <f t="shared" ref="I375:I388" si="201">$B$10</f>
        <v>0</v>
      </c>
      <c r="J375" s="22">
        <f t="shared" ref="J375:J388" si="202">F375+(I375/100*F375)</f>
        <v>0</v>
      </c>
      <c r="K375" s="22">
        <f t="shared" ref="K375:K388" si="203">G375+(I375/100*G375)</f>
        <v>0</v>
      </c>
      <c r="L375" s="21">
        <f t="shared" ref="L375:L388" si="204">TRUNC(J375+K375,2)</f>
        <v>0</v>
      </c>
      <c r="M375" s="23">
        <f t="shared" ref="M375:M388" si="205">IF((J375+K375),TRUNC((J375/(J375+K375)*O375),2),0)</f>
        <v>0</v>
      </c>
      <c r="N375" s="23">
        <f t="shared" ref="N375:N388" si="206">IF((J375+K375),TRUNC((K375/(J375+K375)*O375),2),0)</f>
        <v>0</v>
      </c>
      <c r="O375" s="21">
        <f t="shared" ref="O375:O388" si="207">TRUNC(L375*E375,2)</f>
        <v>0</v>
      </c>
      <c r="P375" s="24" t="str">
        <f>IF(O375&lt;=(Relatório!O364*1.05),"PREÇO VÁLIDO","PREÇO INVÁLIDO")</f>
        <v>PREÇO VÁLIDO</v>
      </c>
      <c r="Q375" s="25">
        <f>(O375/Relatório!O364)-1</f>
        <v>-1</v>
      </c>
    </row>
    <row r="376" spans="1:17" ht="18" x14ac:dyDescent="0.2">
      <c r="A376" s="58" t="s">
        <v>82</v>
      </c>
      <c r="B376" s="29" t="s">
        <v>305</v>
      </c>
      <c r="C376" s="29" t="s">
        <v>306</v>
      </c>
      <c r="D376" s="29" t="s">
        <v>31</v>
      </c>
      <c r="E376" s="30">
        <v>1</v>
      </c>
      <c r="F376" s="20"/>
      <c r="G376" s="20"/>
      <c r="H376" s="21">
        <f t="shared" si="200"/>
        <v>0</v>
      </c>
      <c r="I376" s="20">
        <f t="shared" si="201"/>
        <v>0</v>
      </c>
      <c r="J376" s="22">
        <f t="shared" si="202"/>
        <v>0</v>
      </c>
      <c r="K376" s="22">
        <f t="shared" si="203"/>
        <v>0</v>
      </c>
      <c r="L376" s="21">
        <f t="shared" si="204"/>
        <v>0</v>
      </c>
      <c r="M376" s="23">
        <f t="shared" si="205"/>
        <v>0</v>
      </c>
      <c r="N376" s="23">
        <f t="shared" si="206"/>
        <v>0</v>
      </c>
      <c r="O376" s="21">
        <f t="shared" si="207"/>
        <v>0</v>
      </c>
      <c r="P376" s="24" t="str">
        <f>IF(O376&lt;=(Relatório!O365*1.05),"PREÇO VÁLIDO","PREÇO INVÁLIDO")</f>
        <v>PREÇO VÁLIDO</v>
      </c>
      <c r="Q376" s="25">
        <f>(O376/Relatório!O365)-1</f>
        <v>-1</v>
      </c>
    </row>
    <row r="377" spans="1:17" ht="18" x14ac:dyDescent="0.2">
      <c r="A377" s="58" t="s">
        <v>82</v>
      </c>
      <c r="B377" s="29" t="s">
        <v>307</v>
      </c>
      <c r="C377" s="29" t="s">
        <v>308</v>
      </c>
      <c r="D377" s="29" t="s">
        <v>31</v>
      </c>
      <c r="E377" s="30">
        <v>1</v>
      </c>
      <c r="F377" s="20"/>
      <c r="G377" s="20"/>
      <c r="H377" s="21">
        <f t="shared" si="200"/>
        <v>0</v>
      </c>
      <c r="I377" s="20">
        <f t="shared" si="201"/>
        <v>0</v>
      </c>
      <c r="J377" s="22">
        <f t="shared" si="202"/>
        <v>0</v>
      </c>
      <c r="K377" s="22">
        <f t="shared" si="203"/>
        <v>0</v>
      </c>
      <c r="L377" s="21">
        <f t="shared" si="204"/>
        <v>0</v>
      </c>
      <c r="M377" s="23">
        <f t="shared" si="205"/>
        <v>0</v>
      </c>
      <c r="N377" s="23">
        <f t="shared" si="206"/>
        <v>0</v>
      </c>
      <c r="O377" s="21">
        <f t="shared" si="207"/>
        <v>0</v>
      </c>
      <c r="P377" s="24" t="str">
        <f>IF(O377&lt;=(Relatório!O366*1.05),"PREÇO VÁLIDO","PREÇO INVÁLIDO")</f>
        <v>PREÇO VÁLIDO</v>
      </c>
      <c r="Q377" s="25">
        <f>(O377/Relatório!O366)-1</f>
        <v>-1</v>
      </c>
    </row>
    <row r="378" spans="1:17" ht="18" x14ac:dyDescent="0.2">
      <c r="A378" s="58" t="s">
        <v>82</v>
      </c>
      <c r="B378" s="29" t="s">
        <v>309</v>
      </c>
      <c r="C378" s="29" t="s">
        <v>310</v>
      </c>
      <c r="D378" s="29" t="s">
        <v>31</v>
      </c>
      <c r="E378" s="30">
        <v>1</v>
      </c>
      <c r="F378" s="20"/>
      <c r="G378" s="20"/>
      <c r="H378" s="21">
        <f t="shared" si="200"/>
        <v>0</v>
      </c>
      <c r="I378" s="20">
        <f t="shared" si="201"/>
        <v>0</v>
      </c>
      <c r="J378" s="22">
        <f t="shared" si="202"/>
        <v>0</v>
      </c>
      <c r="K378" s="22">
        <f t="shared" si="203"/>
        <v>0</v>
      </c>
      <c r="L378" s="21">
        <f t="shared" si="204"/>
        <v>0</v>
      </c>
      <c r="M378" s="23">
        <f t="shared" si="205"/>
        <v>0</v>
      </c>
      <c r="N378" s="23">
        <f t="shared" si="206"/>
        <v>0</v>
      </c>
      <c r="O378" s="21">
        <f t="shared" si="207"/>
        <v>0</v>
      </c>
      <c r="P378" s="24" t="str">
        <f>IF(O378&lt;=(Relatório!O367*1.05),"PREÇO VÁLIDO","PREÇO INVÁLIDO")</f>
        <v>PREÇO VÁLIDO</v>
      </c>
      <c r="Q378" s="25">
        <f>(O378/Relatório!O367)-1</f>
        <v>-1</v>
      </c>
    </row>
    <row r="379" spans="1:17" ht="18" x14ac:dyDescent="0.2">
      <c r="A379" s="58" t="s">
        <v>82</v>
      </c>
      <c r="B379" s="29" t="s">
        <v>311</v>
      </c>
      <c r="C379" s="29" t="s">
        <v>312</v>
      </c>
      <c r="D379" s="29" t="s">
        <v>31</v>
      </c>
      <c r="E379" s="30">
        <v>1</v>
      </c>
      <c r="F379" s="20"/>
      <c r="G379" s="20"/>
      <c r="H379" s="21">
        <f t="shared" si="200"/>
        <v>0</v>
      </c>
      <c r="I379" s="20">
        <f t="shared" si="201"/>
        <v>0</v>
      </c>
      <c r="J379" s="22">
        <f t="shared" si="202"/>
        <v>0</v>
      </c>
      <c r="K379" s="22">
        <f t="shared" si="203"/>
        <v>0</v>
      </c>
      <c r="L379" s="21">
        <f t="shared" si="204"/>
        <v>0</v>
      </c>
      <c r="M379" s="23">
        <f t="shared" si="205"/>
        <v>0</v>
      </c>
      <c r="N379" s="23">
        <f t="shared" si="206"/>
        <v>0</v>
      </c>
      <c r="O379" s="21">
        <f t="shared" si="207"/>
        <v>0</v>
      </c>
      <c r="P379" s="24" t="str">
        <f>IF(O379&lt;=(Relatório!O368*1.05),"PREÇO VÁLIDO","PREÇO INVÁLIDO")</f>
        <v>PREÇO VÁLIDO</v>
      </c>
      <c r="Q379" s="25">
        <f>(O379/Relatório!O368)-1</f>
        <v>-1</v>
      </c>
    </row>
    <row r="380" spans="1:17" ht="18" x14ac:dyDescent="0.2">
      <c r="A380" s="58" t="s">
        <v>82</v>
      </c>
      <c r="B380" s="29" t="s">
        <v>313</v>
      </c>
      <c r="C380" s="29" t="s">
        <v>314</v>
      </c>
      <c r="D380" s="29" t="s">
        <v>31</v>
      </c>
      <c r="E380" s="30">
        <v>1</v>
      </c>
      <c r="F380" s="20"/>
      <c r="G380" s="20"/>
      <c r="H380" s="21">
        <f t="shared" si="200"/>
        <v>0</v>
      </c>
      <c r="I380" s="20">
        <f t="shared" si="201"/>
        <v>0</v>
      </c>
      <c r="J380" s="22">
        <f t="shared" si="202"/>
        <v>0</v>
      </c>
      <c r="K380" s="22">
        <f t="shared" si="203"/>
        <v>0</v>
      </c>
      <c r="L380" s="21">
        <f t="shared" si="204"/>
        <v>0</v>
      </c>
      <c r="M380" s="23">
        <f t="shared" si="205"/>
        <v>0</v>
      </c>
      <c r="N380" s="23">
        <f t="shared" si="206"/>
        <v>0</v>
      </c>
      <c r="O380" s="21">
        <f t="shared" si="207"/>
        <v>0</v>
      </c>
      <c r="P380" s="24" t="str">
        <f>IF(O380&lt;=(Relatório!O369*1.05),"PREÇO VÁLIDO","PREÇO INVÁLIDO")</f>
        <v>PREÇO VÁLIDO</v>
      </c>
      <c r="Q380" s="25">
        <f>(O380/Relatório!O369)-1</f>
        <v>-1</v>
      </c>
    </row>
    <row r="381" spans="1:17" ht="18" x14ac:dyDescent="0.2">
      <c r="A381" s="58" t="s">
        <v>82</v>
      </c>
      <c r="B381" s="29" t="s">
        <v>315</v>
      </c>
      <c r="C381" s="29" t="s">
        <v>316</v>
      </c>
      <c r="D381" s="29" t="s">
        <v>31</v>
      </c>
      <c r="E381" s="30">
        <v>1</v>
      </c>
      <c r="F381" s="20"/>
      <c r="G381" s="20"/>
      <c r="H381" s="21">
        <f t="shared" si="200"/>
        <v>0</v>
      </c>
      <c r="I381" s="20">
        <f t="shared" si="201"/>
        <v>0</v>
      </c>
      <c r="J381" s="22">
        <f t="shared" si="202"/>
        <v>0</v>
      </c>
      <c r="K381" s="22">
        <f t="shared" si="203"/>
        <v>0</v>
      </c>
      <c r="L381" s="21">
        <f t="shared" si="204"/>
        <v>0</v>
      </c>
      <c r="M381" s="23">
        <f t="shared" si="205"/>
        <v>0</v>
      </c>
      <c r="N381" s="23">
        <f t="shared" si="206"/>
        <v>0</v>
      </c>
      <c r="O381" s="21">
        <f t="shared" si="207"/>
        <v>0</v>
      </c>
      <c r="P381" s="24" t="str">
        <f>IF(O381&lt;=(Relatório!O370*1.05),"PREÇO VÁLIDO","PREÇO INVÁLIDO")</f>
        <v>PREÇO VÁLIDO</v>
      </c>
      <c r="Q381" s="25">
        <f>(O381/Relatório!O370)-1</f>
        <v>-1</v>
      </c>
    </row>
    <row r="382" spans="1:17" ht="18" x14ac:dyDescent="0.2">
      <c r="A382" s="59" t="s">
        <v>65</v>
      </c>
      <c r="B382" s="43">
        <v>100849</v>
      </c>
      <c r="C382" s="35" t="s">
        <v>317</v>
      </c>
      <c r="D382" s="35" t="s">
        <v>31</v>
      </c>
      <c r="E382" s="40">
        <v>1</v>
      </c>
      <c r="F382" s="20"/>
      <c r="G382" s="20"/>
      <c r="H382" s="21">
        <f t="shared" si="200"/>
        <v>0</v>
      </c>
      <c r="I382" s="20">
        <f t="shared" si="201"/>
        <v>0</v>
      </c>
      <c r="J382" s="22">
        <f t="shared" si="202"/>
        <v>0</v>
      </c>
      <c r="K382" s="22">
        <f t="shared" si="203"/>
        <v>0</v>
      </c>
      <c r="L382" s="21">
        <f t="shared" si="204"/>
        <v>0</v>
      </c>
      <c r="M382" s="23">
        <f t="shared" si="205"/>
        <v>0</v>
      </c>
      <c r="N382" s="23">
        <f t="shared" si="206"/>
        <v>0</v>
      </c>
      <c r="O382" s="21">
        <f t="shared" si="207"/>
        <v>0</v>
      </c>
      <c r="P382" s="24" t="str">
        <f>IF(O382&lt;=(Relatório!O371*1.05),"PREÇO VÁLIDO","PREÇO INVÁLIDO")</f>
        <v>PREÇO VÁLIDO</v>
      </c>
      <c r="Q382" s="25">
        <f>(O382/Relatório!O371)-1</f>
        <v>-1</v>
      </c>
    </row>
    <row r="383" spans="1:17" ht="18" x14ac:dyDescent="0.2">
      <c r="A383" s="59" t="s">
        <v>65</v>
      </c>
      <c r="B383" s="36">
        <v>86884</v>
      </c>
      <c r="C383" s="35" t="s">
        <v>318</v>
      </c>
      <c r="D383" s="35" t="s">
        <v>31</v>
      </c>
      <c r="E383" s="40">
        <v>1</v>
      </c>
      <c r="F383" s="20"/>
      <c r="G383" s="20"/>
      <c r="H383" s="21">
        <f t="shared" si="200"/>
        <v>0</v>
      </c>
      <c r="I383" s="20">
        <f t="shared" si="201"/>
        <v>0</v>
      </c>
      <c r="J383" s="22">
        <f t="shared" si="202"/>
        <v>0</v>
      </c>
      <c r="K383" s="22">
        <f t="shared" si="203"/>
        <v>0</v>
      </c>
      <c r="L383" s="21">
        <f t="shared" si="204"/>
        <v>0</v>
      </c>
      <c r="M383" s="23">
        <f t="shared" si="205"/>
        <v>0</v>
      </c>
      <c r="N383" s="23">
        <f t="shared" si="206"/>
        <v>0</v>
      </c>
      <c r="O383" s="21">
        <f t="shared" si="207"/>
        <v>0</v>
      </c>
      <c r="P383" s="24" t="str">
        <f>IF(O383&lt;=(Relatório!O372*1.05),"PREÇO VÁLIDO","PREÇO INVÁLIDO")</f>
        <v>PREÇO VÁLIDO</v>
      </c>
      <c r="Q383" s="25">
        <f>(O383/Relatório!O372)-1</f>
        <v>-1</v>
      </c>
    </row>
    <row r="384" spans="1:17" ht="18" x14ac:dyDescent="0.2">
      <c r="A384" s="59" t="s">
        <v>65</v>
      </c>
      <c r="B384" s="36">
        <v>86877</v>
      </c>
      <c r="C384" s="35" t="s">
        <v>319</v>
      </c>
      <c r="D384" s="35" t="s">
        <v>31</v>
      </c>
      <c r="E384" s="40">
        <v>1</v>
      </c>
      <c r="F384" s="20"/>
      <c r="G384" s="20"/>
      <c r="H384" s="21">
        <f t="shared" si="200"/>
        <v>0</v>
      </c>
      <c r="I384" s="20">
        <f t="shared" si="201"/>
        <v>0</v>
      </c>
      <c r="J384" s="22">
        <f t="shared" si="202"/>
        <v>0</v>
      </c>
      <c r="K384" s="22">
        <f t="shared" si="203"/>
        <v>0</v>
      </c>
      <c r="L384" s="21">
        <f t="shared" si="204"/>
        <v>0</v>
      </c>
      <c r="M384" s="23">
        <f t="shared" si="205"/>
        <v>0</v>
      </c>
      <c r="N384" s="23">
        <f t="shared" si="206"/>
        <v>0</v>
      </c>
      <c r="O384" s="21">
        <f t="shared" si="207"/>
        <v>0</v>
      </c>
      <c r="P384" s="24" t="str">
        <f>IF(O384&lt;=(Relatório!O373*1.05),"PREÇO VÁLIDO","PREÇO INVÁLIDO")</f>
        <v>PREÇO VÁLIDO</v>
      </c>
      <c r="Q384" s="25">
        <f>(O384/Relatório!O373)-1</f>
        <v>-1</v>
      </c>
    </row>
    <row r="385" spans="1:17" ht="18" x14ac:dyDescent="0.2">
      <c r="A385" s="59" t="s">
        <v>65</v>
      </c>
      <c r="B385" s="36">
        <v>86883</v>
      </c>
      <c r="C385" s="35" t="s">
        <v>320</v>
      </c>
      <c r="D385" s="35" t="s">
        <v>31</v>
      </c>
      <c r="E385" s="40">
        <v>1</v>
      </c>
      <c r="F385" s="20"/>
      <c r="G385" s="20"/>
      <c r="H385" s="21">
        <f t="shared" si="200"/>
        <v>0</v>
      </c>
      <c r="I385" s="20">
        <f t="shared" si="201"/>
        <v>0</v>
      </c>
      <c r="J385" s="22">
        <f t="shared" si="202"/>
        <v>0</v>
      </c>
      <c r="K385" s="22">
        <f t="shared" si="203"/>
        <v>0</v>
      </c>
      <c r="L385" s="21">
        <f t="shared" si="204"/>
        <v>0</v>
      </c>
      <c r="M385" s="23">
        <f t="shared" si="205"/>
        <v>0</v>
      </c>
      <c r="N385" s="23">
        <f t="shared" si="206"/>
        <v>0</v>
      </c>
      <c r="O385" s="21">
        <f t="shared" si="207"/>
        <v>0</v>
      </c>
      <c r="P385" s="24" t="str">
        <f>IF(O385&lt;=(Relatório!O374*1.05),"PREÇO VÁLIDO","PREÇO INVÁLIDO")</f>
        <v>PREÇO VÁLIDO</v>
      </c>
      <c r="Q385" s="25">
        <f>(O385/Relatório!O374)-1</f>
        <v>-1</v>
      </c>
    </row>
    <row r="386" spans="1:17" ht="18" x14ac:dyDescent="0.2">
      <c r="A386" s="59" t="s">
        <v>65</v>
      </c>
      <c r="B386" s="36">
        <v>95547</v>
      </c>
      <c r="C386" s="35" t="s">
        <v>321</v>
      </c>
      <c r="D386" s="35" t="s">
        <v>31</v>
      </c>
      <c r="E386" s="40">
        <v>1</v>
      </c>
      <c r="F386" s="20"/>
      <c r="G386" s="20"/>
      <c r="H386" s="21">
        <f t="shared" si="200"/>
        <v>0</v>
      </c>
      <c r="I386" s="20">
        <f t="shared" si="201"/>
        <v>0</v>
      </c>
      <c r="J386" s="22">
        <f t="shared" si="202"/>
        <v>0</v>
      </c>
      <c r="K386" s="22">
        <f t="shared" si="203"/>
        <v>0</v>
      </c>
      <c r="L386" s="21">
        <f t="shared" si="204"/>
        <v>0</v>
      </c>
      <c r="M386" s="23">
        <f t="shared" si="205"/>
        <v>0</v>
      </c>
      <c r="N386" s="23">
        <f t="shared" si="206"/>
        <v>0</v>
      </c>
      <c r="O386" s="21">
        <f t="shared" si="207"/>
        <v>0</v>
      </c>
      <c r="P386" s="24" t="str">
        <f>IF(O386&lt;=(Relatório!O375*1.05),"PREÇO VÁLIDO","PREÇO INVÁLIDO")</f>
        <v>PREÇO VÁLIDO</v>
      </c>
      <c r="Q386" s="25">
        <f>(O386/Relatório!O375)-1</f>
        <v>-1</v>
      </c>
    </row>
    <row r="387" spans="1:17" ht="18" x14ac:dyDescent="0.2">
      <c r="A387" s="59" t="s">
        <v>65</v>
      </c>
      <c r="B387" s="36">
        <v>95544</v>
      </c>
      <c r="C387" s="35" t="s">
        <v>322</v>
      </c>
      <c r="D387" s="35" t="s">
        <v>31</v>
      </c>
      <c r="E387" s="40">
        <v>1</v>
      </c>
      <c r="F387" s="20"/>
      <c r="G387" s="20"/>
      <c r="H387" s="21">
        <f t="shared" si="200"/>
        <v>0</v>
      </c>
      <c r="I387" s="20">
        <f t="shared" si="201"/>
        <v>0</v>
      </c>
      <c r="J387" s="22">
        <f t="shared" si="202"/>
        <v>0</v>
      </c>
      <c r="K387" s="22">
        <f t="shared" si="203"/>
        <v>0</v>
      </c>
      <c r="L387" s="21">
        <f t="shared" si="204"/>
        <v>0</v>
      </c>
      <c r="M387" s="23">
        <f t="shared" si="205"/>
        <v>0</v>
      </c>
      <c r="N387" s="23">
        <f t="shared" si="206"/>
        <v>0</v>
      </c>
      <c r="O387" s="21">
        <f t="shared" si="207"/>
        <v>0</v>
      </c>
      <c r="P387" s="24" t="str">
        <f>IF(O387&lt;=(Relatório!O376*1.05),"PREÇO VÁLIDO","PREÇO INVÁLIDO")</f>
        <v>PREÇO VÁLIDO</v>
      </c>
      <c r="Q387" s="25">
        <f>(O387/Relatório!O376)-1</f>
        <v>-1</v>
      </c>
    </row>
    <row r="388" spans="1:17" ht="18" x14ac:dyDescent="0.2">
      <c r="A388" s="59" t="s">
        <v>65</v>
      </c>
      <c r="B388" s="36">
        <v>95471</v>
      </c>
      <c r="C388" s="35" t="s">
        <v>323</v>
      </c>
      <c r="D388" s="35" t="s">
        <v>31</v>
      </c>
      <c r="E388" s="40">
        <v>1</v>
      </c>
      <c r="F388" s="20"/>
      <c r="G388" s="20"/>
      <c r="H388" s="21">
        <f t="shared" si="200"/>
        <v>0</v>
      </c>
      <c r="I388" s="20">
        <f t="shared" si="201"/>
        <v>0</v>
      </c>
      <c r="J388" s="22">
        <f t="shared" si="202"/>
        <v>0</v>
      </c>
      <c r="K388" s="22">
        <f t="shared" si="203"/>
        <v>0</v>
      </c>
      <c r="L388" s="21">
        <f t="shared" si="204"/>
        <v>0</v>
      </c>
      <c r="M388" s="23">
        <f t="shared" si="205"/>
        <v>0</v>
      </c>
      <c r="N388" s="23">
        <f t="shared" si="206"/>
        <v>0</v>
      </c>
      <c r="O388" s="21">
        <f t="shared" si="207"/>
        <v>0</v>
      </c>
      <c r="P388" s="24" t="str">
        <f>IF(O388&lt;=(Relatório!O377*1.05),"PREÇO VÁLIDO","PREÇO INVÁLIDO")</f>
        <v>PREÇO VÁLIDO</v>
      </c>
      <c r="Q388" s="25">
        <f>(O388/Relatório!O377)-1</f>
        <v>-1</v>
      </c>
    </row>
    <row r="389" spans="1:17" x14ac:dyDescent="0.2">
      <c r="A389" s="62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</row>
    <row r="390" spans="1:17" x14ac:dyDescent="0.2">
      <c r="A390" s="68" t="s">
        <v>28</v>
      </c>
      <c r="B390" s="69"/>
      <c r="C390" s="69"/>
      <c r="D390" s="69"/>
      <c r="E390" s="69"/>
      <c r="F390" s="70"/>
      <c r="G390" s="70"/>
      <c r="H390" s="69"/>
      <c r="I390" s="69"/>
      <c r="J390" s="69"/>
      <c r="K390" s="69"/>
      <c r="L390" s="69"/>
      <c r="M390" s="69"/>
      <c r="N390" s="69"/>
      <c r="O390" s="46">
        <f>SUM(O275:O388)</f>
        <v>0</v>
      </c>
      <c r="P390" s="47"/>
      <c r="Q390" s="48"/>
    </row>
    <row r="391" spans="1:17" x14ac:dyDescent="0.2">
      <c r="A391" s="62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</row>
    <row r="392" spans="1:17" x14ac:dyDescent="0.2">
      <c r="A392" s="64" t="s">
        <v>324</v>
      </c>
      <c r="B392" s="65"/>
      <c r="C392" s="65"/>
      <c r="D392" s="65"/>
      <c r="E392" s="65"/>
      <c r="F392" s="71"/>
      <c r="G392" s="71"/>
      <c r="H392" s="65"/>
      <c r="I392" s="65"/>
      <c r="J392" s="65"/>
      <c r="K392" s="65"/>
      <c r="L392" s="65"/>
      <c r="M392" s="65"/>
      <c r="N392" s="65"/>
      <c r="O392" s="65"/>
      <c r="P392" s="65"/>
      <c r="Q392" s="65"/>
    </row>
    <row r="393" spans="1:17" x14ac:dyDescent="0.2">
      <c r="A393" s="64" t="s">
        <v>325</v>
      </c>
      <c r="B393" s="65"/>
      <c r="C393" s="65"/>
      <c r="D393" s="65"/>
      <c r="E393" s="65"/>
      <c r="F393" s="71"/>
      <c r="G393" s="71"/>
      <c r="H393" s="65"/>
      <c r="I393" s="65"/>
      <c r="J393" s="65"/>
      <c r="K393" s="65"/>
      <c r="L393" s="65"/>
      <c r="M393" s="65"/>
      <c r="N393" s="65"/>
      <c r="O393" s="65"/>
      <c r="P393" s="65"/>
      <c r="Q393" s="65"/>
    </row>
    <row r="394" spans="1:17" ht="18" x14ac:dyDescent="0.2">
      <c r="A394" s="56" t="s">
        <v>14</v>
      </c>
      <c r="B394" s="55" t="s">
        <v>15</v>
      </c>
      <c r="C394" s="55" t="s">
        <v>16</v>
      </c>
      <c r="D394" s="55" t="s">
        <v>17</v>
      </c>
      <c r="E394" s="57" t="s">
        <v>18</v>
      </c>
      <c r="F394" s="53" t="s">
        <v>19</v>
      </c>
      <c r="G394" s="54" t="s">
        <v>20</v>
      </c>
      <c r="H394" s="55" t="s">
        <v>21</v>
      </c>
      <c r="I394" s="53" t="s">
        <v>22</v>
      </c>
      <c r="J394" s="55" t="s">
        <v>33</v>
      </c>
      <c r="K394" s="55" t="s">
        <v>34</v>
      </c>
      <c r="L394" s="55" t="s">
        <v>23</v>
      </c>
      <c r="M394" s="55" t="s">
        <v>35</v>
      </c>
      <c r="N394" s="55" t="s">
        <v>36</v>
      </c>
      <c r="O394" s="55" t="s">
        <v>24</v>
      </c>
      <c r="P394" s="55" t="s">
        <v>25</v>
      </c>
      <c r="Q394" s="55" t="s">
        <v>26</v>
      </c>
    </row>
    <row r="395" spans="1:17" ht="18" x14ac:dyDescent="0.2">
      <c r="A395" s="59" t="s">
        <v>65</v>
      </c>
      <c r="B395" s="36">
        <v>91857</v>
      </c>
      <c r="C395" s="35" t="s">
        <v>326</v>
      </c>
      <c r="D395" s="35" t="s">
        <v>29</v>
      </c>
      <c r="E395" s="37">
        <v>60</v>
      </c>
      <c r="F395" s="20"/>
      <c r="G395" s="20"/>
      <c r="H395" s="21">
        <f t="shared" ref="H395:H401" si="208">TRUNC(F395+G395,2)</f>
        <v>0</v>
      </c>
      <c r="I395" s="20">
        <f t="shared" ref="I395:I401" si="209">$B$10</f>
        <v>0</v>
      </c>
      <c r="J395" s="22">
        <f t="shared" ref="J395:J401" si="210">F395+(I395/100*F395)</f>
        <v>0</v>
      </c>
      <c r="K395" s="22">
        <f t="shared" ref="K395:K401" si="211">G395+(I395/100*G395)</f>
        <v>0</v>
      </c>
      <c r="L395" s="21">
        <f t="shared" ref="L395:L401" si="212">TRUNC(J395+K395,2)</f>
        <v>0</v>
      </c>
      <c r="M395" s="23">
        <f t="shared" ref="M395:M401" si="213">IF((J395+K395),TRUNC((J395/(J395+K395)*O395),2),0)</f>
        <v>0</v>
      </c>
      <c r="N395" s="23">
        <f t="shared" ref="N395:N401" si="214">IF((J395+K395),TRUNC((K395/(J395+K395)*O395),2),0)</f>
        <v>0</v>
      </c>
      <c r="O395" s="21">
        <f t="shared" ref="O395:O401" si="215">TRUNC(L395*E395,2)</f>
        <v>0</v>
      </c>
      <c r="P395" s="24" t="str">
        <f>IF(O395&lt;=(Relatório!O384*1.05),"PREÇO VÁLIDO","PREÇO INVÁLIDO")</f>
        <v>PREÇO VÁLIDO</v>
      </c>
      <c r="Q395" s="25">
        <f>(O395/Relatório!O384)-1</f>
        <v>-1</v>
      </c>
    </row>
    <row r="396" spans="1:17" ht="18" x14ac:dyDescent="0.2">
      <c r="A396" s="59" t="s">
        <v>65</v>
      </c>
      <c r="B396" s="36">
        <v>91854</v>
      </c>
      <c r="C396" s="35" t="s">
        <v>50</v>
      </c>
      <c r="D396" s="35" t="s">
        <v>29</v>
      </c>
      <c r="E396" s="41">
        <v>510</v>
      </c>
      <c r="F396" s="20"/>
      <c r="G396" s="20"/>
      <c r="H396" s="21">
        <f t="shared" si="208"/>
        <v>0</v>
      </c>
      <c r="I396" s="20">
        <f t="shared" si="209"/>
        <v>0</v>
      </c>
      <c r="J396" s="22">
        <f t="shared" si="210"/>
        <v>0</v>
      </c>
      <c r="K396" s="22">
        <f t="shared" si="211"/>
        <v>0</v>
      </c>
      <c r="L396" s="21">
        <f t="shared" si="212"/>
        <v>0</v>
      </c>
      <c r="M396" s="23">
        <f t="shared" si="213"/>
        <v>0</v>
      </c>
      <c r="N396" s="23">
        <f t="shared" si="214"/>
        <v>0</v>
      </c>
      <c r="O396" s="21">
        <f t="shared" si="215"/>
        <v>0</v>
      </c>
      <c r="P396" s="24" t="str">
        <f>IF(O396&lt;=(Relatório!O385*1.05),"PREÇO VÁLIDO","PREÇO INVÁLIDO")</f>
        <v>PREÇO VÁLIDO</v>
      </c>
      <c r="Q396" s="25">
        <f>(O396/Relatório!O385)-1</f>
        <v>-1</v>
      </c>
    </row>
    <row r="397" spans="1:17" ht="18" x14ac:dyDescent="0.2">
      <c r="A397" s="59" t="s">
        <v>65</v>
      </c>
      <c r="B397" s="36">
        <v>91850</v>
      </c>
      <c r="C397" s="35" t="s">
        <v>327</v>
      </c>
      <c r="D397" s="35" t="s">
        <v>29</v>
      </c>
      <c r="E397" s="37">
        <v>36</v>
      </c>
      <c r="F397" s="20"/>
      <c r="G397" s="20"/>
      <c r="H397" s="21">
        <f t="shared" si="208"/>
        <v>0</v>
      </c>
      <c r="I397" s="20">
        <f t="shared" si="209"/>
        <v>0</v>
      </c>
      <c r="J397" s="22">
        <f t="shared" si="210"/>
        <v>0</v>
      </c>
      <c r="K397" s="22">
        <f t="shared" si="211"/>
        <v>0</v>
      </c>
      <c r="L397" s="21">
        <f t="shared" si="212"/>
        <v>0</v>
      </c>
      <c r="M397" s="23">
        <f t="shared" si="213"/>
        <v>0</v>
      </c>
      <c r="N397" s="23">
        <f t="shared" si="214"/>
        <v>0</v>
      </c>
      <c r="O397" s="21">
        <f t="shared" si="215"/>
        <v>0</v>
      </c>
      <c r="P397" s="24" t="str">
        <f>IF(O397&lt;=(Relatório!O386*1.05),"PREÇO VÁLIDO","PREÇO INVÁLIDO")</f>
        <v>PREÇO VÁLIDO</v>
      </c>
      <c r="Q397" s="25">
        <f>(O397/Relatório!O386)-1</f>
        <v>-1</v>
      </c>
    </row>
    <row r="398" spans="1:17" ht="18" x14ac:dyDescent="0.2">
      <c r="A398" s="59" t="s">
        <v>65</v>
      </c>
      <c r="B398" s="36">
        <v>91925</v>
      </c>
      <c r="C398" s="35" t="s">
        <v>328</v>
      </c>
      <c r="D398" s="35" t="s">
        <v>29</v>
      </c>
      <c r="E398" s="41">
        <v>695</v>
      </c>
      <c r="F398" s="20"/>
      <c r="G398" s="20"/>
      <c r="H398" s="21">
        <f t="shared" si="208"/>
        <v>0</v>
      </c>
      <c r="I398" s="20">
        <f t="shared" si="209"/>
        <v>0</v>
      </c>
      <c r="J398" s="22">
        <f t="shared" si="210"/>
        <v>0</v>
      </c>
      <c r="K398" s="22">
        <f t="shared" si="211"/>
        <v>0</v>
      </c>
      <c r="L398" s="21">
        <f t="shared" si="212"/>
        <v>0</v>
      </c>
      <c r="M398" s="23">
        <f t="shared" si="213"/>
        <v>0</v>
      </c>
      <c r="N398" s="23">
        <f t="shared" si="214"/>
        <v>0</v>
      </c>
      <c r="O398" s="21">
        <f t="shared" si="215"/>
        <v>0</v>
      </c>
      <c r="P398" s="24" t="str">
        <f>IF(O398&lt;=(Relatório!O387*1.05),"PREÇO VÁLIDO","PREÇO INVÁLIDO")</f>
        <v>PREÇO VÁLIDO</v>
      </c>
      <c r="Q398" s="25">
        <f>(O398/Relatório!O387)-1</f>
        <v>-1</v>
      </c>
    </row>
    <row r="399" spans="1:17" ht="18" x14ac:dyDescent="0.2">
      <c r="A399" s="59" t="s">
        <v>65</v>
      </c>
      <c r="B399" s="36">
        <v>91927</v>
      </c>
      <c r="C399" s="35" t="s">
        <v>329</v>
      </c>
      <c r="D399" s="35" t="s">
        <v>29</v>
      </c>
      <c r="E399" s="78">
        <v>1335</v>
      </c>
      <c r="F399" s="20"/>
      <c r="G399" s="20"/>
      <c r="H399" s="21">
        <f t="shared" si="208"/>
        <v>0</v>
      </c>
      <c r="I399" s="20">
        <f t="shared" si="209"/>
        <v>0</v>
      </c>
      <c r="J399" s="22">
        <f t="shared" si="210"/>
        <v>0</v>
      </c>
      <c r="K399" s="22">
        <f t="shared" si="211"/>
        <v>0</v>
      </c>
      <c r="L399" s="21">
        <f t="shared" si="212"/>
        <v>0</v>
      </c>
      <c r="M399" s="23">
        <f t="shared" si="213"/>
        <v>0</v>
      </c>
      <c r="N399" s="23">
        <f t="shared" si="214"/>
        <v>0</v>
      </c>
      <c r="O399" s="21">
        <f t="shared" si="215"/>
        <v>0</v>
      </c>
      <c r="P399" s="24" t="str">
        <f>IF(O399&lt;=(Relatório!O388*1.05),"PREÇO VÁLIDO","PREÇO INVÁLIDO")</f>
        <v>PREÇO VÁLIDO</v>
      </c>
      <c r="Q399" s="25">
        <f>(O399/Relatório!O388)-1</f>
        <v>-1</v>
      </c>
    </row>
    <row r="400" spans="1:17" ht="18" x14ac:dyDescent="0.2">
      <c r="A400" s="59" t="s">
        <v>65</v>
      </c>
      <c r="B400" s="36">
        <v>91929</v>
      </c>
      <c r="C400" s="35" t="s">
        <v>330</v>
      </c>
      <c r="D400" s="35" t="s">
        <v>29</v>
      </c>
      <c r="E400" s="41">
        <v>183</v>
      </c>
      <c r="F400" s="20"/>
      <c r="G400" s="20"/>
      <c r="H400" s="21">
        <f t="shared" si="208"/>
        <v>0</v>
      </c>
      <c r="I400" s="20">
        <f t="shared" si="209"/>
        <v>0</v>
      </c>
      <c r="J400" s="22">
        <f t="shared" si="210"/>
        <v>0</v>
      </c>
      <c r="K400" s="22">
        <f t="shared" si="211"/>
        <v>0</v>
      </c>
      <c r="L400" s="21">
        <f t="shared" si="212"/>
        <v>0</v>
      </c>
      <c r="M400" s="23">
        <f t="shared" si="213"/>
        <v>0</v>
      </c>
      <c r="N400" s="23">
        <f t="shared" si="214"/>
        <v>0</v>
      </c>
      <c r="O400" s="21">
        <f t="shared" si="215"/>
        <v>0</v>
      </c>
      <c r="P400" s="24" t="str">
        <f>IF(O400&lt;=(Relatório!O389*1.05),"PREÇO VÁLIDO","PREÇO INVÁLIDO")</f>
        <v>PREÇO VÁLIDO</v>
      </c>
      <c r="Q400" s="25">
        <f>(O400/Relatório!O389)-1</f>
        <v>-1</v>
      </c>
    </row>
    <row r="401" spans="1:17" ht="18" x14ac:dyDescent="0.2">
      <c r="A401" s="59" t="s">
        <v>65</v>
      </c>
      <c r="B401" s="36">
        <v>91935</v>
      </c>
      <c r="C401" s="35" t="s">
        <v>331</v>
      </c>
      <c r="D401" s="35" t="s">
        <v>29</v>
      </c>
      <c r="E401" s="41">
        <v>225</v>
      </c>
      <c r="F401" s="20"/>
      <c r="G401" s="20"/>
      <c r="H401" s="21">
        <f t="shared" si="208"/>
        <v>0</v>
      </c>
      <c r="I401" s="20">
        <f t="shared" si="209"/>
        <v>0</v>
      </c>
      <c r="J401" s="22">
        <f t="shared" si="210"/>
        <v>0</v>
      </c>
      <c r="K401" s="22">
        <f t="shared" si="211"/>
        <v>0</v>
      </c>
      <c r="L401" s="21">
        <f t="shared" si="212"/>
        <v>0</v>
      </c>
      <c r="M401" s="23">
        <f t="shared" si="213"/>
        <v>0</v>
      </c>
      <c r="N401" s="23">
        <f t="shared" si="214"/>
        <v>0</v>
      </c>
      <c r="O401" s="21">
        <f t="shared" si="215"/>
        <v>0</v>
      </c>
      <c r="P401" s="24" t="str">
        <f>IF(O401&lt;=(Relatório!O390*1.05),"PREÇO VÁLIDO","PREÇO INVÁLIDO")</f>
        <v>PREÇO VÁLIDO</v>
      </c>
      <c r="Q401" s="25">
        <f>(O401/Relatório!O390)-1</f>
        <v>-1</v>
      </c>
    </row>
    <row r="402" spans="1:17" x14ac:dyDescent="0.2">
      <c r="A402" s="62"/>
      <c r="B402" s="63"/>
      <c r="C402" s="63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</row>
    <row r="403" spans="1:17" x14ac:dyDescent="0.2">
      <c r="A403" s="64" t="s">
        <v>332</v>
      </c>
      <c r="B403" s="65"/>
      <c r="C403" s="65"/>
      <c r="D403" s="65"/>
      <c r="E403" s="65"/>
      <c r="F403" s="71"/>
      <c r="G403" s="71"/>
      <c r="H403" s="65"/>
      <c r="I403" s="65"/>
      <c r="J403" s="65"/>
      <c r="K403" s="65"/>
      <c r="L403" s="65"/>
      <c r="M403" s="65"/>
      <c r="N403" s="65"/>
      <c r="O403" s="65"/>
      <c r="P403" s="65"/>
      <c r="Q403" s="65"/>
    </row>
    <row r="404" spans="1:17" ht="18" x14ac:dyDescent="0.2">
      <c r="A404" s="56" t="s">
        <v>14</v>
      </c>
      <c r="B404" s="55" t="s">
        <v>15</v>
      </c>
      <c r="C404" s="55" t="s">
        <v>16</v>
      </c>
      <c r="D404" s="55" t="s">
        <v>17</v>
      </c>
      <c r="E404" s="57" t="s">
        <v>18</v>
      </c>
      <c r="F404" s="53" t="s">
        <v>19</v>
      </c>
      <c r="G404" s="54" t="s">
        <v>20</v>
      </c>
      <c r="H404" s="55" t="s">
        <v>21</v>
      </c>
      <c r="I404" s="53" t="s">
        <v>22</v>
      </c>
      <c r="J404" s="55" t="s">
        <v>33</v>
      </c>
      <c r="K404" s="55" t="s">
        <v>34</v>
      </c>
      <c r="L404" s="55" t="s">
        <v>23</v>
      </c>
      <c r="M404" s="55" t="s">
        <v>35</v>
      </c>
      <c r="N404" s="55" t="s">
        <v>36</v>
      </c>
      <c r="O404" s="55" t="s">
        <v>24</v>
      </c>
      <c r="P404" s="55" t="s">
        <v>25</v>
      </c>
      <c r="Q404" s="55" t="s">
        <v>26</v>
      </c>
    </row>
    <row r="405" spans="1:17" ht="18" x14ac:dyDescent="0.2">
      <c r="A405" s="58" t="s">
        <v>82</v>
      </c>
      <c r="B405" s="29" t="s">
        <v>333</v>
      </c>
      <c r="C405" s="29" t="s">
        <v>334</v>
      </c>
      <c r="D405" s="29" t="s">
        <v>31</v>
      </c>
      <c r="E405" s="30">
        <v>7</v>
      </c>
      <c r="F405" s="20"/>
      <c r="G405" s="20"/>
      <c r="H405" s="21">
        <f t="shared" ref="H405:H430" si="216">TRUNC(F405+G405,2)</f>
        <v>0</v>
      </c>
      <c r="I405" s="20">
        <f t="shared" ref="I405:I430" si="217">$B$10</f>
        <v>0</v>
      </c>
      <c r="J405" s="22">
        <f t="shared" ref="J405:J430" si="218">F405+(I405/100*F405)</f>
        <v>0</v>
      </c>
      <c r="K405" s="22">
        <f t="shared" ref="K405:K430" si="219">G405+(I405/100*G405)</f>
        <v>0</v>
      </c>
      <c r="L405" s="21">
        <f t="shared" ref="L405:L430" si="220">TRUNC(J405+K405,2)</f>
        <v>0</v>
      </c>
      <c r="M405" s="23">
        <f t="shared" ref="M405:M430" si="221">IF((J405+K405),TRUNC((J405/(J405+K405)*O405),2),0)</f>
        <v>0</v>
      </c>
      <c r="N405" s="23">
        <f t="shared" ref="N405:N430" si="222">IF((J405+K405),TRUNC((K405/(J405+K405)*O405),2),0)</f>
        <v>0</v>
      </c>
      <c r="O405" s="21">
        <f t="shared" ref="O405:O430" si="223">TRUNC(L405*E405,2)</f>
        <v>0</v>
      </c>
      <c r="P405" s="24" t="str">
        <f>IF(O405&lt;=(Relatório!O394*1.05),"PREÇO VÁLIDO","PREÇO INVÁLIDO")</f>
        <v>PREÇO VÁLIDO</v>
      </c>
      <c r="Q405" s="25">
        <f>(O405/Relatório!O394)-1</f>
        <v>-1</v>
      </c>
    </row>
    <row r="406" spans="1:17" ht="18" x14ac:dyDescent="0.2">
      <c r="A406" s="58" t="s">
        <v>82</v>
      </c>
      <c r="B406" s="29" t="s">
        <v>335</v>
      </c>
      <c r="C406" s="29" t="s">
        <v>336</v>
      </c>
      <c r="D406" s="29" t="s">
        <v>31</v>
      </c>
      <c r="E406" s="30">
        <v>8</v>
      </c>
      <c r="F406" s="20"/>
      <c r="G406" s="20"/>
      <c r="H406" s="21">
        <f t="shared" si="216"/>
        <v>0</v>
      </c>
      <c r="I406" s="20">
        <f t="shared" si="217"/>
        <v>0</v>
      </c>
      <c r="J406" s="22">
        <f t="shared" si="218"/>
        <v>0</v>
      </c>
      <c r="K406" s="22">
        <f t="shared" si="219"/>
        <v>0</v>
      </c>
      <c r="L406" s="21">
        <f t="shared" si="220"/>
        <v>0</v>
      </c>
      <c r="M406" s="23">
        <f t="shared" si="221"/>
        <v>0</v>
      </c>
      <c r="N406" s="23">
        <f t="shared" si="222"/>
        <v>0</v>
      </c>
      <c r="O406" s="21">
        <f t="shared" si="223"/>
        <v>0</v>
      </c>
      <c r="P406" s="24" t="str">
        <f>IF(O406&lt;=(Relatório!O395*1.05),"PREÇO VÁLIDO","PREÇO INVÁLIDO")</f>
        <v>PREÇO VÁLIDO</v>
      </c>
      <c r="Q406" s="25">
        <f>(O406/Relatório!O395)-1</f>
        <v>-1</v>
      </c>
    </row>
    <row r="407" spans="1:17" ht="18" x14ac:dyDescent="0.2">
      <c r="A407" s="58" t="s">
        <v>82</v>
      </c>
      <c r="B407" s="29" t="s">
        <v>337</v>
      </c>
      <c r="C407" s="29" t="s">
        <v>338</v>
      </c>
      <c r="D407" s="29" t="s">
        <v>31</v>
      </c>
      <c r="E407" s="45">
        <v>26</v>
      </c>
      <c r="F407" s="20"/>
      <c r="G407" s="20"/>
      <c r="H407" s="21">
        <f t="shared" si="216"/>
        <v>0</v>
      </c>
      <c r="I407" s="20">
        <f t="shared" si="217"/>
        <v>0</v>
      </c>
      <c r="J407" s="22">
        <f t="shared" si="218"/>
        <v>0</v>
      </c>
      <c r="K407" s="22">
        <f t="shared" si="219"/>
        <v>0</v>
      </c>
      <c r="L407" s="21">
        <f t="shared" si="220"/>
        <v>0</v>
      </c>
      <c r="M407" s="23">
        <f t="shared" si="221"/>
        <v>0</v>
      </c>
      <c r="N407" s="23">
        <f t="shared" si="222"/>
        <v>0</v>
      </c>
      <c r="O407" s="21">
        <f t="shared" si="223"/>
        <v>0</v>
      </c>
      <c r="P407" s="24" t="str">
        <f>IF(O407&lt;=(Relatório!O396*1.05),"PREÇO VÁLIDO","PREÇO INVÁLIDO")</f>
        <v>PREÇO VÁLIDO</v>
      </c>
      <c r="Q407" s="25">
        <f>(O407/Relatório!O396)-1</f>
        <v>-1</v>
      </c>
    </row>
    <row r="408" spans="1:17" ht="18" x14ac:dyDescent="0.2">
      <c r="A408" s="58" t="s">
        <v>82</v>
      </c>
      <c r="B408" s="29" t="s">
        <v>339</v>
      </c>
      <c r="C408" s="29" t="s">
        <v>340</v>
      </c>
      <c r="D408" s="29" t="s">
        <v>31</v>
      </c>
      <c r="E408" s="45">
        <v>70</v>
      </c>
      <c r="F408" s="20"/>
      <c r="G408" s="20"/>
      <c r="H408" s="21">
        <f t="shared" si="216"/>
        <v>0</v>
      </c>
      <c r="I408" s="20">
        <f t="shared" si="217"/>
        <v>0</v>
      </c>
      <c r="J408" s="22">
        <f t="shared" si="218"/>
        <v>0</v>
      </c>
      <c r="K408" s="22">
        <f t="shared" si="219"/>
        <v>0</v>
      </c>
      <c r="L408" s="21">
        <f t="shared" si="220"/>
        <v>0</v>
      </c>
      <c r="M408" s="23">
        <f t="shared" si="221"/>
        <v>0</v>
      </c>
      <c r="N408" s="23">
        <f t="shared" si="222"/>
        <v>0</v>
      </c>
      <c r="O408" s="21">
        <f t="shared" si="223"/>
        <v>0</v>
      </c>
      <c r="P408" s="24" t="str">
        <f>IF(O408&lt;=(Relatório!O397*1.05),"PREÇO VÁLIDO","PREÇO INVÁLIDO")</f>
        <v>PREÇO VÁLIDO</v>
      </c>
      <c r="Q408" s="25">
        <f>(O408/Relatório!O397)-1</f>
        <v>-1</v>
      </c>
    </row>
    <row r="409" spans="1:17" ht="18" x14ac:dyDescent="0.2">
      <c r="A409" s="58" t="s">
        <v>82</v>
      </c>
      <c r="B409" s="29" t="s">
        <v>341</v>
      </c>
      <c r="C409" s="29" t="s">
        <v>342</v>
      </c>
      <c r="D409" s="29" t="s">
        <v>31</v>
      </c>
      <c r="E409" s="30">
        <v>4</v>
      </c>
      <c r="F409" s="20"/>
      <c r="G409" s="20"/>
      <c r="H409" s="21">
        <f t="shared" si="216"/>
        <v>0</v>
      </c>
      <c r="I409" s="20">
        <f t="shared" si="217"/>
        <v>0</v>
      </c>
      <c r="J409" s="22">
        <f t="shared" si="218"/>
        <v>0</v>
      </c>
      <c r="K409" s="22">
        <f t="shared" si="219"/>
        <v>0</v>
      </c>
      <c r="L409" s="21">
        <f t="shared" si="220"/>
        <v>0</v>
      </c>
      <c r="M409" s="23">
        <f t="shared" si="221"/>
        <v>0</v>
      </c>
      <c r="N409" s="23">
        <f t="shared" si="222"/>
        <v>0</v>
      </c>
      <c r="O409" s="21">
        <f t="shared" si="223"/>
        <v>0</v>
      </c>
      <c r="P409" s="24" t="str">
        <f>IF(O409&lt;=(Relatório!O398*1.05),"PREÇO VÁLIDO","PREÇO INVÁLIDO")</f>
        <v>PREÇO VÁLIDO</v>
      </c>
      <c r="Q409" s="25">
        <f>(O409/Relatório!O398)-1</f>
        <v>-1</v>
      </c>
    </row>
    <row r="410" spans="1:17" ht="18" x14ac:dyDescent="0.2">
      <c r="A410" s="58" t="s">
        <v>82</v>
      </c>
      <c r="B410" s="29" t="s">
        <v>343</v>
      </c>
      <c r="C410" s="29" t="s">
        <v>344</v>
      </c>
      <c r="D410" s="29" t="s">
        <v>31</v>
      </c>
      <c r="E410" s="30">
        <v>2</v>
      </c>
      <c r="F410" s="20"/>
      <c r="G410" s="20"/>
      <c r="H410" s="21">
        <f t="shared" si="216"/>
        <v>0</v>
      </c>
      <c r="I410" s="20">
        <f t="shared" si="217"/>
        <v>0</v>
      </c>
      <c r="J410" s="22">
        <f t="shared" si="218"/>
        <v>0</v>
      </c>
      <c r="K410" s="22">
        <f t="shared" si="219"/>
        <v>0</v>
      </c>
      <c r="L410" s="21">
        <f t="shared" si="220"/>
        <v>0</v>
      </c>
      <c r="M410" s="23">
        <f t="shared" si="221"/>
        <v>0</v>
      </c>
      <c r="N410" s="23">
        <f t="shared" si="222"/>
        <v>0</v>
      </c>
      <c r="O410" s="21">
        <f t="shared" si="223"/>
        <v>0</v>
      </c>
      <c r="P410" s="24" t="str">
        <f>IF(O410&lt;=(Relatório!O399*1.05),"PREÇO VÁLIDO","PREÇO INVÁLIDO")</f>
        <v>PREÇO VÁLIDO</v>
      </c>
      <c r="Q410" s="25">
        <f>(O410/Relatório!O399)-1</f>
        <v>-1</v>
      </c>
    </row>
    <row r="411" spans="1:17" ht="18" x14ac:dyDescent="0.2">
      <c r="A411" s="59" t="s">
        <v>65</v>
      </c>
      <c r="B411" s="36">
        <v>93655</v>
      </c>
      <c r="C411" s="35" t="s">
        <v>345</v>
      </c>
      <c r="D411" s="35" t="s">
        <v>31</v>
      </c>
      <c r="E411" s="37">
        <v>13</v>
      </c>
      <c r="F411" s="20"/>
      <c r="G411" s="20"/>
      <c r="H411" s="21">
        <f t="shared" si="216"/>
        <v>0</v>
      </c>
      <c r="I411" s="20">
        <f t="shared" si="217"/>
        <v>0</v>
      </c>
      <c r="J411" s="22">
        <f t="shared" si="218"/>
        <v>0</v>
      </c>
      <c r="K411" s="22">
        <f t="shared" si="219"/>
        <v>0</v>
      </c>
      <c r="L411" s="21">
        <f t="shared" si="220"/>
        <v>0</v>
      </c>
      <c r="M411" s="23">
        <f t="shared" si="221"/>
        <v>0</v>
      </c>
      <c r="N411" s="23">
        <f t="shared" si="222"/>
        <v>0</v>
      </c>
      <c r="O411" s="21">
        <f t="shared" si="223"/>
        <v>0</v>
      </c>
      <c r="P411" s="24" t="str">
        <f>IF(O411&lt;=(Relatório!O400*1.05),"PREÇO VÁLIDO","PREÇO INVÁLIDO")</f>
        <v>PREÇO VÁLIDO</v>
      </c>
      <c r="Q411" s="25">
        <f>(O411/Relatório!O400)-1</f>
        <v>-1</v>
      </c>
    </row>
    <row r="412" spans="1:17" ht="18" x14ac:dyDescent="0.2">
      <c r="A412" s="59" t="s">
        <v>65</v>
      </c>
      <c r="B412" s="36">
        <v>93656</v>
      </c>
      <c r="C412" s="35" t="s">
        <v>346</v>
      </c>
      <c r="D412" s="35" t="s">
        <v>31</v>
      </c>
      <c r="E412" s="37">
        <v>12</v>
      </c>
      <c r="F412" s="20"/>
      <c r="G412" s="20"/>
      <c r="H412" s="21">
        <f t="shared" si="216"/>
        <v>0</v>
      </c>
      <c r="I412" s="20">
        <f t="shared" si="217"/>
        <v>0</v>
      </c>
      <c r="J412" s="22">
        <f t="shared" si="218"/>
        <v>0</v>
      </c>
      <c r="K412" s="22">
        <f t="shared" si="219"/>
        <v>0</v>
      </c>
      <c r="L412" s="21">
        <f t="shared" si="220"/>
        <v>0</v>
      </c>
      <c r="M412" s="23">
        <f t="shared" si="221"/>
        <v>0</v>
      </c>
      <c r="N412" s="23">
        <f t="shared" si="222"/>
        <v>0</v>
      </c>
      <c r="O412" s="21">
        <f t="shared" si="223"/>
        <v>0</v>
      </c>
      <c r="P412" s="24" t="str">
        <f>IF(O412&lt;=(Relatório!O401*1.05),"PREÇO VÁLIDO","PREÇO INVÁLIDO")</f>
        <v>PREÇO VÁLIDO</v>
      </c>
      <c r="Q412" s="25">
        <f>(O412/Relatório!O401)-1</f>
        <v>-1</v>
      </c>
    </row>
    <row r="413" spans="1:17" ht="18" x14ac:dyDescent="0.2">
      <c r="A413" s="59" t="s">
        <v>65</v>
      </c>
      <c r="B413" s="36">
        <v>91940</v>
      </c>
      <c r="C413" s="35" t="s">
        <v>48</v>
      </c>
      <c r="D413" s="35" t="s">
        <v>31</v>
      </c>
      <c r="E413" s="41">
        <v>162</v>
      </c>
      <c r="F413" s="20"/>
      <c r="G413" s="20"/>
      <c r="H413" s="21">
        <f t="shared" si="216"/>
        <v>0</v>
      </c>
      <c r="I413" s="20">
        <f t="shared" si="217"/>
        <v>0</v>
      </c>
      <c r="J413" s="22">
        <f t="shared" si="218"/>
        <v>0</v>
      </c>
      <c r="K413" s="22">
        <f t="shared" si="219"/>
        <v>0</v>
      </c>
      <c r="L413" s="21">
        <f t="shared" si="220"/>
        <v>0</v>
      </c>
      <c r="M413" s="23">
        <f t="shared" si="221"/>
        <v>0</v>
      </c>
      <c r="N413" s="23">
        <f t="shared" si="222"/>
        <v>0</v>
      </c>
      <c r="O413" s="21">
        <f t="shared" si="223"/>
        <v>0</v>
      </c>
      <c r="P413" s="24" t="str">
        <f>IF(O413&lt;=(Relatório!O402*1.05),"PREÇO VÁLIDO","PREÇO INVÁLIDO")</f>
        <v>PREÇO VÁLIDO</v>
      </c>
      <c r="Q413" s="25">
        <f>(O413/Relatório!O402)-1</f>
        <v>-1</v>
      </c>
    </row>
    <row r="414" spans="1:17" ht="18" x14ac:dyDescent="0.2">
      <c r="A414" s="59" t="s">
        <v>65</v>
      </c>
      <c r="B414" s="36">
        <v>92008</v>
      </c>
      <c r="C414" s="35" t="s">
        <v>347</v>
      </c>
      <c r="D414" s="35" t="s">
        <v>31</v>
      </c>
      <c r="E414" s="37">
        <v>10</v>
      </c>
      <c r="F414" s="20"/>
      <c r="G414" s="20"/>
      <c r="H414" s="21">
        <f t="shared" si="216"/>
        <v>0</v>
      </c>
      <c r="I414" s="20">
        <f t="shared" si="217"/>
        <v>0</v>
      </c>
      <c r="J414" s="22">
        <f t="shared" si="218"/>
        <v>0</v>
      </c>
      <c r="K414" s="22">
        <f t="shared" si="219"/>
        <v>0</v>
      </c>
      <c r="L414" s="21">
        <f t="shared" si="220"/>
        <v>0</v>
      </c>
      <c r="M414" s="23">
        <f t="shared" si="221"/>
        <v>0</v>
      </c>
      <c r="N414" s="23">
        <f t="shared" si="222"/>
        <v>0</v>
      </c>
      <c r="O414" s="21">
        <f t="shared" si="223"/>
        <v>0</v>
      </c>
      <c r="P414" s="24" t="str">
        <f>IF(O414&lt;=(Relatório!O403*1.05),"PREÇO VÁLIDO","PREÇO INVÁLIDO")</f>
        <v>PREÇO VÁLIDO</v>
      </c>
      <c r="Q414" s="25">
        <f>(O414/Relatório!O403)-1</f>
        <v>-1</v>
      </c>
    </row>
    <row r="415" spans="1:17" ht="18" x14ac:dyDescent="0.2">
      <c r="A415" s="59" t="s">
        <v>65</v>
      </c>
      <c r="B415" s="36">
        <v>91953</v>
      </c>
      <c r="C415" s="35" t="s">
        <v>348</v>
      </c>
      <c r="D415" s="35" t="s">
        <v>31</v>
      </c>
      <c r="E415" s="37">
        <v>12</v>
      </c>
      <c r="F415" s="20"/>
      <c r="G415" s="20"/>
      <c r="H415" s="21">
        <f t="shared" si="216"/>
        <v>0</v>
      </c>
      <c r="I415" s="20">
        <f t="shared" si="217"/>
        <v>0</v>
      </c>
      <c r="J415" s="22">
        <f t="shared" si="218"/>
        <v>0</v>
      </c>
      <c r="K415" s="22">
        <f t="shared" si="219"/>
        <v>0</v>
      </c>
      <c r="L415" s="21">
        <f t="shared" si="220"/>
        <v>0</v>
      </c>
      <c r="M415" s="23">
        <f t="shared" si="221"/>
        <v>0</v>
      </c>
      <c r="N415" s="23">
        <f t="shared" si="222"/>
        <v>0</v>
      </c>
      <c r="O415" s="21">
        <f t="shared" si="223"/>
        <v>0</v>
      </c>
      <c r="P415" s="24" t="str">
        <f>IF(O415&lt;=(Relatório!O404*1.05),"PREÇO VÁLIDO","PREÇO INVÁLIDO")</f>
        <v>PREÇO VÁLIDO</v>
      </c>
      <c r="Q415" s="25">
        <f>(O415/Relatório!O404)-1</f>
        <v>-1</v>
      </c>
    </row>
    <row r="416" spans="1:17" ht="18" x14ac:dyDescent="0.2">
      <c r="A416" s="59" t="s">
        <v>65</v>
      </c>
      <c r="B416" s="36">
        <v>91955</v>
      </c>
      <c r="C416" s="35" t="s">
        <v>349</v>
      </c>
      <c r="D416" s="35" t="s">
        <v>31</v>
      </c>
      <c r="E416" s="37">
        <v>10</v>
      </c>
      <c r="F416" s="20"/>
      <c r="G416" s="20"/>
      <c r="H416" s="21">
        <f t="shared" si="216"/>
        <v>0</v>
      </c>
      <c r="I416" s="20">
        <f t="shared" si="217"/>
        <v>0</v>
      </c>
      <c r="J416" s="22">
        <f t="shared" si="218"/>
        <v>0</v>
      </c>
      <c r="K416" s="22">
        <f t="shared" si="219"/>
        <v>0</v>
      </c>
      <c r="L416" s="21">
        <f t="shared" si="220"/>
        <v>0</v>
      </c>
      <c r="M416" s="23">
        <f t="shared" si="221"/>
        <v>0</v>
      </c>
      <c r="N416" s="23">
        <f t="shared" si="222"/>
        <v>0</v>
      </c>
      <c r="O416" s="21">
        <f t="shared" si="223"/>
        <v>0</v>
      </c>
      <c r="P416" s="24" t="str">
        <f>IF(O416&lt;=(Relatório!O405*1.05),"PREÇO VÁLIDO","PREÇO INVÁLIDO")</f>
        <v>PREÇO VÁLIDO</v>
      </c>
      <c r="Q416" s="25">
        <f>(O416/Relatório!O405)-1</f>
        <v>-1</v>
      </c>
    </row>
    <row r="417" spans="1:17" ht="18" x14ac:dyDescent="0.2">
      <c r="A417" s="59" t="s">
        <v>65</v>
      </c>
      <c r="B417" s="36">
        <v>91967</v>
      </c>
      <c r="C417" s="35" t="s">
        <v>350</v>
      </c>
      <c r="D417" s="35" t="s">
        <v>31</v>
      </c>
      <c r="E417" s="40">
        <v>3</v>
      </c>
      <c r="F417" s="20"/>
      <c r="G417" s="20"/>
      <c r="H417" s="21">
        <f t="shared" si="216"/>
        <v>0</v>
      </c>
      <c r="I417" s="20">
        <f t="shared" si="217"/>
        <v>0</v>
      </c>
      <c r="J417" s="22">
        <f t="shared" si="218"/>
        <v>0</v>
      </c>
      <c r="K417" s="22">
        <f t="shared" si="219"/>
        <v>0</v>
      </c>
      <c r="L417" s="21">
        <f t="shared" si="220"/>
        <v>0</v>
      </c>
      <c r="M417" s="23">
        <f t="shared" si="221"/>
        <v>0</v>
      </c>
      <c r="N417" s="23">
        <f t="shared" si="222"/>
        <v>0</v>
      </c>
      <c r="O417" s="21">
        <f t="shared" si="223"/>
        <v>0</v>
      </c>
      <c r="P417" s="24" t="str">
        <f>IF(O417&lt;=(Relatório!O406*1.05),"PREÇO VÁLIDO","PREÇO INVÁLIDO")</f>
        <v>PREÇO VÁLIDO</v>
      </c>
      <c r="Q417" s="25">
        <f>(O417/Relatório!O406)-1</f>
        <v>-1</v>
      </c>
    </row>
    <row r="418" spans="1:17" ht="18" x14ac:dyDescent="0.2">
      <c r="A418" s="59" t="s">
        <v>65</v>
      </c>
      <c r="B418" s="36">
        <v>97597</v>
      </c>
      <c r="C418" s="35" t="s">
        <v>351</v>
      </c>
      <c r="D418" s="35" t="s">
        <v>31</v>
      </c>
      <c r="E418" s="40">
        <v>1</v>
      </c>
      <c r="F418" s="20"/>
      <c r="G418" s="20"/>
      <c r="H418" s="21">
        <f t="shared" si="216"/>
        <v>0</v>
      </c>
      <c r="I418" s="20">
        <f t="shared" si="217"/>
        <v>0</v>
      </c>
      <c r="J418" s="22">
        <f t="shared" si="218"/>
        <v>0</v>
      </c>
      <c r="K418" s="22">
        <f t="shared" si="219"/>
        <v>0</v>
      </c>
      <c r="L418" s="21">
        <f t="shared" si="220"/>
        <v>0</v>
      </c>
      <c r="M418" s="23">
        <f t="shared" si="221"/>
        <v>0</v>
      </c>
      <c r="N418" s="23">
        <f t="shared" si="222"/>
        <v>0</v>
      </c>
      <c r="O418" s="21">
        <f t="shared" si="223"/>
        <v>0</v>
      </c>
      <c r="P418" s="24" t="str">
        <f>IF(O418&lt;=(Relatório!O407*1.05),"PREÇO VÁLIDO","PREÇO INVÁLIDO")</f>
        <v>PREÇO VÁLIDO</v>
      </c>
      <c r="Q418" s="25">
        <f>(O418/Relatório!O407)-1</f>
        <v>-1</v>
      </c>
    </row>
    <row r="419" spans="1:17" ht="18" x14ac:dyDescent="0.2">
      <c r="A419" s="59" t="s">
        <v>65</v>
      </c>
      <c r="B419" s="36">
        <v>93671</v>
      </c>
      <c r="C419" s="35" t="s">
        <v>352</v>
      </c>
      <c r="D419" s="35" t="s">
        <v>31</v>
      </c>
      <c r="E419" s="40">
        <v>1</v>
      </c>
      <c r="F419" s="20"/>
      <c r="G419" s="20"/>
      <c r="H419" s="21">
        <f t="shared" si="216"/>
        <v>0</v>
      </c>
      <c r="I419" s="20">
        <f t="shared" si="217"/>
        <v>0</v>
      </c>
      <c r="J419" s="22">
        <f t="shared" si="218"/>
        <v>0</v>
      </c>
      <c r="K419" s="22">
        <f t="shared" si="219"/>
        <v>0</v>
      </c>
      <c r="L419" s="21">
        <f t="shared" si="220"/>
        <v>0</v>
      </c>
      <c r="M419" s="23">
        <f t="shared" si="221"/>
        <v>0</v>
      </c>
      <c r="N419" s="23">
        <f t="shared" si="222"/>
        <v>0</v>
      </c>
      <c r="O419" s="21">
        <f t="shared" si="223"/>
        <v>0</v>
      </c>
      <c r="P419" s="24" t="str">
        <f>IF(O419&lt;=(Relatório!O408*1.05),"PREÇO VÁLIDO","PREÇO INVÁLIDO")</f>
        <v>PREÇO VÁLIDO</v>
      </c>
      <c r="Q419" s="25">
        <f>(O419/Relatório!O408)-1</f>
        <v>-1</v>
      </c>
    </row>
    <row r="420" spans="1:17" ht="18" x14ac:dyDescent="0.2">
      <c r="A420" s="59" t="s">
        <v>65</v>
      </c>
      <c r="B420" s="36">
        <v>93673</v>
      </c>
      <c r="C420" s="35" t="s">
        <v>353</v>
      </c>
      <c r="D420" s="35" t="s">
        <v>31</v>
      </c>
      <c r="E420" s="40">
        <v>1</v>
      </c>
      <c r="F420" s="20"/>
      <c r="G420" s="20"/>
      <c r="H420" s="21">
        <f t="shared" si="216"/>
        <v>0</v>
      </c>
      <c r="I420" s="20">
        <f t="shared" si="217"/>
        <v>0</v>
      </c>
      <c r="J420" s="22">
        <f t="shared" si="218"/>
        <v>0</v>
      </c>
      <c r="K420" s="22">
        <f t="shared" si="219"/>
        <v>0</v>
      </c>
      <c r="L420" s="21">
        <f t="shared" si="220"/>
        <v>0</v>
      </c>
      <c r="M420" s="23">
        <f t="shared" si="221"/>
        <v>0</v>
      </c>
      <c r="N420" s="23">
        <f t="shared" si="222"/>
        <v>0</v>
      </c>
      <c r="O420" s="21">
        <f t="shared" si="223"/>
        <v>0</v>
      </c>
      <c r="P420" s="24" t="str">
        <f>IF(O420&lt;=(Relatório!O409*1.05),"PREÇO VÁLIDO","PREÇO INVÁLIDO")</f>
        <v>PREÇO VÁLIDO</v>
      </c>
      <c r="Q420" s="25">
        <f>(O420/Relatório!O409)-1</f>
        <v>-1</v>
      </c>
    </row>
    <row r="421" spans="1:17" ht="18" x14ac:dyDescent="0.2">
      <c r="A421" s="59" t="s">
        <v>65</v>
      </c>
      <c r="B421" s="36">
        <v>91959</v>
      </c>
      <c r="C421" s="35" t="s">
        <v>354</v>
      </c>
      <c r="D421" s="35" t="s">
        <v>31</v>
      </c>
      <c r="E421" s="40">
        <v>1</v>
      </c>
      <c r="F421" s="20"/>
      <c r="G421" s="20"/>
      <c r="H421" s="21">
        <f t="shared" si="216"/>
        <v>0</v>
      </c>
      <c r="I421" s="20">
        <f t="shared" si="217"/>
        <v>0</v>
      </c>
      <c r="J421" s="22">
        <f t="shared" si="218"/>
        <v>0</v>
      </c>
      <c r="K421" s="22">
        <f t="shared" si="219"/>
        <v>0</v>
      </c>
      <c r="L421" s="21">
        <f t="shared" si="220"/>
        <v>0</v>
      </c>
      <c r="M421" s="23">
        <f t="shared" si="221"/>
        <v>0</v>
      </c>
      <c r="N421" s="23">
        <f t="shared" si="222"/>
        <v>0</v>
      </c>
      <c r="O421" s="21">
        <f t="shared" si="223"/>
        <v>0</v>
      </c>
      <c r="P421" s="24" t="str">
        <f>IF(O421&lt;=(Relatório!O410*1.05),"PREÇO VÁLIDO","PREÇO INVÁLIDO")</f>
        <v>PREÇO VÁLIDO</v>
      </c>
      <c r="Q421" s="25">
        <f>(O421/Relatório!O410)-1</f>
        <v>-1</v>
      </c>
    </row>
    <row r="422" spans="1:17" ht="18" x14ac:dyDescent="0.2">
      <c r="A422" s="59" t="s">
        <v>65</v>
      </c>
      <c r="B422" s="36">
        <v>91996</v>
      </c>
      <c r="C422" s="35" t="s">
        <v>355</v>
      </c>
      <c r="D422" s="35" t="s">
        <v>31</v>
      </c>
      <c r="E422" s="37">
        <v>70</v>
      </c>
      <c r="F422" s="20"/>
      <c r="G422" s="20"/>
      <c r="H422" s="21">
        <f t="shared" si="216"/>
        <v>0</v>
      </c>
      <c r="I422" s="20">
        <f t="shared" si="217"/>
        <v>0</v>
      </c>
      <c r="J422" s="22">
        <f t="shared" si="218"/>
        <v>0</v>
      </c>
      <c r="K422" s="22">
        <f t="shared" si="219"/>
        <v>0</v>
      </c>
      <c r="L422" s="21">
        <f t="shared" si="220"/>
        <v>0</v>
      </c>
      <c r="M422" s="23">
        <f t="shared" si="221"/>
        <v>0</v>
      </c>
      <c r="N422" s="23">
        <f t="shared" si="222"/>
        <v>0</v>
      </c>
      <c r="O422" s="21">
        <f t="shared" si="223"/>
        <v>0</v>
      </c>
      <c r="P422" s="24" t="str">
        <f>IF(O422&lt;=(Relatório!O411*1.05),"PREÇO VÁLIDO","PREÇO INVÁLIDO")</f>
        <v>PREÇO VÁLIDO</v>
      </c>
      <c r="Q422" s="25">
        <f>(O422/Relatório!O411)-1</f>
        <v>-1</v>
      </c>
    </row>
    <row r="423" spans="1:17" ht="18" x14ac:dyDescent="0.2">
      <c r="A423" s="59" t="s">
        <v>65</v>
      </c>
      <c r="B423" s="36">
        <v>91993</v>
      </c>
      <c r="C423" s="35" t="s">
        <v>356</v>
      </c>
      <c r="D423" s="35" t="s">
        <v>31</v>
      </c>
      <c r="E423" s="40">
        <v>9</v>
      </c>
      <c r="F423" s="20"/>
      <c r="G423" s="20"/>
      <c r="H423" s="21">
        <f t="shared" si="216"/>
        <v>0</v>
      </c>
      <c r="I423" s="20">
        <f t="shared" si="217"/>
        <v>0</v>
      </c>
      <c r="J423" s="22">
        <f t="shared" si="218"/>
        <v>0</v>
      </c>
      <c r="K423" s="22">
        <f t="shared" si="219"/>
        <v>0</v>
      </c>
      <c r="L423" s="21">
        <f t="shared" si="220"/>
        <v>0</v>
      </c>
      <c r="M423" s="23">
        <f t="shared" si="221"/>
        <v>0</v>
      </c>
      <c r="N423" s="23">
        <f t="shared" si="222"/>
        <v>0</v>
      </c>
      <c r="O423" s="21">
        <f t="shared" si="223"/>
        <v>0</v>
      </c>
      <c r="P423" s="24" t="str">
        <f>IF(O423&lt;=(Relatório!O412*1.05),"PREÇO VÁLIDO","PREÇO INVÁLIDO")</f>
        <v>PREÇO VÁLIDO</v>
      </c>
      <c r="Q423" s="25">
        <f>(O423/Relatório!O412)-1</f>
        <v>-1</v>
      </c>
    </row>
    <row r="424" spans="1:17" ht="18" x14ac:dyDescent="0.2">
      <c r="A424" s="59" t="s">
        <v>65</v>
      </c>
      <c r="B424" s="36">
        <v>91937</v>
      </c>
      <c r="C424" s="35" t="s">
        <v>62</v>
      </c>
      <c r="D424" s="35" t="s">
        <v>31</v>
      </c>
      <c r="E424" s="37">
        <v>58</v>
      </c>
      <c r="F424" s="20"/>
      <c r="G424" s="20"/>
      <c r="H424" s="21">
        <f t="shared" si="216"/>
        <v>0</v>
      </c>
      <c r="I424" s="20">
        <f t="shared" si="217"/>
        <v>0</v>
      </c>
      <c r="J424" s="22">
        <f t="shared" si="218"/>
        <v>0</v>
      </c>
      <c r="K424" s="22">
        <f t="shared" si="219"/>
        <v>0</v>
      </c>
      <c r="L424" s="21">
        <f t="shared" si="220"/>
        <v>0</v>
      </c>
      <c r="M424" s="23">
        <f t="shared" si="221"/>
        <v>0</v>
      </c>
      <c r="N424" s="23">
        <f t="shared" si="222"/>
        <v>0</v>
      </c>
      <c r="O424" s="21">
        <f t="shared" si="223"/>
        <v>0</v>
      </c>
      <c r="P424" s="24" t="str">
        <f>IF(O424&lt;=(Relatório!O413*1.05),"PREÇO VÁLIDO","PREÇO INVÁLIDO")</f>
        <v>PREÇO VÁLIDO</v>
      </c>
      <c r="Q424" s="25">
        <f>(O424/Relatório!O413)-1</f>
        <v>-1</v>
      </c>
    </row>
    <row r="425" spans="1:17" ht="18" x14ac:dyDescent="0.2">
      <c r="A425" s="59" t="s">
        <v>65</v>
      </c>
      <c r="B425" s="36">
        <v>97881</v>
      </c>
      <c r="C425" s="35" t="s">
        <v>357</v>
      </c>
      <c r="D425" s="35" t="s">
        <v>31</v>
      </c>
      <c r="E425" s="40">
        <v>2</v>
      </c>
      <c r="F425" s="20"/>
      <c r="G425" s="20"/>
      <c r="H425" s="21">
        <f t="shared" si="216"/>
        <v>0</v>
      </c>
      <c r="I425" s="20">
        <f t="shared" si="217"/>
        <v>0</v>
      </c>
      <c r="J425" s="22">
        <f t="shared" si="218"/>
        <v>0</v>
      </c>
      <c r="K425" s="22">
        <f t="shared" si="219"/>
        <v>0</v>
      </c>
      <c r="L425" s="21">
        <f t="shared" si="220"/>
        <v>0</v>
      </c>
      <c r="M425" s="23">
        <f t="shared" si="221"/>
        <v>0</v>
      </c>
      <c r="N425" s="23">
        <f t="shared" si="222"/>
        <v>0</v>
      </c>
      <c r="O425" s="21">
        <f t="shared" si="223"/>
        <v>0</v>
      </c>
      <c r="P425" s="24" t="str">
        <f>IF(O425&lt;=(Relatório!O414*1.05),"PREÇO VÁLIDO","PREÇO INVÁLIDO")</f>
        <v>PREÇO VÁLIDO</v>
      </c>
      <c r="Q425" s="25">
        <f>(O425/Relatório!O414)-1</f>
        <v>-1</v>
      </c>
    </row>
    <row r="426" spans="1:17" ht="18" x14ac:dyDescent="0.2">
      <c r="A426" s="59" t="s">
        <v>65</v>
      </c>
      <c r="B426" s="43">
        <v>103782</v>
      </c>
      <c r="C426" s="35" t="s">
        <v>358</v>
      </c>
      <c r="D426" s="35" t="s">
        <v>31</v>
      </c>
      <c r="E426" s="40">
        <v>4</v>
      </c>
      <c r="F426" s="20"/>
      <c r="G426" s="20"/>
      <c r="H426" s="21">
        <f t="shared" si="216"/>
        <v>0</v>
      </c>
      <c r="I426" s="20">
        <f t="shared" si="217"/>
        <v>0</v>
      </c>
      <c r="J426" s="22">
        <f t="shared" si="218"/>
        <v>0</v>
      </c>
      <c r="K426" s="22">
        <f t="shared" si="219"/>
        <v>0</v>
      </c>
      <c r="L426" s="21">
        <f t="shared" si="220"/>
        <v>0</v>
      </c>
      <c r="M426" s="23">
        <f t="shared" si="221"/>
        <v>0</v>
      </c>
      <c r="N426" s="23">
        <f t="shared" si="222"/>
        <v>0</v>
      </c>
      <c r="O426" s="21">
        <f t="shared" si="223"/>
        <v>0</v>
      </c>
      <c r="P426" s="24" t="str">
        <f>IF(O426&lt;=(Relatório!O415*1.05),"PREÇO VÁLIDO","PREÇO INVÁLIDO")</f>
        <v>PREÇO VÁLIDO</v>
      </c>
      <c r="Q426" s="25">
        <f>(O426/Relatório!O415)-1</f>
        <v>-1</v>
      </c>
    </row>
    <row r="427" spans="1:17" ht="18" x14ac:dyDescent="0.2">
      <c r="A427" s="59" t="s">
        <v>65</v>
      </c>
      <c r="B427" s="36">
        <v>92023</v>
      </c>
      <c r="C427" s="35" t="s">
        <v>49</v>
      </c>
      <c r="D427" s="35" t="s">
        <v>31</v>
      </c>
      <c r="E427" s="40">
        <v>2</v>
      </c>
      <c r="F427" s="20"/>
      <c r="G427" s="20"/>
      <c r="H427" s="21">
        <f t="shared" si="216"/>
        <v>0</v>
      </c>
      <c r="I427" s="20">
        <f t="shared" si="217"/>
        <v>0</v>
      </c>
      <c r="J427" s="22">
        <f t="shared" si="218"/>
        <v>0</v>
      </c>
      <c r="K427" s="22">
        <f t="shared" si="219"/>
        <v>0</v>
      </c>
      <c r="L427" s="21">
        <f t="shared" si="220"/>
        <v>0</v>
      </c>
      <c r="M427" s="23">
        <f t="shared" si="221"/>
        <v>0</v>
      </c>
      <c r="N427" s="23">
        <f t="shared" si="222"/>
        <v>0</v>
      </c>
      <c r="O427" s="21">
        <f t="shared" si="223"/>
        <v>0</v>
      </c>
      <c r="P427" s="24" t="str">
        <f>IF(O427&lt;=(Relatório!O416*1.05),"PREÇO VÁLIDO","PREÇO INVÁLIDO")</f>
        <v>PREÇO VÁLIDO</v>
      </c>
      <c r="Q427" s="25">
        <f>(O427/Relatório!O416)-1</f>
        <v>-1</v>
      </c>
    </row>
    <row r="428" spans="1:17" ht="18" x14ac:dyDescent="0.2">
      <c r="A428" s="59" t="s">
        <v>65</v>
      </c>
      <c r="B428" s="36">
        <v>90447</v>
      </c>
      <c r="C428" s="35" t="s">
        <v>359</v>
      </c>
      <c r="D428" s="35" t="s">
        <v>29</v>
      </c>
      <c r="E428" s="41">
        <v>176.4</v>
      </c>
      <c r="F428" s="20"/>
      <c r="G428" s="20"/>
      <c r="H428" s="21">
        <f t="shared" si="216"/>
        <v>0</v>
      </c>
      <c r="I428" s="20">
        <f t="shared" si="217"/>
        <v>0</v>
      </c>
      <c r="J428" s="22">
        <f t="shared" si="218"/>
        <v>0</v>
      </c>
      <c r="K428" s="22">
        <f t="shared" si="219"/>
        <v>0</v>
      </c>
      <c r="L428" s="21">
        <f t="shared" si="220"/>
        <v>0</v>
      </c>
      <c r="M428" s="23">
        <f t="shared" si="221"/>
        <v>0</v>
      </c>
      <c r="N428" s="23">
        <f t="shared" si="222"/>
        <v>0</v>
      </c>
      <c r="O428" s="21">
        <f t="shared" si="223"/>
        <v>0</v>
      </c>
      <c r="P428" s="24" t="str">
        <f>IF(O428&lt;=(Relatório!O417*1.05),"PREÇO VÁLIDO","PREÇO INVÁLIDO")</f>
        <v>PREÇO VÁLIDO</v>
      </c>
      <c r="Q428" s="25">
        <f>(O428/Relatório!O417)-1</f>
        <v>-1</v>
      </c>
    </row>
    <row r="429" spans="1:17" ht="18" x14ac:dyDescent="0.2">
      <c r="A429" s="59" t="s">
        <v>65</v>
      </c>
      <c r="B429" s="36">
        <v>90466</v>
      </c>
      <c r="C429" s="35" t="s">
        <v>217</v>
      </c>
      <c r="D429" s="35" t="s">
        <v>29</v>
      </c>
      <c r="E429" s="41">
        <v>176.4</v>
      </c>
      <c r="F429" s="20"/>
      <c r="G429" s="20"/>
      <c r="H429" s="21">
        <f t="shared" si="216"/>
        <v>0</v>
      </c>
      <c r="I429" s="20">
        <f t="shared" si="217"/>
        <v>0</v>
      </c>
      <c r="J429" s="22">
        <f t="shared" si="218"/>
        <v>0</v>
      </c>
      <c r="K429" s="22">
        <f t="shared" si="219"/>
        <v>0</v>
      </c>
      <c r="L429" s="21">
        <f t="shared" si="220"/>
        <v>0</v>
      </c>
      <c r="M429" s="23">
        <f t="shared" si="221"/>
        <v>0</v>
      </c>
      <c r="N429" s="23">
        <f t="shared" si="222"/>
        <v>0</v>
      </c>
      <c r="O429" s="21">
        <f t="shared" si="223"/>
        <v>0</v>
      </c>
      <c r="P429" s="24" t="str">
        <f>IF(O429&lt;=(Relatório!O418*1.05),"PREÇO VÁLIDO","PREÇO INVÁLIDO")</f>
        <v>PREÇO VÁLIDO</v>
      </c>
      <c r="Q429" s="25">
        <f>(O429/Relatório!O418)-1</f>
        <v>-1</v>
      </c>
    </row>
    <row r="430" spans="1:17" ht="18" x14ac:dyDescent="0.2">
      <c r="A430" s="59" t="s">
        <v>65</v>
      </c>
      <c r="B430" s="36">
        <v>93653</v>
      </c>
      <c r="C430" s="35" t="s">
        <v>47</v>
      </c>
      <c r="D430" s="35" t="s">
        <v>31</v>
      </c>
      <c r="E430" s="40">
        <v>9</v>
      </c>
      <c r="F430" s="20"/>
      <c r="G430" s="20"/>
      <c r="H430" s="21">
        <f t="shared" si="216"/>
        <v>0</v>
      </c>
      <c r="I430" s="20">
        <f t="shared" si="217"/>
        <v>0</v>
      </c>
      <c r="J430" s="22">
        <f t="shared" si="218"/>
        <v>0</v>
      </c>
      <c r="K430" s="22">
        <f t="shared" si="219"/>
        <v>0</v>
      </c>
      <c r="L430" s="21">
        <f t="shared" si="220"/>
        <v>0</v>
      </c>
      <c r="M430" s="23">
        <f t="shared" si="221"/>
        <v>0</v>
      </c>
      <c r="N430" s="23">
        <f t="shared" si="222"/>
        <v>0</v>
      </c>
      <c r="O430" s="21">
        <f t="shared" si="223"/>
        <v>0</v>
      </c>
      <c r="P430" s="24" t="str">
        <f>IF(O430&lt;=(Relatório!O419*1.05),"PREÇO VÁLIDO","PREÇO INVÁLIDO")</f>
        <v>PREÇO VÁLIDO</v>
      </c>
      <c r="Q430" s="25">
        <f>(O430/Relatório!O419)-1</f>
        <v>-1</v>
      </c>
    </row>
    <row r="431" spans="1:17" x14ac:dyDescent="0.2">
      <c r="A431" s="62"/>
      <c r="B431" s="63"/>
      <c r="C431" s="63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</row>
    <row r="432" spans="1:17" x14ac:dyDescent="0.2">
      <c r="A432" s="68" t="s">
        <v>28</v>
      </c>
      <c r="B432" s="69"/>
      <c r="C432" s="69"/>
      <c r="D432" s="69"/>
      <c r="E432" s="69"/>
      <c r="F432" s="70"/>
      <c r="G432" s="70"/>
      <c r="H432" s="69"/>
      <c r="I432" s="69"/>
      <c r="J432" s="69"/>
      <c r="K432" s="69"/>
      <c r="L432" s="69"/>
      <c r="M432" s="69"/>
      <c r="N432" s="69"/>
      <c r="O432" s="46">
        <f>SUM(O395:O430)</f>
        <v>0</v>
      </c>
      <c r="P432" s="47"/>
      <c r="Q432" s="48"/>
    </row>
    <row r="433" spans="1:17" x14ac:dyDescent="0.2">
      <c r="A433" s="62"/>
      <c r="B433" s="63"/>
      <c r="C433" s="63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</row>
    <row r="434" spans="1:17" x14ac:dyDescent="0.2">
      <c r="A434" s="64" t="s">
        <v>360</v>
      </c>
      <c r="B434" s="65"/>
      <c r="C434" s="65"/>
      <c r="D434" s="65"/>
      <c r="E434" s="65"/>
      <c r="F434" s="71"/>
      <c r="G434" s="71"/>
      <c r="H434" s="65"/>
      <c r="I434" s="65"/>
      <c r="J434" s="65"/>
      <c r="K434" s="65"/>
      <c r="L434" s="65"/>
      <c r="M434" s="65"/>
      <c r="N434" s="65"/>
      <c r="O434" s="65"/>
      <c r="P434" s="65"/>
      <c r="Q434" s="65"/>
    </row>
    <row r="435" spans="1:17" x14ac:dyDescent="0.2">
      <c r="A435" s="64" t="s">
        <v>361</v>
      </c>
      <c r="B435" s="65"/>
      <c r="C435" s="65"/>
      <c r="D435" s="65"/>
      <c r="E435" s="65"/>
      <c r="F435" s="71"/>
      <c r="G435" s="71"/>
      <c r="H435" s="65"/>
      <c r="I435" s="65"/>
      <c r="J435" s="65"/>
      <c r="K435" s="65"/>
      <c r="L435" s="65"/>
      <c r="M435" s="65"/>
      <c r="N435" s="65"/>
      <c r="O435" s="65"/>
      <c r="P435" s="65"/>
      <c r="Q435" s="65"/>
    </row>
    <row r="436" spans="1:17" ht="18" x14ac:dyDescent="0.2">
      <c r="A436" s="56" t="s">
        <v>14</v>
      </c>
      <c r="B436" s="55" t="s">
        <v>15</v>
      </c>
      <c r="C436" s="55" t="s">
        <v>16</v>
      </c>
      <c r="D436" s="55" t="s">
        <v>17</v>
      </c>
      <c r="E436" s="57" t="s">
        <v>18</v>
      </c>
      <c r="F436" s="53" t="s">
        <v>19</v>
      </c>
      <c r="G436" s="54" t="s">
        <v>20</v>
      </c>
      <c r="H436" s="55" t="s">
        <v>21</v>
      </c>
      <c r="I436" s="53" t="s">
        <v>22</v>
      </c>
      <c r="J436" s="55" t="s">
        <v>33</v>
      </c>
      <c r="K436" s="55" t="s">
        <v>34</v>
      </c>
      <c r="L436" s="55" t="s">
        <v>23</v>
      </c>
      <c r="M436" s="55" t="s">
        <v>35</v>
      </c>
      <c r="N436" s="55" t="s">
        <v>36</v>
      </c>
      <c r="O436" s="55" t="s">
        <v>24</v>
      </c>
      <c r="P436" s="55" t="s">
        <v>25</v>
      </c>
      <c r="Q436" s="55" t="s">
        <v>26</v>
      </c>
    </row>
    <row r="437" spans="1:17" ht="18" x14ac:dyDescent="0.2">
      <c r="A437" s="59" t="s">
        <v>65</v>
      </c>
      <c r="B437" s="36">
        <v>97599</v>
      </c>
      <c r="C437" s="35" t="s">
        <v>362</v>
      </c>
      <c r="D437" s="35" t="s">
        <v>31</v>
      </c>
      <c r="E437" s="37">
        <v>13</v>
      </c>
      <c r="F437" s="20"/>
      <c r="G437" s="20"/>
      <c r="H437" s="21">
        <f>TRUNC(F437+G437,2)</f>
        <v>0</v>
      </c>
      <c r="I437" s="20">
        <f>$B$10</f>
        <v>0</v>
      </c>
      <c r="J437" s="22">
        <f>F437+(I437/100*F437)</f>
        <v>0</v>
      </c>
      <c r="K437" s="22">
        <f>G437+(I437/100*G437)</f>
        <v>0</v>
      </c>
      <c r="L437" s="21">
        <f>TRUNC(J437+K437,2)</f>
        <v>0</v>
      </c>
      <c r="M437" s="23">
        <f>IF((J437+K437),TRUNC((J437/(J437+K437)*O437),2),0)</f>
        <v>0</v>
      </c>
      <c r="N437" s="23">
        <f>IF((J437+K437),TRUNC((K437/(J437+K437)*O437),2),0)</f>
        <v>0</v>
      </c>
      <c r="O437" s="21">
        <f>TRUNC(L437*E437,2)</f>
        <v>0</v>
      </c>
      <c r="P437" s="24" t="str">
        <f>IF(O437&lt;=(Relatório!O426*1.05),"PREÇO VÁLIDO","PREÇO INVÁLIDO")</f>
        <v>PREÇO VÁLIDO</v>
      </c>
      <c r="Q437" s="25">
        <f>(O437/Relatório!O426)-1</f>
        <v>-1</v>
      </c>
    </row>
    <row r="438" spans="1:17" x14ac:dyDescent="0.2">
      <c r="A438" s="62"/>
      <c r="B438" s="63"/>
      <c r="C438" s="63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</row>
    <row r="439" spans="1:17" x14ac:dyDescent="0.2">
      <c r="A439" s="64" t="s">
        <v>363</v>
      </c>
      <c r="B439" s="65"/>
      <c r="C439" s="65"/>
      <c r="D439" s="65"/>
      <c r="E439" s="65"/>
      <c r="F439" s="71"/>
      <c r="G439" s="71"/>
      <c r="H439" s="65"/>
      <c r="I439" s="65"/>
      <c r="J439" s="65"/>
      <c r="K439" s="65"/>
      <c r="L439" s="65"/>
      <c r="M439" s="65"/>
      <c r="N439" s="65"/>
      <c r="O439" s="65"/>
      <c r="P439" s="65"/>
      <c r="Q439" s="65"/>
    </row>
    <row r="440" spans="1:17" ht="18" x14ac:dyDescent="0.2">
      <c r="A440" s="56" t="s">
        <v>14</v>
      </c>
      <c r="B440" s="55" t="s">
        <v>15</v>
      </c>
      <c r="C440" s="55" t="s">
        <v>16</v>
      </c>
      <c r="D440" s="55" t="s">
        <v>17</v>
      </c>
      <c r="E440" s="57" t="s">
        <v>18</v>
      </c>
      <c r="F440" s="53" t="s">
        <v>19</v>
      </c>
      <c r="G440" s="54" t="s">
        <v>20</v>
      </c>
      <c r="H440" s="55" t="s">
        <v>21</v>
      </c>
      <c r="I440" s="53" t="s">
        <v>22</v>
      </c>
      <c r="J440" s="55" t="s">
        <v>33</v>
      </c>
      <c r="K440" s="55" t="s">
        <v>34</v>
      </c>
      <c r="L440" s="55" t="s">
        <v>23</v>
      </c>
      <c r="M440" s="55" t="s">
        <v>35</v>
      </c>
      <c r="N440" s="55" t="s">
        <v>36</v>
      </c>
      <c r="O440" s="55" t="s">
        <v>24</v>
      </c>
      <c r="P440" s="55" t="s">
        <v>25</v>
      </c>
      <c r="Q440" s="55" t="s">
        <v>26</v>
      </c>
    </row>
    <row r="441" spans="1:17" ht="27" x14ac:dyDescent="0.2">
      <c r="A441" s="58" t="s">
        <v>82</v>
      </c>
      <c r="B441" s="29" t="s">
        <v>364</v>
      </c>
      <c r="C441" s="29" t="s">
        <v>365</v>
      </c>
      <c r="D441" s="29" t="s">
        <v>31</v>
      </c>
      <c r="E441" s="30">
        <v>5</v>
      </c>
      <c r="F441" s="20"/>
      <c r="G441" s="20"/>
      <c r="H441" s="21">
        <f t="shared" ref="H441:H444" si="224">TRUNC(F441+G441,2)</f>
        <v>0</v>
      </c>
      <c r="I441" s="20">
        <f t="shared" ref="I441:I444" si="225">$B$10</f>
        <v>0</v>
      </c>
      <c r="J441" s="22">
        <f t="shared" ref="J441:J444" si="226">F441+(I441/100*F441)</f>
        <v>0</v>
      </c>
      <c r="K441" s="22">
        <f t="shared" ref="K441:K444" si="227">G441+(I441/100*G441)</f>
        <v>0</v>
      </c>
      <c r="L441" s="21">
        <f t="shared" ref="L441:L444" si="228">TRUNC(J441+K441,2)</f>
        <v>0</v>
      </c>
      <c r="M441" s="23">
        <f t="shared" ref="M441:M444" si="229">IF((J441+K441),TRUNC((J441/(J441+K441)*O441),2),0)</f>
        <v>0</v>
      </c>
      <c r="N441" s="23">
        <f t="shared" ref="N441:N444" si="230">IF((J441+K441),TRUNC((K441/(J441+K441)*O441),2),0)</f>
        <v>0</v>
      </c>
      <c r="O441" s="21">
        <f t="shared" ref="O441:O444" si="231">TRUNC(L441*E441,2)</f>
        <v>0</v>
      </c>
      <c r="P441" s="24" t="str">
        <f>IF(O441&lt;=(Relatório!O430*1.05),"PREÇO VÁLIDO","PREÇO INVÁLIDO")</f>
        <v>PREÇO VÁLIDO</v>
      </c>
      <c r="Q441" s="25">
        <f>(O441/Relatório!O430)-1</f>
        <v>-1</v>
      </c>
    </row>
    <row r="442" spans="1:17" ht="27" x14ac:dyDescent="0.2">
      <c r="A442" s="58" t="s">
        <v>82</v>
      </c>
      <c r="B442" s="29" t="s">
        <v>366</v>
      </c>
      <c r="C442" s="29" t="s">
        <v>367</v>
      </c>
      <c r="D442" s="29" t="s">
        <v>31</v>
      </c>
      <c r="E442" s="30">
        <v>4</v>
      </c>
      <c r="F442" s="20"/>
      <c r="G442" s="20"/>
      <c r="H442" s="21">
        <f t="shared" si="224"/>
        <v>0</v>
      </c>
      <c r="I442" s="20">
        <f t="shared" si="225"/>
        <v>0</v>
      </c>
      <c r="J442" s="22">
        <f t="shared" si="226"/>
        <v>0</v>
      </c>
      <c r="K442" s="22">
        <f t="shared" si="227"/>
        <v>0</v>
      </c>
      <c r="L442" s="21">
        <f t="shared" si="228"/>
        <v>0</v>
      </c>
      <c r="M442" s="23">
        <f t="shared" si="229"/>
        <v>0</v>
      </c>
      <c r="N442" s="23">
        <f t="shared" si="230"/>
        <v>0</v>
      </c>
      <c r="O442" s="21">
        <f t="shared" si="231"/>
        <v>0</v>
      </c>
      <c r="P442" s="24" t="str">
        <f>IF(O442&lt;=(Relatório!O431*1.05),"PREÇO VÁLIDO","PREÇO INVÁLIDO")</f>
        <v>PREÇO VÁLIDO</v>
      </c>
      <c r="Q442" s="25">
        <f>(O442/Relatório!O431)-1</f>
        <v>-1</v>
      </c>
    </row>
    <row r="443" spans="1:17" ht="18" x14ac:dyDescent="0.2">
      <c r="A443" s="58" t="s">
        <v>82</v>
      </c>
      <c r="B443" s="29" t="s">
        <v>368</v>
      </c>
      <c r="C443" s="29" t="s">
        <v>369</v>
      </c>
      <c r="D443" s="29" t="s">
        <v>29</v>
      </c>
      <c r="E443" s="75">
        <v>144.76</v>
      </c>
      <c r="F443" s="20"/>
      <c r="G443" s="20"/>
      <c r="H443" s="21">
        <f t="shared" si="224"/>
        <v>0</v>
      </c>
      <c r="I443" s="20">
        <f t="shared" si="225"/>
        <v>0</v>
      </c>
      <c r="J443" s="22">
        <f t="shared" si="226"/>
        <v>0</v>
      </c>
      <c r="K443" s="22">
        <f t="shared" si="227"/>
        <v>0</v>
      </c>
      <c r="L443" s="21">
        <f t="shared" si="228"/>
        <v>0</v>
      </c>
      <c r="M443" s="23">
        <f t="shared" si="229"/>
        <v>0</v>
      </c>
      <c r="N443" s="23">
        <f t="shared" si="230"/>
        <v>0</v>
      </c>
      <c r="O443" s="21">
        <f t="shared" si="231"/>
        <v>0</v>
      </c>
      <c r="P443" s="24" t="str">
        <f>IF(O443&lt;=(Relatório!O432*1.05),"PREÇO VÁLIDO","PREÇO INVÁLIDO")</f>
        <v>PREÇO VÁLIDO</v>
      </c>
      <c r="Q443" s="25">
        <f>(O443/Relatório!O432)-1</f>
        <v>-1</v>
      </c>
    </row>
    <row r="444" spans="1:17" ht="27" x14ac:dyDescent="0.2">
      <c r="A444" s="58" t="s">
        <v>82</v>
      </c>
      <c r="B444" s="29" t="s">
        <v>370</v>
      </c>
      <c r="C444" s="29" t="s">
        <v>371</v>
      </c>
      <c r="D444" s="29" t="s">
        <v>31</v>
      </c>
      <c r="E444" s="45">
        <v>44</v>
      </c>
      <c r="F444" s="20"/>
      <c r="G444" s="20"/>
      <c r="H444" s="21">
        <f t="shared" si="224"/>
        <v>0</v>
      </c>
      <c r="I444" s="20">
        <f t="shared" si="225"/>
        <v>0</v>
      </c>
      <c r="J444" s="22">
        <f t="shared" si="226"/>
        <v>0</v>
      </c>
      <c r="K444" s="22">
        <f t="shared" si="227"/>
        <v>0</v>
      </c>
      <c r="L444" s="21">
        <f t="shared" si="228"/>
        <v>0</v>
      </c>
      <c r="M444" s="23">
        <f t="shared" si="229"/>
        <v>0</v>
      </c>
      <c r="N444" s="23">
        <f t="shared" si="230"/>
        <v>0</v>
      </c>
      <c r="O444" s="21">
        <f t="shared" si="231"/>
        <v>0</v>
      </c>
      <c r="P444" s="24" t="str">
        <f>IF(O444&lt;=(Relatório!O433*1.05),"PREÇO VÁLIDO","PREÇO INVÁLIDO")</f>
        <v>PREÇO VÁLIDO</v>
      </c>
      <c r="Q444" s="25">
        <f>(O444/Relatório!O433)-1</f>
        <v>-1</v>
      </c>
    </row>
    <row r="445" spans="1:17" x14ac:dyDescent="0.2">
      <c r="A445" s="62"/>
      <c r="B445" s="63"/>
      <c r="C445" s="63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</row>
    <row r="446" spans="1:17" x14ac:dyDescent="0.2">
      <c r="A446" s="64" t="s">
        <v>372</v>
      </c>
      <c r="B446" s="65"/>
      <c r="C446" s="65"/>
      <c r="D446" s="65"/>
      <c r="E446" s="65"/>
      <c r="F446" s="71"/>
      <c r="G446" s="71"/>
      <c r="H446" s="65"/>
      <c r="I446" s="65"/>
      <c r="J446" s="65"/>
      <c r="K446" s="65"/>
      <c r="L446" s="65"/>
      <c r="M446" s="65"/>
      <c r="N446" s="65"/>
      <c r="O446" s="65"/>
      <c r="P446" s="65"/>
      <c r="Q446" s="65"/>
    </row>
    <row r="447" spans="1:17" ht="18" x14ac:dyDescent="0.2">
      <c r="A447" s="56" t="s">
        <v>14</v>
      </c>
      <c r="B447" s="55" t="s">
        <v>15</v>
      </c>
      <c r="C447" s="55" t="s">
        <v>16</v>
      </c>
      <c r="D447" s="55" t="s">
        <v>17</v>
      </c>
      <c r="E447" s="57" t="s">
        <v>18</v>
      </c>
      <c r="F447" s="53" t="s">
        <v>19</v>
      </c>
      <c r="G447" s="54" t="s">
        <v>20</v>
      </c>
      <c r="H447" s="55" t="s">
        <v>21</v>
      </c>
      <c r="I447" s="53" t="s">
        <v>22</v>
      </c>
      <c r="J447" s="55" t="s">
        <v>33</v>
      </c>
      <c r="K447" s="55" t="s">
        <v>34</v>
      </c>
      <c r="L447" s="55" t="s">
        <v>23</v>
      </c>
      <c r="M447" s="55" t="s">
        <v>35</v>
      </c>
      <c r="N447" s="55" t="s">
        <v>36</v>
      </c>
      <c r="O447" s="55" t="s">
        <v>24</v>
      </c>
      <c r="P447" s="55" t="s">
        <v>25</v>
      </c>
      <c r="Q447" s="55" t="s">
        <v>26</v>
      </c>
    </row>
    <row r="448" spans="1:17" ht="18" x14ac:dyDescent="0.2">
      <c r="A448" s="59" t="s">
        <v>65</v>
      </c>
      <c r="B448" s="36">
        <v>92368</v>
      </c>
      <c r="C448" s="35" t="s">
        <v>373</v>
      </c>
      <c r="D448" s="35" t="s">
        <v>29</v>
      </c>
      <c r="E448" s="37">
        <v>16.11</v>
      </c>
      <c r="F448" s="20"/>
      <c r="G448" s="20"/>
      <c r="H448" s="21">
        <f t="shared" ref="H448:H461" si="232">TRUNC(F448+G448,2)</f>
        <v>0</v>
      </c>
      <c r="I448" s="20">
        <f t="shared" ref="I448:I461" si="233">$B$10</f>
        <v>0</v>
      </c>
      <c r="J448" s="22">
        <f t="shared" ref="J448:J461" si="234">F448+(I448/100*F448)</f>
        <v>0</v>
      </c>
      <c r="K448" s="22">
        <f t="shared" ref="K448:K461" si="235">G448+(I448/100*G448)</f>
        <v>0</v>
      </c>
      <c r="L448" s="21">
        <f t="shared" ref="L448:L461" si="236">TRUNC(J448+K448,2)</f>
        <v>0</v>
      </c>
      <c r="M448" s="23">
        <f t="shared" ref="M448:M461" si="237">IF((J448+K448),TRUNC((J448/(J448+K448)*O448),2),0)</f>
        <v>0</v>
      </c>
      <c r="N448" s="23">
        <f t="shared" ref="N448:N461" si="238">IF((J448+K448),TRUNC((K448/(J448+K448)*O448),2),0)</f>
        <v>0</v>
      </c>
      <c r="O448" s="21">
        <f t="shared" ref="O448:O461" si="239">TRUNC(L448*E448,2)</f>
        <v>0</v>
      </c>
      <c r="P448" s="24" t="str">
        <f>IF(O448&lt;=(Relatório!O437*1.05),"PREÇO VÁLIDO","PREÇO INVÁLIDO")</f>
        <v>PREÇO VÁLIDO</v>
      </c>
      <c r="Q448" s="25">
        <f>(O448/Relatório!O437)-1</f>
        <v>-1</v>
      </c>
    </row>
    <row r="449" spans="1:17" ht="18" x14ac:dyDescent="0.2">
      <c r="A449" s="59" t="s">
        <v>65</v>
      </c>
      <c r="B449" s="36">
        <v>92367</v>
      </c>
      <c r="C449" s="35" t="s">
        <v>374</v>
      </c>
      <c r="D449" s="35" t="s">
        <v>29</v>
      </c>
      <c r="E449" s="37">
        <v>14.92</v>
      </c>
      <c r="F449" s="20"/>
      <c r="G449" s="20"/>
      <c r="H449" s="21">
        <f t="shared" si="232"/>
        <v>0</v>
      </c>
      <c r="I449" s="20">
        <f t="shared" si="233"/>
        <v>0</v>
      </c>
      <c r="J449" s="22">
        <f t="shared" si="234"/>
        <v>0</v>
      </c>
      <c r="K449" s="22">
        <f t="shared" si="235"/>
        <v>0</v>
      </c>
      <c r="L449" s="21">
        <f t="shared" si="236"/>
        <v>0</v>
      </c>
      <c r="M449" s="23">
        <f t="shared" si="237"/>
        <v>0</v>
      </c>
      <c r="N449" s="23">
        <f t="shared" si="238"/>
        <v>0</v>
      </c>
      <c r="O449" s="21">
        <f t="shared" si="239"/>
        <v>0</v>
      </c>
      <c r="P449" s="24" t="str">
        <f>IF(O449&lt;=(Relatório!O438*1.05),"PREÇO VÁLIDO","PREÇO INVÁLIDO")</f>
        <v>PREÇO VÁLIDO</v>
      </c>
      <c r="Q449" s="25">
        <f>(O449/Relatório!O438)-1</f>
        <v>-1</v>
      </c>
    </row>
    <row r="450" spans="1:17" ht="18" x14ac:dyDescent="0.2">
      <c r="A450" s="59" t="s">
        <v>65</v>
      </c>
      <c r="B450" s="36">
        <v>92636</v>
      </c>
      <c r="C450" s="35" t="s">
        <v>375</v>
      </c>
      <c r="D450" s="35" t="s">
        <v>31</v>
      </c>
      <c r="E450" s="40">
        <v>4</v>
      </c>
      <c r="F450" s="20"/>
      <c r="G450" s="20"/>
      <c r="H450" s="21">
        <f t="shared" si="232"/>
        <v>0</v>
      </c>
      <c r="I450" s="20">
        <f t="shared" si="233"/>
        <v>0</v>
      </c>
      <c r="J450" s="22">
        <f t="shared" si="234"/>
        <v>0</v>
      </c>
      <c r="K450" s="22">
        <f t="shared" si="235"/>
        <v>0</v>
      </c>
      <c r="L450" s="21">
        <f t="shared" si="236"/>
        <v>0</v>
      </c>
      <c r="M450" s="23">
        <f t="shared" si="237"/>
        <v>0</v>
      </c>
      <c r="N450" s="23">
        <f t="shared" si="238"/>
        <v>0</v>
      </c>
      <c r="O450" s="21">
        <f t="shared" si="239"/>
        <v>0</v>
      </c>
      <c r="P450" s="24" t="str">
        <f>IF(O450&lt;=(Relatório!O439*1.05),"PREÇO VÁLIDO","PREÇO INVÁLIDO")</f>
        <v>PREÇO VÁLIDO</v>
      </c>
      <c r="Q450" s="25">
        <f>(O450/Relatório!O439)-1</f>
        <v>-1</v>
      </c>
    </row>
    <row r="451" spans="1:17" ht="18" x14ac:dyDescent="0.2">
      <c r="A451" s="59" t="s">
        <v>65</v>
      </c>
      <c r="B451" s="36">
        <v>92390</v>
      </c>
      <c r="C451" s="35" t="s">
        <v>376</v>
      </c>
      <c r="D451" s="35" t="s">
        <v>31</v>
      </c>
      <c r="E451" s="40">
        <v>1</v>
      </c>
      <c r="F451" s="20"/>
      <c r="G451" s="20"/>
      <c r="H451" s="21">
        <f t="shared" si="232"/>
        <v>0</v>
      </c>
      <c r="I451" s="20">
        <f t="shared" si="233"/>
        <v>0</v>
      </c>
      <c r="J451" s="22">
        <f t="shared" si="234"/>
        <v>0</v>
      </c>
      <c r="K451" s="22">
        <f t="shared" si="235"/>
        <v>0</v>
      </c>
      <c r="L451" s="21">
        <f t="shared" si="236"/>
        <v>0</v>
      </c>
      <c r="M451" s="23">
        <f t="shared" si="237"/>
        <v>0</v>
      </c>
      <c r="N451" s="23">
        <f t="shared" si="238"/>
        <v>0</v>
      </c>
      <c r="O451" s="21">
        <f t="shared" si="239"/>
        <v>0</v>
      </c>
      <c r="P451" s="24" t="str">
        <f>IF(O451&lt;=(Relatório!O440*1.05),"PREÇO VÁLIDO","PREÇO INVÁLIDO")</f>
        <v>PREÇO VÁLIDO</v>
      </c>
      <c r="Q451" s="25">
        <f>(O451/Relatório!O440)-1</f>
        <v>-1</v>
      </c>
    </row>
    <row r="452" spans="1:17" ht="18" x14ac:dyDescent="0.2">
      <c r="A452" s="59" t="s">
        <v>65</v>
      </c>
      <c r="B452" s="36">
        <v>92642</v>
      </c>
      <c r="C452" s="35" t="s">
        <v>377</v>
      </c>
      <c r="D452" s="35" t="s">
        <v>31</v>
      </c>
      <c r="E452" s="40">
        <v>3</v>
      </c>
      <c r="F452" s="20"/>
      <c r="G452" s="20"/>
      <c r="H452" s="21">
        <f t="shared" si="232"/>
        <v>0</v>
      </c>
      <c r="I452" s="20">
        <f t="shared" si="233"/>
        <v>0</v>
      </c>
      <c r="J452" s="22">
        <f t="shared" si="234"/>
        <v>0</v>
      </c>
      <c r="K452" s="22">
        <f t="shared" si="235"/>
        <v>0</v>
      </c>
      <c r="L452" s="21">
        <f t="shared" si="236"/>
        <v>0</v>
      </c>
      <c r="M452" s="23">
        <f t="shared" si="237"/>
        <v>0</v>
      </c>
      <c r="N452" s="23">
        <f t="shared" si="238"/>
        <v>0</v>
      </c>
      <c r="O452" s="21">
        <f t="shared" si="239"/>
        <v>0</v>
      </c>
      <c r="P452" s="24" t="str">
        <f>IF(O452&lt;=(Relatório!O441*1.05),"PREÇO VÁLIDO","PREÇO INVÁLIDO")</f>
        <v>PREÇO VÁLIDO</v>
      </c>
      <c r="Q452" s="25">
        <f>(O452/Relatório!O441)-1</f>
        <v>-1</v>
      </c>
    </row>
    <row r="453" spans="1:17" ht="18" x14ac:dyDescent="0.2">
      <c r="A453" s="59" t="s">
        <v>65</v>
      </c>
      <c r="B453" s="36">
        <v>92644</v>
      </c>
      <c r="C453" s="35" t="s">
        <v>378</v>
      </c>
      <c r="D453" s="35" t="s">
        <v>31</v>
      </c>
      <c r="E453" s="40">
        <v>2</v>
      </c>
      <c r="F453" s="20"/>
      <c r="G453" s="20"/>
      <c r="H453" s="21">
        <f t="shared" si="232"/>
        <v>0</v>
      </c>
      <c r="I453" s="20">
        <f t="shared" si="233"/>
        <v>0</v>
      </c>
      <c r="J453" s="22">
        <f t="shared" si="234"/>
        <v>0</v>
      </c>
      <c r="K453" s="22">
        <f t="shared" si="235"/>
        <v>0</v>
      </c>
      <c r="L453" s="21">
        <f t="shared" si="236"/>
        <v>0</v>
      </c>
      <c r="M453" s="23">
        <f t="shared" si="237"/>
        <v>0</v>
      </c>
      <c r="N453" s="23">
        <f t="shared" si="238"/>
        <v>0</v>
      </c>
      <c r="O453" s="21">
        <f t="shared" si="239"/>
        <v>0</v>
      </c>
      <c r="P453" s="24" t="str">
        <f>IF(O453&lt;=(Relatório!O442*1.05),"PREÇO VÁLIDO","PREÇO INVÁLIDO")</f>
        <v>PREÇO VÁLIDO</v>
      </c>
      <c r="Q453" s="25">
        <f>(O453/Relatório!O442)-1</f>
        <v>-1</v>
      </c>
    </row>
    <row r="454" spans="1:17" ht="18" x14ac:dyDescent="0.2">
      <c r="A454" s="59" t="s">
        <v>65</v>
      </c>
      <c r="B454" s="36">
        <v>92936</v>
      </c>
      <c r="C454" s="35" t="s">
        <v>379</v>
      </c>
      <c r="D454" s="35" t="s">
        <v>31</v>
      </c>
      <c r="E454" s="40">
        <v>1</v>
      </c>
      <c r="F454" s="20"/>
      <c r="G454" s="20"/>
      <c r="H454" s="21">
        <f t="shared" si="232"/>
        <v>0</v>
      </c>
      <c r="I454" s="20">
        <f t="shared" si="233"/>
        <v>0</v>
      </c>
      <c r="J454" s="22">
        <f t="shared" si="234"/>
        <v>0</v>
      </c>
      <c r="K454" s="22">
        <f t="shared" si="235"/>
        <v>0</v>
      </c>
      <c r="L454" s="21">
        <f t="shared" si="236"/>
        <v>0</v>
      </c>
      <c r="M454" s="23">
        <f t="shared" si="237"/>
        <v>0</v>
      </c>
      <c r="N454" s="23">
        <f t="shared" si="238"/>
        <v>0</v>
      </c>
      <c r="O454" s="21">
        <f t="shared" si="239"/>
        <v>0</v>
      </c>
      <c r="P454" s="24" t="str">
        <f>IF(O454&lt;=(Relatório!O443*1.05),"PREÇO VÁLIDO","PREÇO INVÁLIDO")</f>
        <v>PREÇO VÁLIDO</v>
      </c>
      <c r="Q454" s="25">
        <f>(O454/Relatório!O443)-1</f>
        <v>-1</v>
      </c>
    </row>
    <row r="455" spans="1:17" ht="18" x14ac:dyDescent="0.2">
      <c r="A455" s="59" t="s">
        <v>65</v>
      </c>
      <c r="B455" s="36">
        <v>92378</v>
      </c>
      <c r="C455" s="35" t="s">
        <v>380</v>
      </c>
      <c r="D455" s="35" t="s">
        <v>31</v>
      </c>
      <c r="E455" s="40">
        <v>1</v>
      </c>
      <c r="F455" s="20"/>
      <c r="G455" s="20"/>
      <c r="H455" s="21">
        <f t="shared" si="232"/>
        <v>0</v>
      </c>
      <c r="I455" s="20">
        <f t="shared" si="233"/>
        <v>0</v>
      </c>
      <c r="J455" s="22">
        <f t="shared" si="234"/>
        <v>0</v>
      </c>
      <c r="K455" s="22">
        <f t="shared" si="235"/>
        <v>0</v>
      </c>
      <c r="L455" s="21">
        <f t="shared" si="236"/>
        <v>0</v>
      </c>
      <c r="M455" s="23">
        <f t="shared" si="237"/>
        <v>0</v>
      </c>
      <c r="N455" s="23">
        <f t="shared" si="238"/>
        <v>0</v>
      </c>
      <c r="O455" s="21">
        <f t="shared" si="239"/>
        <v>0</v>
      </c>
      <c r="P455" s="24" t="str">
        <f>IF(O455&lt;=(Relatório!O444*1.05),"PREÇO VÁLIDO","PREÇO INVÁLIDO")</f>
        <v>PREÇO VÁLIDO</v>
      </c>
      <c r="Q455" s="25">
        <f>(O455/Relatório!O444)-1</f>
        <v>-1</v>
      </c>
    </row>
    <row r="456" spans="1:17" ht="18" x14ac:dyDescent="0.2">
      <c r="A456" s="59" t="s">
        <v>65</v>
      </c>
      <c r="B456" s="36">
        <v>94500</v>
      </c>
      <c r="C456" s="35" t="s">
        <v>381</v>
      </c>
      <c r="D456" s="35" t="s">
        <v>31</v>
      </c>
      <c r="E456" s="40">
        <v>3</v>
      </c>
      <c r="F456" s="20"/>
      <c r="G456" s="20"/>
      <c r="H456" s="21">
        <f t="shared" si="232"/>
        <v>0</v>
      </c>
      <c r="I456" s="20">
        <f t="shared" si="233"/>
        <v>0</v>
      </c>
      <c r="J456" s="22">
        <f t="shared" si="234"/>
        <v>0</v>
      </c>
      <c r="K456" s="22">
        <f t="shared" si="235"/>
        <v>0</v>
      </c>
      <c r="L456" s="21">
        <f t="shared" si="236"/>
        <v>0</v>
      </c>
      <c r="M456" s="23">
        <f t="shared" si="237"/>
        <v>0</v>
      </c>
      <c r="N456" s="23">
        <f t="shared" si="238"/>
        <v>0</v>
      </c>
      <c r="O456" s="21">
        <f t="shared" si="239"/>
        <v>0</v>
      </c>
      <c r="P456" s="24" t="str">
        <f>IF(O456&lt;=(Relatório!O445*1.05),"PREÇO VÁLIDO","PREÇO INVÁLIDO")</f>
        <v>PREÇO VÁLIDO</v>
      </c>
      <c r="Q456" s="25">
        <f>(O456/Relatório!O445)-1</f>
        <v>-1</v>
      </c>
    </row>
    <row r="457" spans="1:17" ht="18" x14ac:dyDescent="0.2">
      <c r="A457" s="59" t="s">
        <v>65</v>
      </c>
      <c r="B457" s="36">
        <v>99633</v>
      </c>
      <c r="C457" s="35" t="s">
        <v>382</v>
      </c>
      <c r="D457" s="35" t="s">
        <v>31</v>
      </c>
      <c r="E457" s="40">
        <v>1</v>
      </c>
      <c r="F457" s="20"/>
      <c r="G457" s="20"/>
      <c r="H457" s="21">
        <f t="shared" si="232"/>
        <v>0</v>
      </c>
      <c r="I457" s="20">
        <f t="shared" si="233"/>
        <v>0</v>
      </c>
      <c r="J457" s="22">
        <f t="shared" si="234"/>
        <v>0</v>
      </c>
      <c r="K457" s="22">
        <f t="shared" si="235"/>
        <v>0</v>
      </c>
      <c r="L457" s="21">
        <f t="shared" si="236"/>
        <v>0</v>
      </c>
      <c r="M457" s="23">
        <f t="shared" si="237"/>
        <v>0</v>
      </c>
      <c r="N457" s="23">
        <f t="shared" si="238"/>
        <v>0</v>
      </c>
      <c r="O457" s="21">
        <f t="shared" si="239"/>
        <v>0</v>
      </c>
      <c r="P457" s="24" t="str">
        <f>IF(O457&lt;=(Relatório!O446*1.05),"PREÇO VÁLIDO","PREÇO INVÁLIDO")</f>
        <v>PREÇO VÁLIDO</v>
      </c>
      <c r="Q457" s="25">
        <f>(O457/Relatório!O446)-1</f>
        <v>-1</v>
      </c>
    </row>
    <row r="458" spans="1:17" ht="18" x14ac:dyDescent="0.2">
      <c r="A458" s="59" t="s">
        <v>65</v>
      </c>
      <c r="B458" s="36">
        <v>94714</v>
      </c>
      <c r="C458" s="35" t="s">
        <v>383</v>
      </c>
      <c r="D458" s="35" t="s">
        <v>31</v>
      </c>
      <c r="E458" s="40">
        <v>2</v>
      </c>
      <c r="F458" s="20"/>
      <c r="G458" s="20"/>
      <c r="H458" s="21">
        <f t="shared" si="232"/>
        <v>0</v>
      </c>
      <c r="I458" s="20">
        <f t="shared" si="233"/>
        <v>0</v>
      </c>
      <c r="J458" s="22">
        <f t="shared" si="234"/>
        <v>0</v>
      </c>
      <c r="K458" s="22">
        <f t="shared" si="235"/>
        <v>0</v>
      </c>
      <c r="L458" s="21">
        <f t="shared" si="236"/>
        <v>0</v>
      </c>
      <c r="M458" s="23">
        <f t="shared" si="237"/>
        <v>0</v>
      </c>
      <c r="N458" s="23">
        <f t="shared" si="238"/>
        <v>0</v>
      </c>
      <c r="O458" s="21">
        <f t="shared" si="239"/>
        <v>0</v>
      </c>
      <c r="P458" s="24" t="str">
        <f>IF(O458&lt;=(Relatório!O447*1.05),"PREÇO VÁLIDO","PREÇO INVÁLIDO")</f>
        <v>PREÇO VÁLIDO</v>
      </c>
      <c r="Q458" s="25">
        <f>(O458/Relatório!O447)-1</f>
        <v>-1</v>
      </c>
    </row>
    <row r="459" spans="1:17" ht="18" x14ac:dyDescent="0.2">
      <c r="A459" s="58" t="s">
        <v>82</v>
      </c>
      <c r="B459" s="29" t="s">
        <v>384</v>
      </c>
      <c r="C459" s="29" t="s">
        <v>385</v>
      </c>
      <c r="D459" s="29" t="s">
        <v>31</v>
      </c>
      <c r="E459" s="30">
        <v>3</v>
      </c>
      <c r="F459" s="20"/>
      <c r="G459" s="20"/>
      <c r="H459" s="21">
        <f t="shared" si="232"/>
        <v>0</v>
      </c>
      <c r="I459" s="20">
        <f t="shared" si="233"/>
        <v>0</v>
      </c>
      <c r="J459" s="22">
        <f t="shared" si="234"/>
        <v>0</v>
      </c>
      <c r="K459" s="22">
        <f t="shared" si="235"/>
        <v>0</v>
      </c>
      <c r="L459" s="21">
        <f t="shared" si="236"/>
        <v>0</v>
      </c>
      <c r="M459" s="23">
        <f t="shared" si="237"/>
        <v>0</v>
      </c>
      <c r="N459" s="23">
        <f t="shared" si="238"/>
        <v>0</v>
      </c>
      <c r="O459" s="21">
        <f t="shared" si="239"/>
        <v>0</v>
      </c>
      <c r="P459" s="24" t="str">
        <f>IF(O459&lt;=(Relatório!O448*1.05),"PREÇO VÁLIDO","PREÇO INVÁLIDO")</f>
        <v>PREÇO VÁLIDO</v>
      </c>
      <c r="Q459" s="25">
        <f>(O459/Relatório!O448)-1</f>
        <v>-1</v>
      </c>
    </row>
    <row r="460" spans="1:17" ht="27" x14ac:dyDescent="0.2">
      <c r="A460" s="58" t="s">
        <v>186</v>
      </c>
      <c r="B460" s="29" t="s">
        <v>386</v>
      </c>
      <c r="C460" s="29" t="s">
        <v>387</v>
      </c>
      <c r="D460" s="29" t="s">
        <v>31</v>
      </c>
      <c r="E460" s="30">
        <v>2</v>
      </c>
      <c r="F460" s="20"/>
      <c r="G460" s="20"/>
      <c r="H460" s="21">
        <f t="shared" si="232"/>
        <v>0</v>
      </c>
      <c r="I460" s="20">
        <f t="shared" si="233"/>
        <v>0</v>
      </c>
      <c r="J460" s="22">
        <f t="shared" si="234"/>
        <v>0</v>
      </c>
      <c r="K460" s="22">
        <f t="shared" si="235"/>
        <v>0</v>
      </c>
      <c r="L460" s="21">
        <f t="shared" si="236"/>
        <v>0</v>
      </c>
      <c r="M460" s="23">
        <f t="shared" si="237"/>
        <v>0</v>
      </c>
      <c r="N460" s="23">
        <f t="shared" si="238"/>
        <v>0</v>
      </c>
      <c r="O460" s="21">
        <f t="shared" si="239"/>
        <v>0</v>
      </c>
      <c r="P460" s="24" t="str">
        <f>IF(O460&lt;=(Relatório!O449*1.05),"PREÇO VÁLIDO","PREÇO INVÁLIDO")</f>
        <v>PREÇO VÁLIDO</v>
      </c>
      <c r="Q460" s="25">
        <f>(O460/Relatório!O449)-1</f>
        <v>-1</v>
      </c>
    </row>
    <row r="461" spans="1:17" ht="18" x14ac:dyDescent="0.2">
      <c r="A461" s="58" t="s">
        <v>186</v>
      </c>
      <c r="B461" s="29" t="s">
        <v>388</v>
      </c>
      <c r="C461" s="29" t="s">
        <v>389</v>
      </c>
      <c r="D461" s="29" t="s">
        <v>31</v>
      </c>
      <c r="E461" s="30">
        <v>2</v>
      </c>
      <c r="F461" s="20"/>
      <c r="G461" s="20"/>
      <c r="H461" s="21">
        <f t="shared" si="232"/>
        <v>0</v>
      </c>
      <c r="I461" s="20">
        <f t="shared" si="233"/>
        <v>0</v>
      </c>
      <c r="J461" s="22">
        <f t="shared" si="234"/>
        <v>0</v>
      </c>
      <c r="K461" s="22">
        <f t="shared" si="235"/>
        <v>0</v>
      </c>
      <c r="L461" s="21">
        <f t="shared" si="236"/>
        <v>0</v>
      </c>
      <c r="M461" s="23">
        <f t="shared" si="237"/>
        <v>0</v>
      </c>
      <c r="N461" s="23">
        <f t="shared" si="238"/>
        <v>0</v>
      </c>
      <c r="O461" s="21">
        <f t="shared" si="239"/>
        <v>0</v>
      </c>
      <c r="P461" s="24" t="str">
        <f>IF(O461&lt;=(Relatório!O450*1.05),"PREÇO VÁLIDO","PREÇO INVÁLIDO")</f>
        <v>PREÇO VÁLIDO</v>
      </c>
      <c r="Q461" s="25">
        <f>(O461/Relatório!O450)-1</f>
        <v>-1</v>
      </c>
    </row>
    <row r="462" spans="1:17" x14ac:dyDescent="0.2">
      <c r="A462" s="62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</row>
    <row r="463" spans="1:17" x14ac:dyDescent="0.2">
      <c r="A463" s="64" t="s">
        <v>390</v>
      </c>
      <c r="B463" s="65"/>
      <c r="C463" s="65"/>
      <c r="D463" s="65"/>
      <c r="E463" s="65"/>
      <c r="F463" s="71"/>
      <c r="G463" s="71"/>
      <c r="H463" s="65"/>
      <c r="I463" s="65"/>
      <c r="J463" s="65"/>
      <c r="K463" s="65"/>
      <c r="L463" s="65"/>
      <c r="M463" s="65"/>
      <c r="N463" s="65"/>
      <c r="O463" s="65"/>
      <c r="P463" s="65"/>
      <c r="Q463" s="65"/>
    </row>
    <row r="464" spans="1:17" ht="18" x14ac:dyDescent="0.2">
      <c r="A464" s="56" t="s">
        <v>14</v>
      </c>
      <c r="B464" s="55" t="s">
        <v>15</v>
      </c>
      <c r="C464" s="55" t="s">
        <v>16</v>
      </c>
      <c r="D464" s="55" t="s">
        <v>17</v>
      </c>
      <c r="E464" s="57" t="s">
        <v>18</v>
      </c>
      <c r="F464" s="53" t="s">
        <v>19</v>
      </c>
      <c r="G464" s="54" t="s">
        <v>20</v>
      </c>
      <c r="H464" s="55" t="s">
        <v>21</v>
      </c>
      <c r="I464" s="53" t="s">
        <v>22</v>
      </c>
      <c r="J464" s="55" t="s">
        <v>33</v>
      </c>
      <c r="K464" s="55" t="s">
        <v>34</v>
      </c>
      <c r="L464" s="55" t="s">
        <v>23</v>
      </c>
      <c r="M464" s="55" t="s">
        <v>35</v>
      </c>
      <c r="N464" s="55" t="s">
        <v>36</v>
      </c>
      <c r="O464" s="55" t="s">
        <v>24</v>
      </c>
      <c r="P464" s="55" t="s">
        <v>25</v>
      </c>
      <c r="Q464" s="55" t="s">
        <v>26</v>
      </c>
    </row>
    <row r="465" spans="1:17" ht="18" x14ac:dyDescent="0.2">
      <c r="A465" s="58" t="s">
        <v>82</v>
      </c>
      <c r="B465" s="29" t="s">
        <v>391</v>
      </c>
      <c r="C465" s="29" t="s">
        <v>392</v>
      </c>
      <c r="D465" s="29" t="s">
        <v>31</v>
      </c>
      <c r="E465" s="45">
        <v>23</v>
      </c>
      <c r="F465" s="20"/>
      <c r="G465" s="20"/>
      <c r="H465" s="21">
        <f t="shared" ref="H465:H472" si="240">TRUNC(F465+G465,2)</f>
        <v>0</v>
      </c>
      <c r="I465" s="20">
        <f t="shared" ref="I465:I472" si="241">$B$10</f>
        <v>0</v>
      </c>
      <c r="J465" s="22">
        <f t="shared" ref="J465:J472" si="242">F465+(I465/100*F465)</f>
        <v>0</v>
      </c>
      <c r="K465" s="22">
        <f t="shared" ref="K465:K472" si="243">G465+(I465/100*G465)</f>
        <v>0</v>
      </c>
      <c r="L465" s="21">
        <f t="shared" ref="L465:L472" si="244">TRUNC(J465+K465,2)</f>
        <v>0</v>
      </c>
      <c r="M465" s="23">
        <f t="shared" ref="M465:M472" si="245">IF((J465+K465),TRUNC((J465/(J465+K465)*O465),2),0)</f>
        <v>0</v>
      </c>
      <c r="N465" s="23">
        <f t="shared" ref="N465:N472" si="246">IF((J465+K465),TRUNC((K465/(J465+K465)*O465),2),0)</f>
        <v>0</v>
      </c>
      <c r="O465" s="21">
        <f t="shared" ref="O465:O472" si="247">TRUNC(L465*E465,2)</f>
        <v>0</v>
      </c>
      <c r="P465" s="24" t="str">
        <f>IF(O465&lt;=(Relatório!O454*1.05),"PREÇO VÁLIDO","PREÇO INVÁLIDO")</f>
        <v>PREÇO VÁLIDO</v>
      </c>
      <c r="Q465" s="25">
        <f>(O465/Relatório!O454)-1</f>
        <v>-1</v>
      </c>
    </row>
    <row r="466" spans="1:17" ht="18" x14ac:dyDescent="0.2">
      <c r="A466" s="58" t="s">
        <v>82</v>
      </c>
      <c r="B466" s="29" t="s">
        <v>333</v>
      </c>
      <c r="C466" s="29" t="s">
        <v>334</v>
      </c>
      <c r="D466" s="29" t="s">
        <v>31</v>
      </c>
      <c r="E466" s="45">
        <v>19</v>
      </c>
      <c r="F466" s="20"/>
      <c r="G466" s="20"/>
      <c r="H466" s="21">
        <f t="shared" si="240"/>
        <v>0</v>
      </c>
      <c r="I466" s="20">
        <f t="shared" si="241"/>
        <v>0</v>
      </c>
      <c r="J466" s="22">
        <f t="shared" si="242"/>
        <v>0</v>
      </c>
      <c r="K466" s="22">
        <f t="shared" si="243"/>
        <v>0</v>
      </c>
      <c r="L466" s="21">
        <f t="shared" si="244"/>
        <v>0</v>
      </c>
      <c r="M466" s="23">
        <f t="shared" si="245"/>
        <v>0</v>
      </c>
      <c r="N466" s="23">
        <f t="shared" si="246"/>
        <v>0</v>
      </c>
      <c r="O466" s="21">
        <f t="shared" si="247"/>
        <v>0</v>
      </c>
      <c r="P466" s="24" t="str">
        <f>IF(O466&lt;=(Relatório!O455*1.05),"PREÇO VÁLIDO","PREÇO INVÁLIDO")</f>
        <v>PREÇO VÁLIDO</v>
      </c>
      <c r="Q466" s="25">
        <f>(O466/Relatório!O455)-1</f>
        <v>-1</v>
      </c>
    </row>
    <row r="467" spans="1:17" ht="18" x14ac:dyDescent="0.2">
      <c r="A467" s="58" t="s">
        <v>82</v>
      </c>
      <c r="B467" s="29" t="s">
        <v>393</v>
      </c>
      <c r="C467" s="29" t="s">
        <v>394</v>
      </c>
      <c r="D467" s="29" t="s">
        <v>31</v>
      </c>
      <c r="E467" s="30">
        <v>2</v>
      </c>
      <c r="F467" s="20"/>
      <c r="G467" s="20"/>
      <c r="H467" s="21">
        <f t="shared" si="240"/>
        <v>0</v>
      </c>
      <c r="I467" s="20">
        <f t="shared" si="241"/>
        <v>0</v>
      </c>
      <c r="J467" s="22">
        <f t="shared" si="242"/>
        <v>0</v>
      </c>
      <c r="K467" s="22">
        <f t="shared" si="243"/>
        <v>0</v>
      </c>
      <c r="L467" s="21">
        <f t="shared" si="244"/>
        <v>0</v>
      </c>
      <c r="M467" s="23">
        <f t="shared" si="245"/>
        <v>0</v>
      </c>
      <c r="N467" s="23">
        <f t="shared" si="246"/>
        <v>0</v>
      </c>
      <c r="O467" s="21">
        <f t="shared" si="247"/>
        <v>0</v>
      </c>
      <c r="P467" s="24" t="str">
        <f>IF(O467&lt;=(Relatório!O456*1.05),"PREÇO VÁLIDO","PREÇO INVÁLIDO")</f>
        <v>PREÇO VÁLIDO</v>
      </c>
      <c r="Q467" s="25">
        <f>(O467/Relatório!O456)-1</f>
        <v>-1</v>
      </c>
    </row>
    <row r="468" spans="1:17" ht="18" x14ac:dyDescent="0.2">
      <c r="A468" s="58" t="s">
        <v>82</v>
      </c>
      <c r="B468" s="29" t="s">
        <v>395</v>
      </c>
      <c r="C468" s="29" t="s">
        <v>396</v>
      </c>
      <c r="D468" s="29" t="s">
        <v>31</v>
      </c>
      <c r="E468" s="30">
        <v>2</v>
      </c>
      <c r="F468" s="20"/>
      <c r="G468" s="20"/>
      <c r="H468" s="21">
        <f t="shared" si="240"/>
        <v>0</v>
      </c>
      <c r="I468" s="20">
        <f t="shared" si="241"/>
        <v>0</v>
      </c>
      <c r="J468" s="22">
        <f t="shared" si="242"/>
        <v>0</v>
      </c>
      <c r="K468" s="22">
        <f t="shared" si="243"/>
        <v>0</v>
      </c>
      <c r="L468" s="21">
        <f t="shared" si="244"/>
        <v>0</v>
      </c>
      <c r="M468" s="23">
        <f t="shared" si="245"/>
        <v>0</v>
      </c>
      <c r="N468" s="23">
        <f t="shared" si="246"/>
        <v>0</v>
      </c>
      <c r="O468" s="21">
        <f t="shared" si="247"/>
        <v>0</v>
      </c>
      <c r="P468" s="24" t="str">
        <f>IF(O468&lt;=(Relatório!O457*1.05),"PREÇO VÁLIDO","PREÇO INVÁLIDO")</f>
        <v>PREÇO VÁLIDO</v>
      </c>
      <c r="Q468" s="25">
        <f>(O468/Relatório!O457)-1</f>
        <v>-1</v>
      </c>
    </row>
    <row r="469" spans="1:17" ht="18" x14ac:dyDescent="0.2">
      <c r="A469" s="58" t="s">
        <v>82</v>
      </c>
      <c r="B469" s="29" t="s">
        <v>397</v>
      </c>
      <c r="C469" s="29" t="s">
        <v>398</v>
      </c>
      <c r="D469" s="29" t="s">
        <v>31</v>
      </c>
      <c r="E469" s="30">
        <v>9</v>
      </c>
      <c r="F469" s="20"/>
      <c r="G469" s="20"/>
      <c r="H469" s="21">
        <f t="shared" si="240"/>
        <v>0</v>
      </c>
      <c r="I469" s="20">
        <f t="shared" si="241"/>
        <v>0</v>
      </c>
      <c r="J469" s="22">
        <f t="shared" si="242"/>
        <v>0</v>
      </c>
      <c r="K469" s="22">
        <f t="shared" si="243"/>
        <v>0</v>
      </c>
      <c r="L469" s="21">
        <f t="shared" si="244"/>
        <v>0</v>
      </c>
      <c r="M469" s="23">
        <f t="shared" si="245"/>
        <v>0</v>
      </c>
      <c r="N469" s="23">
        <f t="shared" si="246"/>
        <v>0</v>
      </c>
      <c r="O469" s="21">
        <f t="shared" si="247"/>
        <v>0</v>
      </c>
      <c r="P469" s="24" t="str">
        <f>IF(O469&lt;=(Relatório!O458*1.05),"PREÇO VÁLIDO","PREÇO INVÁLIDO")</f>
        <v>PREÇO VÁLIDO</v>
      </c>
      <c r="Q469" s="25">
        <f>(O469/Relatório!O458)-1</f>
        <v>-1</v>
      </c>
    </row>
    <row r="470" spans="1:17" ht="18" x14ac:dyDescent="0.2">
      <c r="A470" s="58" t="s">
        <v>82</v>
      </c>
      <c r="B470" s="29" t="s">
        <v>399</v>
      </c>
      <c r="C470" s="29" t="s">
        <v>400</v>
      </c>
      <c r="D470" s="29" t="s">
        <v>29</v>
      </c>
      <c r="E470" s="45">
        <v>89.04</v>
      </c>
      <c r="F470" s="20"/>
      <c r="G470" s="20"/>
      <c r="H470" s="21">
        <f t="shared" si="240"/>
        <v>0</v>
      </c>
      <c r="I470" s="20">
        <f t="shared" si="241"/>
        <v>0</v>
      </c>
      <c r="J470" s="22">
        <f t="shared" si="242"/>
        <v>0</v>
      </c>
      <c r="K470" s="22">
        <f t="shared" si="243"/>
        <v>0</v>
      </c>
      <c r="L470" s="21">
        <f t="shared" si="244"/>
        <v>0</v>
      </c>
      <c r="M470" s="23">
        <f t="shared" si="245"/>
        <v>0</v>
      </c>
      <c r="N470" s="23">
        <f t="shared" si="246"/>
        <v>0</v>
      </c>
      <c r="O470" s="21">
        <f t="shared" si="247"/>
        <v>0</v>
      </c>
      <c r="P470" s="24" t="str">
        <f>IF(O470&lt;=(Relatório!O459*1.05),"PREÇO VÁLIDO","PREÇO INVÁLIDO")</f>
        <v>PREÇO VÁLIDO</v>
      </c>
      <c r="Q470" s="25">
        <f>(O470/Relatório!O459)-1</f>
        <v>-1</v>
      </c>
    </row>
    <row r="471" spans="1:17" ht="18" x14ac:dyDescent="0.2">
      <c r="A471" s="59" t="s">
        <v>65</v>
      </c>
      <c r="B471" s="36">
        <v>95727</v>
      </c>
      <c r="C471" s="35" t="s">
        <v>401</v>
      </c>
      <c r="D471" s="35" t="s">
        <v>29</v>
      </c>
      <c r="E471" s="37">
        <v>75.77</v>
      </c>
      <c r="F471" s="20"/>
      <c r="G471" s="20"/>
      <c r="H471" s="21">
        <f t="shared" si="240"/>
        <v>0</v>
      </c>
      <c r="I471" s="20">
        <f t="shared" si="241"/>
        <v>0</v>
      </c>
      <c r="J471" s="22">
        <f t="shared" si="242"/>
        <v>0</v>
      </c>
      <c r="K471" s="22">
        <f t="shared" si="243"/>
        <v>0</v>
      </c>
      <c r="L471" s="21">
        <f t="shared" si="244"/>
        <v>0</v>
      </c>
      <c r="M471" s="23">
        <f t="shared" si="245"/>
        <v>0</v>
      </c>
      <c r="N471" s="23">
        <f t="shared" si="246"/>
        <v>0</v>
      </c>
      <c r="O471" s="21">
        <f t="shared" si="247"/>
        <v>0</v>
      </c>
      <c r="P471" s="24" t="str">
        <f>IF(O471&lt;=(Relatório!O460*1.05),"PREÇO VÁLIDO","PREÇO INVÁLIDO")</f>
        <v>PREÇO VÁLIDO</v>
      </c>
      <c r="Q471" s="25">
        <f>(O471/Relatório!O460)-1</f>
        <v>-1</v>
      </c>
    </row>
    <row r="472" spans="1:17" ht="18" x14ac:dyDescent="0.2">
      <c r="A472" s="59" t="s">
        <v>65</v>
      </c>
      <c r="B472" s="36">
        <v>91902</v>
      </c>
      <c r="C472" s="35" t="s">
        <v>402</v>
      </c>
      <c r="D472" s="35" t="s">
        <v>31</v>
      </c>
      <c r="E472" s="40">
        <v>5</v>
      </c>
      <c r="F472" s="20"/>
      <c r="G472" s="20"/>
      <c r="H472" s="21">
        <f t="shared" si="240"/>
        <v>0</v>
      </c>
      <c r="I472" s="20">
        <f t="shared" si="241"/>
        <v>0</v>
      </c>
      <c r="J472" s="22">
        <f t="shared" si="242"/>
        <v>0</v>
      </c>
      <c r="K472" s="22">
        <f t="shared" si="243"/>
        <v>0</v>
      </c>
      <c r="L472" s="21">
        <f t="shared" si="244"/>
        <v>0</v>
      </c>
      <c r="M472" s="23">
        <f t="shared" si="245"/>
        <v>0</v>
      </c>
      <c r="N472" s="23">
        <f t="shared" si="246"/>
        <v>0</v>
      </c>
      <c r="O472" s="21">
        <f t="shared" si="247"/>
        <v>0</v>
      </c>
      <c r="P472" s="24" t="str">
        <f>IF(O472&lt;=(Relatório!O461*1.05),"PREÇO VÁLIDO","PREÇO INVÁLIDO")</f>
        <v>PREÇO VÁLIDO</v>
      </c>
      <c r="Q472" s="25">
        <f>(O472/Relatório!O461)-1</f>
        <v>-1</v>
      </c>
    </row>
    <row r="473" spans="1:17" x14ac:dyDescent="0.2">
      <c r="A473" s="62"/>
      <c r="B473" s="63"/>
      <c r="C473" s="63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</row>
    <row r="474" spans="1:17" x14ac:dyDescent="0.2">
      <c r="A474" s="64" t="s">
        <v>403</v>
      </c>
      <c r="B474" s="65"/>
      <c r="C474" s="65"/>
      <c r="D474" s="65"/>
      <c r="E474" s="65"/>
      <c r="F474" s="71"/>
      <c r="G474" s="71"/>
      <c r="H474" s="65"/>
      <c r="I474" s="65"/>
      <c r="J474" s="65"/>
      <c r="K474" s="65"/>
      <c r="L474" s="65"/>
      <c r="M474" s="65"/>
      <c r="N474" s="65"/>
      <c r="O474" s="65"/>
      <c r="P474" s="65"/>
      <c r="Q474" s="65"/>
    </row>
    <row r="475" spans="1:17" ht="18" x14ac:dyDescent="0.2">
      <c r="A475" s="56" t="s">
        <v>14</v>
      </c>
      <c r="B475" s="55" t="s">
        <v>15</v>
      </c>
      <c r="C475" s="55" t="s">
        <v>16</v>
      </c>
      <c r="D475" s="55" t="s">
        <v>17</v>
      </c>
      <c r="E475" s="57" t="s">
        <v>18</v>
      </c>
      <c r="F475" s="53" t="s">
        <v>19</v>
      </c>
      <c r="G475" s="54" t="s">
        <v>20</v>
      </c>
      <c r="H475" s="55" t="s">
        <v>21</v>
      </c>
      <c r="I475" s="53" t="s">
        <v>22</v>
      </c>
      <c r="J475" s="55" t="s">
        <v>33</v>
      </c>
      <c r="K475" s="55" t="s">
        <v>34</v>
      </c>
      <c r="L475" s="55" t="s">
        <v>23</v>
      </c>
      <c r="M475" s="55" t="s">
        <v>35</v>
      </c>
      <c r="N475" s="55" t="s">
        <v>36</v>
      </c>
      <c r="O475" s="55" t="s">
        <v>24</v>
      </c>
      <c r="P475" s="55" t="s">
        <v>25</v>
      </c>
      <c r="Q475" s="55" t="s">
        <v>26</v>
      </c>
    </row>
    <row r="476" spans="1:17" ht="18" x14ac:dyDescent="0.2">
      <c r="A476" s="58" t="s">
        <v>82</v>
      </c>
      <c r="B476" s="29" t="s">
        <v>404</v>
      </c>
      <c r="C476" s="29" t="s">
        <v>405</v>
      </c>
      <c r="D476" s="29" t="s">
        <v>31</v>
      </c>
      <c r="E476" s="30">
        <v>4</v>
      </c>
      <c r="F476" s="20"/>
      <c r="G476" s="20"/>
      <c r="H476" s="21">
        <f t="shared" ref="H476:H492" si="248">TRUNC(F476+G476,2)</f>
        <v>0</v>
      </c>
      <c r="I476" s="20">
        <f t="shared" ref="I476:I492" si="249">$B$10</f>
        <v>0</v>
      </c>
      <c r="J476" s="22">
        <f t="shared" ref="J476:J492" si="250">F476+(I476/100*F476)</f>
        <v>0</v>
      </c>
      <c r="K476" s="22">
        <f t="shared" ref="K476:K492" si="251">G476+(I476/100*G476)</f>
        <v>0</v>
      </c>
      <c r="L476" s="21">
        <f t="shared" ref="L476:L492" si="252">TRUNC(J476+K476,2)</f>
        <v>0</v>
      </c>
      <c r="M476" s="23">
        <f t="shared" ref="M476:M492" si="253">IF((J476+K476),TRUNC((J476/(J476+K476)*O476),2),0)</f>
        <v>0</v>
      </c>
      <c r="N476" s="23">
        <f t="shared" ref="N476:N492" si="254">IF((J476+K476),TRUNC((K476/(J476+K476)*O476),2),0)</f>
        <v>0</v>
      </c>
      <c r="O476" s="21">
        <f t="shared" ref="O476:O492" si="255">TRUNC(L476*E476,2)</f>
        <v>0</v>
      </c>
      <c r="P476" s="24" t="str">
        <f>IF(O476&lt;=(Relatório!O465*1.05),"PREÇO VÁLIDO","PREÇO INVÁLIDO")</f>
        <v>PREÇO VÁLIDO</v>
      </c>
      <c r="Q476" s="25">
        <f>(O476/Relatório!O465)-1</f>
        <v>-1</v>
      </c>
    </row>
    <row r="477" spans="1:17" ht="27" x14ac:dyDescent="0.2">
      <c r="A477" s="58" t="s">
        <v>82</v>
      </c>
      <c r="B477" s="29" t="s">
        <v>364</v>
      </c>
      <c r="C477" s="29" t="s">
        <v>365</v>
      </c>
      <c r="D477" s="29" t="s">
        <v>31</v>
      </c>
      <c r="E477" s="30">
        <v>2</v>
      </c>
      <c r="F477" s="20"/>
      <c r="G477" s="20"/>
      <c r="H477" s="21">
        <f t="shared" si="248"/>
        <v>0</v>
      </c>
      <c r="I477" s="20">
        <f t="shared" si="249"/>
        <v>0</v>
      </c>
      <c r="J477" s="22">
        <f t="shared" si="250"/>
        <v>0</v>
      </c>
      <c r="K477" s="22">
        <f t="shared" si="251"/>
        <v>0</v>
      </c>
      <c r="L477" s="21">
        <f t="shared" si="252"/>
        <v>0</v>
      </c>
      <c r="M477" s="23">
        <f t="shared" si="253"/>
        <v>0</v>
      </c>
      <c r="N477" s="23">
        <f t="shared" si="254"/>
        <v>0</v>
      </c>
      <c r="O477" s="21">
        <f t="shared" si="255"/>
        <v>0</v>
      </c>
      <c r="P477" s="24" t="str">
        <f>IF(O477&lt;=(Relatório!O466*1.05),"PREÇO VÁLIDO","PREÇO INVÁLIDO")</f>
        <v>PREÇO VÁLIDO</v>
      </c>
      <c r="Q477" s="25">
        <f>(O477/Relatório!O466)-1</f>
        <v>-1</v>
      </c>
    </row>
    <row r="478" spans="1:17" ht="18" x14ac:dyDescent="0.2">
      <c r="A478" s="58" t="s">
        <v>64</v>
      </c>
      <c r="B478" s="29" t="s">
        <v>406</v>
      </c>
      <c r="C478" s="29" t="s">
        <v>407</v>
      </c>
      <c r="D478" s="29" t="s">
        <v>27</v>
      </c>
      <c r="E478" s="30">
        <v>0.14000000000000001</v>
      </c>
      <c r="F478" s="20"/>
      <c r="G478" s="20"/>
      <c r="H478" s="21">
        <f t="shared" si="248"/>
        <v>0</v>
      </c>
      <c r="I478" s="20">
        <f t="shared" si="249"/>
        <v>0</v>
      </c>
      <c r="J478" s="22">
        <f t="shared" si="250"/>
        <v>0</v>
      </c>
      <c r="K478" s="22">
        <f t="shared" si="251"/>
        <v>0</v>
      </c>
      <c r="L478" s="21">
        <f t="shared" si="252"/>
        <v>0</v>
      </c>
      <c r="M478" s="23">
        <f t="shared" si="253"/>
        <v>0</v>
      </c>
      <c r="N478" s="23">
        <f t="shared" si="254"/>
        <v>0</v>
      </c>
      <c r="O478" s="21">
        <f t="shared" si="255"/>
        <v>0</v>
      </c>
      <c r="P478" s="24" t="str">
        <f>IF(O478&lt;=(Relatório!O467*1.05),"PREÇO VÁLIDO","PREÇO INVÁLIDO")</f>
        <v>PREÇO VÁLIDO</v>
      </c>
      <c r="Q478" s="25">
        <f>(O478/Relatório!O467)-1</f>
        <v>-1</v>
      </c>
    </row>
    <row r="479" spans="1:17" ht="18" x14ac:dyDescent="0.2">
      <c r="A479" s="59" t="s">
        <v>65</v>
      </c>
      <c r="B479" s="36">
        <v>92687</v>
      </c>
      <c r="C479" s="35" t="s">
        <v>408</v>
      </c>
      <c r="D479" s="35" t="s">
        <v>29</v>
      </c>
      <c r="E479" s="40">
        <v>9.84</v>
      </c>
      <c r="F479" s="20"/>
      <c r="G479" s="20"/>
      <c r="H479" s="21">
        <f t="shared" si="248"/>
        <v>0</v>
      </c>
      <c r="I479" s="20">
        <f t="shared" si="249"/>
        <v>0</v>
      </c>
      <c r="J479" s="22">
        <f t="shared" si="250"/>
        <v>0</v>
      </c>
      <c r="K479" s="22">
        <f t="shared" si="251"/>
        <v>0</v>
      </c>
      <c r="L479" s="21">
        <f t="shared" si="252"/>
        <v>0</v>
      </c>
      <c r="M479" s="23">
        <f t="shared" si="253"/>
        <v>0</v>
      </c>
      <c r="N479" s="23">
        <f t="shared" si="254"/>
        <v>0</v>
      </c>
      <c r="O479" s="21">
        <f t="shared" si="255"/>
        <v>0</v>
      </c>
      <c r="P479" s="24" t="str">
        <f>IF(O479&lt;=(Relatório!O468*1.05),"PREÇO VÁLIDO","PREÇO INVÁLIDO")</f>
        <v>PREÇO VÁLIDO</v>
      </c>
      <c r="Q479" s="25">
        <f>(O479/Relatório!O468)-1</f>
        <v>-1</v>
      </c>
    </row>
    <row r="480" spans="1:17" ht="18" x14ac:dyDescent="0.2">
      <c r="A480" s="59" t="s">
        <v>65</v>
      </c>
      <c r="B480" s="36">
        <v>92688</v>
      </c>
      <c r="C480" s="35" t="s">
        <v>409</v>
      </c>
      <c r="D480" s="35" t="s">
        <v>29</v>
      </c>
      <c r="E480" s="37">
        <v>66.8</v>
      </c>
      <c r="F480" s="20"/>
      <c r="G480" s="20"/>
      <c r="H480" s="21">
        <f t="shared" si="248"/>
        <v>0</v>
      </c>
      <c r="I480" s="20">
        <f t="shared" si="249"/>
        <v>0</v>
      </c>
      <c r="J480" s="22">
        <f t="shared" si="250"/>
        <v>0</v>
      </c>
      <c r="K480" s="22">
        <f t="shared" si="251"/>
        <v>0</v>
      </c>
      <c r="L480" s="21">
        <f t="shared" si="252"/>
        <v>0</v>
      </c>
      <c r="M480" s="23">
        <f t="shared" si="253"/>
        <v>0</v>
      </c>
      <c r="N480" s="23">
        <f t="shared" si="254"/>
        <v>0</v>
      </c>
      <c r="O480" s="21">
        <f t="shared" si="255"/>
        <v>0</v>
      </c>
      <c r="P480" s="24" t="str">
        <f>IF(O480&lt;=(Relatório!O469*1.05),"PREÇO VÁLIDO","PREÇO INVÁLIDO")</f>
        <v>PREÇO VÁLIDO</v>
      </c>
      <c r="Q480" s="25">
        <f>(O480/Relatório!O469)-1</f>
        <v>-1</v>
      </c>
    </row>
    <row r="481" spans="1:17" ht="18" x14ac:dyDescent="0.2">
      <c r="A481" s="59" t="s">
        <v>65</v>
      </c>
      <c r="B481" s="36">
        <v>92699</v>
      </c>
      <c r="C481" s="35" t="s">
        <v>410</v>
      </c>
      <c r="D481" s="35" t="s">
        <v>31</v>
      </c>
      <c r="E481" s="37">
        <v>12</v>
      </c>
      <c r="F481" s="20"/>
      <c r="G481" s="20"/>
      <c r="H481" s="21">
        <f t="shared" si="248"/>
        <v>0</v>
      </c>
      <c r="I481" s="20">
        <f t="shared" si="249"/>
        <v>0</v>
      </c>
      <c r="J481" s="22">
        <f t="shared" si="250"/>
        <v>0</v>
      </c>
      <c r="K481" s="22">
        <f t="shared" si="251"/>
        <v>0</v>
      </c>
      <c r="L481" s="21">
        <f t="shared" si="252"/>
        <v>0</v>
      </c>
      <c r="M481" s="23">
        <f t="shared" si="253"/>
        <v>0</v>
      </c>
      <c r="N481" s="23">
        <f t="shared" si="254"/>
        <v>0</v>
      </c>
      <c r="O481" s="21">
        <f t="shared" si="255"/>
        <v>0</v>
      </c>
      <c r="P481" s="24" t="str">
        <f>IF(O481&lt;=(Relatório!O470*1.05),"PREÇO VÁLIDO","PREÇO INVÁLIDO")</f>
        <v>PREÇO VÁLIDO</v>
      </c>
      <c r="Q481" s="25">
        <f>(O481/Relatório!O470)-1</f>
        <v>-1</v>
      </c>
    </row>
    <row r="482" spans="1:17" ht="18" x14ac:dyDescent="0.2">
      <c r="A482" s="59" t="s">
        <v>65</v>
      </c>
      <c r="B482" s="36">
        <v>92701</v>
      </c>
      <c r="C482" s="35" t="s">
        <v>411</v>
      </c>
      <c r="D482" s="35" t="s">
        <v>31</v>
      </c>
      <c r="E482" s="40">
        <v>9</v>
      </c>
      <c r="F482" s="20"/>
      <c r="G482" s="20"/>
      <c r="H482" s="21">
        <f t="shared" si="248"/>
        <v>0</v>
      </c>
      <c r="I482" s="20">
        <f t="shared" si="249"/>
        <v>0</v>
      </c>
      <c r="J482" s="22">
        <f t="shared" si="250"/>
        <v>0</v>
      </c>
      <c r="K482" s="22">
        <f t="shared" si="251"/>
        <v>0</v>
      </c>
      <c r="L482" s="21">
        <f t="shared" si="252"/>
        <v>0</v>
      </c>
      <c r="M482" s="23">
        <f t="shared" si="253"/>
        <v>0</v>
      </c>
      <c r="N482" s="23">
        <f t="shared" si="254"/>
        <v>0</v>
      </c>
      <c r="O482" s="21">
        <f t="shared" si="255"/>
        <v>0</v>
      </c>
      <c r="P482" s="24" t="str">
        <f>IF(O482&lt;=(Relatório!O471*1.05),"PREÇO VÁLIDO","PREÇO INVÁLIDO")</f>
        <v>PREÇO VÁLIDO</v>
      </c>
      <c r="Q482" s="25">
        <f>(O482/Relatório!O471)-1</f>
        <v>-1</v>
      </c>
    </row>
    <row r="483" spans="1:17" ht="18" x14ac:dyDescent="0.2">
      <c r="A483" s="59" t="s">
        <v>65</v>
      </c>
      <c r="B483" s="36">
        <v>92705</v>
      </c>
      <c r="C483" s="35" t="s">
        <v>412</v>
      </c>
      <c r="D483" s="35" t="s">
        <v>31</v>
      </c>
      <c r="E483" s="40">
        <v>3</v>
      </c>
      <c r="F483" s="20"/>
      <c r="G483" s="20"/>
      <c r="H483" s="21">
        <f t="shared" si="248"/>
        <v>0</v>
      </c>
      <c r="I483" s="20">
        <f t="shared" si="249"/>
        <v>0</v>
      </c>
      <c r="J483" s="22">
        <f t="shared" si="250"/>
        <v>0</v>
      </c>
      <c r="K483" s="22">
        <f t="shared" si="251"/>
        <v>0</v>
      </c>
      <c r="L483" s="21">
        <f t="shared" si="252"/>
        <v>0</v>
      </c>
      <c r="M483" s="23">
        <f t="shared" si="253"/>
        <v>0</v>
      </c>
      <c r="N483" s="23">
        <f t="shared" si="254"/>
        <v>0</v>
      </c>
      <c r="O483" s="21">
        <f t="shared" si="255"/>
        <v>0</v>
      </c>
      <c r="P483" s="24" t="str">
        <f>IF(O483&lt;=(Relatório!O472*1.05),"PREÇO VÁLIDO","PREÇO INVÁLIDO")</f>
        <v>PREÇO VÁLIDO</v>
      </c>
      <c r="Q483" s="25">
        <f>(O483/Relatório!O472)-1</f>
        <v>-1</v>
      </c>
    </row>
    <row r="484" spans="1:17" ht="18" x14ac:dyDescent="0.2">
      <c r="A484" s="59" t="s">
        <v>65</v>
      </c>
      <c r="B484" s="36">
        <v>92695</v>
      </c>
      <c r="C484" s="35" t="s">
        <v>413</v>
      </c>
      <c r="D484" s="35" t="s">
        <v>31</v>
      </c>
      <c r="E484" s="40">
        <v>5</v>
      </c>
      <c r="F484" s="20"/>
      <c r="G484" s="20"/>
      <c r="H484" s="21">
        <f t="shared" si="248"/>
        <v>0</v>
      </c>
      <c r="I484" s="20">
        <f t="shared" si="249"/>
        <v>0</v>
      </c>
      <c r="J484" s="22">
        <f t="shared" si="250"/>
        <v>0</v>
      </c>
      <c r="K484" s="22">
        <f t="shared" si="251"/>
        <v>0</v>
      </c>
      <c r="L484" s="21">
        <f t="shared" si="252"/>
        <v>0</v>
      </c>
      <c r="M484" s="23">
        <f t="shared" si="253"/>
        <v>0</v>
      </c>
      <c r="N484" s="23">
        <f t="shared" si="254"/>
        <v>0</v>
      </c>
      <c r="O484" s="21">
        <f t="shared" si="255"/>
        <v>0</v>
      </c>
      <c r="P484" s="24" t="str">
        <f>IF(O484&lt;=(Relatório!O473*1.05),"PREÇO VÁLIDO","PREÇO INVÁLIDO")</f>
        <v>PREÇO VÁLIDO</v>
      </c>
      <c r="Q484" s="25">
        <f>(O484/Relatório!O473)-1</f>
        <v>-1</v>
      </c>
    </row>
    <row r="485" spans="1:17" ht="18" x14ac:dyDescent="0.2">
      <c r="A485" s="59" t="s">
        <v>65</v>
      </c>
      <c r="B485" s="43">
        <v>103029</v>
      </c>
      <c r="C485" s="35" t="s">
        <v>414</v>
      </c>
      <c r="D485" s="35" t="s">
        <v>31</v>
      </c>
      <c r="E485" s="40">
        <v>2</v>
      </c>
      <c r="F485" s="20"/>
      <c r="G485" s="20"/>
      <c r="H485" s="21">
        <f t="shared" si="248"/>
        <v>0</v>
      </c>
      <c r="I485" s="20">
        <f t="shared" si="249"/>
        <v>0</v>
      </c>
      <c r="J485" s="22">
        <f t="shared" si="250"/>
        <v>0</v>
      </c>
      <c r="K485" s="22">
        <f t="shared" si="251"/>
        <v>0</v>
      </c>
      <c r="L485" s="21">
        <f t="shared" si="252"/>
        <v>0</v>
      </c>
      <c r="M485" s="23">
        <f t="shared" si="253"/>
        <v>0</v>
      </c>
      <c r="N485" s="23">
        <f t="shared" si="254"/>
        <v>0</v>
      </c>
      <c r="O485" s="21">
        <f t="shared" si="255"/>
        <v>0</v>
      </c>
      <c r="P485" s="24" t="str">
        <f>IF(O485&lt;=(Relatório!O474*1.05),"PREÇO VÁLIDO","PREÇO INVÁLIDO")</f>
        <v>PREÇO VÁLIDO</v>
      </c>
      <c r="Q485" s="25">
        <f>(O485/Relatório!O474)-1</f>
        <v>-1</v>
      </c>
    </row>
    <row r="486" spans="1:17" ht="18" x14ac:dyDescent="0.2">
      <c r="A486" s="59" t="s">
        <v>65</v>
      </c>
      <c r="B486" s="36">
        <v>93358</v>
      </c>
      <c r="C486" s="35" t="s">
        <v>45</v>
      </c>
      <c r="D486" s="35" t="s">
        <v>30</v>
      </c>
      <c r="E486" s="40">
        <v>6.03</v>
      </c>
      <c r="F486" s="20"/>
      <c r="G486" s="20"/>
      <c r="H486" s="21">
        <f t="shared" si="248"/>
        <v>0</v>
      </c>
      <c r="I486" s="20">
        <f t="shared" si="249"/>
        <v>0</v>
      </c>
      <c r="J486" s="22">
        <f t="shared" si="250"/>
        <v>0</v>
      </c>
      <c r="K486" s="22">
        <f t="shared" si="251"/>
        <v>0</v>
      </c>
      <c r="L486" s="21">
        <f t="shared" si="252"/>
        <v>0</v>
      </c>
      <c r="M486" s="23">
        <f t="shared" si="253"/>
        <v>0</v>
      </c>
      <c r="N486" s="23">
        <f t="shared" si="254"/>
        <v>0</v>
      </c>
      <c r="O486" s="21">
        <f t="shared" si="255"/>
        <v>0</v>
      </c>
      <c r="P486" s="24" t="str">
        <f>IF(O486&lt;=(Relatório!O475*1.05),"PREÇO VÁLIDO","PREÇO INVÁLIDO")</f>
        <v>PREÇO VÁLIDO</v>
      </c>
      <c r="Q486" s="25">
        <f>(O486/Relatório!O475)-1</f>
        <v>-1</v>
      </c>
    </row>
    <row r="487" spans="1:17" ht="18" x14ac:dyDescent="0.2">
      <c r="A487" s="59" t="s">
        <v>65</v>
      </c>
      <c r="B487" s="36">
        <v>92953</v>
      </c>
      <c r="C487" s="35" t="s">
        <v>415</v>
      </c>
      <c r="D487" s="35" t="s">
        <v>31</v>
      </c>
      <c r="E487" s="40">
        <v>3</v>
      </c>
      <c r="F487" s="20"/>
      <c r="G487" s="20"/>
      <c r="H487" s="21">
        <f t="shared" si="248"/>
        <v>0</v>
      </c>
      <c r="I487" s="20">
        <f t="shared" si="249"/>
        <v>0</v>
      </c>
      <c r="J487" s="22">
        <f t="shared" si="250"/>
        <v>0</v>
      </c>
      <c r="K487" s="22">
        <f t="shared" si="251"/>
        <v>0</v>
      </c>
      <c r="L487" s="21">
        <f t="shared" si="252"/>
        <v>0</v>
      </c>
      <c r="M487" s="23">
        <f t="shared" si="253"/>
        <v>0</v>
      </c>
      <c r="N487" s="23">
        <f t="shared" si="254"/>
        <v>0</v>
      </c>
      <c r="O487" s="21">
        <f t="shared" si="255"/>
        <v>0</v>
      </c>
      <c r="P487" s="24" t="str">
        <f>IF(O487&lt;=(Relatório!O476*1.05),"PREÇO VÁLIDO","PREÇO INVÁLIDO")</f>
        <v>PREÇO VÁLIDO</v>
      </c>
      <c r="Q487" s="25">
        <f>(O487/Relatório!O476)-1</f>
        <v>-1</v>
      </c>
    </row>
    <row r="488" spans="1:17" ht="18" x14ac:dyDescent="0.2">
      <c r="A488" s="59" t="s">
        <v>65</v>
      </c>
      <c r="B488" s="36">
        <v>92700</v>
      </c>
      <c r="C488" s="35" t="s">
        <v>416</v>
      </c>
      <c r="D488" s="35" t="s">
        <v>31</v>
      </c>
      <c r="E488" s="40">
        <v>3</v>
      </c>
      <c r="F488" s="20"/>
      <c r="G488" s="20"/>
      <c r="H488" s="21">
        <f t="shared" si="248"/>
        <v>0</v>
      </c>
      <c r="I488" s="20">
        <f t="shared" si="249"/>
        <v>0</v>
      </c>
      <c r="J488" s="22">
        <f t="shared" si="250"/>
        <v>0</v>
      </c>
      <c r="K488" s="22">
        <f t="shared" si="251"/>
        <v>0</v>
      </c>
      <c r="L488" s="21">
        <f t="shared" si="252"/>
        <v>0</v>
      </c>
      <c r="M488" s="23">
        <f t="shared" si="253"/>
        <v>0</v>
      </c>
      <c r="N488" s="23">
        <f t="shared" si="254"/>
        <v>0</v>
      </c>
      <c r="O488" s="21">
        <f t="shared" si="255"/>
        <v>0</v>
      </c>
      <c r="P488" s="24" t="str">
        <f>IF(O488&lt;=(Relatório!O477*1.05),"PREÇO VÁLIDO","PREÇO INVÁLIDO")</f>
        <v>PREÇO VÁLIDO</v>
      </c>
      <c r="Q488" s="25">
        <f>(O488/Relatório!O477)-1</f>
        <v>-1</v>
      </c>
    </row>
    <row r="489" spans="1:17" ht="18" x14ac:dyDescent="0.2">
      <c r="A489" s="59" t="s">
        <v>65</v>
      </c>
      <c r="B489" s="36">
        <v>95249</v>
      </c>
      <c r="C489" s="35" t="s">
        <v>417</v>
      </c>
      <c r="D489" s="35" t="s">
        <v>31</v>
      </c>
      <c r="E489" s="40">
        <v>6</v>
      </c>
      <c r="F489" s="20"/>
      <c r="G489" s="20"/>
      <c r="H489" s="21">
        <f t="shared" si="248"/>
        <v>0</v>
      </c>
      <c r="I489" s="20">
        <f t="shared" si="249"/>
        <v>0</v>
      </c>
      <c r="J489" s="22">
        <f t="shared" si="250"/>
        <v>0</v>
      </c>
      <c r="K489" s="22">
        <f t="shared" si="251"/>
        <v>0</v>
      </c>
      <c r="L489" s="21">
        <f t="shared" si="252"/>
        <v>0</v>
      </c>
      <c r="M489" s="23">
        <f t="shared" si="253"/>
        <v>0</v>
      </c>
      <c r="N489" s="23">
        <f t="shared" si="254"/>
        <v>0</v>
      </c>
      <c r="O489" s="21">
        <f t="shared" si="255"/>
        <v>0</v>
      </c>
      <c r="P489" s="24" t="str">
        <f>IF(O489&lt;=(Relatório!O478*1.05),"PREÇO VÁLIDO","PREÇO INVÁLIDO")</f>
        <v>PREÇO VÁLIDO</v>
      </c>
      <c r="Q489" s="25">
        <f>(O489/Relatório!O478)-1</f>
        <v>-1</v>
      </c>
    </row>
    <row r="490" spans="1:17" ht="18" x14ac:dyDescent="0.2">
      <c r="A490" s="59" t="s">
        <v>65</v>
      </c>
      <c r="B490" s="36">
        <v>95248</v>
      </c>
      <c r="C490" s="35" t="s">
        <v>418</v>
      </c>
      <c r="D490" s="35" t="s">
        <v>31</v>
      </c>
      <c r="E490" s="40">
        <v>5</v>
      </c>
      <c r="F490" s="20"/>
      <c r="G490" s="20"/>
      <c r="H490" s="21">
        <f t="shared" si="248"/>
        <v>0</v>
      </c>
      <c r="I490" s="20">
        <f t="shared" si="249"/>
        <v>0</v>
      </c>
      <c r="J490" s="22">
        <f t="shared" si="250"/>
        <v>0</v>
      </c>
      <c r="K490" s="22">
        <f t="shared" si="251"/>
        <v>0</v>
      </c>
      <c r="L490" s="21">
        <f t="shared" si="252"/>
        <v>0</v>
      </c>
      <c r="M490" s="23">
        <f t="shared" si="253"/>
        <v>0</v>
      </c>
      <c r="N490" s="23">
        <f t="shared" si="254"/>
        <v>0</v>
      </c>
      <c r="O490" s="21">
        <f t="shared" si="255"/>
        <v>0</v>
      </c>
      <c r="P490" s="24" t="str">
        <f>IF(O490&lt;=(Relatório!O479*1.05),"PREÇO VÁLIDO","PREÇO INVÁLIDO")</f>
        <v>PREÇO VÁLIDO</v>
      </c>
      <c r="Q490" s="25">
        <f>(O490/Relatório!O479)-1</f>
        <v>-1</v>
      </c>
    </row>
    <row r="491" spans="1:17" ht="18" x14ac:dyDescent="0.2">
      <c r="A491" s="59" t="s">
        <v>65</v>
      </c>
      <c r="B491" s="36">
        <v>98572</v>
      </c>
      <c r="C491" s="35" t="s">
        <v>419</v>
      </c>
      <c r="D491" s="35" t="s">
        <v>27</v>
      </c>
      <c r="E491" s="37">
        <v>20.082000000000001</v>
      </c>
      <c r="F491" s="20"/>
      <c r="G491" s="20"/>
      <c r="H491" s="21">
        <f t="shared" si="248"/>
        <v>0</v>
      </c>
      <c r="I491" s="20">
        <f t="shared" si="249"/>
        <v>0</v>
      </c>
      <c r="J491" s="22">
        <f t="shared" si="250"/>
        <v>0</v>
      </c>
      <c r="K491" s="22">
        <f t="shared" si="251"/>
        <v>0</v>
      </c>
      <c r="L491" s="21">
        <f t="shared" si="252"/>
        <v>0</v>
      </c>
      <c r="M491" s="23">
        <f t="shared" si="253"/>
        <v>0</v>
      </c>
      <c r="N491" s="23">
        <f t="shared" si="254"/>
        <v>0</v>
      </c>
      <c r="O491" s="21">
        <f t="shared" si="255"/>
        <v>0</v>
      </c>
      <c r="P491" s="24" t="str">
        <f>IF(O491&lt;=(Relatório!O480*1.05),"PREÇO VÁLIDO","PREÇO INVÁLIDO")</f>
        <v>PREÇO VÁLIDO</v>
      </c>
      <c r="Q491" s="25">
        <f>(O491/Relatório!O480)-1</f>
        <v>-1</v>
      </c>
    </row>
    <row r="492" spans="1:17" ht="18" x14ac:dyDescent="0.2">
      <c r="A492" s="59" t="s">
        <v>65</v>
      </c>
      <c r="B492" s="36">
        <v>93382</v>
      </c>
      <c r="C492" s="35" t="s">
        <v>55</v>
      </c>
      <c r="D492" s="35" t="s">
        <v>30</v>
      </c>
      <c r="E492" s="40">
        <v>6.0250000000000004</v>
      </c>
      <c r="F492" s="20"/>
      <c r="G492" s="20"/>
      <c r="H492" s="21">
        <f t="shared" si="248"/>
        <v>0</v>
      </c>
      <c r="I492" s="20">
        <f t="shared" si="249"/>
        <v>0</v>
      </c>
      <c r="J492" s="22">
        <f t="shared" si="250"/>
        <v>0</v>
      </c>
      <c r="K492" s="22">
        <f t="shared" si="251"/>
        <v>0</v>
      </c>
      <c r="L492" s="21">
        <f t="shared" si="252"/>
        <v>0</v>
      </c>
      <c r="M492" s="23">
        <f t="shared" si="253"/>
        <v>0</v>
      </c>
      <c r="N492" s="23">
        <f t="shared" si="254"/>
        <v>0</v>
      </c>
      <c r="O492" s="21">
        <f t="shared" si="255"/>
        <v>0</v>
      </c>
      <c r="P492" s="24" t="str">
        <f>IF(O492&lt;=(Relatório!O481*1.05),"PREÇO VÁLIDO","PREÇO INVÁLIDO")</f>
        <v>PREÇO VÁLIDO</v>
      </c>
      <c r="Q492" s="25">
        <f>(O492/Relatório!O481)-1</f>
        <v>-1</v>
      </c>
    </row>
    <row r="493" spans="1:17" x14ac:dyDescent="0.2">
      <c r="A493" s="62"/>
      <c r="B493" s="63"/>
      <c r="C493" s="63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</row>
    <row r="494" spans="1:17" x14ac:dyDescent="0.2">
      <c r="A494" s="64" t="s">
        <v>420</v>
      </c>
      <c r="B494" s="65"/>
      <c r="C494" s="65"/>
      <c r="D494" s="65"/>
      <c r="E494" s="65"/>
      <c r="F494" s="71"/>
      <c r="G494" s="71"/>
      <c r="H494" s="65"/>
      <c r="I494" s="65"/>
      <c r="J494" s="65"/>
      <c r="K494" s="65"/>
      <c r="L494" s="65"/>
      <c r="M494" s="65"/>
      <c r="N494" s="65"/>
      <c r="O494" s="65"/>
      <c r="P494" s="65"/>
      <c r="Q494" s="65"/>
    </row>
    <row r="495" spans="1:17" ht="18" x14ac:dyDescent="0.2">
      <c r="A495" s="56" t="s">
        <v>14</v>
      </c>
      <c r="B495" s="55" t="s">
        <v>15</v>
      </c>
      <c r="C495" s="55" t="s">
        <v>16</v>
      </c>
      <c r="D495" s="55" t="s">
        <v>17</v>
      </c>
      <c r="E495" s="57" t="s">
        <v>18</v>
      </c>
      <c r="F495" s="53" t="s">
        <v>19</v>
      </c>
      <c r="G495" s="54" t="s">
        <v>20</v>
      </c>
      <c r="H495" s="55" t="s">
        <v>21</v>
      </c>
      <c r="I495" s="53" t="s">
        <v>22</v>
      </c>
      <c r="J495" s="55" t="s">
        <v>33</v>
      </c>
      <c r="K495" s="55" t="s">
        <v>34</v>
      </c>
      <c r="L495" s="55" t="s">
        <v>23</v>
      </c>
      <c r="M495" s="55" t="s">
        <v>35</v>
      </c>
      <c r="N495" s="55" t="s">
        <v>36</v>
      </c>
      <c r="O495" s="55" t="s">
        <v>24</v>
      </c>
      <c r="P495" s="55" t="s">
        <v>25</v>
      </c>
      <c r="Q495" s="55" t="s">
        <v>26</v>
      </c>
    </row>
    <row r="496" spans="1:17" ht="27" x14ac:dyDescent="0.2">
      <c r="A496" s="58" t="s">
        <v>186</v>
      </c>
      <c r="B496" s="29" t="s">
        <v>421</v>
      </c>
      <c r="C496" s="29" t="s">
        <v>422</v>
      </c>
      <c r="D496" s="29" t="s">
        <v>31</v>
      </c>
      <c r="E496" s="30">
        <v>6</v>
      </c>
      <c r="F496" s="20"/>
      <c r="G496" s="20"/>
      <c r="H496" s="21">
        <f t="shared" ref="H496:H498" si="256">TRUNC(F496+G496,2)</f>
        <v>0</v>
      </c>
      <c r="I496" s="20">
        <f t="shared" ref="I496:I498" si="257">$B$10</f>
        <v>0</v>
      </c>
      <c r="J496" s="22">
        <f t="shared" ref="J496:J498" si="258">F496+(I496/100*F496)</f>
        <v>0</v>
      </c>
      <c r="K496" s="22">
        <f t="shared" ref="K496:K498" si="259">G496+(I496/100*G496)</f>
        <v>0</v>
      </c>
      <c r="L496" s="21">
        <f t="shared" ref="L496:L498" si="260">TRUNC(J496+K496,2)</f>
        <v>0</v>
      </c>
      <c r="M496" s="23">
        <f t="shared" ref="M496:M498" si="261">IF((J496+K496),TRUNC((J496/(J496+K496)*O496),2),0)</f>
        <v>0</v>
      </c>
      <c r="N496" s="23">
        <f t="shared" ref="N496:N498" si="262">IF((J496+K496),TRUNC((K496/(J496+K496)*O496),2),0)</f>
        <v>0</v>
      </c>
      <c r="O496" s="21">
        <f t="shared" ref="O496:O498" si="263">TRUNC(L496*E496,2)</f>
        <v>0</v>
      </c>
      <c r="P496" s="24" t="str">
        <f>IF(O496&lt;=(Relatório!O485*1.05),"PREÇO VÁLIDO","PREÇO INVÁLIDO")</f>
        <v>PREÇO VÁLIDO</v>
      </c>
      <c r="Q496" s="25">
        <f>(O496/Relatório!O485)-1</f>
        <v>-1</v>
      </c>
    </row>
    <row r="497" spans="1:17" ht="18" x14ac:dyDescent="0.2">
      <c r="A497" s="58" t="s">
        <v>82</v>
      </c>
      <c r="B497" s="29" t="s">
        <v>423</v>
      </c>
      <c r="C497" s="29" t="s">
        <v>424</v>
      </c>
      <c r="D497" s="29" t="s">
        <v>31</v>
      </c>
      <c r="E497" s="30">
        <v>5</v>
      </c>
      <c r="F497" s="20"/>
      <c r="G497" s="20"/>
      <c r="H497" s="21">
        <f t="shared" si="256"/>
        <v>0</v>
      </c>
      <c r="I497" s="20">
        <f t="shared" si="257"/>
        <v>0</v>
      </c>
      <c r="J497" s="22">
        <f t="shared" si="258"/>
        <v>0</v>
      </c>
      <c r="K497" s="22">
        <f t="shared" si="259"/>
        <v>0</v>
      </c>
      <c r="L497" s="21">
        <f t="shared" si="260"/>
        <v>0</v>
      </c>
      <c r="M497" s="23">
        <f t="shared" si="261"/>
        <v>0</v>
      </c>
      <c r="N497" s="23">
        <f t="shared" si="262"/>
        <v>0</v>
      </c>
      <c r="O497" s="21">
        <f t="shared" si="263"/>
        <v>0</v>
      </c>
      <c r="P497" s="24" t="str">
        <f>IF(O497&lt;=(Relatório!O486*1.05),"PREÇO VÁLIDO","PREÇO INVÁLIDO")</f>
        <v>PREÇO VÁLIDO</v>
      </c>
      <c r="Q497" s="25">
        <f>(O497/Relatório!O486)-1</f>
        <v>-1</v>
      </c>
    </row>
    <row r="498" spans="1:17" ht="18" x14ac:dyDescent="0.2">
      <c r="A498" s="59" t="s">
        <v>65</v>
      </c>
      <c r="B498" s="43">
        <v>101906</v>
      </c>
      <c r="C498" s="35" t="s">
        <v>425</v>
      </c>
      <c r="D498" s="35" t="s">
        <v>31</v>
      </c>
      <c r="E498" s="40">
        <v>1</v>
      </c>
      <c r="F498" s="20"/>
      <c r="G498" s="20"/>
      <c r="H498" s="21">
        <f t="shared" si="256"/>
        <v>0</v>
      </c>
      <c r="I498" s="20">
        <f t="shared" si="257"/>
        <v>0</v>
      </c>
      <c r="J498" s="22">
        <f t="shared" si="258"/>
        <v>0</v>
      </c>
      <c r="K498" s="22">
        <f t="shared" si="259"/>
        <v>0</v>
      </c>
      <c r="L498" s="21">
        <f t="shared" si="260"/>
        <v>0</v>
      </c>
      <c r="M498" s="23">
        <f t="shared" si="261"/>
        <v>0</v>
      </c>
      <c r="N498" s="23">
        <f t="shared" si="262"/>
        <v>0</v>
      </c>
      <c r="O498" s="21">
        <f t="shared" si="263"/>
        <v>0</v>
      </c>
      <c r="P498" s="24" t="str">
        <f>IF(O498&lt;=(Relatório!O487*1.05),"PREÇO VÁLIDO","PREÇO INVÁLIDO")</f>
        <v>PREÇO VÁLIDO</v>
      </c>
      <c r="Q498" s="25">
        <f>(O498/Relatório!O487)-1</f>
        <v>-1</v>
      </c>
    </row>
    <row r="499" spans="1:17" x14ac:dyDescent="0.2">
      <c r="A499" s="62"/>
      <c r="B499" s="63"/>
      <c r="C499" s="63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</row>
    <row r="500" spans="1:17" x14ac:dyDescent="0.2">
      <c r="A500" s="64" t="s">
        <v>426</v>
      </c>
      <c r="B500" s="65"/>
      <c r="C500" s="65"/>
      <c r="D500" s="65"/>
      <c r="E500" s="65"/>
      <c r="F500" s="71"/>
      <c r="G500" s="71"/>
      <c r="H500" s="65"/>
      <c r="I500" s="65"/>
      <c r="J500" s="65"/>
      <c r="K500" s="65"/>
      <c r="L500" s="65"/>
      <c r="M500" s="65"/>
      <c r="N500" s="65"/>
      <c r="O500" s="65"/>
      <c r="P500" s="65"/>
      <c r="Q500" s="65"/>
    </row>
    <row r="501" spans="1:17" ht="18" x14ac:dyDescent="0.2">
      <c r="A501" s="56" t="s">
        <v>14</v>
      </c>
      <c r="B501" s="55" t="s">
        <v>15</v>
      </c>
      <c r="C501" s="55" t="s">
        <v>16</v>
      </c>
      <c r="D501" s="55" t="s">
        <v>17</v>
      </c>
      <c r="E501" s="57" t="s">
        <v>18</v>
      </c>
      <c r="F501" s="53" t="s">
        <v>19</v>
      </c>
      <c r="G501" s="54" t="s">
        <v>20</v>
      </c>
      <c r="H501" s="55" t="s">
        <v>21</v>
      </c>
      <c r="I501" s="53" t="s">
        <v>22</v>
      </c>
      <c r="J501" s="55" t="s">
        <v>33</v>
      </c>
      <c r="K501" s="55" t="s">
        <v>34</v>
      </c>
      <c r="L501" s="55" t="s">
        <v>23</v>
      </c>
      <c r="M501" s="55" t="s">
        <v>35</v>
      </c>
      <c r="N501" s="55" t="s">
        <v>36</v>
      </c>
      <c r="O501" s="55" t="s">
        <v>24</v>
      </c>
      <c r="P501" s="55" t="s">
        <v>25</v>
      </c>
      <c r="Q501" s="55" t="s">
        <v>26</v>
      </c>
    </row>
    <row r="502" spans="1:17" ht="27" x14ac:dyDescent="0.2">
      <c r="A502" s="58" t="s">
        <v>82</v>
      </c>
      <c r="B502" s="29" t="s">
        <v>427</v>
      </c>
      <c r="C502" s="29" t="s">
        <v>428</v>
      </c>
      <c r="D502" s="29" t="s">
        <v>29</v>
      </c>
      <c r="E502" s="45">
        <v>10.83</v>
      </c>
      <c r="F502" s="20"/>
      <c r="G502" s="20"/>
      <c r="H502" s="21">
        <f t="shared" ref="H502:H506" si="264">TRUNC(F502+G502,2)</f>
        <v>0</v>
      </c>
      <c r="I502" s="20">
        <f t="shared" ref="I502:I506" si="265">$B$10</f>
        <v>0</v>
      </c>
      <c r="J502" s="22">
        <f t="shared" ref="J502:J506" si="266">F502+(I502/100*F502)</f>
        <v>0</v>
      </c>
      <c r="K502" s="22">
        <f t="shared" ref="K502:K506" si="267">G502+(I502/100*G502)</f>
        <v>0</v>
      </c>
      <c r="L502" s="21">
        <f t="shared" ref="L502:L506" si="268">TRUNC(J502+K502,2)</f>
        <v>0</v>
      </c>
      <c r="M502" s="23">
        <f t="shared" ref="M502:M506" si="269">IF((J502+K502),TRUNC((J502/(J502+K502)*O502),2),0)</f>
        <v>0</v>
      </c>
      <c r="N502" s="23">
        <f t="shared" ref="N502:N506" si="270">IF((J502+K502),TRUNC((K502/(J502+K502)*O502),2),0)</f>
        <v>0</v>
      </c>
      <c r="O502" s="21">
        <f t="shared" ref="O502:O506" si="271">TRUNC(L502*E502,2)</f>
        <v>0</v>
      </c>
      <c r="P502" s="24" t="str">
        <f>IF(O502&lt;=(Relatório!O491*1.05),"PREÇO VÁLIDO","PREÇO INVÁLIDO")</f>
        <v>PREÇO VÁLIDO</v>
      </c>
      <c r="Q502" s="25">
        <f>(O502/Relatório!O491)-1</f>
        <v>-1</v>
      </c>
    </row>
    <row r="503" spans="1:17" ht="18" x14ac:dyDescent="0.2">
      <c r="A503" s="59" t="s">
        <v>65</v>
      </c>
      <c r="B503" s="43">
        <v>100719</v>
      </c>
      <c r="C503" s="35" t="s">
        <v>429</v>
      </c>
      <c r="D503" s="35" t="s">
        <v>27</v>
      </c>
      <c r="E503" s="37">
        <v>71.14</v>
      </c>
      <c r="F503" s="20"/>
      <c r="G503" s="20"/>
      <c r="H503" s="21">
        <f t="shared" si="264"/>
        <v>0</v>
      </c>
      <c r="I503" s="20">
        <f t="shared" si="265"/>
        <v>0</v>
      </c>
      <c r="J503" s="22">
        <f t="shared" si="266"/>
        <v>0</v>
      </c>
      <c r="K503" s="22">
        <f t="shared" si="267"/>
        <v>0</v>
      </c>
      <c r="L503" s="21">
        <f t="shared" si="268"/>
        <v>0</v>
      </c>
      <c r="M503" s="23">
        <f t="shared" si="269"/>
        <v>0</v>
      </c>
      <c r="N503" s="23">
        <f t="shared" si="270"/>
        <v>0</v>
      </c>
      <c r="O503" s="21">
        <f t="shared" si="271"/>
        <v>0</v>
      </c>
      <c r="P503" s="24" t="str">
        <f>IF(O503&lt;=(Relatório!O492*1.05),"PREÇO VÁLIDO","PREÇO INVÁLIDO")</f>
        <v>PREÇO VÁLIDO</v>
      </c>
      <c r="Q503" s="25">
        <f>(O503/Relatório!O492)-1</f>
        <v>-1</v>
      </c>
    </row>
    <row r="504" spans="1:17" ht="18" x14ac:dyDescent="0.2">
      <c r="A504" s="59" t="s">
        <v>65</v>
      </c>
      <c r="B504" s="43">
        <v>100743</v>
      </c>
      <c r="C504" s="35" t="s">
        <v>430</v>
      </c>
      <c r="D504" s="35" t="s">
        <v>27</v>
      </c>
      <c r="E504" s="37">
        <v>71.14</v>
      </c>
      <c r="F504" s="20"/>
      <c r="G504" s="20"/>
      <c r="H504" s="21">
        <f t="shared" si="264"/>
        <v>0</v>
      </c>
      <c r="I504" s="20">
        <f t="shared" si="265"/>
        <v>0</v>
      </c>
      <c r="J504" s="22">
        <f t="shared" si="266"/>
        <v>0</v>
      </c>
      <c r="K504" s="22">
        <f t="shared" si="267"/>
        <v>0</v>
      </c>
      <c r="L504" s="21">
        <f t="shared" si="268"/>
        <v>0</v>
      </c>
      <c r="M504" s="23">
        <f t="shared" si="269"/>
        <v>0</v>
      </c>
      <c r="N504" s="23">
        <f t="shared" si="270"/>
        <v>0</v>
      </c>
      <c r="O504" s="21">
        <f t="shared" si="271"/>
        <v>0</v>
      </c>
      <c r="P504" s="24" t="str">
        <f>IF(O504&lt;=(Relatório!O493*1.05),"PREÇO VÁLIDO","PREÇO INVÁLIDO")</f>
        <v>PREÇO VÁLIDO</v>
      </c>
      <c r="Q504" s="25">
        <f>(O504/Relatório!O493)-1</f>
        <v>-1</v>
      </c>
    </row>
    <row r="505" spans="1:17" ht="18" x14ac:dyDescent="0.2">
      <c r="A505" s="59" t="s">
        <v>65</v>
      </c>
      <c r="B505" s="36">
        <v>99855</v>
      </c>
      <c r="C505" s="35" t="s">
        <v>431</v>
      </c>
      <c r="D505" s="35" t="s">
        <v>29</v>
      </c>
      <c r="E505" s="41">
        <v>109.82</v>
      </c>
      <c r="F505" s="20"/>
      <c r="G505" s="20"/>
      <c r="H505" s="21">
        <f t="shared" si="264"/>
        <v>0</v>
      </c>
      <c r="I505" s="20">
        <f t="shared" si="265"/>
        <v>0</v>
      </c>
      <c r="J505" s="22">
        <f t="shared" si="266"/>
        <v>0</v>
      </c>
      <c r="K505" s="22">
        <f t="shared" si="267"/>
        <v>0</v>
      </c>
      <c r="L505" s="21">
        <f t="shared" si="268"/>
        <v>0</v>
      </c>
      <c r="M505" s="23">
        <f t="shared" si="269"/>
        <v>0</v>
      </c>
      <c r="N505" s="23">
        <f t="shared" si="270"/>
        <v>0</v>
      </c>
      <c r="O505" s="21">
        <f t="shared" si="271"/>
        <v>0</v>
      </c>
      <c r="P505" s="24" t="str">
        <f>IF(O505&lt;=(Relatório!O494*1.05),"PREÇO VÁLIDO","PREÇO INVÁLIDO")</f>
        <v>PREÇO VÁLIDO</v>
      </c>
      <c r="Q505" s="25">
        <f>(O505/Relatório!O494)-1</f>
        <v>-1</v>
      </c>
    </row>
    <row r="506" spans="1:17" ht="27" x14ac:dyDescent="0.2">
      <c r="A506" s="59" t="s">
        <v>65</v>
      </c>
      <c r="B506" s="36">
        <v>99837</v>
      </c>
      <c r="C506" s="35" t="s">
        <v>432</v>
      </c>
      <c r="D506" s="35" t="s">
        <v>29</v>
      </c>
      <c r="E506" s="40">
        <v>7.16</v>
      </c>
      <c r="F506" s="20"/>
      <c r="G506" s="20"/>
      <c r="H506" s="21">
        <f t="shared" si="264"/>
        <v>0</v>
      </c>
      <c r="I506" s="20">
        <f t="shared" si="265"/>
        <v>0</v>
      </c>
      <c r="J506" s="22">
        <f t="shared" si="266"/>
        <v>0</v>
      </c>
      <c r="K506" s="22">
        <f t="shared" si="267"/>
        <v>0</v>
      </c>
      <c r="L506" s="21">
        <f t="shared" si="268"/>
        <v>0</v>
      </c>
      <c r="M506" s="23">
        <f t="shared" si="269"/>
        <v>0</v>
      </c>
      <c r="N506" s="23">
        <f t="shared" si="270"/>
        <v>0</v>
      </c>
      <c r="O506" s="21">
        <f t="shared" si="271"/>
        <v>0</v>
      </c>
      <c r="P506" s="24" t="str">
        <f>IF(O506&lt;=(Relatório!O495*1.05),"PREÇO VÁLIDO","PREÇO INVÁLIDO")</f>
        <v>PREÇO VÁLIDO</v>
      </c>
      <c r="Q506" s="25">
        <f>(O506/Relatório!O495)-1</f>
        <v>-1</v>
      </c>
    </row>
    <row r="507" spans="1:17" x14ac:dyDescent="0.2">
      <c r="A507" s="62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</row>
    <row r="508" spans="1:17" x14ac:dyDescent="0.2">
      <c r="A508" s="68" t="s">
        <v>28</v>
      </c>
      <c r="B508" s="69"/>
      <c r="C508" s="69"/>
      <c r="D508" s="69"/>
      <c r="E508" s="69"/>
      <c r="F508" s="70"/>
      <c r="G508" s="70"/>
      <c r="H508" s="69"/>
      <c r="I508" s="69"/>
      <c r="J508" s="69"/>
      <c r="K508" s="69"/>
      <c r="L508" s="69"/>
      <c r="M508" s="69"/>
      <c r="N508" s="69"/>
      <c r="O508" s="46">
        <f>SUM(O437:O506)</f>
        <v>0</v>
      </c>
      <c r="P508" s="47"/>
      <c r="Q508" s="48"/>
    </row>
    <row r="509" spans="1:17" x14ac:dyDescent="0.2">
      <c r="A509" s="62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</row>
    <row r="510" spans="1:17" x14ac:dyDescent="0.2">
      <c r="A510" s="64" t="s">
        <v>433</v>
      </c>
      <c r="B510" s="65"/>
      <c r="C510" s="65"/>
      <c r="D510" s="65"/>
      <c r="E510" s="65"/>
      <c r="F510" s="71"/>
      <c r="G510" s="71"/>
      <c r="H510" s="65"/>
      <c r="I510" s="65"/>
      <c r="J510" s="65"/>
      <c r="K510" s="65"/>
      <c r="L510" s="65"/>
      <c r="M510" s="65"/>
      <c r="N510" s="65"/>
      <c r="O510" s="65"/>
      <c r="P510" s="65"/>
      <c r="Q510" s="65"/>
    </row>
    <row r="511" spans="1:17" ht="18" x14ac:dyDescent="0.2">
      <c r="A511" s="56" t="s">
        <v>14</v>
      </c>
      <c r="B511" s="55" t="s">
        <v>15</v>
      </c>
      <c r="C511" s="55" t="s">
        <v>16</v>
      </c>
      <c r="D511" s="55" t="s">
        <v>17</v>
      </c>
      <c r="E511" s="57" t="s">
        <v>18</v>
      </c>
      <c r="F511" s="53" t="s">
        <v>19</v>
      </c>
      <c r="G511" s="54" t="s">
        <v>20</v>
      </c>
      <c r="H511" s="55" t="s">
        <v>21</v>
      </c>
      <c r="I511" s="53" t="s">
        <v>22</v>
      </c>
      <c r="J511" s="55" t="s">
        <v>33</v>
      </c>
      <c r="K511" s="55" t="s">
        <v>34</v>
      </c>
      <c r="L511" s="55" t="s">
        <v>23</v>
      </c>
      <c r="M511" s="55" t="s">
        <v>35</v>
      </c>
      <c r="N511" s="55" t="s">
        <v>36</v>
      </c>
      <c r="O511" s="55" t="s">
        <v>24</v>
      </c>
      <c r="P511" s="55" t="s">
        <v>25</v>
      </c>
      <c r="Q511" s="55" t="s">
        <v>26</v>
      </c>
    </row>
    <row r="512" spans="1:17" ht="18" x14ac:dyDescent="0.2">
      <c r="A512" s="58" t="s">
        <v>82</v>
      </c>
      <c r="B512" s="29" t="s">
        <v>434</v>
      </c>
      <c r="C512" s="29" t="s">
        <v>435</v>
      </c>
      <c r="D512" s="29" t="s">
        <v>31</v>
      </c>
      <c r="E512" s="45">
        <v>10</v>
      </c>
      <c r="F512" s="20"/>
      <c r="G512" s="20"/>
      <c r="H512" s="21">
        <f t="shared" ref="H512:H541" si="272">TRUNC(F512+G512,2)</f>
        <v>0</v>
      </c>
      <c r="I512" s="20">
        <f t="shared" ref="I512:I541" si="273">$B$10</f>
        <v>0</v>
      </c>
      <c r="J512" s="22">
        <f t="shared" ref="J512:J541" si="274">F512+(I512/100*F512)</f>
        <v>0</v>
      </c>
      <c r="K512" s="22">
        <f t="shared" ref="K512:K541" si="275">G512+(I512/100*G512)</f>
        <v>0</v>
      </c>
      <c r="L512" s="21">
        <f t="shared" ref="L512:L541" si="276">TRUNC(J512+K512,2)</f>
        <v>0</v>
      </c>
      <c r="M512" s="23">
        <f t="shared" ref="M512:M541" si="277">IF((J512+K512),TRUNC((J512/(J512+K512)*O512),2),0)</f>
        <v>0</v>
      </c>
      <c r="N512" s="23">
        <f t="shared" ref="N512:N541" si="278">IF((J512+K512),TRUNC((K512/(J512+K512)*O512),2),0)</f>
        <v>0</v>
      </c>
      <c r="O512" s="21">
        <f t="shared" ref="O512:O541" si="279">TRUNC(L512*E512,2)</f>
        <v>0</v>
      </c>
      <c r="P512" s="24" t="str">
        <f>IF(O512&lt;=(Relatório!O501*1.05),"PREÇO VÁLIDO","PREÇO INVÁLIDO")</f>
        <v>PREÇO VÁLIDO</v>
      </c>
      <c r="Q512" s="25">
        <f>(O512/Relatório!O501)-1</f>
        <v>-1</v>
      </c>
    </row>
    <row r="513" spans="1:17" ht="18" x14ac:dyDescent="0.2">
      <c r="A513" s="58" t="s">
        <v>82</v>
      </c>
      <c r="B513" s="29" t="s">
        <v>436</v>
      </c>
      <c r="C513" s="29" t="s">
        <v>437</v>
      </c>
      <c r="D513" s="29" t="s">
        <v>31</v>
      </c>
      <c r="E513" s="45">
        <v>55</v>
      </c>
      <c r="F513" s="20"/>
      <c r="G513" s="20"/>
      <c r="H513" s="21">
        <f t="shared" si="272"/>
        <v>0</v>
      </c>
      <c r="I513" s="20">
        <f t="shared" si="273"/>
        <v>0</v>
      </c>
      <c r="J513" s="22">
        <f t="shared" si="274"/>
        <v>0</v>
      </c>
      <c r="K513" s="22">
        <f t="shared" si="275"/>
        <v>0</v>
      </c>
      <c r="L513" s="21">
        <f t="shared" si="276"/>
        <v>0</v>
      </c>
      <c r="M513" s="23">
        <f t="shared" si="277"/>
        <v>0</v>
      </c>
      <c r="N513" s="23">
        <f t="shared" si="278"/>
        <v>0</v>
      </c>
      <c r="O513" s="21">
        <f t="shared" si="279"/>
        <v>0</v>
      </c>
      <c r="P513" s="24" t="str">
        <f>IF(O513&lt;=(Relatório!O502*1.05),"PREÇO VÁLIDO","PREÇO INVÁLIDO")</f>
        <v>PREÇO VÁLIDO</v>
      </c>
      <c r="Q513" s="25">
        <f>(O513/Relatório!O502)-1</f>
        <v>-1</v>
      </c>
    </row>
    <row r="514" spans="1:17" ht="18" x14ac:dyDescent="0.2">
      <c r="A514" s="58" t="s">
        <v>82</v>
      </c>
      <c r="B514" s="29" t="s">
        <v>438</v>
      </c>
      <c r="C514" s="29" t="s">
        <v>439</v>
      </c>
      <c r="D514" s="29" t="s">
        <v>31</v>
      </c>
      <c r="E514" s="45">
        <v>48</v>
      </c>
      <c r="F514" s="20"/>
      <c r="G514" s="20"/>
      <c r="H514" s="21">
        <f t="shared" si="272"/>
        <v>0</v>
      </c>
      <c r="I514" s="20">
        <f t="shared" si="273"/>
        <v>0</v>
      </c>
      <c r="J514" s="22">
        <f t="shared" si="274"/>
        <v>0</v>
      </c>
      <c r="K514" s="22">
        <f t="shared" si="275"/>
        <v>0</v>
      </c>
      <c r="L514" s="21">
        <f t="shared" si="276"/>
        <v>0</v>
      </c>
      <c r="M514" s="23">
        <f t="shared" si="277"/>
        <v>0</v>
      </c>
      <c r="N514" s="23">
        <f t="shared" si="278"/>
        <v>0</v>
      </c>
      <c r="O514" s="21">
        <f t="shared" si="279"/>
        <v>0</v>
      </c>
      <c r="P514" s="24" t="str">
        <f>IF(O514&lt;=(Relatório!O503*1.05),"PREÇO VÁLIDO","PREÇO INVÁLIDO")</f>
        <v>PREÇO VÁLIDO</v>
      </c>
      <c r="Q514" s="25">
        <f>(O514/Relatório!O503)-1</f>
        <v>-1</v>
      </c>
    </row>
    <row r="515" spans="1:17" ht="18" x14ac:dyDescent="0.2">
      <c r="A515" s="58" t="s">
        <v>82</v>
      </c>
      <c r="B515" s="29" t="s">
        <v>440</v>
      </c>
      <c r="C515" s="29" t="s">
        <v>441</v>
      </c>
      <c r="D515" s="29" t="s">
        <v>31</v>
      </c>
      <c r="E515" s="30">
        <v>9</v>
      </c>
      <c r="F515" s="20"/>
      <c r="G515" s="20"/>
      <c r="H515" s="21">
        <f t="shared" si="272"/>
        <v>0</v>
      </c>
      <c r="I515" s="20">
        <f t="shared" si="273"/>
        <v>0</v>
      </c>
      <c r="J515" s="22">
        <f t="shared" si="274"/>
        <v>0</v>
      </c>
      <c r="K515" s="22">
        <f t="shared" si="275"/>
        <v>0</v>
      </c>
      <c r="L515" s="21">
        <f t="shared" si="276"/>
        <v>0</v>
      </c>
      <c r="M515" s="23">
        <f t="shared" si="277"/>
        <v>0</v>
      </c>
      <c r="N515" s="23">
        <f t="shared" si="278"/>
        <v>0</v>
      </c>
      <c r="O515" s="21">
        <f t="shared" si="279"/>
        <v>0</v>
      </c>
      <c r="P515" s="24" t="str">
        <f>IF(O515&lt;=(Relatório!O504*1.05),"PREÇO VÁLIDO","PREÇO INVÁLIDO")</f>
        <v>PREÇO VÁLIDO</v>
      </c>
      <c r="Q515" s="25">
        <f>(O515/Relatório!O504)-1</f>
        <v>-1</v>
      </c>
    </row>
    <row r="516" spans="1:17" ht="18" x14ac:dyDescent="0.2">
      <c r="A516" s="58" t="s">
        <v>82</v>
      </c>
      <c r="B516" s="29" t="s">
        <v>333</v>
      </c>
      <c r="C516" s="29" t="s">
        <v>334</v>
      </c>
      <c r="D516" s="29" t="s">
        <v>31</v>
      </c>
      <c r="E516" s="30">
        <v>2</v>
      </c>
      <c r="F516" s="20"/>
      <c r="G516" s="20"/>
      <c r="H516" s="21">
        <f t="shared" si="272"/>
        <v>0</v>
      </c>
      <c r="I516" s="20">
        <f t="shared" si="273"/>
        <v>0</v>
      </c>
      <c r="J516" s="22">
        <f t="shared" si="274"/>
        <v>0</v>
      </c>
      <c r="K516" s="22">
        <f t="shared" si="275"/>
        <v>0</v>
      </c>
      <c r="L516" s="21">
        <f t="shared" si="276"/>
        <v>0</v>
      </c>
      <c r="M516" s="23">
        <f t="shared" si="277"/>
        <v>0</v>
      </c>
      <c r="N516" s="23">
        <f t="shared" si="278"/>
        <v>0</v>
      </c>
      <c r="O516" s="21">
        <f t="shared" si="279"/>
        <v>0</v>
      </c>
      <c r="P516" s="24" t="str">
        <f>IF(O516&lt;=(Relatório!O505*1.05),"PREÇO VÁLIDO","PREÇO INVÁLIDO")</f>
        <v>PREÇO VÁLIDO</v>
      </c>
      <c r="Q516" s="25">
        <f>(O516/Relatório!O505)-1</f>
        <v>-1</v>
      </c>
    </row>
    <row r="517" spans="1:17" ht="18" x14ac:dyDescent="0.2">
      <c r="A517" s="58" t="s">
        <v>82</v>
      </c>
      <c r="B517" s="29" t="s">
        <v>442</v>
      </c>
      <c r="C517" s="29" t="s">
        <v>443</v>
      </c>
      <c r="D517" s="29" t="s">
        <v>29</v>
      </c>
      <c r="E517" s="45">
        <v>60</v>
      </c>
      <c r="F517" s="20"/>
      <c r="G517" s="20"/>
      <c r="H517" s="21">
        <f t="shared" si="272"/>
        <v>0</v>
      </c>
      <c r="I517" s="20">
        <f t="shared" si="273"/>
        <v>0</v>
      </c>
      <c r="J517" s="22">
        <f t="shared" si="274"/>
        <v>0</v>
      </c>
      <c r="K517" s="22">
        <f t="shared" si="275"/>
        <v>0</v>
      </c>
      <c r="L517" s="21">
        <f t="shared" si="276"/>
        <v>0</v>
      </c>
      <c r="M517" s="23">
        <f t="shared" si="277"/>
        <v>0</v>
      </c>
      <c r="N517" s="23">
        <f t="shared" si="278"/>
        <v>0</v>
      </c>
      <c r="O517" s="21">
        <f t="shared" si="279"/>
        <v>0</v>
      </c>
      <c r="P517" s="24" t="str">
        <f>IF(O517&lt;=(Relatório!O506*1.05),"PREÇO VÁLIDO","PREÇO INVÁLIDO")</f>
        <v>PREÇO VÁLIDO</v>
      </c>
      <c r="Q517" s="25">
        <f>(O517/Relatório!O506)-1</f>
        <v>-1</v>
      </c>
    </row>
    <row r="518" spans="1:17" ht="18" x14ac:dyDescent="0.2">
      <c r="A518" s="58" t="s">
        <v>82</v>
      </c>
      <c r="B518" s="29" t="s">
        <v>444</v>
      </c>
      <c r="C518" s="29" t="s">
        <v>445</v>
      </c>
      <c r="D518" s="29" t="s">
        <v>31</v>
      </c>
      <c r="E518" s="45">
        <v>17</v>
      </c>
      <c r="F518" s="20"/>
      <c r="G518" s="20"/>
      <c r="H518" s="21">
        <f t="shared" si="272"/>
        <v>0</v>
      </c>
      <c r="I518" s="20">
        <f t="shared" si="273"/>
        <v>0</v>
      </c>
      <c r="J518" s="22">
        <f t="shared" si="274"/>
        <v>0</v>
      </c>
      <c r="K518" s="22">
        <f t="shared" si="275"/>
        <v>0</v>
      </c>
      <c r="L518" s="21">
        <f t="shared" si="276"/>
        <v>0</v>
      </c>
      <c r="M518" s="23">
        <f t="shared" si="277"/>
        <v>0</v>
      </c>
      <c r="N518" s="23">
        <f t="shared" si="278"/>
        <v>0</v>
      </c>
      <c r="O518" s="21">
        <f t="shared" si="279"/>
        <v>0</v>
      </c>
      <c r="P518" s="24" t="str">
        <f>IF(O518&lt;=(Relatório!O507*1.05),"PREÇO VÁLIDO","PREÇO INVÁLIDO")</f>
        <v>PREÇO VÁLIDO</v>
      </c>
      <c r="Q518" s="25">
        <f>(O518/Relatório!O507)-1</f>
        <v>-1</v>
      </c>
    </row>
    <row r="519" spans="1:17" ht="18" x14ac:dyDescent="0.2">
      <c r="A519" s="58" t="s">
        <v>82</v>
      </c>
      <c r="B519" s="29" t="s">
        <v>446</v>
      </c>
      <c r="C519" s="29" t="s">
        <v>447</v>
      </c>
      <c r="D519" s="29" t="s">
        <v>31</v>
      </c>
      <c r="E519" s="45">
        <v>60</v>
      </c>
      <c r="F519" s="20"/>
      <c r="G519" s="20"/>
      <c r="H519" s="21">
        <f t="shared" si="272"/>
        <v>0</v>
      </c>
      <c r="I519" s="20">
        <f t="shared" si="273"/>
        <v>0</v>
      </c>
      <c r="J519" s="22">
        <f t="shared" si="274"/>
        <v>0</v>
      </c>
      <c r="K519" s="22">
        <f t="shared" si="275"/>
        <v>0</v>
      </c>
      <c r="L519" s="21">
        <f t="shared" si="276"/>
        <v>0</v>
      </c>
      <c r="M519" s="23">
        <f t="shared" si="277"/>
        <v>0</v>
      </c>
      <c r="N519" s="23">
        <f t="shared" si="278"/>
        <v>0</v>
      </c>
      <c r="O519" s="21">
        <f t="shared" si="279"/>
        <v>0</v>
      </c>
      <c r="P519" s="24" t="str">
        <f>IF(O519&lt;=(Relatório!O508*1.05),"PREÇO VÁLIDO","PREÇO INVÁLIDO")</f>
        <v>PREÇO VÁLIDO</v>
      </c>
      <c r="Q519" s="25">
        <f>(O519/Relatório!O508)-1</f>
        <v>-1</v>
      </c>
    </row>
    <row r="520" spans="1:17" ht="18" x14ac:dyDescent="0.2">
      <c r="A520" s="58" t="s">
        <v>82</v>
      </c>
      <c r="B520" s="29" t="s">
        <v>448</v>
      </c>
      <c r="C520" s="29" t="s">
        <v>449</v>
      </c>
      <c r="D520" s="29" t="s">
        <v>29</v>
      </c>
      <c r="E520" s="45">
        <v>60</v>
      </c>
      <c r="F520" s="20"/>
      <c r="G520" s="20"/>
      <c r="H520" s="21">
        <f t="shared" si="272"/>
        <v>0</v>
      </c>
      <c r="I520" s="20">
        <f t="shared" si="273"/>
        <v>0</v>
      </c>
      <c r="J520" s="22">
        <f t="shared" si="274"/>
        <v>0</v>
      </c>
      <c r="K520" s="22">
        <f t="shared" si="275"/>
        <v>0</v>
      </c>
      <c r="L520" s="21">
        <f t="shared" si="276"/>
        <v>0</v>
      </c>
      <c r="M520" s="23">
        <f t="shared" si="277"/>
        <v>0</v>
      </c>
      <c r="N520" s="23">
        <f t="shared" si="278"/>
        <v>0</v>
      </c>
      <c r="O520" s="21">
        <f t="shared" si="279"/>
        <v>0</v>
      </c>
      <c r="P520" s="24" t="str">
        <f>IF(O520&lt;=(Relatório!O509*1.05),"PREÇO VÁLIDO","PREÇO INVÁLIDO")</f>
        <v>PREÇO VÁLIDO</v>
      </c>
      <c r="Q520" s="25">
        <f>(O520/Relatório!O509)-1</f>
        <v>-1</v>
      </c>
    </row>
    <row r="521" spans="1:17" ht="18" x14ac:dyDescent="0.2">
      <c r="A521" s="58" t="s">
        <v>82</v>
      </c>
      <c r="B521" s="29" t="s">
        <v>450</v>
      </c>
      <c r="C521" s="29" t="s">
        <v>451</v>
      </c>
      <c r="D521" s="29" t="s">
        <v>31</v>
      </c>
      <c r="E521" s="30">
        <v>5</v>
      </c>
      <c r="F521" s="20"/>
      <c r="G521" s="20"/>
      <c r="H521" s="21">
        <f t="shared" si="272"/>
        <v>0</v>
      </c>
      <c r="I521" s="20">
        <f t="shared" si="273"/>
        <v>0</v>
      </c>
      <c r="J521" s="22">
        <f t="shared" si="274"/>
        <v>0</v>
      </c>
      <c r="K521" s="22">
        <f t="shared" si="275"/>
        <v>0</v>
      </c>
      <c r="L521" s="21">
        <f t="shared" si="276"/>
        <v>0</v>
      </c>
      <c r="M521" s="23">
        <f t="shared" si="277"/>
        <v>0</v>
      </c>
      <c r="N521" s="23">
        <f t="shared" si="278"/>
        <v>0</v>
      </c>
      <c r="O521" s="21">
        <f t="shared" si="279"/>
        <v>0</v>
      </c>
      <c r="P521" s="24" t="str">
        <f>IF(O521&lt;=(Relatório!O510*1.05),"PREÇO VÁLIDO","PREÇO INVÁLIDO")</f>
        <v>PREÇO VÁLIDO</v>
      </c>
      <c r="Q521" s="25">
        <f>(O521/Relatório!O510)-1</f>
        <v>-1</v>
      </c>
    </row>
    <row r="522" spans="1:17" ht="18" x14ac:dyDescent="0.2">
      <c r="A522" s="58" t="s">
        <v>64</v>
      </c>
      <c r="B522" s="29" t="s">
        <v>452</v>
      </c>
      <c r="C522" s="29" t="s">
        <v>453</v>
      </c>
      <c r="D522" s="29" t="s">
        <v>31</v>
      </c>
      <c r="E522" s="30">
        <v>1</v>
      </c>
      <c r="F522" s="20"/>
      <c r="G522" s="20"/>
      <c r="H522" s="21">
        <f t="shared" si="272"/>
        <v>0</v>
      </c>
      <c r="I522" s="20">
        <f t="shared" si="273"/>
        <v>0</v>
      </c>
      <c r="J522" s="22">
        <f t="shared" si="274"/>
        <v>0</v>
      </c>
      <c r="K522" s="22">
        <f t="shared" si="275"/>
        <v>0</v>
      </c>
      <c r="L522" s="21">
        <f t="shared" si="276"/>
        <v>0</v>
      </c>
      <c r="M522" s="23">
        <f t="shared" si="277"/>
        <v>0</v>
      </c>
      <c r="N522" s="23">
        <f t="shared" si="278"/>
        <v>0</v>
      </c>
      <c r="O522" s="21">
        <f t="shared" si="279"/>
        <v>0</v>
      </c>
      <c r="P522" s="24" t="str">
        <f>IF(O522&lt;=(Relatório!O511*1.05),"PREÇO VÁLIDO","PREÇO INVÁLIDO")</f>
        <v>PREÇO VÁLIDO</v>
      </c>
      <c r="Q522" s="25">
        <f>(O522/Relatório!O511)-1</f>
        <v>-1</v>
      </c>
    </row>
    <row r="523" spans="1:17" ht="18" x14ac:dyDescent="0.2">
      <c r="A523" s="58" t="s">
        <v>82</v>
      </c>
      <c r="B523" s="29" t="s">
        <v>454</v>
      </c>
      <c r="C523" s="29" t="s">
        <v>455</v>
      </c>
      <c r="D523" s="29" t="s">
        <v>31</v>
      </c>
      <c r="E523" s="30">
        <v>4</v>
      </c>
      <c r="F523" s="20"/>
      <c r="G523" s="20"/>
      <c r="H523" s="21">
        <f t="shared" si="272"/>
        <v>0</v>
      </c>
      <c r="I523" s="20">
        <f t="shared" si="273"/>
        <v>0</v>
      </c>
      <c r="J523" s="22">
        <f t="shared" si="274"/>
        <v>0</v>
      </c>
      <c r="K523" s="22">
        <f t="shared" si="275"/>
        <v>0</v>
      </c>
      <c r="L523" s="21">
        <f t="shared" si="276"/>
        <v>0</v>
      </c>
      <c r="M523" s="23">
        <f t="shared" si="277"/>
        <v>0</v>
      </c>
      <c r="N523" s="23">
        <f t="shared" si="278"/>
        <v>0</v>
      </c>
      <c r="O523" s="21">
        <f t="shared" si="279"/>
        <v>0</v>
      </c>
      <c r="P523" s="24" t="str">
        <f>IF(O523&lt;=(Relatório!O512*1.05),"PREÇO VÁLIDO","PREÇO INVÁLIDO")</f>
        <v>PREÇO VÁLIDO</v>
      </c>
      <c r="Q523" s="25">
        <f>(O523/Relatório!O512)-1</f>
        <v>-1</v>
      </c>
    </row>
    <row r="524" spans="1:17" ht="18" x14ac:dyDescent="0.2">
      <c r="A524" s="58" t="s">
        <v>82</v>
      </c>
      <c r="B524" s="29" t="s">
        <v>456</v>
      </c>
      <c r="C524" s="29" t="s">
        <v>457</v>
      </c>
      <c r="D524" s="29" t="s">
        <v>31</v>
      </c>
      <c r="E524" s="30">
        <v>1</v>
      </c>
      <c r="F524" s="20"/>
      <c r="G524" s="20"/>
      <c r="H524" s="21">
        <f t="shared" si="272"/>
        <v>0</v>
      </c>
      <c r="I524" s="20">
        <f t="shared" si="273"/>
        <v>0</v>
      </c>
      <c r="J524" s="22">
        <f t="shared" si="274"/>
        <v>0</v>
      </c>
      <c r="K524" s="22">
        <f t="shared" si="275"/>
        <v>0</v>
      </c>
      <c r="L524" s="21">
        <f t="shared" si="276"/>
        <v>0</v>
      </c>
      <c r="M524" s="23">
        <f t="shared" si="277"/>
        <v>0</v>
      </c>
      <c r="N524" s="23">
        <f t="shared" si="278"/>
        <v>0</v>
      </c>
      <c r="O524" s="21">
        <f t="shared" si="279"/>
        <v>0</v>
      </c>
      <c r="P524" s="24" t="str">
        <f>IF(O524&lt;=(Relatório!O513*1.05),"PREÇO VÁLIDO","PREÇO INVÁLIDO")</f>
        <v>PREÇO VÁLIDO</v>
      </c>
      <c r="Q524" s="25">
        <f>(O524/Relatório!O513)-1</f>
        <v>-1</v>
      </c>
    </row>
    <row r="525" spans="1:17" ht="18" x14ac:dyDescent="0.2">
      <c r="A525" s="58" t="s">
        <v>82</v>
      </c>
      <c r="B525" s="29" t="s">
        <v>458</v>
      </c>
      <c r="C525" s="29" t="s">
        <v>459</v>
      </c>
      <c r="D525" s="29" t="s">
        <v>31</v>
      </c>
      <c r="E525" s="75">
        <v>120</v>
      </c>
      <c r="F525" s="20"/>
      <c r="G525" s="20"/>
      <c r="H525" s="21">
        <f t="shared" si="272"/>
        <v>0</v>
      </c>
      <c r="I525" s="20">
        <f t="shared" si="273"/>
        <v>0</v>
      </c>
      <c r="J525" s="22">
        <f t="shared" si="274"/>
        <v>0</v>
      </c>
      <c r="K525" s="22">
        <f t="shared" si="275"/>
        <v>0</v>
      </c>
      <c r="L525" s="21">
        <f t="shared" si="276"/>
        <v>0</v>
      </c>
      <c r="M525" s="23">
        <f t="shared" si="277"/>
        <v>0</v>
      </c>
      <c r="N525" s="23">
        <f t="shared" si="278"/>
        <v>0</v>
      </c>
      <c r="O525" s="21">
        <f t="shared" si="279"/>
        <v>0</v>
      </c>
      <c r="P525" s="24" t="str">
        <f>IF(O525&lt;=(Relatório!O514*1.05),"PREÇO VÁLIDO","PREÇO INVÁLIDO")</f>
        <v>PREÇO VÁLIDO</v>
      </c>
      <c r="Q525" s="25">
        <f>(O525/Relatório!O514)-1</f>
        <v>-1</v>
      </c>
    </row>
    <row r="526" spans="1:17" ht="18" x14ac:dyDescent="0.2">
      <c r="A526" s="58" t="s">
        <v>82</v>
      </c>
      <c r="B526" s="29" t="s">
        <v>460</v>
      </c>
      <c r="C526" s="29" t="s">
        <v>461</v>
      </c>
      <c r="D526" s="29" t="s">
        <v>31</v>
      </c>
      <c r="E526" s="30">
        <v>2</v>
      </c>
      <c r="F526" s="20"/>
      <c r="G526" s="20"/>
      <c r="H526" s="21">
        <f t="shared" si="272"/>
        <v>0</v>
      </c>
      <c r="I526" s="20">
        <f t="shared" si="273"/>
        <v>0</v>
      </c>
      <c r="J526" s="22">
        <f t="shared" si="274"/>
        <v>0</v>
      </c>
      <c r="K526" s="22">
        <f t="shared" si="275"/>
        <v>0</v>
      </c>
      <c r="L526" s="21">
        <f t="shared" si="276"/>
        <v>0</v>
      </c>
      <c r="M526" s="23">
        <f t="shared" si="277"/>
        <v>0</v>
      </c>
      <c r="N526" s="23">
        <f t="shared" si="278"/>
        <v>0</v>
      </c>
      <c r="O526" s="21">
        <f t="shared" si="279"/>
        <v>0</v>
      </c>
      <c r="P526" s="24" t="str">
        <f>IF(O526&lt;=(Relatório!O515*1.05),"PREÇO VÁLIDO","PREÇO INVÁLIDO")</f>
        <v>PREÇO VÁLIDO</v>
      </c>
      <c r="Q526" s="25">
        <f>(O526/Relatório!O515)-1</f>
        <v>-1</v>
      </c>
    </row>
    <row r="527" spans="1:17" ht="18" x14ac:dyDescent="0.2">
      <c r="A527" s="58" t="s">
        <v>82</v>
      </c>
      <c r="B527" s="29" t="s">
        <v>462</v>
      </c>
      <c r="C527" s="29" t="s">
        <v>463</v>
      </c>
      <c r="D527" s="29" t="s">
        <v>31</v>
      </c>
      <c r="E527" s="30">
        <v>1</v>
      </c>
      <c r="F527" s="20"/>
      <c r="G527" s="20"/>
      <c r="H527" s="21">
        <f t="shared" si="272"/>
        <v>0</v>
      </c>
      <c r="I527" s="20">
        <f t="shared" si="273"/>
        <v>0</v>
      </c>
      <c r="J527" s="22">
        <f t="shared" si="274"/>
        <v>0</v>
      </c>
      <c r="K527" s="22">
        <f t="shared" si="275"/>
        <v>0</v>
      </c>
      <c r="L527" s="21">
        <f t="shared" si="276"/>
        <v>0</v>
      </c>
      <c r="M527" s="23">
        <f t="shared" si="277"/>
        <v>0</v>
      </c>
      <c r="N527" s="23">
        <f t="shared" si="278"/>
        <v>0</v>
      </c>
      <c r="O527" s="21">
        <f t="shared" si="279"/>
        <v>0</v>
      </c>
      <c r="P527" s="24" t="str">
        <f>IF(O527&lt;=(Relatório!O516*1.05),"PREÇO VÁLIDO","PREÇO INVÁLIDO")</f>
        <v>PREÇO VÁLIDO</v>
      </c>
      <c r="Q527" s="25">
        <f>(O527/Relatório!O516)-1</f>
        <v>-1</v>
      </c>
    </row>
    <row r="528" spans="1:17" ht="18" x14ac:dyDescent="0.2">
      <c r="A528" s="58" t="s">
        <v>82</v>
      </c>
      <c r="B528" s="29" t="s">
        <v>464</v>
      </c>
      <c r="C528" s="29" t="s">
        <v>465</v>
      </c>
      <c r="D528" s="29" t="s">
        <v>31</v>
      </c>
      <c r="E528" s="30">
        <v>2</v>
      </c>
      <c r="F528" s="20"/>
      <c r="G528" s="20"/>
      <c r="H528" s="21">
        <f t="shared" si="272"/>
        <v>0</v>
      </c>
      <c r="I528" s="20">
        <f t="shared" si="273"/>
        <v>0</v>
      </c>
      <c r="J528" s="22">
        <f t="shared" si="274"/>
        <v>0</v>
      </c>
      <c r="K528" s="22">
        <f t="shared" si="275"/>
        <v>0</v>
      </c>
      <c r="L528" s="21">
        <f t="shared" si="276"/>
        <v>0</v>
      </c>
      <c r="M528" s="23">
        <f t="shared" si="277"/>
        <v>0</v>
      </c>
      <c r="N528" s="23">
        <f t="shared" si="278"/>
        <v>0</v>
      </c>
      <c r="O528" s="21">
        <f t="shared" si="279"/>
        <v>0</v>
      </c>
      <c r="P528" s="24" t="str">
        <f>IF(O528&lt;=(Relatório!O517*1.05),"PREÇO VÁLIDO","PREÇO INVÁLIDO")</f>
        <v>PREÇO VÁLIDO</v>
      </c>
      <c r="Q528" s="25">
        <f>(O528/Relatório!O517)-1</f>
        <v>-1</v>
      </c>
    </row>
    <row r="529" spans="1:17" ht="18" x14ac:dyDescent="0.2">
      <c r="A529" s="58" t="s">
        <v>64</v>
      </c>
      <c r="B529" s="29" t="s">
        <v>466</v>
      </c>
      <c r="C529" s="29" t="s">
        <v>467</v>
      </c>
      <c r="D529" s="29" t="s">
        <v>31</v>
      </c>
      <c r="E529" s="30">
        <v>2</v>
      </c>
      <c r="F529" s="20"/>
      <c r="G529" s="20"/>
      <c r="H529" s="21">
        <f t="shared" si="272"/>
        <v>0</v>
      </c>
      <c r="I529" s="20">
        <f t="shared" si="273"/>
        <v>0</v>
      </c>
      <c r="J529" s="22">
        <f t="shared" si="274"/>
        <v>0</v>
      </c>
      <c r="K529" s="22">
        <f t="shared" si="275"/>
        <v>0</v>
      </c>
      <c r="L529" s="21">
        <f t="shared" si="276"/>
        <v>0</v>
      </c>
      <c r="M529" s="23">
        <f t="shared" si="277"/>
        <v>0</v>
      </c>
      <c r="N529" s="23">
        <f t="shared" si="278"/>
        <v>0</v>
      </c>
      <c r="O529" s="21">
        <f t="shared" si="279"/>
        <v>0</v>
      </c>
      <c r="P529" s="24" t="str">
        <f>IF(O529&lt;=(Relatório!O518*1.05),"PREÇO VÁLIDO","PREÇO INVÁLIDO")</f>
        <v>PREÇO VÁLIDO</v>
      </c>
      <c r="Q529" s="25">
        <f>(O529/Relatório!O518)-1</f>
        <v>-1</v>
      </c>
    </row>
    <row r="530" spans="1:17" ht="18" x14ac:dyDescent="0.2">
      <c r="A530" s="58" t="s">
        <v>82</v>
      </c>
      <c r="B530" s="29" t="s">
        <v>468</v>
      </c>
      <c r="C530" s="29" t="s">
        <v>469</v>
      </c>
      <c r="D530" s="29" t="s">
        <v>31</v>
      </c>
      <c r="E530" s="45">
        <v>14</v>
      </c>
      <c r="F530" s="20"/>
      <c r="G530" s="20"/>
      <c r="H530" s="21">
        <f t="shared" si="272"/>
        <v>0</v>
      </c>
      <c r="I530" s="20">
        <f t="shared" si="273"/>
        <v>0</v>
      </c>
      <c r="J530" s="22">
        <f t="shared" si="274"/>
        <v>0</v>
      </c>
      <c r="K530" s="22">
        <f t="shared" si="275"/>
        <v>0</v>
      </c>
      <c r="L530" s="21">
        <f t="shared" si="276"/>
        <v>0</v>
      </c>
      <c r="M530" s="23">
        <f t="shared" si="277"/>
        <v>0</v>
      </c>
      <c r="N530" s="23">
        <f t="shared" si="278"/>
        <v>0</v>
      </c>
      <c r="O530" s="21">
        <f t="shared" si="279"/>
        <v>0</v>
      </c>
      <c r="P530" s="24" t="str">
        <f>IF(O530&lt;=(Relatório!O519*1.05),"PREÇO VÁLIDO","PREÇO INVÁLIDO")</f>
        <v>PREÇO VÁLIDO</v>
      </c>
      <c r="Q530" s="25">
        <f>(O530/Relatório!O519)-1</f>
        <v>-1</v>
      </c>
    </row>
    <row r="531" spans="1:17" ht="18" x14ac:dyDescent="0.2">
      <c r="A531" s="59" t="s">
        <v>65</v>
      </c>
      <c r="B531" s="36">
        <v>98297</v>
      </c>
      <c r="C531" s="35" t="s">
        <v>470</v>
      </c>
      <c r="D531" s="35" t="s">
        <v>29</v>
      </c>
      <c r="E531" s="78">
        <v>1450</v>
      </c>
      <c r="F531" s="20"/>
      <c r="G531" s="20"/>
      <c r="H531" s="21">
        <f t="shared" si="272"/>
        <v>0</v>
      </c>
      <c r="I531" s="20">
        <f t="shared" si="273"/>
        <v>0</v>
      </c>
      <c r="J531" s="22">
        <f t="shared" si="274"/>
        <v>0</v>
      </c>
      <c r="K531" s="22">
        <f t="shared" si="275"/>
        <v>0</v>
      </c>
      <c r="L531" s="21">
        <f t="shared" si="276"/>
        <v>0</v>
      </c>
      <c r="M531" s="23">
        <f t="shared" si="277"/>
        <v>0</v>
      </c>
      <c r="N531" s="23">
        <f t="shared" si="278"/>
        <v>0</v>
      </c>
      <c r="O531" s="21">
        <f t="shared" si="279"/>
        <v>0</v>
      </c>
      <c r="P531" s="24" t="str">
        <f>IF(O531&lt;=(Relatório!O520*1.05),"PREÇO VÁLIDO","PREÇO INVÁLIDO")</f>
        <v>PREÇO VÁLIDO</v>
      </c>
      <c r="Q531" s="25">
        <f>(O531/Relatório!O520)-1</f>
        <v>-1</v>
      </c>
    </row>
    <row r="532" spans="1:17" ht="18" x14ac:dyDescent="0.2">
      <c r="A532" s="59" t="s">
        <v>65</v>
      </c>
      <c r="B532" s="36">
        <v>98307</v>
      </c>
      <c r="C532" s="35" t="s">
        <v>471</v>
      </c>
      <c r="D532" s="35" t="s">
        <v>31</v>
      </c>
      <c r="E532" s="37">
        <v>15</v>
      </c>
      <c r="F532" s="20"/>
      <c r="G532" s="20"/>
      <c r="H532" s="21">
        <f t="shared" si="272"/>
        <v>0</v>
      </c>
      <c r="I532" s="20">
        <f t="shared" si="273"/>
        <v>0</v>
      </c>
      <c r="J532" s="22">
        <f t="shared" si="274"/>
        <v>0</v>
      </c>
      <c r="K532" s="22">
        <f t="shared" si="275"/>
        <v>0</v>
      </c>
      <c r="L532" s="21">
        <f t="shared" si="276"/>
        <v>0</v>
      </c>
      <c r="M532" s="23">
        <f t="shared" si="277"/>
        <v>0</v>
      </c>
      <c r="N532" s="23">
        <f t="shared" si="278"/>
        <v>0</v>
      </c>
      <c r="O532" s="21">
        <f t="shared" si="279"/>
        <v>0</v>
      </c>
      <c r="P532" s="24" t="str">
        <f>IF(O532&lt;=(Relatório!O521*1.05),"PREÇO VÁLIDO","PREÇO INVÁLIDO")</f>
        <v>PREÇO VÁLIDO</v>
      </c>
      <c r="Q532" s="25">
        <f>(O532/Relatório!O521)-1</f>
        <v>-1</v>
      </c>
    </row>
    <row r="533" spans="1:17" ht="18" x14ac:dyDescent="0.2">
      <c r="A533" s="59" t="s">
        <v>65</v>
      </c>
      <c r="B533" s="36">
        <v>90466</v>
      </c>
      <c r="C533" s="35" t="s">
        <v>217</v>
      </c>
      <c r="D533" s="35" t="s">
        <v>29</v>
      </c>
      <c r="E533" s="37">
        <v>63.8</v>
      </c>
      <c r="F533" s="20"/>
      <c r="G533" s="20"/>
      <c r="H533" s="21">
        <f t="shared" si="272"/>
        <v>0</v>
      </c>
      <c r="I533" s="20">
        <f t="shared" si="273"/>
        <v>0</v>
      </c>
      <c r="J533" s="22">
        <f t="shared" si="274"/>
        <v>0</v>
      </c>
      <c r="K533" s="22">
        <f t="shared" si="275"/>
        <v>0</v>
      </c>
      <c r="L533" s="21">
        <f t="shared" si="276"/>
        <v>0</v>
      </c>
      <c r="M533" s="23">
        <f t="shared" si="277"/>
        <v>0</v>
      </c>
      <c r="N533" s="23">
        <f t="shared" si="278"/>
        <v>0</v>
      </c>
      <c r="O533" s="21">
        <f t="shared" si="279"/>
        <v>0</v>
      </c>
      <c r="P533" s="24" t="str">
        <f>IF(O533&lt;=(Relatório!O522*1.05),"PREÇO VÁLIDO","PREÇO INVÁLIDO")</f>
        <v>PREÇO VÁLIDO</v>
      </c>
      <c r="Q533" s="25">
        <f>(O533/Relatório!O522)-1</f>
        <v>-1</v>
      </c>
    </row>
    <row r="534" spans="1:17" ht="18" x14ac:dyDescent="0.2">
      <c r="A534" s="59" t="s">
        <v>65</v>
      </c>
      <c r="B534" s="36">
        <v>91885</v>
      </c>
      <c r="C534" s="35" t="s">
        <v>472</v>
      </c>
      <c r="D534" s="35" t="s">
        <v>31</v>
      </c>
      <c r="E534" s="40">
        <v>6</v>
      </c>
      <c r="F534" s="20"/>
      <c r="G534" s="20"/>
      <c r="H534" s="21">
        <f t="shared" si="272"/>
        <v>0</v>
      </c>
      <c r="I534" s="20">
        <f t="shared" si="273"/>
        <v>0</v>
      </c>
      <c r="J534" s="22">
        <f t="shared" si="274"/>
        <v>0</v>
      </c>
      <c r="K534" s="22">
        <f t="shared" si="275"/>
        <v>0</v>
      </c>
      <c r="L534" s="21">
        <f t="shared" si="276"/>
        <v>0</v>
      </c>
      <c r="M534" s="23">
        <f t="shared" si="277"/>
        <v>0</v>
      </c>
      <c r="N534" s="23">
        <f t="shared" si="278"/>
        <v>0</v>
      </c>
      <c r="O534" s="21">
        <f t="shared" si="279"/>
        <v>0</v>
      </c>
      <c r="P534" s="24" t="str">
        <f>IF(O534&lt;=(Relatório!O523*1.05),"PREÇO VÁLIDO","PREÇO INVÁLIDO")</f>
        <v>PREÇO VÁLIDO</v>
      </c>
      <c r="Q534" s="25">
        <f>(O534/Relatório!O523)-1</f>
        <v>-1</v>
      </c>
    </row>
    <row r="535" spans="1:17" ht="18" x14ac:dyDescent="0.2">
      <c r="A535" s="59" t="s">
        <v>65</v>
      </c>
      <c r="B535" s="36">
        <v>91905</v>
      </c>
      <c r="C535" s="35" t="s">
        <v>473</v>
      </c>
      <c r="D535" s="35" t="s">
        <v>31</v>
      </c>
      <c r="E535" s="37">
        <v>16</v>
      </c>
      <c r="F535" s="20"/>
      <c r="G535" s="20"/>
      <c r="H535" s="21">
        <f t="shared" si="272"/>
        <v>0</v>
      </c>
      <c r="I535" s="20">
        <f t="shared" si="273"/>
        <v>0</v>
      </c>
      <c r="J535" s="22">
        <f t="shared" si="274"/>
        <v>0</v>
      </c>
      <c r="K535" s="22">
        <f t="shared" si="275"/>
        <v>0</v>
      </c>
      <c r="L535" s="21">
        <f t="shared" si="276"/>
        <v>0</v>
      </c>
      <c r="M535" s="23">
        <f t="shared" si="277"/>
        <v>0</v>
      </c>
      <c r="N535" s="23">
        <f t="shared" si="278"/>
        <v>0</v>
      </c>
      <c r="O535" s="21">
        <f t="shared" si="279"/>
        <v>0</v>
      </c>
      <c r="P535" s="24" t="str">
        <f>IF(O535&lt;=(Relatório!O524*1.05),"PREÇO VÁLIDO","PREÇO INVÁLIDO")</f>
        <v>PREÇO VÁLIDO</v>
      </c>
      <c r="Q535" s="25">
        <f>(O535/Relatório!O524)-1</f>
        <v>-1</v>
      </c>
    </row>
    <row r="536" spans="1:17" ht="18" x14ac:dyDescent="0.2">
      <c r="A536" s="59" t="s">
        <v>65</v>
      </c>
      <c r="B536" s="36">
        <v>91847</v>
      </c>
      <c r="C536" s="35" t="s">
        <v>474</v>
      </c>
      <c r="D536" s="35" t="s">
        <v>29</v>
      </c>
      <c r="E536" s="41">
        <v>150</v>
      </c>
      <c r="F536" s="20"/>
      <c r="G536" s="20"/>
      <c r="H536" s="21">
        <f t="shared" si="272"/>
        <v>0</v>
      </c>
      <c r="I536" s="20">
        <f t="shared" si="273"/>
        <v>0</v>
      </c>
      <c r="J536" s="22">
        <f t="shared" si="274"/>
        <v>0</v>
      </c>
      <c r="K536" s="22">
        <f t="shared" si="275"/>
        <v>0</v>
      </c>
      <c r="L536" s="21">
        <f t="shared" si="276"/>
        <v>0</v>
      </c>
      <c r="M536" s="23">
        <f t="shared" si="277"/>
        <v>0</v>
      </c>
      <c r="N536" s="23">
        <f t="shared" si="278"/>
        <v>0</v>
      </c>
      <c r="O536" s="21">
        <f t="shared" si="279"/>
        <v>0</v>
      </c>
      <c r="P536" s="24" t="str">
        <f>IF(O536&lt;=(Relatório!O525*1.05),"PREÇO VÁLIDO","PREÇO INVÁLIDO")</f>
        <v>PREÇO VÁLIDO</v>
      </c>
      <c r="Q536" s="25">
        <f>(O536/Relatório!O525)-1</f>
        <v>-1</v>
      </c>
    </row>
    <row r="537" spans="1:17" ht="18" x14ac:dyDescent="0.2">
      <c r="A537" s="59" t="s">
        <v>65</v>
      </c>
      <c r="B537" s="36">
        <v>98302</v>
      </c>
      <c r="C537" s="35" t="s">
        <v>475</v>
      </c>
      <c r="D537" s="35" t="s">
        <v>31</v>
      </c>
      <c r="E537" s="40">
        <v>2</v>
      </c>
      <c r="F537" s="20"/>
      <c r="G537" s="20"/>
      <c r="H537" s="21">
        <f t="shared" si="272"/>
        <v>0</v>
      </c>
      <c r="I537" s="20">
        <f t="shared" si="273"/>
        <v>0</v>
      </c>
      <c r="J537" s="22">
        <f t="shared" si="274"/>
        <v>0</v>
      </c>
      <c r="K537" s="22">
        <f t="shared" si="275"/>
        <v>0</v>
      </c>
      <c r="L537" s="21">
        <f t="shared" si="276"/>
        <v>0</v>
      </c>
      <c r="M537" s="23">
        <f t="shared" si="277"/>
        <v>0</v>
      </c>
      <c r="N537" s="23">
        <f t="shared" si="278"/>
        <v>0</v>
      </c>
      <c r="O537" s="21">
        <f t="shared" si="279"/>
        <v>0</v>
      </c>
      <c r="P537" s="24" t="str">
        <f>IF(O537&lt;=(Relatório!O526*1.05),"PREÇO VÁLIDO","PREÇO INVÁLIDO")</f>
        <v>PREÇO VÁLIDO</v>
      </c>
      <c r="Q537" s="25">
        <f>(O537/Relatório!O526)-1</f>
        <v>-1</v>
      </c>
    </row>
    <row r="538" spans="1:17" ht="18" x14ac:dyDescent="0.2">
      <c r="A538" s="59" t="s">
        <v>65</v>
      </c>
      <c r="B538" s="36">
        <v>95728</v>
      </c>
      <c r="C538" s="35" t="s">
        <v>476</v>
      </c>
      <c r="D538" s="35" t="s">
        <v>29</v>
      </c>
      <c r="E538" s="37">
        <v>21</v>
      </c>
      <c r="F538" s="20"/>
      <c r="G538" s="20"/>
      <c r="H538" s="21">
        <f t="shared" si="272"/>
        <v>0</v>
      </c>
      <c r="I538" s="20">
        <f t="shared" si="273"/>
        <v>0</v>
      </c>
      <c r="J538" s="22">
        <f t="shared" si="274"/>
        <v>0</v>
      </c>
      <c r="K538" s="22">
        <f t="shared" si="275"/>
        <v>0</v>
      </c>
      <c r="L538" s="21">
        <f t="shared" si="276"/>
        <v>0</v>
      </c>
      <c r="M538" s="23">
        <f t="shared" si="277"/>
        <v>0</v>
      </c>
      <c r="N538" s="23">
        <f t="shared" si="278"/>
        <v>0</v>
      </c>
      <c r="O538" s="21">
        <f t="shared" si="279"/>
        <v>0</v>
      </c>
      <c r="P538" s="24" t="str">
        <f>IF(O538&lt;=(Relatório!O527*1.05),"PREÇO VÁLIDO","PREÇO INVÁLIDO")</f>
        <v>PREÇO VÁLIDO</v>
      </c>
      <c r="Q538" s="25">
        <f>(O538/Relatório!O527)-1</f>
        <v>-1</v>
      </c>
    </row>
    <row r="539" spans="1:17" ht="18" x14ac:dyDescent="0.2">
      <c r="A539" s="59" t="s">
        <v>65</v>
      </c>
      <c r="B539" s="36">
        <v>91941</v>
      </c>
      <c r="C539" s="35" t="s">
        <v>477</v>
      </c>
      <c r="D539" s="35" t="s">
        <v>31</v>
      </c>
      <c r="E539" s="37">
        <v>29</v>
      </c>
      <c r="F539" s="20"/>
      <c r="G539" s="20"/>
      <c r="H539" s="21">
        <f t="shared" si="272"/>
        <v>0</v>
      </c>
      <c r="I539" s="20">
        <f t="shared" si="273"/>
        <v>0</v>
      </c>
      <c r="J539" s="22">
        <f t="shared" si="274"/>
        <v>0</v>
      </c>
      <c r="K539" s="22">
        <f t="shared" si="275"/>
        <v>0</v>
      </c>
      <c r="L539" s="21">
        <f t="shared" si="276"/>
        <v>0</v>
      </c>
      <c r="M539" s="23">
        <f t="shared" si="277"/>
        <v>0</v>
      </c>
      <c r="N539" s="23">
        <f t="shared" si="278"/>
        <v>0</v>
      </c>
      <c r="O539" s="21">
        <f t="shared" si="279"/>
        <v>0</v>
      </c>
      <c r="P539" s="24" t="str">
        <f>IF(O539&lt;=(Relatório!O528*1.05),"PREÇO VÁLIDO","PREÇO INVÁLIDO")</f>
        <v>PREÇO VÁLIDO</v>
      </c>
      <c r="Q539" s="25">
        <f>(O539/Relatório!O528)-1</f>
        <v>-1</v>
      </c>
    </row>
    <row r="540" spans="1:17" ht="18" x14ac:dyDescent="0.2">
      <c r="A540" s="59" t="s">
        <v>65</v>
      </c>
      <c r="B540" s="36">
        <v>90443</v>
      </c>
      <c r="C540" s="35" t="s">
        <v>216</v>
      </c>
      <c r="D540" s="35" t="s">
        <v>29</v>
      </c>
      <c r="E540" s="37">
        <v>63.8</v>
      </c>
      <c r="F540" s="20"/>
      <c r="G540" s="20"/>
      <c r="H540" s="21">
        <f t="shared" si="272"/>
        <v>0</v>
      </c>
      <c r="I540" s="20">
        <f t="shared" si="273"/>
        <v>0</v>
      </c>
      <c r="J540" s="22">
        <f t="shared" si="274"/>
        <v>0</v>
      </c>
      <c r="K540" s="22">
        <f t="shared" si="275"/>
        <v>0</v>
      </c>
      <c r="L540" s="21">
        <f t="shared" si="276"/>
        <v>0</v>
      </c>
      <c r="M540" s="23">
        <f t="shared" si="277"/>
        <v>0</v>
      </c>
      <c r="N540" s="23">
        <f t="shared" si="278"/>
        <v>0</v>
      </c>
      <c r="O540" s="21">
        <f t="shared" si="279"/>
        <v>0</v>
      </c>
      <c r="P540" s="24" t="str">
        <f>IF(O540&lt;=(Relatório!O529*1.05),"PREÇO VÁLIDO","PREÇO INVÁLIDO")</f>
        <v>PREÇO VÁLIDO</v>
      </c>
      <c r="Q540" s="25">
        <f>(O540/Relatório!O529)-1</f>
        <v>-1</v>
      </c>
    </row>
    <row r="541" spans="1:17" ht="18" x14ac:dyDescent="0.2">
      <c r="A541" s="58" t="s">
        <v>186</v>
      </c>
      <c r="B541" s="29" t="s">
        <v>478</v>
      </c>
      <c r="C541" s="29" t="s">
        <v>479</v>
      </c>
      <c r="D541" s="29" t="s">
        <v>31</v>
      </c>
      <c r="E541" s="30">
        <v>1</v>
      </c>
      <c r="F541" s="20"/>
      <c r="G541" s="20"/>
      <c r="H541" s="21">
        <f t="shared" si="272"/>
        <v>0</v>
      </c>
      <c r="I541" s="20">
        <f t="shared" si="273"/>
        <v>0</v>
      </c>
      <c r="J541" s="22">
        <f t="shared" si="274"/>
        <v>0</v>
      </c>
      <c r="K541" s="22">
        <f t="shared" si="275"/>
        <v>0</v>
      </c>
      <c r="L541" s="21">
        <f t="shared" si="276"/>
        <v>0</v>
      </c>
      <c r="M541" s="23">
        <f t="shared" si="277"/>
        <v>0</v>
      </c>
      <c r="N541" s="23">
        <f t="shared" si="278"/>
        <v>0</v>
      </c>
      <c r="O541" s="21">
        <f t="shared" si="279"/>
        <v>0</v>
      </c>
      <c r="P541" s="24" t="str">
        <f>IF(O541&lt;=(Relatório!O530*1.05),"PREÇO VÁLIDO","PREÇO INVÁLIDO")</f>
        <v>PREÇO VÁLIDO</v>
      </c>
      <c r="Q541" s="25">
        <f>(O541/Relatório!O530)-1</f>
        <v>-1</v>
      </c>
    </row>
    <row r="542" spans="1:17" x14ac:dyDescent="0.2">
      <c r="A542" s="62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</row>
    <row r="543" spans="1:17" x14ac:dyDescent="0.2">
      <c r="A543" s="68" t="s">
        <v>28</v>
      </c>
      <c r="B543" s="69"/>
      <c r="C543" s="69"/>
      <c r="D543" s="69"/>
      <c r="E543" s="69"/>
      <c r="F543" s="70"/>
      <c r="G543" s="70"/>
      <c r="H543" s="69"/>
      <c r="I543" s="69"/>
      <c r="J543" s="69"/>
      <c r="K543" s="69"/>
      <c r="L543" s="69"/>
      <c r="M543" s="69"/>
      <c r="N543" s="69"/>
      <c r="O543" s="46">
        <f>SUM(O512:O541)</f>
        <v>0</v>
      </c>
      <c r="P543" s="47"/>
      <c r="Q543" s="48"/>
    </row>
    <row r="544" spans="1:17" x14ac:dyDescent="0.2">
      <c r="A544" s="62"/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</row>
    <row r="545" spans="1:17" x14ac:dyDescent="0.2">
      <c r="A545" s="64" t="s">
        <v>480</v>
      </c>
      <c r="B545" s="65"/>
      <c r="C545" s="65"/>
      <c r="D545" s="65"/>
      <c r="E545" s="65"/>
      <c r="F545" s="71"/>
      <c r="G545" s="71"/>
      <c r="H545" s="65"/>
      <c r="I545" s="65"/>
      <c r="J545" s="65"/>
      <c r="K545" s="65"/>
      <c r="L545" s="65"/>
      <c r="M545" s="65"/>
      <c r="N545" s="65"/>
      <c r="O545" s="65"/>
      <c r="P545" s="65"/>
      <c r="Q545" s="65"/>
    </row>
    <row r="546" spans="1:17" x14ac:dyDescent="0.2">
      <c r="A546" s="64" t="s">
        <v>481</v>
      </c>
      <c r="B546" s="65"/>
      <c r="C546" s="65"/>
      <c r="D546" s="65"/>
      <c r="E546" s="65"/>
      <c r="F546" s="71"/>
      <c r="G546" s="71"/>
      <c r="H546" s="65"/>
      <c r="I546" s="65"/>
      <c r="J546" s="65"/>
      <c r="K546" s="65"/>
      <c r="L546" s="65"/>
      <c r="M546" s="65"/>
      <c r="N546" s="65"/>
      <c r="O546" s="65"/>
      <c r="P546" s="65"/>
      <c r="Q546" s="65"/>
    </row>
    <row r="547" spans="1:17" ht="18" x14ac:dyDescent="0.2">
      <c r="A547" s="56" t="s">
        <v>14</v>
      </c>
      <c r="B547" s="55" t="s">
        <v>15</v>
      </c>
      <c r="C547" s="55" t="s">
        <v>16</v>
      </c>
      <c r="D547" s="55" t="s">
        <v>17</v>
      </c>
      <c r="E547" s="57" t="s">
        <v>18</v>
      </c>
      <c r="F547" s="53" t="s">
        <v>19</v>
      </c>
      <c r="G547" s="54" t="s">
        <v>20</v>
      </c>
      <c r="H547" s="55" t="s">
        <v>21</v>
      </c>
      <c r="I547" s="53" t="s">
        <v>22</v>
      </c>
      <c r="J547" s="55" t="s">
        <v>33</v>
      </c>
      <c r="K547" s="55" t="s">
        <v>34</v>
      </c>
      <c r="L547" s="55" t="s">
        <v>23</v>
      </c>
      <c r="M547" s="55" t="s">
        <v>35</v>
      </c>
      <c r="N547" s="55" t="s">
        <v>36</v>
      </c>
      <c r="O547" s="55" t="s">
        <v>24</v>
      </c>
      <c r="P547" s="55" t="s">
        <v>25</v>
      </c>
      <c r="Q547" s="55" t="s">
        <v>26</v>
      </c>
    </row>
    <row r="548" spans="1:17" ht="18" x14ac:dyDescent="0.2">
      <c r="A548" s="59" t="s">
        <v>65</v>
      </c>
      <c r="B548" s="36">
        <v>97083</v>
      </c>
      <c r="C548" s="35" t="s">
        <v>75</v>
      </c>
      <c r="D548" s="35" t="s">
        <v>27</v>
      </c>
      <c r="E548" s="37">
        <v>29.85</v>
      </c>
      <c r="F548" s="20"/>
      <c r="G548" s="20"/>
      <c r="H548" s="21">
        <f t="shared" ref="H548:H552" si="280">TRUNC(F548+G548,2)</f>
        <v>0</v>
      </c>
      <c r="I548" s="20">
        <f t="shared" ref="I548:I552" si="281">$B$10</f>
        <v>0</v>
      </c>
      <c r="J548" s="22">
        <f t="shared" ref="J548:J552" si="282">F548+(I548/100*F548)</f>
        <v>0</v>
      </c>
      <c r="K548" s="22">
        <f t="shared" ref="K548:K552" si="283">G548+(I548/100*G548)</f>
        <v>0</v>
      </c>
      <c r="L548" s="21">
        <f t="shared" ref="L548:L552" si="284">TRUNC(J548+K548,2)</f>
        <v>0</v>
      </c>
      <c r="M548" s="23">
        <f t="shared" ref="M548:M552" si="285">IF((J548+K548),TRUNC((J548/(J548+K548)*O548),2),0)</f>
        <v>0</v>
      </c>
      <c r="N548" s="23">
        <f t="shared" ref="N548:N552" si="286">IF((J548+K548),TRUNC((K548/(J548+K548)*O548),2),0)</f>
        <v>0</v>
      </c>
      <c r="O548" s="21">
        <f t="shared" ref="O548:O552" si="287">TRUNC(L548*E548,2)</f>
        <v>0</v>
      </c>
      <c r="P548" s="24" t="str">
        <f>IF(O548&lt;=(Relatório!O537*1.05),"PREÇO VÁLIDO","PREÇO INVÁLIDO")</f>
        <v>PREÇO VÁLIDO</v>
      </c>
      <c r="Q548" s="25">
        <f>(O548/Relatório!O537)-1</f>
        <v>-1</v>
      </c>
    </row>
    <row r="549" spans="1:17" ht="18" x14ac:dyDescent="0.2">
      <c r="A549" s="59" t="s">
        <v>65</v>
      </c>
      <c r="B549" s="36">
        <v>96622</v>
      </c>
      <c r="C549" s="35" t="s">
        <v>66</v>
      </c>
      <c r="D549" s="35" t="s">
        <v>30</v>
      </c>
      <c r="E549" s="40">
        <v>1.4930000000000001</v>
      </c>
      <c r="F549" s="20"/>
      <c r="G549" s="20"/>
      <c r="H549" s="21">
        <f t="shared" si="280"/>
        <v>0</v>
      </c>
      <c r="I549" s="20">
        <f t="shared" si="281"/>
        <v>0</v>
      </c>
      <c r="J549" s="22">
        <f t="shared" si="282"/>
        <v>0</v>
      </c>
      <c r="K549" s="22">
        <f t="shared" si="283"/>
        <v>0</v>
      </c>
      <c r="L549" s="21">
        <f t="shared" si="284"/>
        <v>0</v>
      </c>
      <c r="M549" s="23">
        <f t="shared" si="285"/>
        <v>0</v>
      </c>
      <c r="N549" s="23">
        <f t="shared" si="286"/>
        <v>0</v>
      </c>
      <c r="O549" s="21">
        <f t="shared" si="287"/>
        <v>0</v>
      </c>
      <c r="P549" s="24" t="str">
        <f>IF(O549&lt;=(Relatório!O538*1.05),"PREÇO VÁLIDO","PREÇO INVÁLIDO")</f>
        <v>PREÇO VÁLIDO</v>
      </c>
      <c r="Q549" s="25">
        <f>(O549/Relatório!O538)-1</f>
        <v>-1</v>
      </c>
    </row>
    <row r="550" spans="1:17" ht="18" x14ac:dyDescent="0.2">
      <c r="A550" s="59" t="s">
        <v>65</v>
      </c>
      <c r="B550" s="36">
        <v>94994</v>
      </c>
      <c r="C550" s="35" t="s">
        <v>482</v>
      </c>
      <c r="D550" s="35" t="s">
        <v>27</v>
      </c>
      <c r="E550" s="37">
        <v>29.85</v>
      </c>
      <c r="F550" s="20"/>
      <c r="G550" s="20"/>
      <c r="H550" s="21">
        <f t="shared" si="280"/>
        <v>0</v>
      </c>
      <c r="I550" s="20">
        <f t="shared" si="281"/>
        <v>0</v>
      </c>
      <c r="J550" s="22">
        <f t="shared" si="282"/>
        <v>0</v>
      </c>
      <c r="K550" s="22">
        <f t="shared" si="283"/>
        <v>0</v>
      </c>
      <c r="L550" s="21">
        <f t="shared" si="284"/>
        <v>0</v>
      </c>
      <c r="M550" s="23">
        <f t="shared" si="285"/>
        <v>0</v>
      </c>
      <c r="N550" s="23">
        <f t="shared" si="286"/>
        <v>0</v>
      </c>
      <c r="O550" s="21">
        <f t="shared" si="287"/>
        <v>0</v>
      </c>
      <c r="P550" s="24" t="str">
        <f>IF(O550&lt;=(Relatório!O539*1.05),"PREÇO VÁLIDO","PREÇO INVÁLIDO")</f>
        <v>PREÇO VÁLIDO</v>
      </c>
      <c r="Q550" s="25">
        <f>(O550/Relatório!O539)-1</f>
        <v>-1</v>
      </c>
    </row>
    <row r="551" spans="1:17" ht="18" x14ac:dyDescent="0.2">
      <c r="A551" s="59" t="s">
        <v>65</v>
      </c>
      <c r="B551" s="36">
        <v>87640</v>
      </c>
      <c r="C551" s="35" t="s">
        <v>483</v>
      </c>
      <c r="D551" s="35" t="s">
        <v>27</v>
      </c>
      <c r="E551" s="41">
        <v>372.57</v>
      </c>
      <c r="F551" s="20"/>
      <c r="G551" s="20"/>
      <c r="H551" s="21">
        <f t="shared" si="280"/>
        <v>0</v>
      </c>
      <c r="I551" s="20">
        <f t="shared" si="281"/>
        <v>0</v>
      </c>
      <c r="J551" s="22">
        <f t="shared" si="282"/>
        <v>0</v>
      </c>
      <c r="K551" s="22">
        <f t="shared" si="283"/>
        <v>0</v>
      </c>
      <c r="L551" s="21">
        <f t="shared" si="284"/>
        <v>0</v>
      </c>
      <c r="M551" s="23">
        <f t="shared" si="285"/>
        <v>0</v>
      </c>
      <c r="N551" s="23">
        <f t="shared" si="286"/>
        <v>0</v>
      </c>
      <c r="O551" s="21">
        <f t="shared" si="287"/>
        <v>0</v>
      </c>
      <c r="P551" s="24" t="str">
        <f>IF(O551&lt;=(Relatório!O540*1.05),"PREÇO VÁLIDO","PREÇO INVÁLIDO")</f>
        <v>PREÇO VÁLIDO</v>
      </c>
      <c r="Q551" s="25">
        <f>(O551/Relatório!O540)-1</f>
        <v>-1</v>
      </c>
    </row>
    <row r="552" spans="1:17" ht="18" x14ac:dyDescent="0.2">
      <c r="A552" s="59" t="s">
        <v>65</v>
      </c>
      <c r="B552" s="36">
        <v>90932</v>
      </c>
      <c r="C552" s="35" t="s">
        <v>484</v>
      </c>
      <c r="D552" s="35" t="s">
        <v>27</v>
      </c>
      <c r="E552" s="41">
        <v>212.22</v>
      </c>
      <c r="F552" s="20"/>
      <c r="G552" s="20"/>
      <c r="H552" s="21">
        <f t="shared" si="280"/>
        <v>0</v>
      </c>
      <c r="I552" s="20">
        <f t="shared" si="281"/>
        <v>0</v>
      </c>
      <c r="J552" s="22">
        <f t="shared" si="282"/>
        <v>0</v>
      </c>
      <c r="K552" s="22">
        <f t="shared" si="283"/>
        <v>0</v>
      </c>
      <c r="L552" s="21">
        <f t="shared" si="284"/>
        <v>0</v>
      </c>
      <c r="M552" s="23">
        <f t="shared" si="285"/>
        <v>0</v>
      </c>
      <c r="N552" s="23">
        <f t="shared" si="286"/>
        <v>0</v>
      </c>
      <c r="O552" s="21">
        <f t="shared" si="287"/>
        <v>0</v>
      </c>
      <c r="P552" s="24" t="str">
        <f>IF(O552&lt;=(Relatório!O541*1.05),"PREÇO VÁLIDO","PREÇO INVÁLIDO")</f>
        <v>PREÇO VÁLIDO</v>
      </c>
      <c r="Q552" s="25">
        <f>(O552/Relatório!O541)-1</f>
        <v>-1</v>
      </c>
    </row>
    <row r="553" spans="1:17" x14ac:dyDescent="0.2">
      <c r="A553" s="62"/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</row>
    <row r="554" spans="1:17" x14ac:dyDescent="0.2">
      <c r="A554" s="64" t="s">
        <v>485</v>
      </c>
      <c r="B554" s="65"/>
      <c r="C554" s="65"/>
      <c r="D554" s="65"/>
      <c r="E554" s="65"/>
      <c r="F554" s="71"/>
      <c r="G554" s="71"/>
      <c r="H554" s="65"/>
      <c r="I554" s="65"/>
      <c r="J554" s="65"/>
      <c r="K554" s="65"/>
      <c r="L554" s="65"/>
      <c r="M554" s="65"/>
      <c r="N554" s="65"/>
      <c r="O554" s="65"/>
      <c r="P554" s="65"/>
      <c r="Q554" s="65"/>
    </row>
    <row r="555" spans="1:17" ht="18" x14ac:dyDescent="0.2">
      <c r="A555" s="56" t="s">
        <v>14</v>
      </c>
      <c r="B555" s="55" t="s">
        <v>15</v>
      </c>
      <c r="C555" s="55" t="s">
        <v>16</v>
      </c>
      <c r="D555" s="55" t="s">
        <v>17</v>
      </c>
      <c r="E555" s="57" t="s">
        <v>18</v>
      </c>
      <c r="F555" s="53" t="s">
        <v>19</v>
      </c>
      <c r="G555" s="54" t="s">
        <v>20</v>
      </c>
      <c r="H555" s="55" t="s">
        <v>21</v>
      </c>
      <c r="I555" s="53" t="s">
        <v>22</v>
      </c>
      <c r="J555" s="55" t="s">
        <v>33</v>
      </c>
      <c r="K555" s="55" t="s">
        <v>34</v>
      </c>
      <c r="L555" s="55" t="s">
        <v>23</v>
      </c>
      <c r="M555" s="55" t="s">
        <v>35</v>
      </c>
      <c r="N555" s="55" t="s">
        <v>36</v>
      </c>
      <c r="O555" s="55" t="s">
        <v>24</v>
      </c>
      <c r="P555" s="55" t="s">
        <v>25</v>
      </c>
      <c r="Q555" s="55" t="s">
        <v>26</v>
      </c>
    </row>
    <row r="556" spans="1:17" ht="18" x14ac:dyDescent="0.2">
      <c r="A556" s="59" t="s">
        <v>65</v>
      </c>
      <c r="B556" s="36">
        <v>98689</v>
      </c>
      <c r="C556" s="35" t="s">
        <v>486</v>
      </c>
      <c r="D556" s="35" t="s">
        <v>29</v>
      </c>
      <c r="E556" s="37">
        <v>15.9</v>
      </c>
      <c r="F556" s="20"/>
      <c r="G556" s="20"/>
      <c r="H556" s="21">
        <f t="shared" ref="H556:H558" si="288">TRUNC(F556+G556,2)</f>
        <v>0</v>
      </c>
      <c r="I556" s="20">
        <f t="shared" ref="I556:I558" si="289">$B$10</f>
        <v>0</v>
      </c>
      <c r="J556" s="22">
        <f t="shared" ref="J556:J558" si="290">F556+(I556/100*F556)</f>
        <v>0</v>
      </c>
      <c r="K556" s="22">
        <f t="shared" ref="K556:K558" si="291">G556+(I556/100*G556)</f>
        <v>0</v>
      </c>
      <c r="L556" s="21">
        <f t="shared" ref="L556:L558" si="292">TRUNC(J556+K556,2)</f>
        <v>0</v>
      </c>
      <c r="M556" s="23">
        <f t="shared" ref="M556:M558" si="293">IF((J556+K556),TRUNC((J556/(J556+K556)*O556),2),0)</f>
        <v>0</v>
      </c>
      <c r="N556" s="23">
        <f t="shared" ref="N556:N558" si="294">IF((J556+K556),TRUNC((K556/(J556+K556)*O556),2),0)</f>
        <v>0</v>
      </c>
      <c r="O556" s="21">
        <f t="shared" ref="O556:O558" si="295">TRUNC(L556*E556,2)</f>
        <v>0</v>
      </c>
      <c r="P556" s="24" t="str">
        <f>IF(O556&lt;=(Relatório!O545*1.05),"PREÇO VÁLIDO","PREÇO INVÁLIDO")</f>
        <v>PREÇO VÁLIDO</v>
      </c>
      <c r="Q556" s="25">
        <f>(O556/Relatório!O545)-1</f>
        <v>-1</v>
      </c>
    </row>
    <row r="557" spans="1:17" ht="18" x14ac:dyDescent="0.2">
      <c r="A557" s="59" t="s">
        <v>65</v>
      </c>
      <c r="B557" s="36">
        <v>87263</v>
      </c>
      <c r="C557" s="35" t="s">
        <v>487</v>
      </c>
      <c r="D557" s="35" t="s">
        <v>27</v>
      </c>
      <c r="E557" s="41">
        <v>553.52</v>
      </c>
      <c r="F557" s="20"/>
      <c r="G557" s="20"/>
      <c r="H557" s="21">
        <f t="shared" si="288"/>
        <v>0</v>
      </c>
      <c r="I557" s="20">
        <f t="shared" si="289"/>
        <v>0</v>
      </c>
      <c r="J557" s="22">
        <f t="shared" si="290"/>
        <v>0</v>
      </c>
      <c r="K557" s="22">
        <f t="shared" si="291"/>
        <v>0</v>
      </c>
      <c r="L557" s="21">
        <f t="shared" si="292"/>
        <v>0</v>
      </c>
      <c r="M557" s="23">
        <f t="shared" si="293"/>
        <v>0</v>
      </c>
      <c r="N557" s="23">
        <f t="shared" si="294"/>
        <v>0</v>
      </c>
      <c r="O557" s="21">
        <f t="shared" si="295"/>
        <v>0</v>
      </c>
      <c r="P557" s="24" t="str">
        <f>IF(O557&lt;=(Relatório!O546*1.05),"PREÇO VÁLIDO","PREÇO INVÁLIDO")</f>
        <v>PREÇO VÁLIDO</v>
      </c>
      <c r="Q557" s="25">
        <f>(O557/Relatório!O546)-1</f>
        <v>-1</v>
      </c>
    </row>
    <row r="558" spans="1:17" ht="18" x14ac:dyDescent="0.2">
      <c r="A558" s="58" t="s">
        <v>108</v>
      </c>
      <c r="B558" s="29" t="s">
        <v>488</v>
      </c>
      <c r="C558" s="29" t="s">
        <v>489</v>
      </c>
      <c r="D558" s="29" t="s">
        <v>29</v>
      </c>
      <c r="E558" s="75">
        <v>152.91999999999999</v>
      </c>
      <c r="F558" s="20"/>
      <c r="G558" s="20"/>
      <c r="H558" s="21">
        <f t="shared" si="288"/>
        <v>0</v>
      </c>
      <c r="I558" s="20">
        <f t="shared" si="289"/>
        <v>0</v>
      </c>
      <c r="J558" s="22">
        <f t="shared" si="290"/>
        <v>0</v>
      </c>
      <c r="K558" s="22">
        <f t="shared" si="291"/>
        <v>0</v>
      </c>
      <c r="L558" s="21">
        <f t="shared" si="292"/>
        <v>0</v>
      </c>
      <c r="M558" s="23">
        <f t="shared" si="293"/>
        <v>0</v>
      </c>
      <c r="N558" s="23">
        <f t="shared" si="294"/>
        <v>0</v>
      </c>
      <c r="O558" s="21">
        <f t="shared" si="295"/>
        <v>0</v>
      </c>
      <c r="P558" s="24" t="str">
        <f>IF(O558&lt;=(Relatório!O547*1.05),"PREÇO VÁLIDO","PREÇO INVÁLIDO")</f>
        <v>PREÇO VÁLIDO</v>
      </c>
      <c r="Q558" s="25">
        <f>(O558/Relatório!O547)-1</f>
        <v>-1</v>
      </c>
    </row>
    <row r="559" spans="1:17" x14ac:dyDescent="0.2">
      <c r="A559" s="62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</row>
    <row r="560" spans="1:17" x14ac:dyDescent="0.2">
      <c r="A560" s="68" t="s">
        <v>28</v>
      </c>
      <c r="B560" s="69"/>
      <c r="C560" s="69"/>
      <c r="D560" s="69"/>
      <c r="E560" s="69"/>
      <c r="F560" s="70"/>
      <c r="G560" s="70"/>
      <c r="H560" s="69"/>
      <c r="I560" s="69"/>
      <c r="J560" s="69"/>
      <c r="K560" s="69"/>
      <c r="L560" s="69"/>
      <c r="M560" s="69"/>
      <c r="N560" s="69"/>
      <c r="O560" s="50">
        <f>SUM(O548:O558)</f>
        <v>0</v>
      </c>
      <c r="P560" s="51"/>
      <c r="Q560" s="52"/>
    </row>
    <row r="561" spans="1:17" x14ac:dyDescent="0.2">
      <c r="A561" s="62"/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81"/>
      <c r="P561" s="63"/>
      <c r="Q561" s="63"/>
    </row>
    <row r="562" spans="1:17" x14ac:dyDescent="0.2">
      <c r="A562" s="64" t="s">
        <v>490</v>
      </c>
      <c r="B562" s="65"/>
      <c r="C562" s="65"/>
      <c r="D562" s="65"/>
      <c r="E562" s="65"/>
      <c r="F562" s="71"/>
      <c r="G562" s="71"/>
      <c r="H562" s="65"/>
      <c r="I562" s="65"/>
      <c r="J562" s="65"/>
      <c r="K562" s="65"/>
      <c r="L562" s="65"/>
      <c r="M562" s="65"/>
      <c r="N562" s="65"/>
      <c r="O562" s="65"/>
      <c r="P562" s="65"/>
      <c r="Q562" s="65"/>
    </row>
    <row r="563" spans="1:17" x14ac:dyDescent="0.2">
      <c r="A563" s="64" t="s">
        <v>491</v>
      </c>
      <c r="B563" s="65"/>
      <c r="C563" s="65"/>
      <c r="D563" s="65"/>
      <c r="E563" s="65"/>
      <c r="F563" s="71"/>
      <c r="G563" s="71"/>
      <c r="H563" s="65"/>
      <c r="I563" s="65"/>
      <c r="J563" s="65"/>
      <c r="K563" s="65"/>
      <c r="L563" s="65"/>
      <c r="M563" s="65"/>
      <c r="N563" s="65"/>
      <c r="O563" s="65"/>
      <c r="P563" s="65"/>
      <c r="Q563" s="65"/>
    </row>
    <row r="564" spans="1:17" ht="18" x14ac:dyDescent="0.2">
      <c r="A564" s="56" t="s">
        <v>14</v>
      </c>
      <c r="B564" s="55" t="s">
        <v>15</v>
      </c>
      <c r="C564" s="55" t="s">
        <v>16</v>
      </c>
      <c r="D564" s="55" t="s">
        <v>17</v>
      </c>
      <c r="E564" s="57" t="s">
        <v>18</v>
      </c>
      <c r="F564" s="53" t="s">
        <v>19</v>
      </c>
      <c r="G564" s="54" t="s">
        <v>20</v>
      </c>
      <c r="H564" s="55" t="s">
        <v>21</v>
      </c>
      <c r="I564" s="53" t="s">
        <v>22</v>
      </c>
      <c r="J564" s="55" t="s">
        <v>33</v>
      </c>
      <c r="K564" s="55" t="s">
        <v>34</v>
      </c>
      <c r="L564" s="55" t="s">
        <v>23</v>
      </c>
      <c r="M564" s="55" t="s">
        <v>35</v>
      </c>
      <c r="N564" s="55" t="s">
        <v>36</v>
      </c>
      <c r="O564" s="55" t="s">
        <v>24</v>
      </c>
      <c r="P564" s="55" t="s">
        <v>25</v>
      </c>
      <c r="Q564" s="55" t="s">
        <v>26</v>
      </c>
    </row>
    <row r="565" spans="1:17" ht="18" x14ac:dyDescent="0.2">
      <c r="A565" s="59" t="s">
        <v>65</v>
      </c>
      <c r="B565" s="36">
        <v>87879</v>
      </c>
      <c r="C565" s="35" t="s">
        <v>59</v>
      </c>
      <c r="D565" s="35" t="s">
        <v>27</v>
      </c>
      <c r="E565" s="78">
        <v>1215.26</v>
      </c>
      <c r="F565" s="20"/>
      <c r="G565" s="20"/>
      <c r="H565" s="21">
        <f t="shared" ref="H565:H569" si="296">TRUNC(F565+G565,2)</f>
        <v>0</v>
      </c>
      <c r="I565" s="20">
        <f t="shared" ref="I565:I569" si="297">$B$10</f>
        <v>0</v>
      </c>
      <c r="J565" s="22">
        <f t="shared" ref="J565:J569" si="298">F565+(I565/100*F565)</f>
        <v>0</v>
      </c>
      <c r="K565" s="22">
        <f t="shared" ref="K565:K569" si="299">G565+(I565/100*G565)</f>
        <v>0</v>
      </c>
      <c r="L565" s="21">
        <f t="shared" ref="L565:L569" si="300">TRUNC(J565+K565,2)</f>
        <v>0</v>
      </c>
      <c r="M565" s="23">
        <f t="shared" ref="M565:M569" si="301">IF((J565+K565),TRUNC((J565/(J565+K565)*O565),2),0)</f>
        <v>0</v>
      </c>
      <c r="N565" s="23">
        <f t="shared" ref="N565:N569" si="302">IF((J565+K565),TRUNC((K565/(J565+K565)*O565),2),0)</f>
        <v>0</v>
      </c>
      <c r="O565" s="21">
        <f t="shared" ref="O565:O569" si="303">TRUNC(L565*E565,2)</f>
        <v>0</v>
      </c>
      <c r="P565" s="24" t="str">
        <f>IF(O565&lt;=(Relatório!O554*1.05),"PREÇO VÁLIDO","PREÇO INVÁLIDO")</f>
        <v>PREÇO VÁLIDO</v>
      </c>
      <c r="Q565" s="25">
        <f>(O565/Relatório!O554)-1</f>
        <v>-1</v>
      </c>
    </row>
    <row r="566" spans="1:17" ht="18" x14ac:dyDescent="0.2">
      <c r="A566" s="59" t="s">
        <v>65</v>
      </c>
      <c r="B566" s="36">
        <v>87905</v>
      </c>
      <c r="C566" s="35" t="s">
        <v>60</v>
      </c>
      <c r="D566" s="35" t="s">
        <v>27</v>
      </c>
      <c r="E566" s="41">
        <v>957.6</v>
      </c>
      <c r="F566" s="20"/>
      <c r="G566" s="20"/>
      <c r="H566" s="21">
        <f t="shared" si="296"/>
        <v>0</v>
      </c>
      <c r="I566" s="20">
        <f t="shared" si="297"/>
        <v>0</v>
      </c>
      <c r="J566" s="22">
        <f t="shared" si="298"/>
        <v>0</v>
      </c>
      <c r="K566" s="22">
        <f t="shared" si="299"/>
        <v>0</v>
      </c>
      <c r="L566" s="21">
        <f t="shared" si="300"/>
        <v>0</v>
      </c>
      <c r="M566" s="23">
        <f t="shared" si="301"/>
        <v>0</v>
      </c>
      <c r="N566" s="23">
        <f t="shared" si="302"/>
        <v>0</v>
      </c>
      <c r="O566" s="21">
        <f t="shared" si="303"/>
        <v>0</v>
      </c>
      <c r="P566" s="24" t="str">
        <f>IF(O566&lt;=(Relatório!O555*1.05),"PREÇO VÁLIDO","PREÇO INVÁLIDO")</f>
        <v>PREÇO VÁLIDO</v>
      </c>
      <c r="Q566" s="25">
        <f>(O566/Relatório!O555)-1</f>
        <v>-1</v>
      </c>
    </row>
    <row r="567" spans="1:17" ht="18" x14ac:dyDescent="0.2">
      <c r="A567" s="59" t="s">
        <v>65</v>
      </c>
      <c r="B567" s="43">
        <v>104951</v>
      </c>
      <c r="C567" s="35" t="s">
        <v>492</v>
      </c>
      <c r="D567" s="35" t="s">
        <v>27</v>
      </c>
      <c r="E567" s="41">
        <v>990.46</v>
      </c>
      <c r="F567" s="20"/>
      <c r="G567" s="20"/>
      <c r="H567" s="21">
        <f t="shared" si="296"/>
        <v>0</v>
      </c>
      <c r="I567" s="20">
        <f t="shared" si="297"/>
        <v>0</v>
      </c>
      <c r="J567" s="22">
        <f t="shared" si="298"/>
        <v>0</v>
      </c>
      <c r="K567" s="22">
        <f t="shared" si="299"/>
        <v>0</v>
      </c>
      <c r="L567" s="21">
        <f t="shared" si="300"/>
        <v>0</v>
      </c>
      <c r="M567" s="23">
        <f t="shared" si="301"/>
        <v>0</v>
      </c>
      <c r="N567" s="23">
        <f t="shared" si="302"/>
        <v>0</v>
      </c>
      <c r="O567" s="21">
        <f t="shared" si="303"/>
        <v>0</v>
      </c>
      <c r="P567" s="24" t="str">
        <f>IF(O567&lt;=(Relatório!O556*1.05),"PREÇO VÁLIDO","PREÇO INVÁLIDO")</f>
        <v>PREÇO VÁLIDO</v>
      </c>
      <c r="Q567" s="25">
        <f>(O567/Relatório!O556)-1</f>
        <v>-1</v>
      </c>
    </row>
    <row r="568" spans="1:17" ht="18" x14ac:dyDescent="0.2">
      <c r="A568" s="59" t="s">
        <v>65</v>
      </c>
      <c r="B568" s="36">
        <v>87535</v>
      </c>
      <c r="C568" s="35" t="s">
        <v>493</v>
      </c>
      <c r="D568" s="35" t="s">
        <v>27</v>
      </c>
      <c r="E568" s="41">
        <v>224.8</v>
      </c>
      <c r="F568" s="20"/>
      <c r="G568" s="20"/>
      <c r="H568" s="21">
        <f t="shared" si="296"/>
        <v>0</v>
      </c>
      <c r="I568" s="20">
        <f t="shared" si="297"/>
        <v>0</v>
      </c>
      <c r="J568" s="22">
        <f t="shared" si="298"/>
        <v>0</v>
      </c>
      <c r="K568" s="22">
        <f t="shared" si="299"/>
        <v>0</v>
      </c>
      <c r="L568" s="21">
        <f t="shared" si="300"/>
        <v>0</v>
      </c>
      <c r="M568" s="23">
        <f t="shared" si="301"/>
        <v>0</v>
      </c>
      <c r="N568" s="23">
        <f t="shared" si="302"/>
        <v>0</v>
      </c>
      <c r="O568" s="21">
        <f t="shared" si="303"/>
        <v>0</v>
      </c>
      <c r="P568" s="24" t="str">
        <f>IF(O568&lt;=(Relatório!O557*1.05),"PREÇO VÁLIDO","PREÇO INVÁLIDO")</f>
        <v>PREÇO VÁLIDO</v>
      </c>
      <c r="Q568" s="25">
        <f>(O568/Relatório!O557)-1</f>
        <v>-1</v>
      </c>
    </row>
    <row r="569" spans="1:17" ht="18" x14ac:dyDescent="0.2">
      <c r="A569" s="59" t="s">
        <v>65</v>
      </c>
      <c r="B569" s="36">
        <v>87775</v>
      </c>
      <c r="C569" s="35" t="s">
        <v>61</v>
      </c>
      <c r="D569" s="35" t="s">
        <v>27</v>
      </c>
      <c r="E569" s="41">
        <v>957.6</v>
      </c>
      <c r="F569" s="20"/>
      <c r="G569" s="20"/>
      <c r="H569" s="21">
        <f t="shared" si="296"/>
        <v>0</v>
      </c>
      <c r="I569" s="20">
        <f t="shared" si="297"/>
        <v>0</v>
      </c>
      <c r="J569" s="22">
        <f t="shared" si="298"/>
        <v>0</v>
      </c>
      <c r="K569" s="22">
        <f t="shared" si="299"/>
        <v>0</v>
      </c>
      <c r="L569" s="21">
        <f t="shared" si="300"/>
        <v>0</v>
      </c>
      <c r="M569" s="23">
        <f t="shared" si="301"/>
        <v>0</v>
      </c>
      <c r="N569" s="23">
        <f t="shared" si="302"/>
        <v>0</v>
      </c>
      <c r="O569" s="21">
        <f t="shared" si="303"/>
        <v>0</v>
      </c>
      <c r="P569" s="24" t="str">
        <f>IF(O569&lt;=(Relatório!O558*1.05),"PREÇO VÁLIDO","PREÇO INVÁLIDO")</f>
        <v>PREÇO VÁLIDO</v>
      </c>
      <c r="Q569" s="25">
        <f>(O569/Relatório!O558)-1</f>
        <v>-1</v>
      </c>
    </row>
    <row r="570" spans="1:17" x14ac:dyDescent="0.2">
      <c r="A570" s="62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</row>
    <row r="571" spans="1:17" x14ac:dyDescent="0.2">
      <c r="A571" s="64" t="s">
        <v>494</v>
      </c>
      <c r="B571" s="65"/>
      <c r="C571" s="65"/>
      <c r="D571" s="65"/>
      <c r="E571" s="65"/>
      <c r="F571" s="71"/>
      <c r="G571" s="71"/>
      <c r="H571" s="65"/>
      <c r="I571" s="65"/>
      <c r="J571" s="65"/>
      <c r="K571" s="65"/>
      <c r="L571" s="65"/>
      <c r="M571" s="65"/>
      <c r="N571" s="65"/>
      <c r="O571" s="65"/>
      <c r="P571" s="65"/>
      <c r="Q571" s="65"/>
    </row>
    <row r="572" spans="1:17" ht="18" x14ac:dyDescent="0.2">
      <c r="A572" s="56" t="s">
        <v>14</v>
      </c>
      <c r="B572" s="55" t="s">
        <v>15</v>
      </c>
      <c r="C572" s="55" t="s">
        <v>16</v>
      </c>
      <c r="D572" s="55" t="s">
        <v>17</v>
      </c>
      <c r="E572" s="57" t="s">
        <v>18</v>
      </c>
      <c r="F572" s="53" t="s">
        <v>19</v>
      </c>
      <c r="G572" s="54" t="s">
        <v>20</v>
      </c>
      <c r="H572" s="55" t="s">
        <v>21</v>
      </c>
      <c r="I572" s="53" t="s">
        <v>22</v>
      </c>
      <c r="J572" s="55" t="s">
        <v>33</v>
      </c>
      <c r="K572" s="55" t="s">
        <v>34</v>
      </c>
      <c r="L572" s="55" t="s">
        <v>23</v>
      </c>
      <c r="M572" s="55" t="s">
        <v>35</v>
      </c>
      <c r="N572" s="55" t="s">
        <v>36</v>
      </c>
      <c r="O572" s="55" t="s">
        <v>24</v>
      </c>
      <c r="P572" s="55" t="s">
        <v>25</v>
      </c>
      <c r="Q572" s="55" t="s">
        <v>26</v>
      </c>
    </row>
    <row r="573" spans="1:17" ht="18" x14ac:dyDescent="0.2">
      <c r="A573" s="58" t="s">
        <v>82</v>
      </c>
      <c r="B573" s="29" t="s">
        <v>495</v>
      </c>
      <c r="C573" s="29" t="s">
        <v>496</v>
      </c>
      <c r="D573" s="29" t="s">
        <v>27</v>
      </c>
      <c r="E573" s="75">
        <v>181.17</v>
      </c>
      <c r="F573" s="20"/>
      <c r="G573" s="20"/>
      <c r="H573" s="21">
        <f t="shared" ref="H573:H578" si="304">TRUNC(F573+G573,2)</f>
        <v>0</v>
      </c>
      <c r="I573" s="20">
        <f t="shared" ref="I573:I578" si="305">$B$10</f>
        <v>0</v>
      </c>
      <c r="J573" s="22">
        <f t="shared" ref="J573:J578" si="306">F573+(I573/100*F573)</f>
        <v>0</v>
      </c>
      <c r="K573" s="22">
        <f t="shared" ref="K573:K578" si="307">G573+(I573/100*G573)</f>
        <v>0</v>
      </c>
      <c r="L573" s="21">
        <f t="shared" ref="L573:L578" si="308">TRUNC(J573+K573,2)</f>
        <v>0</v>
      </c>
      <c r="M573" s="23">
        <f t="shared" ref="M573:M578" si="309">IF((J573+K573),TRUNC((J573/(J573+K573)*O573),2),0)</f>
        <v>0</v>
      </c>
      <c r="N573" s="23">
        <f t="shared" ref="N573:N578" si="310">IF((J573+K573),TRUNC((K573/(J573+K573)*O573),2),0)</f>
        <v>0</v>
      </c>
      <c r="O573" s="21">
        <f t="shared" ref="O573:O578" si="311">TRUNC(L573*E573,2)</f>
        <v>0</v>
      </c>
      <c r="P573" s="24" t="str">
        <f>IF(O573&lt;=(Relatório!O562*1.05),"PREÇO VÁLIDO","PREÇO INVÁLIDO")</f>
        <v>PREÇO VÁLIDO</v>
      </c>
      <c r="Q573" s="25">
        <f>(O573/Relatório!O562)-1</f>
        <v>-1</v>
      </c>
    </row>
    <row r="574" spans="1:17" ht="18" x14ac:dyDescent="0.2">
      <c r="A574" s="59" t="s">
        <v>65</v>
      </c>
      <c r="B574" s="36">
        <v>88485</v>
      </c>
      <c r="C574" s="35" t="s">
        <v>51</v>
      </c>
      <c r="D574" s="35" t="s">
        <v>27</v>
      </c>
      <c r="E574" s="78">
        <v>1948.06</v>
      </c>
      <c r="F574" s="20"/>
      <c r="G574" s="20"/>
      <c r="H574" s="21">
        <f t="shared" si="304"/>
        <v>0</v>
      </c>
      <c r="I574" s="20">
        <f t="shared" si="305"/>
        <v>0</v>
      </c>
      <c r="J574" s="22">
        <f t="shared" si="306"/>
        <v>0</v>
      </c>
      <c r="K574" s="22">
        <f t="shared" si="307"/>
        <v>0</v>
      </c>
      <c r="L574" s="21">
        <f t="shared" si="308"/>
        <v>0</v>
      </c>
      <c r="M574" s="23">
        <f t="shared" si="309"/>
        <v>0</v>
      </c>
      <c r="N574" s="23">
        <f t="shared" si="310"/>
        <v>0</v>
      </c>
      <c r="O574" s="21">
        <f t="shared" si="311"/>
        <v>0</v>
      </c>
      <c r="P574" s="24" t="str">
        <f>IF(O574&lt;=(Relatório!O563*1.05),"PREÇO VÁLIDO","PREÇO INVÁLIDO")</f>
        <v>PREÇO VÁLIDO</v>
      </c>
      <c r="Q574" s="25">
        <f>(O574/Relatório!O563)-1</f>
        <v>-1</v>
      </c>
    </row>
    <row r="575" spans="1:17" ht="18" x14ac:dyDescent="0.2">
      <c r="A575" s="59" t="s">
        <v>65</v>
      </c>
      <c r="B575" s="36">
        <v>88489</v>
      </c>
      <c r="C575" s="35" t="s">
        <v>52</v>
      </c>
      <c r="D575" s="35" t="s">
        <v>27</v>
      </c>
      <c r="E575" s="78">
        <v>1948.06</v>
      </c>
      <c r="F575" s="20"/>
      <c r="G575" s="20"/>
      <c r="H575" s="21">
        <f t="shared" si="304"/>
        <v>0</v>
      </c>
      <c r="I575" s="20">
        <f t="shared" si="305"/>
        <v>0</v>
      </c>
      <c r="J575" s="22">
        <f t="shared" si="306"/>
        <v>0</v>
      </c>
      <c r="K575" s="22">
        <f t="shared" si="307"/>
        <v>0</v>
      </c>
      <c r="L575" s="21">
        <f t="shared" si="308"/>
        <v>0</v>
      </c>
      <c r="M575" s="23">
        <f t="shared" si="309"/>
        <v>0</v>
      </c>
      <c r="N575" s="23">
        <f t="shared" si="310"/>
        <v>0</v>
      </c>
      <c r="O575" s="21">
        <f t="shared" si="311"/>
        <v>0</v>
      </c>
      <c r="P575" s="24" t="str">
        <f>IF(O575&lt;=(Relatório!O564*1.05),"PREÇO VÁLIDO","PREÇO INVÁLIDO")</f>
        <v>PREÇO VÁLIDO</v>
      </c>
      <c r="Q575" s="25">
        <f>(O575/Relatório!O564)-1</f>
        <v>-1</v>
      </c>
    </row>
    <row r="576" spans="1:17" ht="18" x14ac:dyDescent="0.2">
      <c r="A576" s="59" t="s">
        <v>65</v>
      </c>
      <c r="B576" s="36">
        <v>87273</v>
      </c>
      <c r="C576" s="35" t="s">
        <v>497</v>
      </c>
      <c r="D576" s="35" t="s">
        <v>27</v>
      </c>
      <c r="E576" s="37">
        <v>43.63</v>
      </c>
      <c r="F576" s="20"/>
      <c r="G576" s="20"/>
      <c r="H576" s="21">
        <f t="shared" si="304"/>
        <v>0</v>
      </c>
      <c r="I576" s="20">
        <f t="shared" si="305"/>
        <v>0</v>
      </c>
      <c r="J576" s="22">
        <f t="shared" si="306"/>
        <v>0</v>
      </c>
      <c r="K576" s="22">
        <f t="shared" si="307"/>
        <v>0</v>
      </c>
      <c r="L576" s="21">
        <f t="shared" si="308"/>
        <v>0</v>
      </c>
      <c r="M576" s="23">
        <f t="shared" si="309"/>
        <v>0</v>
      </c>
      <c r="N576" s="23">
        <f t="shared" si="310"/>
        <v>0</v>
      </c>
      <c r="O576" s="21">
        <f t="shared" si="311"/>
        <v>0</v>
      </c>
      <c r="P576" s="24" t="str">
        <f>IF(O576&lt;=(Relatório!O565*1.05),"PREÇO VÁLIDO","PREÇO INVÁLIDO")</f>
        <v>PREÇO VÁLIDO</v>
      </c>
      <c r="Q576" s="25">
        <f>(O576/Relatório!O565)-1</f>
        <v>-1</v>
      </c>
    </row>
    <row r="577" spans="1:17" ht="18" x14ac:dyDescent="0.2">
      <c r="A577" s="58" t="s">
        <v>186</v>
      </c>
      <c r="B577" s="29" t="s">
        <v>498</v>
      </c>
      <c r="C577" s="29" t="s">
        <v>499</v>
      </c>
      <c r="D577" s="29" t="s">
        <v>29</v>
      </c>
      <c r="E577" s="45">
        <v>23.76</v>
      </c>
      <c r="F577" s="20"/>
      <c r="G577" s="20"/>
      <c r="H577" s="21">
        <f t="shared" si="304"/>
        <v>0</v>
      </c>
      <c r="I577" s="20">
        <f t="shared" si="305"/>
        <v>0</v>
      </c>
      <c r="J577" s="22">
        <f t="shared" si="306"/>
        <v>0</v>
      </c>
      <c r="K577" s="22">
        <f t="shared" si="307"/>
        <v>0</v>
      </c>
      <c r="L577" s="21">
        <f t="shared" si="308"/>
        <v>0</v>
      </c>
      <c r="M577" s="23">
        <f t="shared" si="309"/>
        <v>0</v>
      </c>
      <c r="N577" s="23">
        <f t="shared" si="310"/>
        <v>0</v>
      </c>
      <c r="O577" s="21">
        <f t="shared" si="311"/>
        <v>0</v>
      </c>
      <c r="P577" s="24" t="str">
        <f>IF(O577&lt;=(Relatório!O566*1.05),"PREÇO VÁLIDO","PREÇO INVÁLIDO")</f>
        <v>PREÇO VÁLIDO</v>
      </c>
      <c r="Q577" s="25">
        <f>(O577/Relatório!O566)-1</f>
        <v>-1</v>
      </c>
    </row>
    <row r="578" spans="1:17" ht="18" x14ac:dyDescent="0.2">
      <c r="A578" s="58" t="s">
        <v>186</v>
      </c>
      <c r="B578" s="29" t="s">
        <v>500</v>
      </c>
      <c r="C578" s="29" t="s">
        <v>501</v>
      </c>
      <c r="D578" s="29" t="s">
        <v>29</v>
      </c>
      <c r="E578" s="45">
        <v>33.14</v>
      </c>
      <c r="F578" s="20"/>
      <c r="G578" s="20"/>
      <c r="H578" s="21">
        <f t="shared" si="304"/>
        <v>0</v>
      </c>
      <c r="I578" s="20">
        <f t="shared" si="305"/>
        <v>0</v>
      </c>
      <c r="J578" s="22">
        <f t="shared" si="306"/>
        <v>0</v>
      </c>
      <c r="K578" s="22">
        <f t="shared" si="307"/>
        <v>0</v>
      </c>
      <c r="L578" s="21">
        <f t="shared" si="308"/>
        <v>0</v>
      </c>
      <c r="M578" s="23">
        <f t="shared" si="309"/>
        <v>0</v>
      </c>
      <c r="N578" s="23">
        <f t="shared" si="310"/>
        <v>0</v>
      </c>
      <c r="O578" s="21">
        <f t="shared" si="311"/>
        <v>0</v>
      </c>
      <c r="P578" s="24" t="str">
        <f>IF(O578&lt;=(Relatório!O567*1.05),"PREÇO VÁLIDO","PREÇO INVÁLIDO")</f>
        <v>PREÇO VÁLIDO</v>
      </c>
      <c r="Q578" s="25">
        <f>(O578/Relatório!O567)-1</f>
        <v>-1</v>
      </c>
    </row>
    <row r="579" spans="1:17" x14ac:dyDescent="0.2">
      <c r="A579" s="62"/>
      <c r="B579" s="63"/>
      <c r="C579" s="63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</row>
    <row r="580" spans="1:17" x14ac:dyDescent="0.2">
      <c r="A580" s="68" t="s">
        <v>28</v>
      </c>
      <c r="B580" s="69"/>
      <c r="C580" s="69"/>
      <c r="D580" s="69"/>
      <c r="E580" s="69"/>
      <c r="F580" s="70"/>
      <c r="G580" s="70"/>
      <c r="H580" s="69"/>
      <c r="I580" s="69"/>
      <c r="J580" s="69"/>
      <c r="K580" s="69"/>
      <c r="L580" s="69"/>
      <c r="M580" s="69"/>
      <c r="N580" s="69"/>
      <c r="O580" s="50">
        <f>SUM(O565:O578)</f>
        <v>0</v>
      </c>
      <c r="P580" s="51"/>
      <c r="Q580" s="52"/>
    </row>
    <row r="581" spans="1:17" x14ac:dyDescent="0.2">
      <c r="A581" s="62"/>
      <c r="B581" s="63"/>
      <c r="C581" s="63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</row>
    <row r="582" spans="1:17" x14ac:dyDescent="0.2">
      <c r="A582" s="64" t="s">
        <v>502</v>
      </c>
      <c r="B582" s="65"/>
      <c r="C582" s="65"/>
      <c r="D582" s="65"/>
      <c r="E582" s="65"/>
      <c r="F582" s="71"/>
      <c r="G582" s="71"/>
      <c r="H582" s="65"/>
      <c r="I582" s="65"/>
      <c r="J582" s="65"/>
      <c r="K582" s="65"/>
      <c r="L582" s="65"/>
      <c r="M582" s="65"/>
      <c r="N582" s="65"/>
      <c r="O582" s="65"/>
      <c r="P582" s="65"/>
      <c r="Q582" s="65"/>
    </row>
    <row r="583" spans="1:17" x14ac:dyDescent="0.2">
      <c r="A583" s="64" t="s">
        <v>503</v>
      </c>
      <c r="B583" s="65"/>
      <c r="C583" s="65"/>
      <c r="D583" s="65"/>
      <c r="E583" s="65"/>
      <c r="F583" s="71"/>
      <c r="G583" s="71"/>
      <c r="H583" s="65"/>
      <c r="I583" s="65"/>
      <c r="J583" s="65"/>
      <c r="K583" s="65"/>
      <c r="L583" s="65"/>
      <c r="M583" s="65"/>
      <c r="N583" s="65"/>
      <c r="O583" s="65"/>
      <c r="P583" s="65"/>
      <c r="Q583" s="65"/>
    </row>
    <row r="584" spans="1:17" ht="18" x14ac:dyDescent="0.2">
      <c r="A584" s="56" t="s">
        <v>14</v>
      </c>
      <c r="B584" s="55" t="s">
        <v>15</v>
      </c>
      <c r="C584" s="55" t="s">
        <v>16</v>
      </c>
      <c r="D584" s="55" t="s">
        <v>17</v>
      </c>
      <c r="E584" s="57" t="s">
        <v>18</v>
      </c>
      <c r="F584" s="53" t="s">
        <v>19</v>
      </c>
      <c r="G584" s="54" t="s">
        <v>20</v>
      </c>
      <c r="H584" s="55" t="s">
        <v>21</v>
      </c>
      <c r="I584" s="53" t="s">
        <v>22</v>
      </c>
      <c r="J584" s="55" t="s">
        <v>33</v>
      </c>
      <c r="K584" s="55" t="s">
        <v>34</v>
      </c>
      <c r="L584" s="55" t="s">
        <v>23</v>
      </c>
      <c r="M584" s="55" t="s">
        <v>35</v>
      </c>
      <c r="N584" s="55" t="s">
        <v>36</v>
      </c>
      <c r="O584" s="55" t="s">
        <v>24</v>
      </c>
      <c r="P584" s="55" t="s">
        <v>25</v>
      </c>
      <c r="Q584" s="55" t="s">
        <v>26</v>
      </c>
    </row>
    <row r="585" spans="1:17" ht="18" x14ac:dyDescent="0.2">
      <c r="A585" s="58" t="s">
        <v>82</v>
      </c>
      <c r="B585" s="29" t="s">
        <v>504</v>
      </c>
      <c r="C585" s="29" t="s">
        <v>505</v>
      </c>
      <c r="D585" s="29" t="s">
        <v>27</v>
      </c>
      <c r="E585" s="45">
        <v>12.2</v>
      </c>
      <c r="F585" s="20"/>
      <c r="G585" s="20"/>
      <c r="H585" s="21">
        <f t="shared" ref="H585:H586" si="312">TRUNC(F585+G585,2)</f>
        <v>0</v>
      </c>
      <c r="I585" s="20">
        <f t="shared" ref="I585:I586" si="313">$B$10</f>
        <v>0</v>
      </c>
      <c r="J585" s="22">
        <f t="shared" ref="J585:J586" si="314">F585+(I585/100*F585)</f>
        <v>0</v>
      </c>
      <c r="K585" s="22">
        <f t="shared" ref="K585:K586" si="315">G585+(I585/100*G585)</f>
        <v>0</v>
      </c>
      <c r="L585" s="21">
        <f t="shared" ref="L585:L586" si="316">TRUNC(J585+K585,2)</f>
        <v>0</v>
      </c>
      <c r="M585" s="23">
        <f t="shared" ref="M585:M586" si="317">IF((J585+K585),TRUNC((J585/(J585+K585)*O585),2),0)</f>
        <v>0</v>
      </c>
      <c r="N585" s="23">
        <f t="shared" ref="N585:N586" si="318">IF((J585+K585),TRUNC((K585/(J585+K585)*O585),2),0)</f>
        <v>0</v>
      </c>
      <c r="O585" s="21">
        <f t="shared" ref="O585:O586" si="319">TRUNC(L585*E585,2)</f>
        <v>0</v>
      </c>
      <c r="P585" s="24" t="str">
        <f>IF(O585&lt;=(Relatório!O574*1.05),"PREÇO VÁLIDO","PREÇO INVÁLIDO")</f>
        <v>PREÇO VÁLIDO</v>
      </c>
      <c r="Q585" s="25">
        <f>(O585/Relatório!O574)-1</f>
        <v>-1</v>
      </c>
    </row>
    <row r="586" spans="1:17" ht="18" x14ac:dyDescent="0.2">
      <c r="A586" s="58" t="s">
        <v>82</v>
      </c>
      <c r="B586" s="29" t="s">
        <v>506</v>
      </c>
      <c r="C586" s="29" t="s">
        <v>507</v>
      </c>
      <c r="D586" s="29" t="s">
        <v>29</v>
      </c>
      <c r="E586" s="45">
        <v>27.79</v>
      </c>
      <c r="F586" s="20"/>
      <c r="G586" s="20"/>
      <c r="H586" s="21">
        <f t="shared" si="312"/>
        <v>0</v>
      </c>
      <c r="I586" s="20">
        <f t="shared" si="313"/>
        <v>0</v>
      </c>
      <c r="J586" s="22">
        <f t="shared" si="314"/>
        <v>0</v>
      </c>
      <c r="K586" s="22">
        <f t="shared" si="315"/>
        <v>0</v>
      </c>
      <c r="L586" s="21">
        <f t="shared" si="316"/>
        <v>0</v>
      </c>
      <c r="M586" s="23">
        <f t="shared" si="317"/>
        <v>0</v>
      </c>
      <c r="N586" s="23">
        <f t="shared" si="318"/>
        <v>0</v>
      </c>
      <c r="O586" s="21">
        <f t="shared" si="319"/>
        <v>0</v>
      </c>
      <c r="P586" s="24" t="str">
        <f>IF(O586&lt;=(Relatório!O575*1.05),"PREÇO VÁLIDO","PREÇO INVÁLIDO")</f>
        <v>PREÇO VÁLIDO</v>
      </c>
      <c r="Q586" s="25">
        <f>(O586/Relatório!O575)-1</f>
        <v>-1</v>
      </c>
    </row>
    <row r="587" spans="1:17" x14ac:dyDescent="0.2">
      <c r="A587" s="62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</row>
    <row r="588" spans="1:17" x14ac:dyDescent="0.2">
      <c r="A588" s="64" t="s">
        <v>508</v>
      </c>
      <c r="B588" s="65"/>
      <c r="C588" s="65"/>
      <c r="D588" s="65"/>
      <c r="E588" s="65"/>
      <c r="F588" s="71"/>
      <c r="G588" s="71"/>
      <c r="H588" s="65"/>
      <c r="I588" s="65"/>
      <c r="J588" s="65"/>
      <c r="K588" s="65"/>
      <c r="L588" s="65"/>
      <c r="M588" s="65"/>
      <c r="N588" s="65"/>
      <c r="O588" s="65"/>
      <c r="P588" s="65"/>
      <c r="Q588" s="65"/>
    </row>
    <row r="589" spans="1:17" ht="18" x14ac:dyDescent="0.2">
      <c r="A589" s="56" t="s">
        <v>14</v>
      </c>
      <c r="B589" s="55" t="s">
        <v>15</v>
      </c>
      <c r="C589" s="55" t="s">
        <v>16</v>
      </c>
      <c r="D589" s="55" t="s">
        <v>17</v>
      </c>
      <c r="E589" s="57" t="s">
        <v>18</v>
      </c>
      <c r="F589" s="53" t="s">
        <v>19</v>
      </c>
      <c r="G589" s="54" t="s">
        <v>20</v>
      </c>
      <c r="H589" s="55" t="s">
        <v>21</v>
      </c>
      <c r="I589" s="53" t="s">
        <v>22</v>
      </c>
      <c r="J589" s="55" t="s">
        <v>33</v>
      </c>
      <c r="K589" s="55" t="s">
        <v>34</v>
      </c>
      <c r="L589" s="55" t="s">
        <v>23</v>
      </c>
      <c r="M589" s="55" t="s">
        <v>35</v>
      </c>
      <c r="N589" s="55" t="s">
        <v>36</v>
      </c>
      <c r="O589" s="55" t="s">
        <v>24</v>
      </c>
      <c r="P589" s="55" t="s">
        <v>25</v>
      </c>
      <c r="Q589" s="55" t="s">
        <v>26</v>
      </c>
    </row>
    <row r="590" spans="1:17" ht="18" x14ac:dyDescent="0.2">
      <c r="A590" s="59" t="s">
        <v>65</v>
      </c>
      <c r="B590" s="36">
        <v>87879</v>
      </c>
      <c r="C590" s="35" t="s">
        <v>59</v>
      </c>
      <c r="D590" s="35" t="s">
        <v>27</v>
      </c>
      <c r="E590" s="41">
        <v>592.16</v>
      </c>
      <c r="F590" s="20"/>
      <c r="G590" s="20"/>
      <c r="H590" s="21">
        <f t="shared" ref="H590:H595" si="320">TRUNC(F590+G590,2)</f>
        <v>0</v>
      </c>
      <c r="I590" s="20">
        <f t="shared" ref="I590:I595" si="321">$B$10</f>
        <v>0</v>
      </c>
      <c r="J590" s="22">
        <f t="shared" ref="J590:J595" si="322">F590+(I590/100*F590)</f>
        <v>0</v>
      </c>
      <c r="K590" s="22">
        <f t="shared" ref="K590:K595" si="323">G590+(I590/100*G590)</f>
        <v>0</v>
      </c>
      <c r="L590" s="21">
        <f t="shared" ref="L590:L595" si="324">TRUNC(J590+K590,2)</f>
        <v>0</v>
      </c>
      <c r="M590" s="23">
        <f t="shared" ref="M590:M595" si="325">IF((J590+K590),TRUNC((J590/(J590+K590)*O590),2),0)</f>
        <v>0</v>
      </c>
      <c r="N590" s="23">
        <f t="shared" ref="N590:N595" si="326">IF((J590+K590),TRUNC((K590/(J590+K590)*O590),2),0)</f>
        <v>0</v>
      </c>
      <c r="O590" s="21">
        <f t="shared" ref="O590:O595" si="327">TRUNC(L590*E590,2)</f>
        <v>0</v>
      </c>
      <c r="P590" s="24" t="str">
        <f>IF(O590&lt;=(Relatório!O579*1.05),"PREÇO VÁLIDO","PREÇO INVÁLIDO")</f>
        <v>PREÇO VÁLIDO</v>
      </c>
      <c r="Q590" s="25">
        <f>(O590/Relatório!O579)-1</f>
        <v>-1</v>
      </c>
    </row>
    <row r="591" spans="1:17" ht="18" x14ac:dyDescent="0.2">
      <c r="A591" s="59" t="s">
        <v>65</v>
      </c>
      <c r="B591" s="36">
        <v>90408</v>
      </c>
      <c r="C591" s="35" t="s">
        <v>509</v>
      </c>
      <c r="D591" s="35" t="s">
        <v>27</v>
      </c>
      <c r="E591" s="41">
        <v>592.16</v>
      </c>
      <c r="F591" s="20"/>
      <c r="G591" s="20"/>
      <c r="H591" s="21">
        <f t="shared" si="320"/>
        <v>0</v>
      </c>
      <c r="I591" s="20">
        <f t="shared" si="321"/>
        <v>0</v>
      </c>
      <c r="J591" s="22">
        <f t="shared" si="322"/>
        <v>0</v>
      </c>
      <c r="K591" s="22">
        <f t="shared" si="323"/>
        <v>0</v>
      </c>
      <c r="L591" s="21">
        <f t="shared" si="324"/>
        <v>0</v>
      </c>
      <c r="M591" s="23">
        <f t="shared" si="325"/>
        <v>0</v>
      </c>
      <c r="N591" s="23">
        <f t="shared" si="326"/>
        <v>0</v>
      </c>
      <c r="O591" s="21">
        <f t="shared" si="327"/>
        <v>0</v>
      </c>
      <c r="P591" s="24" t="str">
        <f>IF(O591&lt;=(Relatório!O580*1.05),"PREÇO VÁLIDO","PREÇO INVÁLIDO")</f>
        <v>PREÇO VÁLIDO</v>
      </c>
      <c r="Q591" s="25">
        <f>(O591/Relatório!O580)-1</f>
        <v>-1</v>
      </c>
    </row>
    <row r="592" spans="1:17" ht="18" x14ac:dyDescent="0.2">
      <c r="A592" s="59" t="s">
        <v>65</v>
      </c>
      <c r="B592" s="36">
        <v>88484</v>
      </c>
      <c r="C592" s="35" t="s">
        <v>510</v>
      </c>
      <c r="D592" s="35" t="s">
        <v>27</v>
      </c>
      <c r="E592" s="41">
        <v>592.16</v>
      </c>
      <c r="F592" s="20"/>
      <c r="G592" s="20"/>
      <c r="H592" s="21">
        <f t="shared" si="320"/>
        <v>0</v>
      </c>
      <c r="I592" s="20">
        <f t="shared" si="321"/>
        <v>0</v>
      </c>
      <c r="J592" s="22">
        <f t="shared" si="322"/>
        <v>0</v>
      </c>
      <c r="K592" s="22">
        <f t="shared" si="323"/>
        <v>0</v>
      </c>
      <c r="L592" s="21">
        <f t="shared" si="324"/>
        <v>0</v>
      </c>
      <c r="M592" s="23">
        <f t="shared" si="325"/>
        <v>0</v>
      </c>
      <c r="N592" s="23">
        <f t="shared" si="326"/>
        <v>0</v>
      </c>
      <c r="O592" s="21">
        <f t="shared" si="327"/>
        <v>0</v>
      </c>
      <c r="P592" s="24" t="str">
        <f>IF(O592&lt;=(Relatório!O581*1.05),"PREÇO VÁLIDO","PREÇO INVÁLIDO")</f>
        <v>PREÇO VÁLIDO</v>
      </c>
      <c r="Q592" s="25">
        <f>(O592/Relatório!O581)-1</f>
        <v>-1</v>
      </c>
    </row>
    <row r="593" spans="1:17" ht="18" x14ac:dyDescent="0.2">
      <c r="A593" s="59" t="s">
        <v>65</v>
      </c>
      <c r="B593" s="36">
        <v>88488</v>
      </c>
      <c r="C593" s="35" t="s">
        <v>511</v>
      </c>
      <c r="D593" s="35" t="s">
        <v>27</v>
      </c>
      <c r="E593" s="41">
        <v>592.16</v>
      </c>
      <c r="F593" s="20"/>
      <c r="G593" s="20"/>
      <c r="H593" s="21">
        <f t="shared" si="320"/>
        <v>0</v>
      </c>
      <c r="I593" s="20">
        <f t="shared" si="321"/>
        <v>0</v>
      </c>
      <c r="J593" s="22">
        <f t="shared" si="322"/>
        <v>0</v>
      </c>
      <c r="K593" s="22">
        <f t="shared" si="323"/>
        <v>0</v>
      </c>
      <c r="L593" s="21">
        <f t="shared" si="324"/>
        <v>0</v>
      </c>
      <c r="M593" s="23">
        <f t="shared" si="325"/>
        <v>0</v>
      </c>
      <c r="N593" s="23">
        <f t="shared" si="326"/>
        <v>0</v>
      </c>
      <c r="O593" s="21">
        <f t="shared" si="327"/>
        <v>0</v>
      </c>
      <c r="P593" s="24" t="str">
        <f>IF(O593&lt;=(Relatório!O582*1.05),"PREÇO VÁLIDO","PREÇO INVÁLIDO")</f>
        <v>PREÇO VÁLIDO</v>
      </c>
      <c r="Q593" s="25">
        <f>(O593/Relatório!O582)-1</f>
        <v>-1</v>
      </c>
    </row>
    <row r="594" spans="1:17" ht="18" x14ac:dyDescent="0.2">
      <c r="A594" s="59" t="s">
        <v>65</v>
      </c>
      <c r="B594" s="43">
        <v>102197</v>
      </c>
      <c r="C594" s="35" t="s">
        <v>183</v>
      </c>
      <c r="D594" s="35" t="s">
        <v>27</v>
      </c>
      <c r="E594" s="37">
        <v>12.2</v>
      </c>
      <c r="F594" s="20"/>
      <c r="G594" s="20"/>
      <c r="H594" s="21">
        <f t="shared" si="320"/>
        <v>0</v>
      </c>
      <c r="I594" s="20">
        <f t="shared" si="321"/>
        <v>0</v>
      </c>
      <c r="J594" s="22">
        <f t="shared" si="322"/>
        <v>0</v>
      </c>
      <c r="K594" s="22">
        <f t="shared" si="323"/>
        <v>0</v>
      </c>
      <c r="L594" s="21">
        <f t="shared" si="324"/>
        <v>0</v>
      </c>
      <c r="M594" s="23">
        <f t="shared" si="325"/>
        <v>0</v>
      </c>
      <c r="N594" s="23">
        <f t="shared" si="326"/>
        <v>0</v>
      </c>
      <c r="O594" s="21">
        <f t="shared" si="327"/>
        <v>0</v>
      </c>
      <c r="P594" s="24" t="str">
        <f>IF(O594&lt;=(Relatório!O583*1.05),"PREÇO VÁLIDO","PREÇO INVÁLIDO")</f>
        <v>PREÇO VÁLIDO</v>
      </c>
      <c r="Q594" s="25">
        <f>(O594/Relatório!O583)-1</f>
        <v>-1</v>
      </c>
    </row>
    <row r="595" spans="1:17" ht="18" x14ac:dyDescent="0.2">
      <c r="A595" s="59" t="s">
        <v>65</v>
      </c>
      <c r="B595" s="43">
        <v>102219</v>
      </c>
      <c r="C595" s="35" t="s">
        <v>184</v>
      </c>
      <c r="D595" s="35" t="s">
        <v>27</v>
      </c>
      <c r="E595" s="37">
        <v>12.2</v>
      </c>
      <c r="F595" s="20"/>
      <c r="G595" s="20"/>
      <c r="H595" s="21">
        <f t="shared" si="320"/>
        <v>0</v>
      </c>
      <c r="I595" s="20">
        <f t="shared" si="321"/>
        <v>0</v>
      </c>
      <c r="J595" s="22">
        <f t="shared" si="322"/>
        <v>0</v>
      </c>
      <c r="K595" s="22">
        <f t="shared" si="323"/>
        <v>0</v>
      </c>
      <c r="L595" s="21">
        <f t="shared" si="324"/>
        <v>0</v>
      </c>
      <c r="M595" s="23">
        <f t="shared" si="325"/>
        <v>0</v>
      </c>
      <c r="N595" s="23">
        <f t="shared" si="326"/>
        <v>0</v>
      </c>
      <c r="O595" s="21">
        <f t="shared" si="327"/>
        <v>0</v>
      </c>
      <c r="P595" s="24" t="str">
        <f>IF(O595&lt;=(Relatório!O584*1.05),"PREÇO VÁLIDO","PREÇO INVÁLIDO")</f>
        <v>PREÇO VÁLIDO</v>
      </c>
      <c r="Q595" s="25">
        <f>(O595/Relatório!O584)-1</f>
        <v>-1</v>
      </c>
    </row>
    <row r="596" spans="1:17" x14ac:dyDescent="0.2">
      <c r="A596" s="62"/>
      <c r="B596" s="63"/>
      <c r="C596" s="63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</row>
    <row r="597" spans="1:17" x14ac:dyDescent="0.2">
      <c r="A597" s="68" t="s">
        <v>28</v>
      </c>
      <c r="B597" s="69"/>
      <c r="C597" s="69"/>
      <c r="D597" s="69"/>
      <c r="E597" s="69"/>
      <c r="F597" s="70"/>
      <c r="G597" s="70"/>
      <c r="H597" s="69"/>
      <c r="I597" s="69"/>
      <c r="J597" s="69"/>
      <c r="K597" s="69"/>
      <c r="L597" s="69"/>
      <c r="M597" s="69"/>
      <c r="N597" s="69"/>
      <c r="O597" s="46">
        <f>SUM(O585:O595)</f>
        <v>0</v>
      </c>
      <c r="P597" s="47"/>
      <c r="Q597" s="48"/>
    </row>
    <row r="598" spans="1:17" x14ac:dyDescent="0.2">
      <c r="A598" s="62"/>
      <c r="B598" s="63"/>
      <c r="C598" s="63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</row>
    <row r="599" spans="1:17" x14ac:dyDescent="0.2">
      <c r="A599" s="64" t="s">
        <v>512</v>
      </c>
      <c r="B599" s="65"/>
      <c r="C599" s="65"/>
      <c r="D599" s="65"/>
      <c r="E599" s="65"/>
      <c r="F599" s="71"/>
      <c r="G599" s="71"/>
      <c r="H599" s="65"/>
      <c r="I599" s="65"/>
      <c r="J599" s="65"/>
      <c r="K599" s="65"/>
      <c r="L599" s="65"/>
      <c r="M599" s="65"/>
      <c r="N599" s="65"/>
      <c r="O599" s="65"/>
      <c r="P599" s="65"/>
      <c r="Q599" s="65"/>
    </row>
    <row r="600" spans="1:17" x14ac:dyDescent="0.2">
      <c r="A600" s="64" t="s">
        <v>513</v>
      </c>
      <c r="B600" s="65"/>
      <c r="C600" s="65"/>
      <c r="D600" s="65"/>
      <c r="E600" s="65"/>
      <c r="F600" s="71"/>
      <c r="G600" s="71"/>
      <c r="H600" s="65"/>
      <c r="I600" s="65"/>
      <c r="J600" s="65"/>
      <c r="K600" s="65"/>
      <c r="L600" s="65"/>
      <c r="M600" s="65"/>
      <c r="N600" s="65"/>
      <c r="O600" s="65"/>
      <c r="P600" s="65"/>
      <c r="Q600" s="65"/>
    </row>
    <row r="601" spans="1:17" x14ac:dyDescent="0.2">
      <c r="A601" s="64" t="s">
        <v>514</v>
      </c>
      <c r="B601" s="65"/>
      <c r="C601" s="65"/>
      <c r="D601" s="65"/>
      <c r="E601" s="65"/>
      <c r="F601" s="71"/>
      <c r="G601" s="71"/>
      <c r="H601" s="65"/>
      <c r="I601" s="65"/>
      <c r="J601" s="65"/>
      <c r="K601" s="65"/>
      <c r="L601" s="65"/>
      <c r="M601" s="65"/>
      <c r="N601" s="65"/>
      <c r="O601" s="65"/>
      <c r="P601" s="65"/>
      <c r="Q601" s="65"/>
    </row>
    <row r="602" spans="1:17" ht="18" x14ac:dyDescent="0.2">
      <c r="A602" s="56" t="s">
        <v>14</v>
      </c>
      <c r="B602" s="55" t="s">
        <v>15</v>
      </c>
      <c r="C602" s="55" t="s">
        <v>16</v>
      </c>
      <c r="D602" s="55" t="s">
        <v>17</v>
      </c>
      <c r="E602" s="57" t="s">
        <v>18</v>
      </c>
      <c r="F602" s="53" t="s">
        <v>19</v>
      </c>
      <c r="G602" s="54" t="s">
        <v>20</v>
      </c>
      <c r="H602" s="55" t="s">
        <v>21</v>
      </c>
      <c r="I602" s="53" t="s">
        <v>22</v>
      </c>
      <c r="J602" s="55" t="s">
        <v>33</v>
      </c>
      <c r="K602" s="55" t="s">
        <v>34</v>
      </c>
      <c r="L602" s="55" t="s">
        <v>23</v>
      </c>
      <c r="M602" s="55" t="s">
        <v>35</v>
      </c>
      <c r="N602" s="55" t="s">
        <v>36</v>
      </c>
      <c r="O602" s="55" t="s">
        <v>24</v>
      </c>
      <c r="P602" s="55" t="s">
        <v>25</v>
      </c>
      <c r="Q602" s="55" t="s">
        <v>26</v>
      </c>
    </row>
    <row r="603" spans="1:17" ht="18" x14ac:dyDescent="0.2">
      <c r="A603" s="59" t="s">
        <v>65</v>
      </c>
      <c r="B603" s="36">
        <v>96521</v>
      </c>
      <c r="C603" s="35" t="s">
        <v>53</v>
      </c>
      <c r="D603" s="35" t="s">
        <v>30</v>
      </c>
      <c r="E603" s="40">
        <v>3.84</v>
      </c>
      <c r="F603" s="20"/>
      <c r="G603" s="20"/>
      <c r="H603" s="21">
        <f t="shared" ref="H603:H610" si="328">TRUNC(F603+G603,2)</f>
        <v>0</v>
      </c>
      <c r="I603" s="20">
        <f t="shared" ref="I603:I610" si="329">$B$10</f>
        <v>0</v>
      </c>
      <c r="J603" s="22">
        <f t="shared" ref="J603:J610" si="330">F603+(I603/100*F603)</f>
        <v>0</v>
      </c>
      <c r="K603" s="22">
        <f t="shared" ref="K603:K610" si="331">G603+(I603/100*G603)</f>
        <v>0</v>
      </c>
      <c r="L603" s="21">
        <f t="shared" ref="L603:L610" si="332">TRUNC(J603+K603,2)</f>
        <v>0</v>
      </c>
      <c r="M603" s="23">
        <f t="shared" ref="M603:M610" si="333">IF((J603+K603),TRUNC((J603/(J603+K603)*O603),2),0)</f>
        <v>0</v>
      </c>
      <c r="N603" s="23">
        <f t="shared" ref="N603:N610" si="334">IF((J603+K603),TRUNC((K603/(J603+K603)*O603),2),0)</f>
        <v>0</v>
      </c>
      <c r="O603" s="21">
        <f t="shared" ref="O603:O610" si="335">TRUNC(L603*E603,2)</f>
        <v>0</v>
      </c>
      <c r="P603" s="24" t="str">
        <f>IF(O603&lt;=(Relatório!O592*1.05),"PREÇO VÁLIDO","PREÇO INVÁLIDO")</f>
        <v>PREÇO VÁLIDO</v>
      </c>
      <c r="Q603" s="25">
        <f>(O603/Relatório!O592)-1</f>
        <v>-1</v>
      </c>
    </row>
    <row r="604" spans="1:17" ht="18" x14ac:dyDescent="0.2">
      <c r="A604" s="59" t="s">
        <v>65</v>
      </c>
      <c r="B604" s="36">
        <v>97083</v>
      </c>
      <c r="C604" s="35" t="s">
        <v>75</v>
      </c>
      <c r="D604" s="35" t="s">
        <v>27</v>
      </c>
      <c r="E604" s="40">
        <v>1.92</v>
      </c>
      <c r="F604" s="20"/>
      <c r="G604" s="20"/>
      <c r="H604" s="21">
        <f t="shared" si="328"/>
        <v>0</v>
      </c>
      <c r="I604" s="20">
        <f t="shared" si="329"/>
        <v>0</v>
      </c>
      <c r="J604" s="22">
        <f t="shared" si="330"/>
        <v>0</v>
      </c>
      <c r="K604" s="22">
        <f t="shared" si="331"/>
        <v>0</v>
      </c>
      <c r="L604" s="21">
        <f t="shared" si="332"/>
        <v>0</v>
      </c>
      <c r="M604" s="23">
        <f t="shared" si="333"/>
        <v>0</v>
      </c>
      <c r="N604" s="23">
        <f t="shared" si="334"/>
        <v>0</v>
      </c>
      <c r="O604" s="21">
        <f t="shared" si="335"/>
        <v>0</v>
      </c>
      <c r="P604" s="24" t="str">
        <f>IF(O604&lt;=(Relatório!O593*1.05),"PREÇO VÁLIDO","PREÇO INVÁLIDO")</f>
        <v>PREÇO VÁLIDO</v>
      </c>
      <c r="Q604" s="25">
        <f>(O604/Relatório!O593)-1</f>
        <v>-1</v>
      </c>
    </row>
    <row r="605" spans="1:17" ht="18" x14ac:dyDescent="0.2">
      <c r="A605" s="59" t="s">
        <v>65</v>
      </c>
      <c r="B605" s="36">
        <v>96617</v>
      </c>
      <c r="C605" s="35" t="s">
        <v>76</v>
      </c>
      <c r="D605" s="35" t="s">
        <v>27</v>
      </c>
      <c r="E605" s="40">
        <v>1.92</v>
      </c>
      <c r="F605" s="20"/>
      <c r="G605" s="20"/>
      <c r="H605" s="21">
        <f t="shared" si="328"/>
        <v>0</v>
      </c>
      <c r="I605" s="20">
        <f t="shared" si="329"/>
        <v>0</v>
      </c>
      <c r="J605" s="22">
        <f t="shared" si="330"/>
        <v>0</v>
      </c>
      <c r="K605" s="22">
        <f t="shared" si="331"/>
        <v>0</v>
      </c>
      <c r="L605" s="21">
        <f t="shared" si="332"/>
        <v>0</v>
      </c>
      <c r="M605" s="23">
        <f t="shared" si="333"/>
        <v>0</v>
      </c>
      <c r="N605" s="23">
        <f t="shared" si="334"/>
        <v>0</v>
      </c>
      <c r="O605" s="21">
        <f t="shared" si="335"/>
        <v>0</v>
      </c>
      <c r="P605" s="24" t="str">
        <f>IF(O605&lt;=(Relatório!O594*1.05),"PREÇO VÁLIDO","PREÇO INVÁLIDO")</f>
        <v>PREÇO VÁLIDO</v>
      </c>
      <c r="Q605" s="25">
        <f>(O605/Relatório!O594)-1</f>
        <v>-1</v>
      </c>
    </row>
    <row r="606" spans="1:17" ht="18" x14ac:dyDescent="0.2">
      <c r="A606" s="59" t="s">
        <v>65</v>
      </c>
      <c r="B606" s="36">
        <v>96535</v>
      </c>
      <c r="C606" s="35" t="s">
        <v>515</v>
      </c>
      <c r="D606" s="35" t="s">
        <v>27</v>
      </c>
      <c r="E606" s="40">
        <v>4.7</v>
      </c>
      <c r="F606" s="20"/>
      <c r="G606" s="20"/>
      <c r="H606" s="21">
        <f t="shared" si="328"/>
        <v>0</v>
      </c>
      <c r="I606" s="20">
        <f t="shared" si="329"/>
        <v>0</v>
      </c>
      <c r="J606" s="22">
        <f t="shared" si="330"/>
        <v>0</v>
      </c>
      <c r="K606" s="22">
        <f t="shared" si="331"/>
        <v>0</v>
      </c>
      <c r="L606" s="21">
        <f t="shared" si="332"/>
        <v>0</v>
      </c>
      <c r="M606" s="23">
        <f t="shared" si="333"/>
        <v>0</v>
      </c>
      <c r="N606" s="23">
        <f t="shared" si="334"/>
        <v>0</v>
      </c>
      <c r="O606" s="21">
        <f t="shared" si="335"/>
        <v>0</v>
      </c>
      <c r="P606" s="24" t="str">
        <f>IF(O606&lt;=(Relatório!O595*1.05),"PREÇO VÁLIDO","PREÇO INVÁLIDO")</f>
        <v>PREÇO VÁLIDO</v>
      </c>
      <c r="Q606" s="25">
        <f>(O606/Relatório!O595)-1</f>
        <v>-1</v>
      </c>
    </row>
    <row r="607" spans="1:17" ht="18" x14ac:dyDescent="0.2">
      <c r="A607" s="59" t="s">
        <v>65</v>
      </c>
      <c r="B607" s="36">
        <v>93382</v>
      </c>
      <c r="C607" s="35" t="s">
        <v>55</v>
      </c>
      <c r="D607" s="35" t="s">
        <v>30</v>
      </c>
      <c r="E607" s="40">
        <v>3.26</v>
      </c>
      <c r="F607" s="20"/>
      <c r="G607" s="20"/>
      <c r="H607" s="21">
        <f t="shared" si="328"/>
        <v>0</v>
      </c>
      <c r="I607" s="20">
        <f t="shared" si="329"/>
        <v>0</v>
      </c>
      <c r="J607" s="22">
        <f t="shared" si="330"/>
        <v>0</v>
      </c>
      <c r="K607" s="22">
        <f t="shared" si="331"/>
        <v>0</v>
      </c>
      <c r="L607" s="21">
        <f t="shared" si="332"/>
        <v>0</v>
      </c>
      <c r="M607" s="23">
        <f t="shared" si="333"/>
        <v>0</v>
      </c>
      <c r="N607" s="23">
        <f t="shared" si="334"/>
        <v>0</v>
      </c>
      <c r="O607" s="21">
        <f t="shared" si="335"/>
        <v>0</v>
      </c>
      <c r="P607" s="24" t="str">
        <f>IF(O607&lt;=(Relatório!O596*1.05),"PREÇO VÁLIDO","PREÇO INVÁLIDO")</f>
        <v>PREÇO VÁLIDO</v>
      </c>
      <c r="Q607" s="25">
        <f>(O607/Relatório!O596)-1</f>
        <v>-1</v>
      </c>
    </row>
    <row r="608" spans="1:17" ht="18" x14ac:dyDescent="0.2">
      <c r="A608" s="59" t="s">
        <v>65</v>
      </c>
      <c r="B608" s="36">
        <v>96543</v>
      </c>
      <c r="C608" s="35" t="s">
        <v>37</v>
      </c>
      <c r="D608" s="35" t="s">
        <v>38</v>
      </c>
      <c r="E608" s="40">
        <v>4</v>
      </c>
      <c r="F608" s="20"/>
      <c r="G608" s="20"/>
      <c r="H608" s="21">
        <f t="shared" si="328"/>
        <v>0</v>
      </c>
      <c r="I608" s="20">
        <f t="shared" si="329"/>
        <v>0</v>
      </c>
      <c r="J608" s="22">
        <f t="shared" si="330"/>
        <v>0</v>
      </c>
      <c r="K608" s="22">
        <f t="shared" si="331"/>
        <v>0</v>
      </c>
      <c r="L608" s="21">
        <f t="shared" si="332"/>
        <v>0</v>
      </c>
      <c r="M608" s="23">
        <f t="shared" si="333"/>
        <v>0</v>
      </c>
      <c r="N608" s="23">
        <f t="shared" si="334"/>
        <v>0</v>
      </c>
      <c r="O608" s="21">
        <f t="shared" si="335"/>
        <v>0</v>
      </c>
      <c r="P608" s="24" t="str">
        <f>IF(O608&lt;=(Relatório!O597*1.05),"PREÇO VÁLIDO","PREÇO INVÁLIDO")</f>
        <v>PREÇO VÁLIDO</v>
      </c>
      <c r="Q608" s="25">
        <f>(O608/Relatório!O597)-1</f>
        <v>-1</v>
      </c>
    </row>
    <row r="609" spans="1:17" ht="18" x14ac:dyDescent="0.2">
      <c r="A609" s="59" t="s">
        <v>65</v>
      </c>
      <c r="B609" s="36">
        <v>96546</v>
      </c>
      <c r="C609" s="35" t="s">
        <v>39</v>
      </c>
      <c r="D609" s="35" t="s">
        <v>38</v>
      </c>
      <c r="E609" s="37">
        <v>33.5</v>
      </c>
      <c r="F609" s="20"/>
      <c r="G609" s="20"/>
      <c r="H609" s="21">
        <f t="shared" si="328"/>
        <v>0</v>
      </c>
      <c r="I609" s="20">
        <f t="shared" si="329"/>
        <v>0</v>
      </c>
      <c r="J609" s="22">
        <f t="shared" si="330"/>
        <v>0</v>
      </c>
      <c r="K609" s="22">
        <f t="shared" si="331"/>
        <v>0</v>
      </c>
      <c r="L609" s="21">
        <f t="shared" si="332"/>
        <v>0</v>
      </c>
      <c r="M609" s="23">
        <f t="shared" si="333"/>
        <v>0</v>
      </c>
      <c r="N609" s="23">
        <f t="shared" si="334"/>
        <v>0</v>
      </c>
      <c r="O609" s="21">
        <f t="shared" si="335"/>
        <v>0</v>
      </c>
      <c r="P609" s="24" t="str">
        <f>IF(O609&lt;=(Relatório!O598*1.05),"PREÇO VÁLIDO","PREÇO INVÁLIDO")</f>
        <v>PREÇO VÁLIDO</v>
      </c>
      <c r="Q609" s="25">
        <f>(O609/Relatório!O598)-1</f>
        <v>-1</v>
      </c>
    </row>
    <row r="610" spans="1:17" ht="18" x14ac:dyDescent="0.2">
      <c r="A610" s="59" t="s">
        <v>65</v>
      </c>
      <c r="B610" s="36">
        <v>96558</v>
      </c>
      <c r="C610" s="35" t="s">
        <v>40</v>
      </c>
      <c r="D610" s="35" t="s">
        <v>30</v>
      </c>
      <c r="E610" s="40">
        <v>0.6</v>
      </c>
      <c r="F610" s="20"/>
      <c r="G610" s="20"/>
      <c r="H610" s="21">
        <f t="shared" si="328"/>
        <v>0</v>
      </c>
      <c r="I610" s="20">
        <f t="shared" si="329"/>
        <v>0</v>
      </c>
      <c r="J610" s="22">
        <f t="shared" si="330"/>
        <v>0</v>
      </c>
      <c r="K610" s="22">
        <f t="shared" si="331"/>
        <v>0</v>
      </c>
      <c r="L610" s="21">
        <f t="shared" si="332"/>
        <v>0</v>
      </c>
      <c r="M610" s="23">
        <f t="shared" si="333"/>
        <v>0</v>
      </c>
      <c r="N610" s="23">
        <f t="shared" si="334"/>
        <v>0</v>
      </c>
      <c r="O610" s="21">
        <f t="shared" si="335"/>
        <v>0</v>
      </c>
      <c r="P610" s="24" t="str">
        <f>IF(O610&lt;=(Relatório!O599*1.05),"PREÇO VÁLIDO","PREÇO INVÁLIDO")</f>
        <v>PREÇO VÁLIDO</v>
      </c>
      <c r="Q610" s="25">
        <f>(O610/Relatório!O599)-1</f>
        <v>-1</v>
      </c>
    </row>
    <row r="611" spans="1:17" x14ac:dyDescent="0.2">
      <c r="A611" s="62"/>
      <c r="B611" s="63"/>
      <c r="C611" s="63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</row>
    <row r="612" spans="1:17" x14ac:dyDescent="0.2">
      <c r="A612" s="64" t="s">
        <v>516</v>
      </c>
      <c r="B612" s="65"/>
      <c r="C612" s="65"/>
      <c r="D612" s="65"/>
      <c r="E612" s="65"/>
      <c r="F612" s="71"/>
      <c r="G612" s="71"/>
      <c r="H612" s="65"/>
      <c r="I612" s="65"/>
      <c r="J612" s="65"/>
      <c r="K612" s="65"/>
      <c r="L612" s="65"/>
      <c r="M612" s="65"/>
      <c r="N612" s="65"/>
      <c r="O612" s="65"/>
      <c r="P612" s="65"/>
      <c r="Q612" s="65"/>
    </row>
    <row r="613" spans="1:17" ht="18" x14ac:dyDescent="0.2">
      <c r="A613" s="56" t="s">
        <v>14</v>
      </c>
      <c r="B613" s="55" t="s">
        <v>15</v>
      </c>
      <c r="C613" s="55" t="s">
        <v>16</v>
      </c>
      <c r="D613" s="55" t="s">
        <v>17</v>
      </c>
      <c r="E613" s="57" t="s">
        <v>18</v>
      </c>
      <c r="F613" s="53" t="s">
        <v>19</v>
      </c>
      <c r="G613" s="54" t="s">
        <v>20</v>
      </c>
      <c r="H613" s="55" t="s">
        <v>21</v>
      </c>
      <c r="I613" s="53" t="s">
        <v>22</v>
      </c>
      <c r="J613" s="55" t="s">
        <v>33</v>
      </c>
      <c r="K613" s="55" t="s">
        <v>34</v>
      </c>
      <c r="L613" s="55" t="s">
        <v>23</v>
      </c>
      <c r="M613" s="55" t="s">
        <v>35</v>
      </c>
      <c r="N613" s="55" t="s">
        <v>36</v>
      </c>
      <c r="O613" s="55" t="s">
        <v>24</v>
      </c>
      <c r="P613" s="55" t="s">
        <v>25</v>
      </c>
      <c r="Q613" s="55" t="s">
        <v>26</v>
      </c>
    </row>
    <row r="614" spans="1:17" ht="27" x14ac:dyDescent="0.2">
      <c r="A614" s="58" t="s">
        <v>82</v>
      </c>
      <c r="B614" s="29" t="s">
        <v>116</v>
      </c>
      <c r="C614" s="29" t="s">
        <v>117</v>
      </c>
      <c r="D614" s="29" t="s">
        <v>30</v>
      </c>
      <c r="E614" s="30">
        <v>0.4</v>
      </c>
      <c r="F614" s="20"/>
      <c r="G614" s="20"/>
      <c r="H614" s="21">
        <f t="shared" ref="H614:H622" si="336">TRUNC(F614+G614,2)</f>
        <v>0</v>
      </c>
      <c r="I614" s="20">
        <f t="shared" ref="I614:I622" si="337">$B$10</f>
        <v>0</v>
      </c>
      <c r="J614" s="22">
        <f t="shared" ref="J614:J622" si="338">F614+(I614/100*F614)</f>
        <v>0</v>
      </c>
      <c r="K614" s="22">
        <f t="shared" ref="K614:K622" si="339">G614+(I614/100*G614)</f>
        <v>0</v>
      </c>
      <c r="L614" s="21">
        <f t="shared" ref="L614:L622" si="340">TRUNC(J614+K614,2)</f>
        <v>0</v>
      </c>
      <c r="M614" s="23">
        <f t="shared" ref="M614:M622" si="341">IF((J614+K614),TRUNC((J614/(J614+K614)*O614),2),0)</f>
        <v>0</v>
      </c>
      <c r="N614" s="23">
        <f t="shared" ref="N614:N622" si="342">IF((J614+K614),TRUNC((K614/(J614+K614)*O614),2),0)</f>
        <v>0</v>
      </c>
      <c r="O614" s="21">
        <f t="shared" ref="O614:O622" si="343">TRUNC(L614*E614,2)</f>
        <v>0</v>
      </c>
      <c r="P614" s="24" t="str">
        <f>IF(O614&lt;=(Relatório!O603*1.05),"PREÇO VÁLIDO","PREÇO INVÁLIDO")</f>
        <v>PREÇO VÁLIDO</v>
      </c>
      <c r="Q614" s="25">
        <f>(O614/Relatório!O603)-1</f>
        <v>-1</v>
      </c>
    </row>
    <row r="615" spans="1:17" ht="18" x14ac:dyDescent="0.2">
      <c r="A615" s="58" t="s">
        <v>82</v>
      </c>
      <c r="B615" s="29" t="s">
        <v>102</v>
      </c>
      <c r="C615" s="29" t="s">
        <v>103</v>
      </c>
      <c r="D615" s="29" t="s">
        <v>30</v>
      </c>
      <c r="E615" s="30">
        <v>0.6</v>
      </c>
      <c r="F615" s="20"/>
      <c r="G615" s="20"/>
      <c r="H615" s="21">
        <f t="shared" si="336"/>
        <v>0</v>
      </c>
      <c r="I615" s="20">
        <f t="shared" si="337"/>
        <v>0</v>
      </c>
      <c r="J615" s="22">
        <f t="shared" si="338"/>
        <v>0</v>
      </c>
      <c r="K615" s="22">
        <f t="shared" si="339"/>
        <v>0</v>
      </c>
      <c r="L615" s="21">
        <f t="shared" si="340"/>
        <v>0</v>
      </c>
      <c r="M615" s="23">
        <f t="shared" si="341"/>
        <v>0</v>
      </c>
      <c r="N615" s="23">
        <f t="shared" si="342"/>
        <v>0</v>
      </c>
      <c r="O615" s="21">
        <f t="shared" si="343"/>
        <v>0</v>
      </c>
      <c r="P615" s="24" t="str">
        <f>IF(O615&lt;=(Relatório!O604*1.05),"PREÇO VÁLIDO","PREÇO INVÁLIDO")</f>
        <v>PREÇO VÁLIDO</v>
      </c>
      <c r="Q615" s="25">
        <f>(O615/Relatório!O604)-1</f>
        <v>-1</v>
      </c>
    </row>
    <row r="616" spans="1:17" ht="18" x14ac:dyDescent="0.2">
      <c r="A616" s="59" t="s">
        <v>65</v>
      </c>
      <c r="B616" s="36">
        <v>92413</v>
      </c>
      <c r="C616" s="35" t="s">
        <v>114</v>
      </c>
      <c r="D616" s="35" t="s">
        <v>27</v>
      </c>
      <c r="E616" s="40">
        <v>7.6</v>
      </c>
      <c r="F616" s="20"/>
      <c r="G616" s="20"/>
      <c r="H616" s="21">
        <f t="shared" si="336"/>
        <v>0</v>
      </c>
      <c r="I616" s="20">
        <f t="shared" si="337"/>
        <v>0</v>
      </c>
      <c r="J616" s="22">
        <f t="shared" si="338"/>
        <v>0</v>
      </c>
      <c r="K616" s="22">
        <f t="shared" si="339"/>
        <v>0</v>
      </c>
      <c r="L616" s="21">
        <f t="shared" si="340"/>
        <v>0</v>
      </c>
      <c r="M616" s="23">
        <f t="shared" si="341"/>
        <v>0</v>
      </c>
      <c r="N616" s="23">
        <f t="shared" si="342"/>
        <v>0</v>
      </c>
      <c r="O616" s="21">
        <f t="shared" si="343"/>
        <v>0</v>
      </c>
      <c r="P616" s="24" t="str">
        <f>IF(O616&lt;=(Relatório!O605*1.05),"PREÇO VÁLIDO","PREÇO INVÁLIDO")</f>
        <v>PREÇO VÁLIDO</v>
      </c>
      <c r="Q616" s="25">
        <f>(O616/Relatório!O605)-1</f>
        <v>-1</v>
      </c>
    </row>
    <row r="617" spans="1:17" ht="18" x14ac:dyDescent="0.2">
      <c r="A617" s="59" t="s">
        <v>65</v>
      </c>
      <c r="B617" s="36">
        <v>92759</v>
      </c>
      <c r="C617" s="35" t="s">
        <v>41</v>
      </c>
      <c r="D617" s="35" t="s">
        <v>38</v>
      </c>
      <c r="E617" s="37">
        <v>20.5</v>
      </c>
      <c r="F617" s="20"/>
      <c r="G617" s="20"/>
      <c r="H617" s="21">
        <f t="shared" si="336"/>
        <v>0</v>
      </c>
      <c r="I617" s="20">
        <f t="shared" si="337"/>
        <v>0</v>
      </c>
      <c r="J617" s="22">
        <f t="shared" si="338"/>
        <v>0</v>
      </c>
      <c r="K617" s="22">
        <f t="shared" si="339"/>
        <v>0</v>
      </c>
      <c r="L617" s="21">
        <f t="shared" si="340"/>
        <v>0</v>
      </c>
      <c r="M617" s="23">
        <f t="shared" si="341"/>
        <v>0</v>
      </c>
      <c r="N617" s="23">
        <f t="shared" si="342"/>
        <v>0</v>
      </c>
      <c r="O617" s="21">
        <f t="shared" si="343"/>
        <v>0</v>
      </c>
      <c r="P617" s="24" t="str">
        <f>IF(O617&lt;=(Relatório!O606*1.05),"PREÇO VÁLIDO","PREÇO INVÁLIDO")</f>
        <v>PREÇO VÁLIDO</v>
      </c>
      <c r="Q617" s="25">
        <f>(O617/Relatório!O606)-1</f>
        <v>-1</v>
      </c>
    </row>
    <row r="618" spans="1:17" ht="18" x14ac:dyDescent="0.2">
      <c r="A618" s="59" t="s">
        <v>65</v>
      </c>
      <c r="B618" s="36">
        <v>92760</v>
      </c>
      <c r="C618" s="35" t="s">
        <v>120</v>
      </c>
      <c r="D618" s="35" t="s">
        <v>38</v>
      </c>
      <c r="E618" s="37">
        <v>15.1</v>
      </c>
      <c r="F618" s="20"/>
      <c r="G618" s="20"/>
      <c r="H618" s="21">
        <f t="shared" si="336"/>
        <v>0</v>
      </c>
      <c r="I618" s="20">
        <f t="shared" si="337"/>
        <v>0</v>
      </c>
      <c r="J618" s="22">
        <f t="shared" si="338"/>
        <v>0</v>
      </c>
      <c r="K618" s="22">
        <f t="shared" si="339"/>
        <v>0</v>
      </c>
      <c r="L618" s="21">
        <f t="shared" si="340"/>
        <v>0</v>
      </c>
      <c r="M618" s="23">
        <f t="shared" si="341"/>
        <v>0</v>
      </c>
      <c r="N618" s="23">
        <f t="shared" si="342"/>
        <v>0</v>
      </c>
      <c r="O618" s="21">
        <f t="shared" si="343"/>
        <v>0</v>
      </c>
      <c r="P618" s="24" t="str">
        <f>IF(O618&lt;=(Relatório!O607*1.05),"PREÇO VÁLIDO","PREÇO INVÁLIDO")</f>
        <v>PREÇO VÁLIDO</v>
      </c>
      <c r="Q618" s="25">
        <f>(O618/Relatório!O607)-1</f>
        <v>-1</v>
      </c>
    </row>
    <row r="619" spans="1:17" ht="18" x14ac:dyDescent="0.2">
      <c r="A619" s="59" t="s">
        <v>65</v>
      </c>
      <c r="B619" s="36">
        <v>92762</v>
      </c>
      <c r="C619" s="35" t="s">
        <v>43</v>
      </c>
      <c r="D619" s="35" t="s">
        <v>38</v>
      </c>
      <c r="E619" s="37">
        <v>20.9</v>
      </c>
      <c r="F619" s="20"/>
      <c r="G619" s="20"/>
      <c r="H619" s="21">
        <f t="shared" si="336"/>
        <v>0</v>
      </c>
      <c r="I619" s="20">
        <f t="shared" si="337"/>
        <v>0</v>
      </c>
      <c r="J619" s="22">
        <f t="shared" si="338"/>
        <v>0</v>
      </c>
      <c r="K619" s="22">
        <f t="shared" si="339"/>
        <v>0</v>
      </c>
      <c r="L619" s="21">
        <f t="shared" si="340"/>
        <v>0</v>
      </c>
      <c r="M619" s="23">
        <f t="shared" si="341"/>
        <v>0</v>
      </c>
      <c r="N619" s="23">
        <f t="shared" si="342"/>
        <v>0</v>
      </c>
      <c r="O619" s="21">
        <f t="shared" si="343"/>
        <v>0</v>
      </c>
      <c r="P619" s="24" t="str">
        <f>IF(O619&lt;=(Relatório!O608*1.05),"PREÇO VÁLIDO","PREÇO INVÁLIDO")</f>
        <v>PREÇO VÁLIDO</v>
      </c>
      <c r="Q619" s="25">
        <f>(O619/Relatório!O608)-1</f>
        <v>-1</v>
      </c>
    </row>
    <row r="620" spans="1:17" ht="18" x14ac:dyDescent="0.2">
      <c r="A620" s="59" t="s">
        <v>65</v>
      </c>
      <c r="B620" s="36">
        <v>92448</v>
      </c>
      <c r="C620" s="35" t="s">
        <v>119</v>
      </c>
      <c r="D620" s="35" t="s">
        <v>27</v>
      </c>
      <c r="E620" s="40">
        <v>6.6</v>
      </c>
      <c r="F620" s="20"/>
      <c r="G620" s="20"/>
      <c r="H620" s="21">
        <f t="shared" si="336"/>
        <v>0</v>
      </c>
      <c r="I620" s="20">
        <f t="shared" si="337"/>
        <v>0</v>
      </c>
      <c r="J620" s="22">
        <f t="shared" si="338"/>
        <v>0</v>
      </c>
      <c r="K620" s="22">
        <f t="shared" si="339"/>
        <v>0</v>
      </c>
      <c r="L620" s="21">
        <f t="shared" si="340"/>
        <v>0</v>
      </c>
      <c r="M620" s="23">
        <f t="shared" si="341"/>
        <v>0</v>
      </c>
      <c r="N620" s="23">
        <f t="shared" si="342"/>
        <v>0</v>
      </c>
      <c r="O620" s="21">
        <f t="shared" si="343"/>
        <v>0</v>
      </c>
      <c r="P620" s="24" t="str">
        <f>IF(O620&lt;=(Relatório!O609*1.05),"PREÇO VÁLIDO","PREÇO INVÁLIDO")</f>
        <v>PREÇO VÁLIDO</v>
      </c>
      <c r="Q620" s="25">
        <f>(O620/Relatório!O609)-1</f>
        <v>-1</v>
      </c>
    </row>
    <row r="621" spans="1:17" ht="18" x14ac:dyDescent="0.2">
      <c r="A621" s="59" t="s">
        <v>65</v>
      </c>
      <c r="B621" s="43">
        <v>103761</v>
      </c>
      <c r="C621" s="35" t="s">
        <v>136</v>
      </c>
      <c r="D621" s="35" t="s">
        <v>27</v>
      </c>
      <c r="E621" s="40">
        <v>2.4</v>
      </c>
      <c r="F621" s="20"/>
      <c r="G621" s="20"/>
      <c r="H621" s="21">
        <f t="shared" si="336"/>
        <v>0</v>
      </c>
      <c r="I621" s="20">
        <f t="shared" si="337"/>
        <v>0</v>
      </c>
      <c r="J621" s="22">
        <f t="shared" si="338"/>
        <v>0</v>
      </c>
      <c r="K621" s="22">
        <f t="shared" si="339"/>
        <v>0</v>
      </c>
      <c r="L621" s="21">
        <f t="shared" si="340"/>
        <v>0</v>
      </c>
      <c r="M621" s="23">
        <f t="shared" si="341"/>
        <v>0</v>
      </c>
      <c r="N621" s="23">
        <f t="shared" si="342"/>
        <v>0</v>
      </c>
      <c r="O621" s="21">
        <f t="shared" si="343"/>
        <v>0</v>
      </c>
      <c r="P621" s="24" t="str">
        <f>IF(O621&lt;=(Relatório!O610*1.05),"PREÇO VÁLIDO","PREÇO INVÁLIDO")</f>
        <v>PREÇO VÁLIDO</v>
      </c>
      <c r="Q621" s="25">
        <f>(O621/Relatório!O610)-1</f>
        <v>-1</v>
      </c>
    </row>
    <row r="622" spans="1:17" ht="18" x14ac:dyDescent="0.2">
      <c r="A622" s="59" t="s">
        <v>65</v>
      </c>
      <c r="B622" s="36">
        <v>92769</v>
      </c>
      <c r="C622" s="35" t="s">
        <v>57</v>
      </c>
      <c r="D622" s="35" t="s">
        <v>38</v>
      </c>
      <c r="E622" s="37">
        <v>14.7</v>
      </c>
      <c r="F622" s="20"/>
      <c r="G622" s="20"/>
      <c r="H622" s="21">
        <f t="shared" si="336"/>
        <v>0</v>
      </c>
      <c r="I622" s="20">
        <f t="shared" si="337"/>
        <v>0</v>
      </c>
      <c r="J622" s="22">
        <f t="shared" si="338"/>
        <v>0</v>
      </c>
      <c r="K622" s="22">
        <f t="shared" si="339"/>
        <v>0</v>
      </c>
      <c r="L622" s="21">
        <f t="shared" si="340"/>
        <v>0</v>
      </c>
      <c r="M622" s="23">
        <f t="shared" si="341"/>
        <v>0</v>
      </c>
      <c r="N622" s="23">
        <f t="shared" si="342"/>
        <v>0</v>
      </c>
      <c r="O622" s="21">
        <f t="shared" si="343"/>
        <v>0</v>
      </c>
      <c r="P622" s="24" t="str">
        <f>IF(O622&lt;=(Relatório!O611*1.05),"PREÇO VÁLIDO","PREÇO INVÁLIDO")</f>
        <v>PREÇO VÁLIDO</v>
      </c>
      <c r="Q622" s="25">
        <f>(O622/Relatório!O611)-1</f>
        <v>-1</v>
      </c>
    </row>
    <row r="623" spans="1:17" x14ac:dyDescent="0.2">
      <c r="A623" s="62"/>
      <c r="B623" s="63"/>
      <c r="C623" s="63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</row>
    <row r="624" spans="1:17" x14ac:dyDescent="0.2">
      <c r="A624" s="64" t="s">
        <v>517</v>
      </c>
      <c r="B624" s="65"/>
      <c r="C624" s="65"/>
      <c r="D624" s="65"/>
      <c r="E624" s="65"/>
      <c r="F624" s="71"/>
      <c r="G624" s="71"/>
      <c r="H624" s="65"/>
      <c r="I624" s="65"/>
      <c r="J624" s="65"/>
      <c r="K624" s="65"/>
      <c r="L624" s="65"/>
      <c r="M624" s="65"/>
      <c r="N624" s="65"/>
      <c r="O624" s="65"/>
      <c r="P624" s="65"/>
      <c r="Q624" s="65"/>
    </row>
    <row r="625" spans="1:17" ht="18" x14ac:dyDescent="0.2">
      <c r="A625" s="56" t="s">
        <v>14</v>
      </c>
      <c r="B625" s="55" t="s">
        <v>15</v>
      </c>
      <c r="C625" s="55" t="s">
        <v>16</v>
      </c>
      <c r="D625" s="55" t="s">
        <v>17</v>
      </c>
      <c r="E625" s="57" t="s">
        <v>18</v>
      </c>
      <c r="F625" s="53" t="s">
        <v>19</v>
      </c>
      <c r="G625" s="54" t="s">
        <v>20</v>
      </c>
      <c r="H625" s="55" t="s">
        <v>21</v>
      </c>
      <c r="I625" s="53" t="s">
        <v>22</v>
      </c>
      <c r="J625" s="55" t="s">
        <v>33</v>
      </c>
      <c r="K625" s="55" t="s">
        <v>34</v>
      </c>
      <c r="L625" s="55" t="s">
        <v>23</v>
      </c>
      <c r="M625" s="55" t="s">
        <v>35</v>
      </c>
      <c r="N625" s="55" t="s">
        <v>36</v>
      </c>
      <c r="O625" s="55" t="s">
        <v>24</v>
      </c>
      <c r="P625" s="55" t="s">
        <v>25</v>
      </c>
      <c r="Q625" s="55" t="s">
        <v>26</v>
      </c>
    </row>
    <row r="626" spans="1:17" ht="18" x14ac:dyDescent="0.2">
      <c r="A626" s="59" t="s">
        <v>65</v>
      </c>
      <c r="B626" s="43">
        <v>103324</v>
      </c>
      <c r="C626" s="35" t="s">
        <v>150</v>
      </c>
      <c r="D626" s="35" t="s">
        <v>27</v>
      </c>
      <c r="E626" s="37">
        <v>16.8</v>
      </c>
      <c r="F626" s="20"/>
      <c r="G626" s="20"/>
      <c r="H626" s="21">
        <f t="shared" ref="H626:H632" si="344">TRUNC(F626+G626,2)</f>
        <v>0</v>
      </c>
      <c r="I626" s="20">
        <f t="shared" ref="I626:I632" si="345">$B$10</f>
        <v>0</v>
      </c>
      <c r="J626" s="22">
        <f t="shared" ref="J626:J632" si="346">F626+(I626/100*F626)</f>
        <v>0</v>
      </c>
      <c r="K626" s="22">
        <f t="shared" ref="K626:K632" si="347">G626+(I626/100*G626)</f>
        <v>0</v>
      </c>
      <c r="L626" s="21">
        <f t="shared" ref="L626:L632" si="348">TRUNC(J626+K626,2)</f>
        <v>0</v>
      </c>
      <c r="M626" s="23">
        <f t="shared" ref="M626:M632" si="349">IF((J626+K626),TRUNC((J626/(J626+K626)*O626),2),0)</f>
        <v>0</v>
      </c>
      <c r="N626" s="23">
        <f t="shared" ref="N626:N632" si="350">IF((J626+K626),TRUNC((K626/(J626+K626)*O626),2),0)</f>
        <v>0</v>
      </c>
      <c r="O626" s="21">
        <f t="shared" ref="O626:O632" si="351">TRUNC(L626*E626,2)</f>
        <v>0</v>
      </c>
      <c r="P626" s="24" t="str">
        <f>IF(O626&lt;=(Relatório!O615*1.05),"PREÇO VÁLIDO","PREÇO INVÁLIDO")</f>
        <v>PREÇO VÁLIDO</v>
      </c>
      <c r="Q626" s="25">
        <f>(O626/Relatório!O615)-1</f>
        <v>-1</v>
      </c>
    </row>
    <row r="627" spans="1:17" ht="18" x14ac:dyDescent="0.2">
      <c r="A627" s="59" t="s">
        <v>65</v>
      </c>
      <c r="B627" s="36">
        <v>87879</v>
      </c>
      <c r="C627" s="35" t="s">
        <v>59</v>
      </c>
      <c r="D627" s="35" t="s">
        <v>27</v>
      </c>
      <c r="E627" s="37">
        <v>34</v>
      </c>
      <c r="F627" s="20"/>
      <c r="G627" s="20"/>
      <c r="H627" s="21">
        <f t="shared" si="344"/>
        <v>0</v>
      </c>
      <c r="I627" s="20">
        <f t="shared" si="345"/>
        <v>0</v>
      </c>
      <c r="J627" s="22">
        <f t="shared" si="346"/>
        <v>0</v>
      </c>
      <c r="K627" s="22">
        <f t="shared" si="347"/>
        <v>0</v>
      </c>
      <c r="L627" s="21">
        <f t="shared" si="348"/>
        <v>0</v>
      </c>
      <c r="M627" s="23">
        <f t="shared" si="349"/>
        <v>0</v>
      </c>
      <c r="N627" s="23">
        <f t="shared" si="350"/>
        <v>0</v>
      </c>
      <c r="O627" s="21">
        <f t="shared" si="351"/>
        <v>0</v>
      </c>
      <c r="P627" s="24" t="str">
        <f>IF(O627&lt;=(Relatório!O616*1.05),"PREÇO VÁLIDO","PREÇO INVÁLIDO")</f>
        <v>PREÇO VÁLIDO</v>
      </c>
      <c r="Q627" s="25">
        <f>(O627/Relatório!O616)-1</f>
        <v>-1</v>
      </c>
    </row>
    <row r="628" spans="1:17" ht="18" x14ac:dyDescent="0.2">
      <c r="A628" s="59" t="s">
        <v>65</v>
      </c>
      <c r="B628" s="36">
        <v>87529</v>
      </c>
      <c r="C628" s="35" t="s">
        <v>518</v>
      </c>
      <c r="D628" s="35" t="s">
        <v>27</v>
      </c>
      <c r="E628" s="37">
        <v>10.57</v>
      </c>
      <c r="F628" s="20"/>
      <c r="G628" s="20"/>
      <c r="H628" s="21">
        <f t="shared" si="344"/>
        <v>0</v>
      </c>
      <c r="I628" s="20">
        <f t="shared" si="345"/>
        <v>0</v>
      </c>
      <c r="J628" s="22">
        <f t="shared" si="346"/>
        <v>0</v>
      </c>
      <c r="K628" s="22">
        <f t="shared" si="347"/>
        <v>0</v>
      </c>
      <c r="L628" s="21">
        <f t="shared" si="348"/>
        <v>0</v>
      </c>
      <c r="M628" s="23">
        <f t="shared" si="349"/>
        <v>0</v>
      </c>
      <c r="N628" s="23">
        <f t="shared" si="350"/>
        <v>0</v>
      </c>
      <c r="O628" s="21">
        <f t="shared" si="351"/>
        <v>0</v>
      </c>
      <c r="P628" s="24" t="str">
        <f>IF(O628&lt;=(Relatório!O617*1.05),"PREÇO VÁLIDO","PREÇO INVÁLIDO")</f>
        <v>PREÇO VÁLIDO</v>
      </c>
      <c r="Q628" s="25">
        <f>(O628/Relatório!O617)-1</f>
        <v>-1</v>
      </c>
    </row>
    <row r="629" spans="1:17" ht="18" x14ac:dyDescent="0.2">
      <c r="A629" s="59" t="s">
        <v>65</v>
      </c>
      <c r="B629" s="36">
        <v>87775</v>
      </c>
      <c r="C629" s="35" t="s">
        <v>61</v>
      </c>
      <c r="D629" s="35" t="s">
        <v>27</v>
      </c>
      <c r="E629" s="37">
        <v>23.42</v>
      </c>
      <c r="F629" s="20"/>
      <c r="G629" s="20"/>
      <c r="H629" s="21">
        <f t="shared" si="344"/>
        <v>0</v>
      </c>
      <c r="I629" s="20">
        <f t="shared" si="345"/>
        <v>0</v>
      </c>
      <c r="J629" s="22">
        <f t="shared" si="346"/>
        <v>0</v>
      </c>
      <c r="K629" s="22">
        <f t="shared" si="347"/>
        <v>0</v>
      </c>
      <c r="L629" s="21">
        <f t="shared" si="348"/>
        <v>0</v>
      </c>
      <c r="M629" s="23">
        <f t="shared" si="349"/>
        <v>0</v>
      </c>
      <c r="N629" s="23">
        <f t="shared" si="350"/>
        <v>0</v>
      </c>
      <c r="O629" s="21">
        <f t="shared" si="351"/>
        <v>0</v>
      </c>
      <c r="P629" s="24" t="str">
        <f>IF(O629&lt;=(Relatório!O618*1.05),"PREÇO VÁLIDO","PREÇO INVÁLIDO")</f>
        <v>PREÇO VÁLIDO</v>
      </c>
      <c r="Q629" s="25">
        <f>(O629/Relatório!O618)-1</f>
        <v>-1</v>
      </c>
    </row>
    <row r="630" spans="1:17" ht="18" x14ac:dyDescent="0.2">
      <c r="A630" s="59" t="s">
        <v>65</v>
      </c>
      <c r="B630" s="36">
        <v>88485</v>
      </c>
      <c r="C630" s="35" t="s">
        <v>51</v>
      </c>
      <c r="D630" s="35" t="s">
        <v>27</v>
      </c>
      <c r="E630" s="37">
        <v>34</v>
      </c>
      <c r="F630" s="20"/>
      <c r="G630" s="20"/>
      <c r="H630" s="21">
        <f t="shared" si="344"/>
        <v>0</v>
      </c>
      <c r="I630" s="20">
        <f t="shared" si="345"/>
        <v>0</v>
      </c>
      <c r="J630" s="22">
        <f t="shared" si="346"/>
        <v>0</v>
      </c>
      <c r="K630" s="22">
        <f t="shared" si="347"/>
        <v>0</v>
      </c>
      <c r="L630" s="21">
        <f t="shared" si="348"/>
        <v>0</v>
      </c>
      <c r="M630" s="23">
        <f t="shared" si="349"/>
        <v>0</v>
      </c>
      <c r="N630" s="23">
        <f t="shared" si="350"/>
        <v>0</v>
      </c>
      <c r="O630" s="21">
        <f t="shared" si="351"/>
        <v>0</v>
      </c>
      <c r="P630" s="24" t="str">
        <f>IF(O630&lt;=(Relatório!O619*1.05),"PREÇO VÁLIDO","PREÇO INVÁLIDO")</f>
        <v>PREÇO VÁLIDO</v>
      </c>
      <c r="Q630" s="25">
        <f>(O630/Relatório!O619)-1</f>
        <v>-1</v>
      </c>
    </row>
    <row r="631" spans="1:17" ht="18" x14ac:dyDescent="0.2">
      <c r="A631" s="59" t="s">
        <v>65</v>
      </c>
      <c r="B631" s="36">
        <v>88489</v>
      </c>
      <c r="C631" s="35" t="s">
        <v>52</v>
      </c>
      <c r="D631" s="35" t="s">
        <v>27</v>
      </c>
      <c r="E631" s="37">
        <v>34</v>
      </c>
      <c r="F631" s="20"/>
      <c r="G631" s="20"/>
      <c r="H631" s="21">
        <f t="shared" si="344"/>
        <v>0</v>
      </c>
      <c r="I631" s="20">
        <f t="shared" si="345"/>
        <v>0</v>
      </c>
      <c r="J631" s="22">
        <f t="shared" si="346"/>
        <v>0</v>
      </c>
      <c r="K631" s="22">
        <f t="shared" si="347"/>
        <v>0</v>
      </c>
      <c r="L631" s="21">
        <f t="shared" si="348"/>
        <v>0</v>
      </c>
      <c r="M631" s="23">
        <f t="shared" si="349"/>
        <v>0</v>
      </c>
      <c r="N631" s="23">
        <f t="shared" si="350"/>
        <v>0</v>
      </c>
      <c r="O631" s="21">
        <f t="shared" si="351"/>
        <v>0</v>
      </c>
      <c r="P631" s="24" t="str">
        <f>IF(O631&lt;=(Relatório!O620*1.05),"PREÇO VÁLIDO","PREÇO INVÁLIDO")</f>
        <v>PREÇO VÁLIDO</v>
      </c>
      <c r="Q631" s="25">
        <f>(O631/Relatório!O620)-1</f>
        <v>-1</v>
      </c>
    </row>
    <row r="632" spans="1:17" ht="18" x14ac:dyDescent="0.2">
      <c r="A632" s="59" t="s">
        <v>65</v>
      </c>
      <c r="B632" s="36">
        <v>93187</v>
      </c>
      <c r="C632" s="35" t="s">
        <v>155</v>
      </c>
      <c r="D632" s="35" t="s">
        <v>29</v>
      </c>
      <c r="E632" s="40">
        <v>2.2400000000000002</v>
      </c>
      <c r="F632" s="20"/>
      <c r="G632" s="20"/>
      <c r="H632" s="21">
        <f t="shared" si="344"/>
        <v>0</v>
      </c>
      <c r="I632" s="20">
        <f t="shared" si="345"/>
        <v>0</v>
      </c>
      <c r="J632" s="22">
        <f t="shared" si="346"/>
        <v>0</v>
      </c>
      <c r="K632" s="22">
        <f t="shared" si="347"/>
        <v>0</v>
      </c>
      <c r="L632" s="21">
        <f t="shared" si="348"/>
        <v>0</v>
      </c>
      <c r="M632" s="23">
        <f t="shared" si="349"/>
        <v>0</v>
      </c>
      <c r="N632" s="23">
        <f t="shared" si="350"/>
        <v>0</v>
      </c>
      <c r="O632" s="21">
        <f t="shared" si="351"/>
        <v>0</v>
      </c>
      <c r="P632" s="24" t="str">
        <f>IF(O632&lt;=(Relatório!O621*1.05),"PREÇO VÁLIDO","PREÇO INVÁLIDO")</f>
        <v>PREÇO VÁLIDO</v>
      </c>
      <c r="Q632" s="25">
        <f>(O632/Relatório!O621)-1</f>
        <v>-1</v>
      </c>
    </row>
    <row r="633" spans="1:17" x14ac:dyDescent="0.2">
      <c r="A633" s="62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</row>
    <row r="634" spans="1:17" x14ac:dyDescent="0.2">
      <c r="A634" s="64" t="s">
        <v>519</v>
      </c>
      <c r="B634" s="65"/>
      <c r="C634" s="65"/>
      <c r="D634" s="65"/>
      <c r="E634" s="65"/>
      <c r="F634" s="71"/>
      <c r="G634" s="71"/>
      <c r="H634" s="65"/>
      <c r="I634" s="65"/>
      <c r="J634" s="65"/>
      <c r="K634" s="65"/>
      <c r="L634" s="65"/>
      <c r="M634" s="65"/>
      <c r="N634" s="65"/>
      <c r="O634" s="65"/>
      <c r="P634" s="65"/>
      <c r="Q634" s="65"/>
    </row>
    <row r="635" spans="1:17" ht="18" x14ac:dyDescent="0.2">
      <c r="A635" s="56" t="s">
        <v>14</v>
      </c>
      <c r="B635" s="55" t="s">
        <v>15</v>
      </c>
      <c r="C635" s="55" t="s">
        <v>16</v>
      </c>
      <c r="D635" s="55" t="s">
        <v>17</v>
      </c>
      <c r="E635" s="57" t="s">
        <v>18</v>
      </c>
      <c r="F635" s="53" t="s">
        <v>19</v>
      </c>
      <c r="G635" s="54" t="s">
        <v>20</v>
      </c>
      <c r="H635" s="55" t="s">
        <v>21</v>
      </c>
      <c r="I635" s="53" t="s">
        <v>22</v>
      </c>
      <c r="J635" s="55" t="s">
        <v>33</v>
      </c>
      <c r="K635" s="55" t="s">
        <v>34</v>
      </c>
      <c r="L635" s="55" t="s">
        <v>23</v>
      </c>
      <c r="M635" s="55" t="s">
        <v>35</v>
      </c>
      <c r="N635" s="55" t="s">
        <v>36</v>
      </c>
      <c r="O635" s="55" t="s">
        <v>24</v>
      </c>
      <c r="P635" s="55" t="s">
        <v>25</v>
      </c>
      <c r="Q635" s="55" t="s">
        <v>26</v>
      </c>
    </row>
    <row r="636" spans="1:17" ht="18" x14ac:dyDescent="0.2">
      <c r="A636" s="59" t="s">
        <v>65</v>
      </c>
      <c r="B636" s="36">
        <v>91341</v>
      </c>
      <c r="C636" s="35" t="s">
        <v>182</v>
      </c>
      <c r="D636" s="35" t="s">
        <v>27</v>
      </c>
      <c r="E636" s="40">
        <v>3.12</v>
      </c>
      <c r="F636" s="20"/>
      <c r="G636" s="20"/>
      <c r="H636" s="21">
        <f>TRUNC(F636+G636,2)</f>
        <v>0</v>
      </c>
      <c r="I636" s="20">
        <f>$B$10</f>
        <v>0</v>
      </c>
      <c r="J636" s="22">
        <f>F636+(I636/100*F636)</f>
        <v>0</v>
      </c>
      <c r="K636" s="22">
        <f>G636+(I636/100*G636)</f>
        <v>0</v>
      </c>
      <c r="L636" s="21">
        <f>TRUNC(J636+K636,2)</f>
        <v>0</v>
      </c>
      <c r="M636" s="23">
        <f>IF((J636+K636),TRUNC((J636/(J636+K636)*O636),2),0)</f>
        <v>0</v>
      </c>
      <c r="N636" s="23">
        <f>IF((J636+K636),TRUNC((K636/(J636+K636)*O636),2),0)</f>
        <v>0</v>
      </c>
      <c r="O636" s="21">
        <f>TRUNC(L636*E636,2)</f>
        <v>0</v>
      </c>
      <c r="P636" s="24" t="str">
        <f>IF(O636&lt;=(Relatório!O625*1.05),"PREÇO VÁLIDO","PREÇO INVÁLIDO")</f>
        <v>PREÇO VÁLIDO</v>
      </c>
      <c r="Q636" s="25">
        <f>(O636/Relatório!O625)-1</f>
        <v>-1</v>
      </c>
    </row>
    <row r="637" spans="1:17" x14ac:dyDescent="0.2">
      <c r="A637" s="62"/>
      <c r="B637" s="63"/>
      <c r="C637" s="63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</row>
    <row r="638" spans="1:17" x14ac:dyDescent="0.2">
      <c r="A638" s="64" t="s">
        <v>520</v>
      </c>
      <c r="B638" s="65"/>
      <c r="C638" s="65"/>
      <c r="D638" s="65"/>
      <c r="E638" s="65"/>
      <c r="F638" s="71"/>
      <c r="G638" s="71"/>
      <c r="H638" s="65"/>
      <c r="I638" s="65"/>
      <c r="J638" s="65"/>
      <c r="K638" s="65"/>
      <c r="L638" s="65"/>
      <c r="M638" s="65"/>
      <c r="N638" s="65"/>
      <c r="O638" s="65"/>
      <c r="P638" s="65"/>
      <c r="Q638" s="65"/>
    </row>
    <row r="639" spans="1:17" ht="18" x14ac:dyDescent="0.2">
      <c r="A639" s="56" t="s">
        <v>14</v>
      </c>
      <c r="B639" s="55" t="s">
        <v>15</v>
      </c>
      <c r="C639" s="55" t="s">
        <v>16</v>
      </c>
      <c r="D639" s="55" t="s">
        <v>17</v>
      </c>
      <c r="E639" s="57" t="s">
        <v>18</v>
      </c>
      <c r="F639" s="53" t="s">
        <v>19</v>
      </c>
      <c r="G639" s="54" t="s">
        <v>20</v>
      </c>
      <c r="H639" s="55" t="s">
        <v>21</v>
      </c>
      <c r="I639" s="53" t="s">
        <v>22</v>
      </c>
      <c r="J639" s="55" t="s">
        <v>33</v>
      </c>
      <c r="K639" s="55" t="s">
        <v>34</v>
      </c>
      <c r="L639" s="55" t="s">
        <v>23</v>
      </c>
      <c r="M639" s="55" t="s">
        <v>35</v>
      </c>
      <c r="N639" s="55" t="s">
        <v>36</v>
      </c>
      <c r="O639" s="55" t="s">
        <v>24</v>
      </c>
      <c r="P639" s="55" t="s">
        <v>25</v>
      </c>
      <c r="Q639" s="55" t="s">
        <v>26</v>
      </c>
    </row>
    <row r="640" spans="1:17" ht="18" x14ac:dyDescent="0.2">
      <c r="A640" s="59" t="s">
        <v>65</v>
      </c>
      <c r="B640" s="36">
        <v>97083</v>
      </c>
      <c r="C640" s="35" t="s">
        <v>75</v>
      </c>
      <c r="D640" s="35" t="s">
        <v>27</v>
      </c>
      <c r="E640" s="40">
        <v>2.57</v>
      </c>
      <c r="F640" s="20"/>
      <c r="G640" s="20"/>
      <c r="H640" s="21">
        <f t="shared" ref="H640:H643" si="352">TRUNC(F640+G640,2)</f>
        <v>0</v>
      </c>
      <c r="I640" s="20">
        <f t="shared" ref="I640:I643" si="353">$B$10</f>
        <v>0</v>
      </c>
      <c r="J640" s="22">
        <f t="shared" ref="J640:J643" si="354">F640+(I640/100*F640)</f>
        <v>0</v>
      </c>
      <c r="K640" s="22">
        <f t="shared" ref="K640:K643" si="355">G640+(I640/100*G640)</f>
        <v>0</v>
      </c>
      <c r="L640" s="21">
        <f t="shared" ref="L640:L643" si="356">TRUNC(J640+K640,2)</f>
        <v>0</v>
      </c>
      <c r="M640" s="23">
        <f t="shared" ref="M640:M643" si="357">IF((J640+K640),TRUNC((J640/(J640+K640)*O640),2),0)</f>
        <v>0</v>
      </c>
      <c r="N640" s="23">
        <f t="shared" ref="N640:N643" si="358">IF((J640+K640),TRUNC((K640/(J640+K640)*O640),2),0)</f>
        <v>0</v>
      </c>
      <c r="O640" s="21">
        <f t="shared" ref="O640:O643" si="359">TRUNC(L640*E640,2)</f>
        <v>0</v>
      </c>
      <c r="P640" s="24" t="str">
        <f>IF(O640&lt;=(Relatório!O629*1.05),"PREÇO VÁLIDO","PREÇO INVÁLIDO")</f>
        <v>PREÇO VÁLIDO</v>
      </c>
      <c r="Q640" s="25">
        <f>(O640/Relatório!O629)-1</f>
        <v>-1</v>
      </c>
    </row>
    <row r="641" spans="1:17" ht="18" x14ac:dyDescent="0.2">
      <c r="A641" s="59" t="s">
        <v>65</v>
      </c>
      <c r="B641" s="36">
        <v>96622</v>
      </c>
      <c r="C641" s="35" t="s">
        <v>66</v>
      </c>
      <c r="D641" s="35" t="s">
        <v>30</v>
      </c>
      <c r="E641" s="40">
        <v>0.128</v>
      </c>
      <c r="F641" s="20"/>
      <c r="G641" s="20"/>
      <c r="H641" s="21">
        <f t="shared" si="352"/>
        <v>0</v>
      </c>
      <c r="I641" s="20">
        <f t="shared" si="353"/>
        <v>0</v>
      </c>
      <c r="J641" s="22">
        <f t="shared" si="354"/>
        <v>0</v>
      </c>
      <c r="K641" s="22">
        <f t="shared" si="355"/>
        <v>0</v>
      </c>
      <c r="L641" s="21">
        <f t="shared" si="356"/>
        <v>0</v>
      </c>
      <c r="M641" s="23">
        <f t="shared" si="357"/>
        <v>0</v>
      </c>
      <c r="N641" s="23">
        <f t="shared" si="358"/>
        <v>0</v>
      </c>
      <c r="O641" s="21">
        <f t="shared" si="359"/>
        <v>0</v>
      </c>
      <c r="P641" s="24" t="str">
        <f>IF(O641&lt;=(Relatório!O630*1.05),"PREÇO VÁLIDO","PREÇO INVÁLIDO")</f>
        <v>PREÇO VÁLIDO</v>
      </c>
      <c r="Q641" s="25">
        <f>(O641/Relatório!O630)-1</f>
        <v>-1</v>
      </c>
    </row>
    <row r="642" spans="1:17" ht="18" x14ac:dyDescent="0.2">
      <c r="A642" s="59" t="s">
        <v>65</v>
      </c>
      <c r="B642" s="36">
        <v>94994</v>
      </c>
      <c r="C642" s="35" t="s">
        <v>482</v>
      </c>
      <c r="D642" s="35" t="s">
        <v>27</v>
      </c>
      <c r="E642" s="40">
        <v>2.57</v>
      </c>
      <c r="F642" s="20"/>
      <c r="G642" s="20"/>
      <c r="H642" s="21">
        <f t="shared" si="352"/>
        <v>0</v>
      </c>
      <c r="I642" s="20">
        <f t="shared" si="353"/>
        <v>0</v>
      </c>
      <c r="J642" s="22">
        <f t="shared" si="354"/>
        <v>0</v>
      </c>
      <c r="K642" s="22">
        <f t="shared" si="355"/>
        <v>0</v>
      </c>
      <c r="L642" s="21">
        <f t="shared" si="356"/>
        <v>0</v>
      </c>
      <c r="M642" s="23">
        <f t="shared" si="357"/>
        <v>0</v>
      </c>
      <c r="N642" s="23">
        <f t="shared" si="358"/>
        <v>0</v>
      </c>
      <c r="O642" s="21">
        <f t="shared" si="359"/>
        <v>0</v>
      </c>
      <c r="P642" s="24" t="str">
        <f>IF(O642&lt;=(Relatório!O631*1.05),"PREÇO VÁLIDO","PREÇO INVÁLIDO")</f>
        <v>PREÇO VÁLIDO</v>
      </c>
      <c r="Q642" s="25">
        <f>(O642/Relatório!O631)-1</f>
        <v>-1</v>
      </c>
    </row>
    <row r="643" spans="1:17" ht="18" x14ac:dyDescent="0.2">
      <c r="A643" s="59" t="s">
        <v>65</v>
      </c>
      <c r="B643" s="36">
        <v>87640</v>
      </c>
      <c r="C643" s="35" t="s">
        <v>483</v>
      </c>
      <c r="D643" s="35" t="s">
        <v>27</v>
      </c>
      <c r="E643" s="40">
        <v>2.57</v>
      </c>
      <c r="F643" s="20"/>
      <c r="G643" s="20"/>
      <c r="H643" s="21">
        <f t="shared" si="352"/>
        <v>0</v>
      </c>
      <c r="I643" s="20">
        <f t="shared" si="353"/>
        <v>0</v>
      </c>
      <c r="J643" s="22">
        <f t="shared" si="354"/>
        <v>0</v>
      </c>
      <c r="K643" s="22">
        <f t="shared" si="355"/>
        <v>0</v>
      </c>
      <c r="L643" s="21">
        <f t="shared" si="356"/>
        <v>0</v>
      </c>
      <c r="M643" s="23">
        <f t="shared" si="357"/>
        <v>0</v>
      </c>
      <c r="N643" s="23">
        <f t="shared" si="358"/>
        <v>0</v>
      </c>
      <c r="O643" s="21">
        <f t="shared" si="359"/>
        <v>0</v>
      </c>
      <c r="P643" s="24" t="str">
        <f>IF(O643&lt;=(Relatório!O632*1.05),"PREÇO VÁLIDO","PREÇO INVÁLIDO")</f>
        <v>PREÇO VÁLIDO</v>
      </c>
      <c r="Q643" s="25">
        <f>(O643/Relatório!O632)-1</f>
        <v>-1</v>
      </c>
    </row>
    <row r="644" spans="1:17" x14ac:dyDescent="0.2">
      <c r="A644" s="62"/>
      <c r="B644" s="63"/>
      <c r="C644" s="63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</row>
    <row r="645" spans="1:17" x14ac:dyDescent="0.2">
      <c r="A645" s="64" t="s">
        <v>521</v>
      </c>
      <c r="B645" s="65"/>
      <c r="C645" s="65"/>
      <c r="D645" s="65"/>
      <c r="E645" s="65"/>
      <c r="F645" s="71"/>
      <c r="G645" s="71"/>
      <c r="H645" s="65"/>
      <c r="I645" s="65"/>
      <c r="J645" s="65"/>
      <c r="K645" s="65"/>
      <c r="L645" s="65"/>
      <c r="M645" s="65"/>
      <c r="N645" s="65"/>
      <c r="O645" s="65"/>
      <c r="P645" s="65"/>
      <c r="Q645" s="65"/>
    </row>
    <row r="646" spans="1:17" ht="18" x14ac:dyDescent="0.2">
      <c r="A646" s="56" t="s">
        <v>14</v>
      </c>
      <c r="B646" s="55" t="s">
        <v>15</v>
      </c>
      <c r="C646" s="55" t="s">
        <v>16</v>
      </c>
      <c r="D646" s="55" t="s">
        <v>17</v>
      </c>
      <c r="E646" s="57" t="s">
        <v>18</v>
      </c>
      <c r="F646" s="53" t="s">
        <v>19</v>
      </c>
      <c r="G646" s="54" t="s">
        <v>20</v>
      </c>
      <c r="H646" s="55" t="s">
        <v>21</v>
      </c>
      <c r="I646" s="53" t="s">
        <v>22</v>
      </c>
      <c r="J646" s="55" t="s">
        <v>33</v>
      </c>
      <c r="K646" s="55" t="s">
        <v>34</v>
      </c>
      <c r="L646" s="55" t="s">
        <v>23</v>
      </c>
      <c r="M646" s="55" t="s">
        <v>35</v>
      </c>
      <c r="N646" s="55" t="s">
        <v>36</v>
      </c>
      <c r="O646" s="55" t="s">
        <v>24</v>
      </c>
      <c r="P646" s="55" t="s">
        <v>25</v>
      </c>
      <c r="Q646" s="55" t="s">
        <v>26</v>
      </c>
    </row>
    <row r="647" spans="1:17" ht="18" x14ac:dyDescent="0.2">
      <c r="A647" s="59" t="s">
        <v>65</v>
      </c>
      <c r="B647" s="36">
        <v>87879</v>
      </c>
      <c r="C647" s="35" t="s">
        <v>59</v>
      </c>
      <c r="D647" s="35" t="s">
        <v>27</v>
      </c>
      <c r="E647" s="40">
        <v>4.5</v>
      </c>
      <c r="F647" s="20"/>
      <c r="G647" s="20"/>
      <c r="H647" s="21">
        <f t="shared" ref="H647:H650" si="360">TRUNC(F647+G647,2)</f>
        <v>0</v>
      </c>
      <c r="I647" s="20">
        <f t="shared" ref="I647:I650" si="361">$B$10</f>
        <v>0</v>
      </c>
      <c r="J647" s="22">
        <f t="shared" ref="J647:J650" si="362">F647+(I647/100*F647)</f>
        <v>0</v>
      </c>
      <c r="K647" s="22">
        <f t="shared" ref="K647:K650" si="363">G647+(I647/100*G647)</f>
        <v>0</v>
      </c>
      <c r="L647" s="21">
        <f t="shared" ref="L647:L650" si="364">TRUNC(J647+K647,2)</f>
        <v>0</v>
      </c>
      <c r="M647" s="23">
        <f t="shared" ref="M647:M650" si="365">IF((J647+K647),TRUNC((J647/(J647+K647)*O647),2),0)</f>
        <v>0</v>
      </c>
      <c r="N647" s="23">
        <f t="shared" ref="N647:N650" si="366">IF((J647+K647),TRUNC((K647/(J647+K647)*O647),2),0)</f>
        <v>0</v>
      </c>
      <c r="O647" s="21">
        <f t="shared" ref="O647:O650" si="367">TRUNC(L647*E647,2)</f>
        <v>0</v>
      </c>
      <c r="P647" s="24" t="str">
        <f>IF(O647&lt;=(Relatório!O636*1.05),"PREÇO VÁLIDO","PREÇO INVÁLIDO")</f>
        <v>PREÇO VÁLIDO</v>
      </c>
      <c r="Q647" s="25">
        <f>(O647/Relatório!O636)-1</f>
        <v>-1</v>
      </c>
    </row>
    <row r="648" spans="1:17" ht="18" x14ac:dyDescent="0.2">
      <c r="A648" s="59" t="s">
        <v>65</v>
      </c>
      <c r="B648" s="36">
        <v>90408</v>
      </c>
      <c r="C648" s="35" t="s">
        <v>509</v>
      </c>
      <c r="D648" s="35" t="s">
        <v>27</v>
      </c>
      <c r="E648" s="40">
        <v>4.5</v>
      </c>
      <c r="F648" s="20"/>
      <c r="G648" s="20"/>
      <c r="H648" s="21">
        <f t="shared" si="360"/>
        <v>0</v>
      </c>
      <c r="I648" s="20">
        <f t="shared" si="361"/>
        <v>0</v>
      </c>
      <c r="J648" s="22">
        <f t="shared" si="362"/>
        <v>0</v>
      </c>
      <c r="K648" s="22">
        <f t="shared" si="363"/>
        <v>0</v>
      </c>
      <c r="L648" s="21">
        <f t="shared" si="364"/>
        <v>0</v>
      </c>
      <c r="M648" s="23">
        <f t="shared" si="365"/>
        <v>0</v>
      </c>
      <c r="N648" s="23">
        <f t="shared" si="366"/>
        <v>0</v>
      </c>
      <c r="O648" s="21">
        <f t="shared" si="367"/>
        <v>0</v>
      </c>
      <c r="P648" s="24" t="str">
        <f>IF(O648&lt;=(Relatório!O637*1.05),"PREÇO VÁLIDO","PREÇO INVÁLIDO")</f>
        <v>PREÇO VÁLIDO</v>
      </c>
      <c r="Q648" s="25">
        <f>(O648/Relatório!O637)-1</f>
        <v>-1</v>
      </c>
    </row>
    <row r="649" spans="1:17" ht="18" x14ac:dyDescent="0.2">
      <c r="A649" s="59" t="s">
        <v>65</v>
      </c>
      <c r="B649" s="36">
        <v>88484</v>
      </c>
      <c r="C649" s="35" t="s">
        <v>510</v>
      </c>
      <c r="D649" s="35" t="s">
        <v>27</v>
      </c>
      <c r="E649" s="40">
        <v>4.5</v>
      </c>
      <c r="F649" s="20"/>
      <c r="G649" s="20"/>
      <c r="H649" s="21">
        <f t="shared" si="360"/>
        <v>0</v>
      </c>
      <c r="I649" s="20">
        <f t="shared" si="361"/>
        <v>0</v>
      </c>
      <c r="J649" s="22">
        <f t="shared" si="362"/>
        <v>0</v>
      </c>
      <c r="K649" s="22">
        <f t="shared" si="363"/>
        <v>0</v>
      </c>
      <c r="L649" s="21">
        <f t="shared" si="364"/>
        <v>0</v>
      </c>
      <c r="M649" s="23">
        <f t="shared" si="365"/>
        <v>0</v>
      </c>
      <c r="N649" s="23">
        <f t="shared" si="366"/>
        <v>0</v>
      </c>
      <c r="O649" s="21">
        <f t="shared" si="367"/>
        <v>0</v>
      </c>
      <c r="P649" s="24" t="str">
        <f>IF(O649&lt;=(Relatório!O638*1.05),"PREÇO VÁLIDO","PREÇO INVÁLIDO")</f>
        <v>PREÇO VÁLIDO</v>
      </c>
      <c r="Q649" s="25">
        <f>(O649/Relatório!O638)-1</f>
        <v>-1</v>
      </c>
    </row>
    <row r="650" spans="1:17" ht="18" x14ac:dyDescent="0.2">
      <c r="A650" s="59" t="s">
        <v>65</v>
      </c>
      <c r="B650" s="36">
        <v>88488</v>
      </c>
      <c r="C650" s="35" t="s">
        <v>511</v>
      </c>
      <c r="D650" s="35" t="s">
        <v>27</v>
      </c>
      <c r="E650" s="40">
        <v>4.5</v>
      </c>
      <c r="F650" s="20"/>
      <c r="G650" s="20"/>
      <c r="H650" s="21">
        <f t="shared" si="360"/>
        <v>0</v>
      </c>
      <c r="I650" s="20">
        <f t="shared" si="361"/>
        <v>0</v>
      </c>
      <c r="J650" s="22">
        <f t="shared" si="362"/>
        <v>0</v>
      </c>
      <c r="K650" s="22">
        <f t="shared" si="363"/>
        <v>0</v>
      </c>
      <c r="L650" s="21">
        <f t="shared" si="364"/>
        <v>0</v>
      </c>
      <c r="M650" s="23">
        <f t="shared" si="365"/>
        <v>0</v>
      </c>
      <c r="N650" s="23">
        <f t="shared" si="366"/>
        <v>0</v>
      </c>
      <c r="O650" s="21">
        <f t="shared" si="367"/>
        <v>0</v>
      </c>
      <c r="P650" s="24" t="str">
        <f>IF(O650&lt;=(Relatório!O639*1.05),"PREÇO VÁLIDO","PREÇO INVÁLIDO")</f>
        <v>PREÇO VÁLIDO</v>
      </c>
      <c r="Q650" s="25">
        <f>(O650/Relatório!O639)-1</f>
        <v>-1</v>
      </c>
    </row>
    <row r="651" spans="1:17" x14ac:dyDescent="0.2">
      <c r="A651" s="62"/>
      <c r="B651" s="63"/>
      <c r="C651" s="63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</row>
    <row r="652" spans="1:17" x14ac:dyDescent="0.2">
      <c r="A652" s="64" t="s">
        <v>522</v>
      </c>
      <c r="B652" s="65"/>
      <c r="C652" s="65"/>
      <c r="D652" s="65"/>
      <c r="E652" s="65"/>
      <c r="F652" s="71"/>
      <c r="G652" s="71"/>
      <c r="H652" s="65"/>
      <c r="I652" s="65"/>
      <c r="J652" s="65"/>
      <c r="K652" s="65"/>
      <c r="L652" s="65"/>
      <c r="M652" s="65"/>
      <c r="N652" s="65"/>
      <c r="O652" s="65"/>
      <c r="P652" s="65"/>
      <c r="Q652" s="65"/>
    </row>
    <row r="653" spans="1:17" ht="18" x14ac:dyDescent="0.2">
      <c r="A653" s="56" t="s">
        <v>14</v>
      </c>
      <c r="B653" s="55" t="s">
        <v>15</v>
      </c>
      <c r="C653" s="55" t="s">
        <v>16</v>
      </c>
      <c r="D653" s="55" t="s">
        <v>17</v>
      </c>
      <c r="E653" s="57" t="s">
        <v>18</v>
      </c>
      <c r="F653" s="53" t="s">
        <v>19</v>
      </c>
      <c r="G653" s="54" t="s">
        <v>20</v>
      </c>
      <c r="H653" s="55" t="s">
        <v>21</v>
      </c>
      <c r="I653" s="53" t="s">
        <v>22</v>
      </c>
      <c r="J653" s="55" t="s">
        <v>33</v>
      </c>
      <c r="K653" s="55" t="s">
        <v>34</v>
      </c>
      <c r="L653" s="55" t="s">
        <v>23</v>
      </c>
      <c r="M653" s="55" t="s">
        <v>35</v>
      </c>
      <c r="N653" s="55" t="s">
        <v>36</v>
      </c>
      <c r="O653" s="55" t="s">
        <v>24</v>
      </c>
      <c r="P653" s="55" t="s">
        <v>25</v>
      </c>
      <c r="Q653" s="55" t="s">
        <v>26</v>
      </c>
    </row>
    <row r="654" spans="1:17" ht="18" x14ac:dyDescent="0.2">
      <c r="A654" s="59" t="s">
        <v>65</v>
      </c>
      <c r="B654" s="36">
        <v>98557</v>
      </c>
      <c r="C654" s="35" t="s">
        <v>44</v>
      </c>
      <c r="D654" s="35" t="s">
        <v>27</v>
      </c>
      <c r="E654" s="40">
        <v>6.12</v>
      </c>
      <c r="F654" s="20"/>
      <c r="G654" s="20"/>
      <c r="H654" s="21">
        <f t="shared" ref="H654:H656" si="368">TRUNC(F654+G654,2)</f>
        <v>0</v>
      </c>
      <c r="I654" s="20">
        <f t="shared" ref="I654:I656" si="369">$B$10</f>
        <v>0</v>
      </c>
      <c r="J654" s="22">
        <f t="shared" ref="J654:J656" si="370">F654+(I654/100*F654)</f>
        <v>0</v>
      </c>
      <c r="K654" s="22">
        <f t="shared" ref="K654:K656" si="371">G654+(I654/100*G654)</f>
        <v>0</v>
      </c>
      <c r="L654" s="21">
        <f t="shared" ref="L654:L656" si="372">TRUNC(J654+K654,2)</f>
        <v>0</v>
      </c>
      <c r="M654" s="23">
        <f t="shared" ref="M654:M656" si="373">IF((J654+K654),TRUNC((J654/(J654+K654)*O654),2),0)</f>
        <v>0</v>
      </c>
      <c r="N654" s="23">
        <f t="shared" ref="N654:N656" si="374">IF((J654+K654),TRUNC((K654/(J654+K654)*O654),2),0)</f>
        <v>0</v>
      </c>
      <c r="O654" s="21">
        <f t="shared" ref="O654:O656" si="375">TRUNC(L654*E654,2)</f>
        <v>0</v>
      </c>
      <c r="P654" s="24" t="str">
        <f>IF(O654&lt;=(Relatório!O643*1.05),"PREÇO VÁLIDO","PREÇO INVÁLIDO")</f>
        <v>PREÇO VÁLIDO</v>
      </c>
      <c r="Q654" s="25">
        <f>(O654/Relatório!O643)-1</f>
        <v>-1</v>
      </c>
    </row>
    <row r="655" spans="1:17" ht="18" x14ac:dyDescent="0.2">
      <c r="A655" s="59" t="s">
        <v>65</v>
      </c>
      <c r="B655" s="36">
        <v>98546</v>
      </c>
      <c r="C655" s="35" t="s">
        <v>174</v>
      </c>
      <c r="D655" s="35" t="s">
        <v>27</v>
      </c>
      <c r="E655" s="40">
        <v>4.5</v>
      </c>
      <c r="F655" s="20"/>
      <c r="G655" s="20"/>
      <c r="H655" s="21">
        <f t="shared" si="368"/>
        <v>0</v>
      </c>
      <c r="I655" s="20">
        <f t="shared" si="369"/>
        <v>0</v>
      </c>
      <c r="J655" s="22">
        <f t="shared" si="370"/>
        <v>0</v>
      </c>
      <c r="K655" s="22">
        <f t="shared" si="371"/>
        <v>0</v>
      </c>
      <c r="L655" s="21">
        <f t="shared" si="372"/>
        <v>0</v>
      </c>
      <c r="M655" s="23">
        <f t="shared" si="373"/>
        <v>0</v>
      </c>
      <c r="N655" s="23">
        <f t="shared" si="374"/>
        <v>0</v>
      </c>
      <c r="O655" s="21">
        <f t="shared" si="375"/>
        <v>0</v>
      </c>
      <c r="P655" s="24" t="str">
        <f>IF(O655&lt;=(Relatório!O644*1.05),"PREÇO VÁLIDO","PREÇO INVÁLIDO")</f>
        <v>PREÇO VÁLIDO</v>
      </c>
      <c r="Q655" s="25">
        <f>(O655/Relatório!O644)-1</f>
        <v>-1</v>
      </c>
    </row>
    <row r="656" spans="1:17" ht="18" x14ac:dyDescent="0.2">
      <c r="A656" s="59" t="s">
        <v>65</v>
      </c>
      <c r="B656" s="36">
        <v>87765</v>
      </c>
      <c r="C656" s="35" t="s">
        <v>175</v>
      </c>
      <c r="D656" s="35" t="s">
        <v>27</v>
      </c>
      <c r="E656" s="40">
        <v>4.5</v>
      </c>
      <c r="F656" s="20"/>
      <c r="G656" s="20"/>
      <c r="H656" s="21">
        <f t="shared" si="368"/>
        <v>0</v>
      </c>
      <c r="I656" s="20">
        <f t="shared" si="369"/>
        <v>0</v>
      </c>
      <c r="J656" s="22">
        <f t="shared" si="370"/>
        <v>0</v>
      </c>
      <c r="K656" s="22">
        <f t="shared" si="371"/>
        <v>0</v>
      </c>
      <c r="L656" s="21">
        <f t="shared" si="372"/>
        <v>0</v>
      </c>
      <c r="M656" s="23">
        <f t="shared" si="373"/>
        <v>0</v>
      </c>
      <c r="N656" s="23">
        <f t="shared" si="374"/>
        <v>0</v>
      </c>
      <c r="O656" s="21">
        <f t="shared" si="375"/>
        <v>0</v>
      </c>
      <c r="P656" s="24" t="str">
        <f>IF(O656&lt;=(Relatório!O645*1.05),"PREÇO VÁLIDO","PREÇO INVÁLIDO")</f>
        <v>PREÇO VÁLIDO</v>
      </c>
      <c r="Q656" s="25">
        <f>(O656/Relatório!O645)-1</f>
        <v>-1</v>
      </c>
    </row>
    <row r="657" spans="1:17" x14ac:dyDescent="0.2">
      <c r="A657" s="62"/>
      <c r="B657" s="63"/>
      <c r="C657" s="63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</row>
    <row r="658" spans="1:17" x14ac:dyDescent="0.2">
      <c r="A658" s="64" t="s">
        <v>523</v>
      </c>
      <c r="B658" s="65"/>
      <c r="C658" s="65"/>
      <c r="D658" s="65"/>
      <c r="E658" s="65"/>
      <c r="F658" s="71"/>
      <c r="G658" s="71"/>
      <c r="H658" s="65"/>
      <c r="I658" s="65"/>
      <c r="J658" s="65"/>
      <c r="K658" s="65"/>
      <c r="L658" s="65"/>
      <c r="M658" s="65"/>
      <c r="N658" s="65"/>
      <c r="O658" s="65"/>
      <c r="P658" s="65"/>
      <c r="Q658" s="65"/>
    </row>
    <row r="659" spans="1:17" ht="18" x14ac:dyDescent="0.2">
      <c r="A659" s="56" t="s">
        <v>14</v>
      </c>
      <c r="B659" s="55" t="s">
        <v>15</v>
      </c>
      <c r="C659" s="55" t="s">
        <v>16</v>
      </c>
      <c r="D659" s="55" t="s">
        <v>17</v>
      </c>
      <c r="E659" s="57" t="s">
        <v>18</v>
      </c>
      <c r="F659" s="53" t="s">
        <v>19</v>
      </c>
      <c r="G659" s="54" t="s">
        <v>20</v>
      </c>
      <c r="H659" s="55" t="s">
        <v>21</v>
      </c>
      <c r="I659" s="53" t="s">
        <v>22</v>
      </c>
      <c r="J659" s="55" t="s">
        <v>33</v>
      </c>
      <c r="K659" s="55" t="s">
        <v>34</v>
      </c>
      <c r="L659" s="55" t="s">
        <v>23</v>
      </c>
      <c r="M659" s="55" t="s">
        <v>35</v>
      </c>
      <c r="N659" s="55" t="s">
        <v>36</v>
      </c>
      <c r="O659" s="55" t="s">
        <v>24</v>
      </c>
      <c r="P659" s="55" t="s">
        <v>25</v>
      </c>
      <c r="Q659" s="55" t="s">
        <v>26</v>
      </c>
    </row>
    <row r="660" spans="1:17" ht="18" x14ac:dyDescent="0.2">
      <c r="A660" s="59" t="s">
        <v>65</v>
      </c>
      <c r="B660" s="36">
        <v>92992</v>
      </c>
      <c r="C660" s="35" t="s">
        <v>524</v>
      </c>
      <c r="D660" s="35" t="s">
        <v>29</v>
      </c>
      <c r="E660" s="41">
        <v>360</v>
      </c>
      <c r="F660" s="20"/>
      <c r="G660" s="20"/>
      <c r="H660" s="21">
        <f t="shared" ref="H660:H668" si="376">TRUNC(F660+G660,2)</f>
        <v>0</v>
      </c>
      <c r="I660" s="20">
        <f t="shared" ref="I660:I668" si="377">$B$10</f>
        <v>0</v>
      </c>
      <c r="J660" s="22">
        <f t="shared" ref="J660:J668" si="378">F660+(I660/100*F660)</f>
        <v>0</v>
      </c>
      <c r="K660" s="22">
        <f t="shared" ref="K660:K668" si="379">G660+(I660/100*G660)</f>
        <v>0</v>
      </c>
      <c r="L660" s="21">
        <f t="shared" ref="L660:L668" si="380">TRUNC(J660+K660,2)</f>
        <v>0</v>
      </c>
      <c r="M660" s="23">
        <f t="shared" ref="M660:M668" si="381">IF((J660+K660),TRUNC((J660/(J660+K660)*O660),2),0)</f>
        <v>0</v>
      </c>
      <c r="N660" s="23">
        <f t="shared" ref="N660:N668" si="382">IF((J660+K660),TRUNC((K660/(J660+K660)*O660),2),0)</f>
        <v>0</v>
      </c>
      <c r="O660" s="21">
        <f t="shared" ref="O660:O668" si="383">TRUNC(L660*E660,2)</f>
        <v>0</v>
      </c>
      <c r="P660" s="24" t="str">
        <f>IF(O660&lt;=(Relatório!O649*1.05),"PREÇO VÁLIDO","PREÇO INVÁLIDO")</f>
        <v>PREÇO VÁLIDO</v>
      </c>
      <c r="Q660" s="25">
        <f>(O660/Relatório!O649)-1</f>
        <v>-1</v>
      </c>
    </row>
    <row r="661" spans="1:17" ht="18" x14ac:dyDescent="0.2">
      <c r="A661" s="59" t="s">
        <v>65</v>
      </c>
      <c r="B661" s="36">
        <v>93358</v>
      </c>
      <c r="C661" s="35" t="s">
        <v>45</v>
      </c>
      <c r="D661" s="35" t="s">
        <v>30</v>
      </c>
      <c r="E661" s="37">
        <v>21.562000000000001</v>
      </c>
      <c r="F661" s="20"/>
      <c r="G661" s="20"/>
      <c r="H661" s="21">
        <f t="shared" si="376"/>
        <v>0</v>
      </c>
      <c r="I661" s="20">
        <f t="shared" si="377"/>
        <v>0</v>
      </c>
      <c r="J661" s="22">
        <f t="shared" si="378"/>
        <v>0</v>
      </c>
      <c r="K661" s="22">
        <f t="shared" si="379"/>
        <v>0</v>
      </c>
      <c r="L661" s="21">
        <f t="shared" si="380"/>
        <v>0</v>
      </c>
      <c r="M661" s="23">
        <f t="shared" si="381"/>
        <v>0</v>
      </c>
      <c r="N661" s="23">
        <f t="shared" si="382"/>
        <v>0</v>
      </c>
      <c r="O661" s="21">
        <f t="shared" si="383"/>
        <v>0</v>
      </c>
      <c r="P661" s="24" t="str">
        <f>IF(O661&lt;=(Relatório!O650*1.05),"PREÇO VÁLIDO","PREÇO INVÁLIDO")</f>
        <v>PREÇO VÁLIDO</v>
      </c>
      <c r="Q661" s="25">
        <f>(O661/Relatório!O650)-1</f>
        <v>-1</v>
      </c>
    </row>
    <row r="662" spans="1:17" ht="18" x14ac:dyDescent="0.2">
      <c r="A662" s="59" t="s">
        <v>65</v>
      </c>
      <c r="B662" s="36">
        <v>93382</v>
      </c>
      <c r="C662" s="35" t="s">
        <v>55</v>
      </c>
      <c r="D662" s="35" t="s">
        <v>30</v>
      </c>
      <c r="E662" s="37">
        <v>15.1</v>
      </c>
      <c r="F662" s="20"/>
      <c r="G662" s="20"/>
      <c r="H662" s="21">
        <f t="shared" si="376"/>
        <v>0</v>
      </c>
      <c r="I662" s="20">
        <f t="shared" si="377"/>
        <v>0</v>
      </c>
      <c r="J662" s="22">
        <f t="shared" si="378"/>
        <v>0</v>
      </c>
      <c r="K662" s="22">
        <f t="shared" si="379"/>
        <v>0</v>
      </c>
      <c r="L662" s="21">
        <f t="shared" si="380"/>
        <v>0</v>
      </c>
      <c r="M662" s="23">
        <f t="shared" si="381"/>
        <v>0</v>
      </c>
      <c r="N662" s="23">
        <f t="shared" si="382"/>
        <v>0</v>
      </c>
      <c r="O662" s="21">
        <f t="shared" si="383"/>
        <v>0</v>
      </c>
      <c r="P662" s="24" t="str">
        <f>IF(O662&lt;=(Relatório!O651*1.05),"PREÇO VÁLIDO","PREÇO INVÁLIDO")</f>
        <v>PREÇO VÁLIDO</v>
      </c>
      <c r="Q662" s="25">
        <f>(O662/Relatório!O651)-1</f>
        <v>-1</v>
      </c>
    </row>
    <row r="663" spans="1:17" ht="18" x14ac:dyDescent="0.2">
      <c r="A663" s="59" t="s">
        <v>65</v>
      </c>
      <c r="B663" s="43">
        <v>103491</v>
      </c>
      <c r="C663" s="35" t="s">
        <v>525</v>
      </c>
      <c r="D663" s="35" t="s">
        <v>30</v>
      </c>
      <c r="E663" s="40">
        <v>6.4690000000000003</v>
      </c>
      <c r="F663" s="20"/>
      <c r="G663" s="20"/>
      <c r="H663" s="21">
        <f t="shared" si="376"/>
        <v>0</v>
      </c>
      <c r="I663" s="20">
        <f t="shared" si="377"/>
        <v>0</v>
      </c>
      <c r="J663" s="22">
        <f t="shared" si="378"/>
        <v>0</v>
      </c>
      <c r="K663" s="22">
        <f t="shared" si="379"/>
        <v>0</v>
      </c>
      <c r="L663" s="21">
        <f t="shared" si="380"/>
        <v>0</v>
      </c>
      <c r="M663" s="23">
        <f t="shared" si="381"/>
        <v>0</v>
      </c>
      <c r="N663" s="23">
        <f t="shared" si="382"/>
        <v>0</v>
      </c>
      <c r="O663" s="21">
        <f t="shared" si="383"/>
        <v>0</v>
      </c>
      <c r="P663" s="24" t="str">
        <f>IF(O663&lt;=(Relatório!O652*1.05),"PREÇO VÁLIDO","PREÇO INVÁLIDO")</f>
        <v>PREÇO VÁLIDO</v>
      </c>
      <c r="Q663" s="25">
        <f>(O663/Relatório!O652)-1</f>
        <v>-1</v>
      </c>
    </row>
    <row r="664" spans="1:17" ht="18" x14ac:dyDescent="0.2">
      <c r="A664" s="59" t="s">
        <v>65</v>
      </c>
      <c r="B664" s="36">
        <v>97670</v>
      </c>
      <c r="C664" s="35" t="s">
        <v>63</v>
      </c>
      <c r="D664" s="35" t="s">
        <v>29</v>
      </c>
      <c r="E664" s="37">
        <v>86</v>
      </c>
      <c r="F664" s="20"/>
      <c r="G664" s="20"/>
      <c r="H664" s="21">
        <f t="shared" si="376"/>
        <v>0</v>
      </c>
      <c r="I664" s="20">
        <f t="shared" si="377"/>
        <v>0</v>
      </c>
      <c r="J664" s="22">
        <f t="shared" si="378"/>
        <v>0</v>
      </c>
      <c r="K664" s="22">
        <f t="shared" si="379"/>
        <v>0</v>
      </c>
      <c r="L664" s="21">
        <f t="shared" si="380"/>
        <v>0</v>
      </c>
      <c r="M664" s="23">
        <f t="shared" si="381"/>
        <v>0</v>
      </c>
      <c r="N664" s="23">
        <f t="shared" si="382"/>
        <v>0</v>
      </c>
      <c r="O664" s="21">
        <f t="shared" si="383"/>
        <v>0</v>
      </c>
      <c r="P664" s="24" t="str">
        <f>IF(O664&lt;=(Relatório!O653*1.05),"PREÇO VÁLIDO","PREÇO INVÁLIDO")</f>
        <v>PREÇO VÁLIDO</v>
      </c>
      <c r="Q664" s="25">
        <f>(O664/Relatório!O653)-1</f>
        <v>-1</v>
      </c>
    </row>
    <row r="665" spans="1:17" ht="18" x14ac:dyDescent="0.2">
      <c r="A665" s="58" t="s">
        <v>82</v>
      </c>
      <c r="B665" s="29" t="s">
        <v>526</v>
      </c>
      <c r="C665" s="29" t="s">
        <v>527</v>
      </c>
      <c r="D665" s="29" t="s">
        <v>29</v>
      </c>
      <c r="E665" s="45">
        <v>86</v>
      </c>
      <c r="F665" s="20"/>
      <c r="G665" s="20"/>
      <c r="H665" s="21">
        <f t="shared" si="376"/>
        <v>0</v>
      </c>
      <c r="I665" s="20">
        <f t="shared" si="377"/>
        <v>0</v>
      </c>
      <c r="J665" s="22">
        <f t="shared" si="378"/>
        <v>0</v>
      </c>
      <c r="K665" s="22">
        <f t="shared" si="379"/>
        <v>0</v>
      </c>
      <c r="L665" s="21">
        <f t="shared" si="380"/>
        <v>0</v>
      </c>
      <c r="M665" s="23">
        <f t="shared" si="381"/>
        <v>0</v>
      </c>
      <c r="N665" s="23">
        <f t="shared" si="382"/>
        <v>0</v>
      </c>
      <c r="O665" s="21">
        <f t="shared" si="383"/>
        <v>0</v>
      </c>
      <c r="P665" s="24" t="str">
        <f>IF(O665&lt;=(Relatório!O654*1.05),"PREÇO VÁLIDO","PREÇO INVÁLIDO")</f>
        <v>PREÇO VÁLIDO</v>
      </c>
      <c r="Q665" s="25">
        <f>(O665/Relatório!O654)-1</f>
        <v>-1</v>
      </c>
    </row>
    <row r="666" spans="1:17" ht="18" x14ac:dyDescent="0.2">
      <c r="A666" s="58" t="s">
        <v>82</v>
      </c>
      <c r="B666" s="29" t="s">
        <v>528</v>
      </c>
      <c r="C666" s="29" t="s">
        <v>529</v>
      </c>
      <c r="D666" s="29" t="s">
        <v>31</v>
      </c>
      <c r="E666" s="30">
        <v>1</v>
      </c>
      <c r="F666" s="20"/>
      <c r="G666" s="20"/>
      <c r="H666" s="21">
        <f t="shared" si="376"/>
        <v>0</v>
      </c>
      <c r="I666" s="20">
        <f t="shared" si="377"/>
        <v>0</v>
      </c>
      <c r="J666" s="22">
        <f t="shared" si="378"/>
        <v>0</v>
      </c>
      <c r="K666" s="22">
        <f t="shared" si="379"/>
        <v>0</v>
      </c>
      <c r="L666" s="21">
        <f t="shared" si="380"/>
        <v>0</v>
      </c>
      <c r="M666" s="23">
        <f t="shared" si="381"/>
        <v>0</v>
      </c>
      <c r="N666" s="23">
        <f t="shared" si="382"/>
        <v>0</v>
      </c>
      <c r="O666" s="21">
        <f t="shared" si="383"/>
        <v>0</v>
      </c>
      <c r="P666" s="24" t="str">
        <f>IF(O666&lt;=(Relatório!O655*1.05),"PREÇO VÁLIDO","PREÇO INVÁLIDO")</f>
        <v>PREÇO VÁLIDO</v>
      </c>
      <c r="Q666" s="25">
        <f>(O666/Relatório!O655)-1</f>
        <v>-1</v>
      </c>
    </row>
    <row r="667" spans="1:17" ht="18" x14ac:dyDescent="0.2">
      <c r="A667" s="58" t="s">
        <v>186</v>
      </c>
      <c r="B667" s="29" t="s">
        <v>530</v>
      </c>
      <c r="C667" s="29" t="s">
        <v>531</v>
      </c>
      <c r="D667" s="29" t="s">
        <v>31</v>
      </c>
      <c r="E667" s="30">
        <v>3</v>
      </c>
      <c r="F667" s="20"/>
      <c r="G667" s="20"/>
      <c r="H667" s="21">
        <f t="shared" si="376"/>
        <v>0</v>
      </c>
      <c r="I667" s="20">
        <f t="shared" si="377"/>
        <v>0</v>
      </c>
      <c r="J667" s="22">
        <f t="shared" si="378"/>
        <v>0</v>
      </c>
      <c r="K667" s="22">
        <f t="shared" si="379"/>
        <v>0</v>
      </c>
      <c r="L667" s="21">
        <f t="shared" si="380"/>
        <v>0</v>
      </c>
      <c r="M667" s="23">
        <f t="shared" si="381"/>
        <v>0</v>
      </c>
      <c r="N667" s="23">
        <f t="shared" si="382"/>
        <v>0</v>
      </c>
      <c r="O667" s="21">
        <f t="shared" si="383"/>
        <v>0</v>
      </c>
      <c r="P667" s="24" t="str">
        <f>IF(O667&lt;=(Relatório!O656*1.05),"PREÇO VÁLIDO","PREÇO INVÁLIDO")</f>
        <v>PREÇO VÁLIDO</v>
      </c>
      <c r="Q667" s="25">
        <f>(O667/Relatório!O656)-1</f>
        <v>-1</v>
      </c>
    </row>
    <row r="668" spans="1:17" ht="18" x14ac:dyDescent="0.2">
      <c r="A668" s="58" t="s">
        <v>186</v>
      </c>
      <c r="B668" s="29" t="s">
        <v>532</v>
      </c>
      <c r="C668" s="29" t="s">
        <v>533</v>
      </c>
      <c r="D668" s="29" t="s">
        <v>31</v>
      </c>
      <c r="E668" s="30">
        <v>3</v>
      </c>
      <c r="F668" s="20"/>
      <c r="G668" s="20"/>
      <c r="H668" s="21">
        <f t="shared" si="376"/>
        <v>0</v>
      </c>
      <c r="I668" s="20">
        <f t="shared" si="377"/>
        <v>0</v>
      </c>
      <c r="J668" s="22">
        <f t="shared" si="378"/>
        <v>0</v>
      </c>
      <c r="K668" s="22">
        <f t="shared" si="379"/>
        <v>0</v>
      </c>
      <c r="L668" s="21">
        <f t="shared" si="380"/>
        <v>0</v>
      </c>
      <c r="M668" s="23">
        <f t="shared" si="381"/>
        <v>0</v>
      </c>
      <c r="N668" s="23">
        <f t="shared" si="382"/>
        <v>0</v>
      </c>
      <c r="O668" s="21">
        <f t="shared" si="383"/>
        <v>0</v>
      </c>
      <c r="P668" s="24" t="str">
        <f>IF(O668&lt;=(Relatório!O657*1.05),"PREÇO VÁLIDO","PREÇO INVÁLIDO")</f>
        <v>PREÇO VÁLIDO</v>
      </c>
      <c r="Q668" s="25">
        <f>(O668/Relatório!O657)-1</f>
        <v>-1</v>
      </c>
    </row>
    <row r="669" spans="1:17" x14ac:dyDescent="0.2">
      <c r="A669" s="62"/>
      <c r="B669" s="63"/>
      <c r="C669" s="63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</row>
    <row r="670" spans="1:17" x14ac:dyDescent="0.2">
      <c r="A670" s="68" t="s">
        <v>28</v>
      </c>
      <c r="B670" s="69"/>
      <c r="C670" s="69"/>
      <c r="D670" s="69"/>
      <c r="E670" s="69"/>
      <c r="F670" s="70"/>
      <c r="G670" s="70"/>
      <c r="H670" s="69"/>
      <c r="I670" s="69"/>
      <c r="J670" s="69"/>
      <c r="K670" s="69"/>
      <c r="L670" s="69"/>
      <c r="M670" s="69"/>
      <c r="N670" s="69"/>
      <c r="O670" s="50">
        <f>SUM(O603:O668)</f>
        <v>0</v>
      </c>
      <c r="P670" s="51"/>
      <c r="Q670" s="52"/>
    </row>
    <row r="671" spans="1:17" x14ac:dyDescent="0.2">
      <c r="A671" s="62"/>
      <c r="B671" s="63"/>
      <c r="C671" s="63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</row>
    <row r="672" spans="1:17" x14ac:dyDescent="0.2">
      <c r="A672" s="64" t="s">
        <v>534</v>
      </c>
      <c r="B672" s="65"/>
      <c r="C672" s="65"/>
      <c r="D672" s="65"/>
      <c r="E672" s="65"/>
      <c r="F672" s="71"/>
      <c r="G672" s="71"/>
      <c r="H672" s="65"/>
      <c r="I672" s="65"/>
      <c r="J672" s="65"/>
      <c r="K672" s="65"/>
      <c r="L672" s="65"/>
      <c r="M672" s="65"/>
      <c r="N672" s="65"/>
      <c r="O672" s="65"/>
      <c r="P672" s="65"/>
      <c r="Q672" s="65"/>
    </row>
    <row r="673" spans="1:17" x14ac:dyDescent="0.2">
      <c r="A673" s="64" t="s">
        <v>535</v>
      </c>
      <c r="B673" s="65"/>
      <c r="C673" s="65"/>
      <c r="D673" s="65"/>
      <c r="E673" s="65"/>
      <c r="F673" s="71"/>
      <c r="G673" s="71"/>
      <c r="H673" s="65"/>
      <c r="I673" s="65"/>
      <c r="J673" s="65"/>
      <c r="K673" s="65"/>
      <c r="L673" s="65"/>
      <c r="M673" s="65"/>
      <c r="N673" s="65"/>
      <c r="O673" s="65"/>
      <c r="P673" s="65"/>
      <c r="Q673" s="65"/>
    </row>
    <row r="674" spans="1:17" ht="18" x14ac:dyDescent="0.2">
      <c r="A674" s="56" t="s">
        <v>14</v>
      </c>
      <c r="B674" s="55" t="s">
        <v>15</v>
      </c>
      <c r="C674" s="55" t="s">
        <v>16</v>
      </c>
      <c r="D674" s="55" t="s">
        <v>17</v>
      </c>
      <c r="E674" s="57" t="s">
        <v>18</v>
      </c>
      <c r="F674" s="53" t="s">
        <v>19</v>
      </c>
      <c r="G674" s="54" t="s">
        <v>20</v>
      </c>
      <c r="H674" s="55" t="s">
        <v>21</v>
      </c>
      <c r="I674" s="53" t="s">
        <v>22</v>
      </c>
      <c r="J674" s="55" t="s">
        <v>33</v>
      </c>
      <c r="K674" s="55" t="s">
        <v>34</v>
      </c>
      <c r="L674" s="55" t="s">
        <v>23</v>
      </c>
      <c r="M674" s="55" t="s">
        <v>35</v>
      </c>
      <c r="N674" s="55" t="s">
        <v>36</v>
      </c>
      <c r="O674" s="55" t="s">
        <v>24</v>
      </c>
      <c r="P674" s="55" t="s">
        <v>25</v>
      </c>
      <c r="Q674" s="55" t="s">
        <v>26</v>
      </c>
    </row>
    <row r="675" spans="1:17" ht="18" x14ac:dyDescent="0.2">
      <c r="A675" s="58" t="s">
        <v>64</v>
      </c>
      <c r="B675" s="29" t="s">
        <v>536</v>
      </c>
      <c r="C675" s="29" t="s">
        <v>537</v>
      </c>
      <c r="D675" s="29" t="s">
        <v>27</v>
      </c>
      <c r="E675" s="45">
        <v>38.369999999999997</v>
      </c>
      <c r="F675" s="20"/>
      <c r="G675" s="20"/>
      <c r="H675" s="21">
        <f t="shared" ref="H675:H676" si="384">TRUNC(F675+G675,2)</f>
        <v>0</v>
      </c>
      <c r="I675" s="20">
        <f t="shared" ref="I675:I676" si="385">$B$10</f>
        <v>0</v>
      </c>
      <c r="J675" s="22">
        <f t="shared" ref="J675:J676" si="386">F675+(I675/100*F675)</f>
        <v>0</v>
      </c>
      <c r="K675" s="22">
        <f t="shared" ref="K675:K676" si="387">G675+(I675/100*G675)</f>
        <v>0</v>
      </c>
      <c r="L675" s="21">
        <f t="shared" ref="L675:L676" si="388">TRUNC(J675+K675,2)</f>
        <v>0</v>
      </c>
      <c r="M675" s="23">
        <f t="shared" ref="M675:M676" si="389">IF((J675+K675),TRUNC((J675/(J675+K675)*O675),2),0)</f>
        <v>0</v>
      </c>
      <c r="N675" s="23">
        <f t="shared" ref="N675:N676" si="390">IF((J675+K675),TRUNC((K675/(J675+K675)*O675),2),0)</f>
        <v>0</v>
      </c>
      <c r="O675" s="21">
        <f t="shared" ref="O675:O676" si="391">TRUNC(L675*E675,2)</f>
        <v>0</v>
      </c>
      <c r="P675" s="24" t="str">
        <f>IF(O675&lt;=(Relatório!O664*1.05),"PREÇO VÁLIDO","PREÇO INVÁLIDO")</f>
        <v>PREÇO VÁLIDO</v>
      </c>
      <c r="Q675" s="25">
        <f>(O675/Relatório!O664)-1</f>
        <v>-1</v>
      </c>
    </row>
    <row r="676" spans="1:17" ht="18" x14ac:dyDescent="0.2">
      <c r="A676" s="59" t="s">
        <v>65</v>
      </c>
      <c r="B676" s="36">
        <v>98575</v>
      </c>
      <c r="C676" s="35" t="s">
        <v>538</v>
      </c>
      <c r="D676" s="35" t="s">
        <v>29</v>
      </c>
      <c r="E676" s="41">
        <v>103.21</v>
      </c>
      <c r="F676" s="20"/>
      <c r="G676" s="20"/>
      <c r="H676" s="21">
        <f t="shared" si="384"/>
        <v>0</v>
      </c>
      <c r="I676" s="20">
        <f t="shared" si="385"/>
        <v>0</v>
      </c>
      <c r="J676" s="22">
        <f t="shared" si="386"/>
        <v>0</v>
      </c>
      <c r="K676" s="22">
        <f t="shared" si="387"/>
        <v>0</v>
      </c>
      <c r="L676" s="21">
        <f t="shared" si="388"/>
        <v>0</v>
      </c>
      <c r="M676" s="23">
        <f t="shared" si="389"/>
        <v>0</v>
      </c>
      <c r="N676" s="23">
        <f t="shared" si="390"/>
        <v>0</v>
      </c>
      <c r="O676" s="21">
        <f t="shared" si="391"/>
        <v>0</v>
      </c>
      <c r="P676" s="24" t="str">
        <f>IF(O676&lt;=(Relatório!O665*1.05),"PREÇO VÁLIDO","PREÇO INVÁLIDO")</f>
        <v>PREÇO VÁLIDO</v>
      </c>
      <c r="Q676" s="25">
        <f>(O676/Relatório!O665)-1</f>
        <v>-1</v>
      </c>
    </row>
    <row r="677" spans="1:17" x14ac:dyDescent="0.2">
      <c r="A677" s="62"/>
      <c r="B677" s="63"/>
      <c r="C677" s="63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</row>
    <row r="678" spans="1:17" x14ac:dyDescent="0.2">
      <c r="A678" s="64" t="s">
        <v>539</v>
      </c>
      <c r="B678" s="65"/>
      <c r="C678" s="65"/>
      <c r="D678" s="65"/>
      <c r="E678" s="65"/>
      <c r="F678" s="71"/>
      <c r="G678" s="71"/>
      <c r="H678" s="65"/>
      <c r="I678" s="65"/>
      <c r="J678" s="65"/>
      <c r="K678" s="65"/>
      <c r="L678" s="65"/>
      <c r="M678" s="65"/>
      <c r="N678" s="65"/>
      <c r="O678" s="65"/>
      <c r="P678" s="65"/>
      <c r="Q678" s="65"/>
    </row>
    <row r="679" spans="1:17" ht="18" x14ac:dyDescent="0.2">
      <c r="A679" s="56" t="s">
        <v>14</v>
      </c>
      <c r="B679" s="55" t="s">
        <v>15</v>
      </c>
      <c r="C679" s="55" t="s">
        <v>16</v>
      </c>
      <c r="D679" s="55" t="s">
        <v>17</v>
      </c>
      <c r="E679" s="57" t="s">
        <v>18</v>
      </c>
      <c r="F679" s="53" t="s">
        <v>19</v>
      </c>
      <c r="G679" s="54" t="s">
        <v>20</v>
      </c>
      <c r="H679" s="55" t="s">
        <v>21</v>
      </c>
      <c r="I679" s="53" t="s">
        <v>22</v>
      </c>
      <c r="J679" s="55" t="s">
        <v>33</v>
      </c>
      <c r="K679" s="55" t="s">
        <v>34</v>
      </c>
      <c r="L679" s="55" t="s">
        <v>23</v>
      </c>
      <c r="M679" s="55" t="s">
        <v>35</v>
      </c>
      <c r="N679" s="55" t="s">
        <v>36</v>
      </c>
      <c r="O679" s="55" t="s">
        <v>24</v>
      </c>
      <c r="P679" s="55" t="s">
        <v>25</v>
      </c>
      <c r="Q679" s="55" t="s">
        <v>26</v>
      </c>
    </row>
    <row r="680" spans="1:17" ht="18" x14ac:dyDescent="0.2">
      <c r="A680" s="58" t="s">
        <v>82</v>
      </c>
      <c r="B680" s="29" t="s">
        <v>540</v>
      </c>
      <c r="C680" s="29" t="s">
        <v>541</v>
      </c>
      <c r="D680" s="29" t="s">
        <v>27</v>
      </c>
      <c r="E680" s="30">
        <v>6.44</v>
      </c>
      <c r="F680" s="20"/>
      <c r="G680" s="20"/>
      <c r="H680" s="21">
        <f t="shared" ref="H680:H691" si="392">TRUNC(F680+G680,2)</f>
        <v>0</v>
      </c>
      <c r="I680" s="20">
        <f t="shared" ref="I680:I691" si="393">$B$10</f>
        <v>0</v>
      </c>
      <c r="J680" s="22">
        <f t="shared" ref="J680:J691" si="394">F680+(I680/100*F680)</f>
        <v>0</v>
      </c>
      <c r="K680" s="22">
        <f t="shared" ref="K680:K691" si="395">G680+(I680/100*G680)</f>
        <v>0</v>
      </c>
      <c r="L680" s="21">
        <f t="shared" ref="L680:L691" si="396">TRUNC(J680+K680,2)</f>
        <v>0</v>
      </c>
      <c r="M680" s="23">
        <f t="shared" ref="M680:M691" si="397">IF((J680+K680),TRUNC((J680/(J680+K680)*O680),2),0)</f>
        <v>0</v>
      </c>
      <c r="N680" s="23">
        <f t="shared" ref="N680:N691" si="398">IF((J680+K680),TRUNC((K680/(J680+K680)*O680),2),0)</f>
        <v>0</v>
      </c>
      <c r="O680" s="21">
        <f t="shared" ref="O680:O691" si="399">TRUNC(L680*E680,2)</f>
        <v>0</v>
      </c>
      <c r="P680" s="24" t="str">
        <f>IF(O680&lt;=(Relatório!O669*1.05),"PREÇO VÁLIDO","PREÇO INVÁLIDO")</f>
        <v>PREÇO VÁLIDO</v>
      </c>
      <c r="Q680" s="25">
        <f>(O680/Relatório!O669)-1</f>
        <v>-1</v>
      </c>
    </row>
    <row r="681" spans="1:17" ht="18" x14ac:dyDescent="0.2">
      <c r="A681" s="58" t="s">
        <v>82</v>
      </c>
      <c r="B681" s="29" t="s">
        <v>542</v>
      </c>
      <c r="C681" s="29" t="s">
        <v>543</v>
      </c>
      <c r="D681" s="29" t="s">
        <v>31</v>
      </c>
      <c r="E681" s="45">
        <v>12</v>
      </c>
      <c r="F681" s="20"/>
      <c r="G681" s="20"/>
      <c r="H681" s="21">
        <f t="shared" si="392"/>
        <v>0</v>
      </c>
      <c r="I681" s="20">
        <f t="shared" si="393"/>
        <v>0</v>
      </c>
      <c r="J681" s="22">
        <f t="shared" si="394"/>
        <v>0</v>
      </c>
      <c r="K681" s="22">
        <f t="shared" si="395"/>
        <v>0</v>
      </c>
      <c r="L681" s="21">
        <f t="shared" si="396"/>
        <v>0</v>
      </c>
      <c r="M681" s="23">
        <f t="shared" si="397"/>
        <v>0</v>
      </c>
      <c r="N681" s="23">
        <f t="shared" si="398"/>
        <v>0</v>
      </c>
      <c r="O681" s="21">
        <f t="shared" si="399"/>
        <v>0</v>
      </c>
      <c r="P681" s="24" t="str">
        <f>IF(O681&lt;=(Relatório!O670*1.05),"PREÇO VÁLIDO","PREÇO INVÁLIDO")</f>
        <v>PREÇO VÁLIDO</v>
      </c>
      <c r="Q681" s="25">
        <f>(O681/Relatório!O670)-1</f>
        <v>-1</v>
      </c>
    </row>
    <row r="682" spans="1:17" ht="18" x14ac:dyDescent="0.2">
      <c r="A682" s="58" t="s">
        <v>82</v>
      </c>
      <c r="B682" s="29" t="s">
        <v>544</v>
      </c>
      <c r="C682" s="29" t="s">
        <v>545</v>
      </c>
      <c r="D682" s="29" t="s">
        <v>31</v>
      </c>
      <c r="E682" s="30">
        <v>4</v>
      </c>
      <c r="F682" s="20"/>
      <c r="G682" s="20"/>
      <c r="H682" s="21">
        <f t="shared" si="392"/>
        <v>0</v>
      </c>
      <c r="I682" s="20">
        <f t="shared" si="393"/>
        <v>0</v>
      </c>
      <c r="J682" s="22">
        <f t="shared" si="394"/>
        <v>0</v>
      </c>
      <c r="K682" s="22">
        <f t="shared" si="395"/>
        <v>0</v>
      </c>
      <c r="L682" s="21">
        <f t="shared" si="396"/>
        <v>0</v>
      </c>
      <c r="M682" s="23">
        <f t="shared" si="397"/>
        <v>0</v>
      </c>
      <c r="N682" s="23">
        <f t="shared" si="398"/>
        <v>0</v>
      </c>
      <c r="O682" s="21">
        <f t="shared" si="399"/>
        <v>0</v>
      </c>
      <c r="P682" s="24" t="str">
        <f>IF(O682&lt;=(Relatório!O671*1.05),"PREÇO VÁLIDO","PREÇO INVÁLIDO")</f>
        <v>PREÇO VÁLIDO</v>
      </c>
      <c r="Q682" s="25">
        <f>(O682/Relatório!O671)-1</f>
        <v>-1</v>
      </c>
    </row>
    <row r="683" spans="1:17" ht="18" x14ac:dyDescent="0.2">
      <c r="A683" s="58" t="s">
        <v>82</v>
      </c>
      <c r="B683" s="29" t="s">
        <v>546</v>
      </c>
      <c r="C683" s="29" t="s">
        <v>547</v>
      </c>
      <c r="D683" s="29" t="s">
        <v>31</v>
      </c>
      <c r="E683" s="30">
        <v>9</v>
      </c>
      <c r="F683" s="20"/>
      <c r="G683" s="20"/>
      <c r="H683" s="21">
        <f t="shared" si="392"/>
        <v>0</v>
      </c>
      <c r="I683" s="20">
        <f t="shared" si="393"/>
        <v>0</v>
      </c>
      <c r="J683" s="22">
        <f t="shared" si="394"/>
        <v>0</v>
      </c>
      <c r="K683" s="22">
        <f t="shared" si="395"/>
        <v>0</v>
      </c>
      <c r="L683" s="21">
        <f t="shared" si="396"/>
        <v>0</v>
      </c>
      <c r="M683" s="23">
        <f t="shared" si="397"/>
        <v>0</v>
      </c>
      <c r="N683" s="23">
        <f t="shared" si="398"/>
        <v>0</v>
      </c>
      <c r="O683" s="21">
        <f t="shared" si="399"/>
        <v>0</v>
      </c>
      <c r="P683" s="24" t="str">
        <f>IF(O683&lt;=(Relatório!O672*1.05),"PREÇO VÁLIDO","PREÇO INVÁLIDO")</f>
        <v>PREÇO VÁLIDO</v>
      </c>
      <c r="Q683" s="25">
        <f>(O683/Relatório!O672)-1</f>
        <v>-1</v>
      </c>
    </row>
    <row r="684" spans="1:17" ht="18" x14ac:dyDescent="0.2">
      <c r="A684" s="58" t="s">
        <v>82</v>
      </c>
      <c r="B684" s="29" t="s">
        <v>548</v>
      </c>
      <c r="C684" s="29" t="s">
        <v>549</v>
      </c>
      <c r="D684" s="29" t="s">
        <v>31</v>
      </c>
      <c r="E684" s="30">
        <v>1</v>
      </c>
      <c r="F684" s="20"/>
      <c r="G684" s="20"/>
      <c r="H684" s="21">
        <f t="shared" si="392"/>
        <v>0</v>
      </c>
      <c r="I684" s="20">
        <f t="shared" si="393"/>
        <v>0</v>
      </c>
      <c r="J684" s="22">
        <f t="shared" si="394"/>
        <v>0</v>
      </c>
      <c r="K684" s="22">
        <f t="shared" si="395"/>
        <v>0</v>
      </c>
      <c r="L684" s="21">
        <f t="shared" si="396"/>
        <v>0</v>
      </c>
      <c r="M684" s="23">
        <f t="shared" si="397"/>
        <v>0</v>
      </c>
      <c r="N684" s="23">
        <f t="shared" si="398"/>
        <v>0</v>
      </c>
      <c r="O684" s="21">
        <f t="shared" si="399"/>
        <v>0</v>
      </c>
      <c r="P684" s="24" t="str">
        <f>IF(O684&lt;=(Relatório!O673*1.05),"PREÇO VÁLIDO","PREÇO INVÁLIDO")</f>
        <v>PREÇO VÁLIDO</v>
      </c>
      <c r="Q684" s="25">
        <f>(O684/Relatório!O673)-1</f>
        <v>-1</v>
      </c>
    </row>
    <row r="685" spans="1:17" ht="18" x14ac:dyDescent="0.2">
      <c r="A685" s="58" t="s">
        <v>82</v>
      </c>
      <c r="B685" s="29" t="s">
        <v>550</v>
      </c>
      <c r="C685" s="29" t="s">
        <v>551</v>
      </c>
      <c r="D685" s="29" t="s">
        <v>31</v>
      </c>
      <c r="E685" s="45">
        <v>40</v>
      </c>
      <c r="F685" s="20"/>
      <c r="G685" s="20"/>
      <c r="H685" s="21">
        <f t="shared" si="392"/>
        <v>0</v>
      </c>
      <c r="I685" s="20">
        <f t="shared" si="393"/>
        <v>0</v>
      </c>
      <c r="J685" s="22">
        <f t="shared" si="394"/>
        <v>0</v>
      </c>
      <c r="K685" s="22">
        <f t="shared" si="395"/>
        <v>0</v>
      </c>
      <c r="L685" s="21">
        <f t="shared" si="396"/>
        <v>0</v>
      </c>
      <c r="M685" s="23">
        <f t="shared" si="397"/>
        <v>0</v>
      </c>
      <c r="N685" s="23">
        <f t="shared" si="398"/>
        <v>0</v>
      </c>
      <c r="O685" s="21">
        <f t="shared" si="399"/>
        <v>0</v>
      </c>
      <c r="P685" s="24" t="str">
        <f>IF(O685&lt;=(Relatório!O674*1.05),"PREÇO VÁLIDO","PREÇO INVÁLIDO")</f>
        <v>PREÇO VÁLIDO</v>
      </c>
      <c r="Q685" s="25">
        <f>(O685/Relatório!O674)-1</f>
        <v>-1</v>
      </c>
    </row>
    <row r="686" spans="1:17" ht="27" x14ac:dyDescent="0.2">
      <c r="A686" s="58" t="s">
        <v>186</v>
      </c>
      <c r="B686" s="29" t="s">
        <v>265</v>
      </c>
      <c r="C686" s="29" t="s">
        <v>266</v>
      </c>
      <c r="D686" s="29" t="s">
        <v>31</v>
      </c>
      <c r="E686" s="45">
        <v>12</v>
      </c>
      <c r="F686" s="20"/>
      <c r="G686" s="20"/>
      <c r="H686" s="21">
        <f t="shared" si="392"/>
        <v>0</v>
      </c>
      <c r="I686" s="20">
        <f t="shared" si="393"/>
        <v>0</v>
      </c>
      <c r="J686" s="22">
        <f t="shared" si="394"/>
        <v>0</v>
      </c>
      <c r="K686" s="22">
        <f t="shared" si="395"/>
        <v>0</v>
      </c>
      <c r="L686" s="21">
        <f t="shared" si="396"/>
        <v>0</v>
      </c>
      <c r="M686" s="23">
        <f t="shared" si="397"/>
        <v>0</v>
      </c>
      <c r="N686" s="23">
        <f t="shared" si="398"/>
        <v>0</v>
      </c>
      <c r="O686" s="21">
        <f t="shared" si="399"/>
        <v>0</v>
      </c>
      <c r="P686" s="24" t="str">
        <f>IF(O686&lt;=(Relatório!O675*1.05),"PREÇO VÁLIDO","PREÇO INVÁLIDO")</f>
        <v>PREÇO VÁLIDO</v>
      </c>
      <c r="Q686" s="25">
        <f>(O686/Relatório!O675)-1</f>
        <v>-1</v>
      </c>
    </row>
    <row r="687" spans="1:17" ht="18" x14ac:dyDescent="0.2">
      <c r="A687" s="58" t="s">
        <v>82</v>
      </c>
      <c r="B687" s="29" t="s">
        <v>552</v>
      </c>
      <c r="C687" s="29" t="s">
        <v>553</v>
      </c>
      <c r="D687" s="29" t="s">
        <v>31</v>
      </c>
      <c r="E687" s="75">
        <v>152</v>
      </c>
      <c r="F687" s="20"/>
      <c r="G687" s="20"/>
      <c r="H687" s="21">
        <f t="shared" si="392"/>
        <v>0</v>
      </c>
      <c r="I687" s="20">
        <f t="shared" si="393"/>
        <v>0</v>
      </c>
      <c r="J687" s="22">
        <f t="shared" si="394"/>
        <v>0</v>
      </c>
      <c r="K687" s="22">
        <f t="shared" si="395"/>
        <v>0</v>
      </c>
      <c r="L687" s="21">
        <f t="shared" si="396"/>
        <v>0</v>
      </c>
      <c r="M687" s="23">
        <f t="shared" si="397"/>
        <v>0</v>
      </c>
      <c r="N687" s="23">
        <f t="shared" si="398"/>
        <v>0</v>
      </c>
      <c r="O687" s="21">
        <f t="shared" si="399"/>
        <v>0</v>
      </c>
      <c r="P687" s="24" t="str">
        <f>IF(O687&lt;=(Relatório!O676*1.05),"PREÇO VÁLIDO","PREÇO INVÁLIDO")</f>
        <v>PREÇO VÁLIDO</v>
      </c>
      <c r="Q687" s="25">
        <f>(O687/Relatório!O676)-1</f>
        <v>-1</v>
      </c>
    </row>
    <row r="688" spans="1:17" ht="18" x14ac:dyDescent="0.2">
      <c r="A688" s="58" t="s">
        <v>82</v>
      </c>
      <c r="B688" s="29" t="s">
        <v>554</v>
      </c>
      <c r="C688" s="29" t="s">
        <v>555</v>
      </c>
      <c r="D688" s="29" t="s">
        <v>29</v>
      </c>
      <c r="E688" s="30">
        <v>1.8</v>
      </c>
      <c r="F688" s="20"/>
      <c r="G688" s="20"/>
      <c r="H688" s="21">
        <f t="shared" si="392"/>
        <v>0</v>
      </c>
      <c r="I688" s="20">
        <f t="shared" si="393"/>
        <v>0</v>
      </c>
      <c r="J688" s="22">
        <f t="shared" si="394"/>
        <v>0</v>
      </c>
      <c r="K688" s="22">
        <f t="shared" si="395"/>
        <v>0</v>
      </c>
      <c r="L688" s="21">
        <f t="shared" si="396"/>
        <v>0</v>
      </c>
      <c r="M688" s="23">
        <f t="shared" si="397"/>
        <v>0</v>
      </c>
      <c r="N688" s="23">
        <f t="shared" si="398"/>
        <v>0</v>
      </c>
      <c r="O688" s="21">
        <f t="shared" si="399"/>
        <v>0</v>
      </c>
      <c r="P688" s="24" t="str">
        <f>IF(O688&lt;=(Relatório!O677*1.05),"PREÇO VÁLIDO","PREÇO INVÁLIDO")</f>
        <v>PREÇO VÁLIDO</v>
      </c>
      <c r="Q688" s="25">
        <f>(O688/Relatório!O677)-1</f>
        <v>-1</v>
      </c>
    </row>
    <row r="689" spans="1:17" ht="18" x14ac:dyDescent="0.2">
      <c r="A689" s="59" t="s">
        <v>65</v>
      </c>
      <c r="B689" s="43">
        <v>100867</v>
      </c>
      <c r="C689" s="35" t="s">
        <v>556</v>
      </c>
      <c r="D689" s="35" t="s">
        <v>31</v>
      </c>
      <c r="E689" s="40">
        <v>1</v>
      </c>
      <c r="F689" s="20"/>
      <c r="G689" s="20"/>
      <c r="H689" s="21">
        <f t="shared" si="392"/>
        <v>0</v>
      </c>
      <c r="I689" s="20">
        <f t="shared" si="393"/>
        <v>0</v>
      </c>
      <c r="J689" s="22">
        <f t="shared" si="394"/>
        <v>0</v>
      </c>
      <c r="K689" s="22">
        <f t="shared" si="395"/>
        <v>0</v>
      </c>
      <c r="L689" s="21">
        <f t="shared" si="396"/>
        <v>0</v>
      </c>
      <c r="M689" s="23">
        <f t="shared" si="397"/>
        <v>0</v>
      </c>
      <c r="N689" s="23">
        <f t="shared" si="398"/>
        <v>0</v>
      </c>
      <c r="O689" s="21">
        <f t="shared" si="399"/>
        <v>0</v>
      </c>
      <c r="P689" s="24" t="str">
        <f>IF(O689&lt;=(Relatório!O678*1.05),"PREÇO VÁLIDO","PREÇO INVÁLIDO")</f>
        <v>PREÇO VÁLIDO</v>
      </c>
      <c r="Q689" s="25">
        <f>(O689/Relatório!O678)-1</f>
        <v>-1</v>
      </c>
    </row>
    <row r="690" spans="1:17" ht="18" x14ac:dyDescent="0.2">
      <c r="A690" s="59" t="s">
        <v>65</v>
      </c>
      <c r="B690" s="43">
        <v>100868</v>
      </c>
      <c r="C690" s="35" t="s">
        <v>557</v>
      </c>
      <c r="D690" s="35" t="s">
        <v>31</v>
      </c>
      <c r="E690" s="40">
        <v>2</v>
      </c>
      <c r="F690" s="20"/>
      <c r="G690" s="20"/>
      <c r="H690" s="21">
        <f t="shared" si="392"/>
        <v>0</v>
      </c>
      <c r="I690" s="20">
        <f t="shared" si="393"/>
        <v>0</v>
      </c>
      <c r="J690" s="22">
        <f t="shared" si="394"/>
        <v>0</v>
      </c>
      <c r="K690" s="22">
        <f t="shared" si="395"/>
        <v>0</v>
      </c>
      <c r="L690" s="21">
        <f t="shared" si="396"/>
        <v>0</v>
      </c>
      <c r="M690" s="23">
        <f t="shared" si="397"/>
        <v>0</v>
      </c>
      <c r="N690" s="23">
        <f t="shared" si="398"/>
        <v>0</v>
      </c>
      <c r="O690" s="21">
        <f t="shared" si="399"/>
        <v>0</v>
      </c>
      <c r="P690" s="24" t="str">
        <f>IF(O690&lt;=(Relatório!O679*1.05),"PREÇO VÁLIDO","PREÇO INVÁLIDO")</f>
        <v>PREÇO VÁLIDO</v>
      </c>
      <c r="Q690" s="25">
        <f>(O690/Relatório!O679)-1</f>
        <v>-1</v>
      </c>
    </row>
    <row r="691" spans="1:17" ht="18" x14ac:dyDescent="0.2">
      <c r="A691" s="59" t="s">
        <v>65</v>
      </c>
      <c r="B691" s="43">
        <v>104658</v>
      </c>
      <c r="C691" s="35" t="s">
        <v>558</v>
      </c>
      <c r="D691" s="35" t="s">
        <v>27</v>
      </c>
      <c r="E691" s="40">
        <v>2.38</v>
      </c>
      <c r="F691" s="20"/>
      <c r="G691" s="20"/>
      <c r="H691" s="21">
        <f t="shared" si="392"/>
        <v>0</v>
      </c>
      <c r="I691" s="20">
        <f t="shared" si="393"/>
        <v>0</v>
      </c>
      <c r="J691" s="22">
        <f t="shared" si="394"/>
        <v>0</v>
      </c>
      <c r="K691" s="22">
        <f t="shared" si="395"/>
        <v>0</v>
      </c>
      <c r="L691" s="21">
        <f t="shared" si="396"/>
        <v>0</v>
      </c>
      <c r="M691" s="23">
        <f t="shared" si="397"/>
        <v>0</v>
      </c>
      <c r="N691" s="23">
        <f t="shared" si="398"/>
        <v>0</v>
      </c>
      <c r="O691" s="21">
        <f t="shared" si="399"/>
        <v>0</v>
      </c>
      <c r="P691" s="24" t="str">
        <f>IF(O691&lt;=(Relatório!O680*1.05),"PREÇO VÁLIDO","PREÇO INVÁLIDO")</f>
        <v>PREÇO VÁLIDO</v>
      </c>
      <c r="Q691" s="25">
        <f>(O691/Relatório!O680)-1</f>
        <v>-1</v>
      </c>
    </row>
    <row r="692" spans="1:17" x14ac:dyDescent="0.2">
      <c r="A692" s="62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</row>
    <row r="693" spans="1:17" x14ac:dyDescent="0.2">
      <c r="A693" s="64" t="s">
        <v>559</v>
      </c>
      <c r="B693" s="65"/>
      <c r="C693" s="65"/>
      <c r="D693" s="65"/>
      <c r="E693" s="65"/>
      <c r="F693" s="71"/>
      <c r="G693" s="71"/>
      <c r="H693" s="65"/>
      <c r="I693" s="65"/>
      <c r="J693" s="65"/>
      <c r="K693" s="65"/>
      <c r="L693" s="65"/>
      <c r="M693" s="65"/>
      <c r="N693" s="65"/>
      <c r="O693" s="65"/>
      <c r="P693" s="65"/>
      <c r="Q693" s="65"/>
    </row>
    <row r="694" spans="1:17" ht="18" x14ac:dyDescent="0.2">
      <c r="A694" s="56" t="s">
        <v>14</v>
      </c>
      <c r="B694" s="55" t="s">
        <v>15</v>
      </c>
      <c r="C694" s="55" t="s">
        <v>16</v>
      </c>
      <c r="D694" s="55" t="s">
        <v>17</v>
      </c>
      <c r="E694" s="57" t="s">
        <v>18</v>
      </c>
      <c r="F694" s="53" t="s">
        <v>19</v>
      </c>
      <c r="G694" s="54" t="s">
        <v>20</v>
      </c>
      <c r="H694" s="55" t="s">
        <v>21</v>
      </c>
      <c r="I694" s="53" t="s">
        <v>22</v>
      </c>
      <c r="J694" s="55" t="s">
        <v>33</v>
      </c>
      <c r="K694" s="55" t="s">
        <v>34</v>
      </c>
      <c r="L694" s="55" t="s">
        <v>23</v>
      </c>
      <c r="M694" s="55" t="s">
        <v>35</v>
      </c>
      <c r="N694" s="55" t="s">
        <v>36</v>
      </c>
      <c r="O694" s="55" t="s">
        <v>24</v>
      </c>
      <c r="P694" s="55" t="s">
        <v>25</v>
      </c>
      <c r="Q694" s="55" t="s">
        <v>26</v>
      </c>
    </row>
    <row r="695" spans="1:17" ht="18" x14ac:dyDescent="0.2">
      <c r="A695" s="58" t="s">
        <v>82</v>
      </c>
      <c r="B695" s="29" t="s">
        <v>560</v>
      </c>
      <c r="C695" s="29" t="s">
        <v>561</v>
      </c>
      <c r="D695" s="29" t="s">
        <v>27</v>
      </c>
      <c r="E695" s="75">
        <v>756.78</v>
      </c>
      <c r="F695" s="20"/>
      <c r="G695" s="20"/>
      <c r="H695" s="21">
        <f t="shared" ref="H695:H696" si="400">TRUNC(F695+G695,2)</f>
        <v>0</v>
      </c>
      <c r="I695" s="20">
        <f t="shared" ref="I695:I696" si="401">$B$10</f>
        <v>0</v>
      </c>
      <c r="J695" s="22">
        <f t="shared" ref="J695:J696" si="402">F695+(I695/100*F695)</f>
        <v>0</v>
      </c>
      <c r="K695" s="22">
        <f t="shared" ref="K695:K696" si="403">G695+(I695/100*G695)</f>
        <v>0</v>
      </c>
      <c r="L695" s="21">
        <f t="shared" ref="L695:L696" si="404">TRUNC(J695+K695,2)</f>
        <v>0</v>
      </c>
      <c r="M695" s="23">
        <f t="shared" ref="M695:M696" si="405">IF((J695+K695),TRUNC((J695/(J695+K695)*O695),2),0)</f>
        <v>0</v>
      </c>
      <c r="N695" s="23">
        <f t="shared" ref="N695:N696" si="406">IF((J695+K695),TRUNC((K695/(J695+K695)*O695),2),0)</f>
        <v>0</v>
      </c>
      <c r="O695" s="21">
        <f t="shared" ref="O695:O696" si="407">TRUNC(L695*E695,2)</f>
        <v>0</v>
      </c>
      <c r="P695" s="24" t="str">
        <f>IF(O695&lt;=(Relatório!O684*1.05),"PREÇO VÁLIDO","PREÇO INVÁLIDO")</f>
        <v>PREÇO VÁLIDO</v>
      </c>
      <c r="Q695" s="25">
        <f>(O695/Relatório!O684)-1</f>
        <v>-1</v>
      </c>
    </row>
    <row r="696" spans="1:17" ht="18" x14ac:dyDescent="0.2">
      <c r="A696" s="59" t="s">
        <v>65</v>
      </c>
      <c r="B696" s="36">
        <v>97637</v>
      </c>
      <c r="C696" s="35" t="s">
        <v>562</v>
      </c>
      <c r="D696" s="35" t="s">
        <v>27</v>
      </c>
      <c r="E696" s="37">
        <v>57.26</v>
      </c>
      <c r="F696" s="20"/>
      <c r="G696" s="20"/>
      <c r="H696" s="21">
        <f t="shared" si="400"/>
        <v>0</v>
      </c>
      <c r="I696" s="20">
        <f t="shared" si="401"/>
        <v>0</v>
      </c>
      <c r="J696" s="22">
        <f t="shared" si="402"/>
        <v>0</v>
      </c>
      <c r="K696" s="22">
        <f t="shared" si="403"/>
        <v>0</v>
      </c>
      <c r="L696" s="21">
        <f t="shared" si="404"/>
        <v>0</v>
      </c>
      <c r="M696" s="23">
        <f t="shared" si="405"/>
        <v>0</v>
      </c>
      <c r="N696" s="23">
        <f t="shared" si="406"/>
        <v>0</v>
      </c>
      <c r="O696" s="21">
        <f t="shared" si="407"/>
        <v>0</v>
      </c>
      <c r="P696" s="24" t="str">
        <f>IF(O696&lt;=(Relatório!O685*1.05),"PREÇO VÁLIDO","PREÇO INVÁLIDO")</f>
        <v>PREÇO VÁLIDO</v>
      </c>
      <c r="Q696" s="25">
        <f>(O696/Relatório!O685)-1</f>
        <v>-1</v>
      </c>
    </row>
    <row r="697" spans="1:17" x14ac:dyDescent="0.2">
      <c r="A697" s="62"/>
      <c r="B697" s="63"/>
      <c r="C697" s="63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</row>
    <row r="698" spans="1:17" x14ac:dyDescent="0.2">
      <c r="A698" s="68" t="s">
        <v>28</v>
      </c>
      <c r="B698" s="69"/>
      <c r="C698" s="69"/>
      <c r="D698" s="69"/>
      <c r="E698" s="69"/>
      <c r="F698" s="70"/>
      <c r="G698" s="70"/>
      <c r="H698" s="69"/>
      <c r="I698" s="69"/>
      <c r="J698" s="69"/>
      <c r="K698" s="69"/>
      <c r="L698" s="69"/>
      <c r="M698" s="69"/>
      <c r="N698" s="69"/>
      <c r="O698" s="46">
        <f>SUM(O675:O696)</f>
        <v>0</v>
      </c>
      <c r="P698" s="47"/>
      <c r="Q698" s="48"/>
    </row>
    <row r="699" spans="1:17" x14ac:dyDescent="0.2">
      <c r="A699" s="62"/>
      <c r="B699" s="63"/>
      <c r="C699" s="63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</row>
    <row r="700" spans="1:17" x14ac:dyDescent="0.2">
      <c r="A700" s="64" t="s">
        <v>563</v>
      </c>
      <c r="B700" s="65"/>
      <c r="C700" s="65"/>
      <c r="D700" s="65"/>
      <c r="E700" s="65"/>
      <c r="F700" s="71"/>
      <c r="G700" s="71"/>
      <c r="H700" s="65"/>
      <c r="I700" s="65"/>
      <c r="J700" s="65"/>
      <c r="K700" s="65"/>
      <c r="L700" s="65"/>
      <c r="M700" s="65"/>
      <c r="N700" s="65"/>
      <c r="O700" s="65"/>
      <c r="P700" s="65"/>
      <c r="Q700" s="65"/>
    </row>
    <row r="701" spans="1:17" ht="18" x14ac:dyDescent="0.2">
      <c r="A701" s="56" t="s">
        <v>14</v>
      </c>
      <c r="B701" s="55" t="s">
        <v>15</v>
      </c>
      <c r="C701" s="55" t="s">
        <v>16</v>
      </c>
      <c r="D701" s="55" t="s">
        <v>17</v>
      </c>
      <c r="E701" s="57" t="s">
        <v>18</v>
      </c>
      <c r="F701" s="53" t="s">
        <v>19</v>
      </c>
      <c r="G701" s="54" t="s">
        <v>20</v>
      </c>
      <c r="H701" s="55" t="s">
        <v>21</v>
      </c>
      <c r="I701" s="53" t="s">
        <v>22</v>
      </c>
      <c r="J701" s="55" t="s">
        <v>33</v>
      </c>
      <c r="K701" s="55" t="s">
        <v>34</v>
      </c>
      <c r="L701" s="55" t="s">
        <v>23</v>
      </c>
      <c r="M701" s="55" t="s">
        <v>35</v>
      </c>
      <c r="N701" s="55" t="s">
        <v>36</v>
      </c>
      <c r="O701" s="55" t="s">
        <v>24</v>
      </c>
      <c r="P701" s="55" t="s">
        <v>25</v>
      </c>
      <c r="Q701" s="55" t="s">
        <v>26</v>
      </c>
    </row>
    <row r="702" spans="1:17" ht="18" x14ac:dyDescent="0.2">
      <c r="A702" s="58" t="s">
        <v>64</v>
      </c>
      <c r="B702" s="29" t="s">
        <v>564</v>
      </c>
      <c r="C702" s="29" t="s">
        <v>565</v>
      </c>
      <c r="D702" s="29" t="s">
        <v>31</v>
      </c>
      <c r="E702" s="30">
        <v>1</v>
      </c>
      <c r="F702" s="20"/>
      <c r="G702" s="20"/>
      <c r="H702" s="21">
        <f t="shared" ref="H702" si="408">TRUNC(F702+G702,2)</f>
        <v>0</v>
      </c>
      <c r="I702" s="20">
        <f t="shared" ref="I702" si="409">$B$10</f>
        <v>0</v>
      </c>
      <c r="J702" s="22">
        <f t="shared" ref="J702" si="410">F702+(I702/100*F702)</f>
        <v>0</v>
      </c>
      <c r="K702" s="22">
        <f t="shared" ref="K702" si="411">G702+(I702/100*G702)</f>
        <v>0</v>
      </c>
      <c r="L702" s="21">
        <f t="shared" ref="L702" si="412">TRUNC(J702+K702,2)</f>
        <v>0</v>
      </c>
      <c r="M702" s="23">
        <f t="shared" ref="M702" si="413">IF((J702+K702),TRUNC((J702/(J702+K702)*O702),2),0)</f>
        <v>0</v>
      </c>
      <c r="N702" s="23">
        <f t="shared" ref="N702" si="414">IF((J702+K702),TRUNC((K702/(J702+K702)*O702),2),0)</f>
        <v>0</v>
      </c>
      <c r="O702" s="21">
        <f t="shared" ref="O702" si="415">TRUNC(L702*E702,2)</f>
        <v>0</v>
      </c>
      <c r="P702" s="24" t="str">
        <f>IF(O702&lt;=(Relatório!O691*1.05),"PREÇO VÁLIDO","PREÇO INVÁLIDO")</f>
        <v>PREÇO VÁLIDO</v>
      </c>
      <c r="Q702" s="25">
        <f>(O702/Relatório!O691)-1</f>
        <v>-1</v>
      </c>
    </row>
    <row r="703" spans="1:17" x14ac:dyDescent="0.2">
      <c r="A703" s="62"/>
      <c r="B703" s="63"/>
      <c r="C703" s="63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</row>
    <row r="704" spans="1:17" x14ac:dyDescent="0.2">
      <c r="A704" s="68" t="s">
        <v>28</v>
      </c>
      <c r="B704" s="69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  <c r="O704" s="50">
        <f>O702</f>
        <v>0</v>
      </c>
      <c r="P704" s="51"/>
      <c r="Q704" s="52"/>
    </row>
    <row r="705" spans="1:17" x14ac:dyDescent="0.2">
      <c r="A705" s="62"/>
      <c r="B705" s="63"/>
      <c r="C705" s="63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</row>
    <row r="706" spans="1:17" x14ac:dyDescent="0.2">
      <c r="A706" s="68" t="s">
        <v>32</v>
      </c>
      <c r="B706" s="69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  <c r="O706" s="84">
        <f>O704+O698+O670+O597+O580+O560+O543+O508+O432+O390+O270+O247+O237+O215+O204+O66+O18</f>
        <v>0</v>
      </c>
      <c r="P706" s="85"/>
      <c r="Q706" s="86"/>
    </row>
  </sheetData>
  <sheetProtection algorithmName="SHA-512" hashValue="whVjvwetoxdKwlYiwOAT2UiOK7ed1LgKma21pJTLwGilmVvoIQh8MQnWN/qRSoVBI8CnkRRdt/Glb4PbAPjTew==" saltValue="O7jxVrtc4Vb9nOWYVOcuIg==" spinCount="100000" sheet="1" objects="1" scenarios="1"/>
  <autoFilter ref="A14:Q706" xr:uid="{355316B1-80D0-4DD7-A8C5-217F14E65167}"/>
  <mergeCells count="3">
    <mergeCell ref="M7:N7"/>
    <mergeCell ref="H8:J8"/>
    <mergeCell ref="H10:J10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82A1E-E155-4BF3-BD3A-148550ACFB76}">
  <sheetPr>
    <tabColor rgb="FF92D050"/>
  </sheetPr>
  <dimension ref="A1:Q706"/>
  <sheetViews>
    <sheetView zoomScaleNormal="100" workbookViewId="0">
      <pane ySplit="14" topLeftCell="A15" activePane="bottomLeft" state="frozen"/>
      <selection pane="bottomLeft" activeCell="F24" sqref="F24"/>
    </sheetView>
  </sheetViews>
  <sheetFormatPr defaultColWidth="11.42578125" defaultRowHeight="12.75" x14ac:dyDescent="0.2"/>
  <cols>
    <col min="1" max="1" width="15.7109375" style="140" customWidth="1"/>
    <col min="2" max="2" width="12.42578125" style="140" customWidth="1"/>
    <col min="3" max="3" width="86.140625" style="140" customWidth="1"/>
    <col min="4" max="4" width="7.5703125" style="140" customWidth="1"/>
    <col min="5" max="5" width="11.140625" style="140" customWidth="1"/>
    <col min="6" max="6" width="15.85546875" style="140" customWidth="1"/>
    <col min="7" max="7" width="13.28515625" style="140" customWidth="1"/>
    <col min="8" max="8" width="13.85546875" style="140" customWidth="1"/>
    <col min="9" max="9" width="11" style="140" customWidth="1"/>
    <col min="10" max="10" width="16.140625" style="140" customWidth="1"/>
    <col min="11" max="11" width="16" style="140" customWidth="1"/>
    <col min="12" max="12" width="20.42578125" style="140" customWidth="1"/>
    <col min="13" max="13" width="14.140625" style="140" customWidth="1"/>
    <col min="14" max="14" width="15" style="140" customWidth="1"/>
    <col min="15" max="15" width="14.85546875" style="141" customWidth="1"/>
    <col min="16" max="16384" width="11.42578125" style="90"/>
  </cols>
  <sheetData>
    <row r="1" spans="1:17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2" spans="1:17" x14ac:dyDescent="0.2">
      <c r="A2" s="91"/>
      <c r="B2" s="92" t="s">
        <v>0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7" x14ac:dyDescent="0.2">
      <c r="A3" s="93"/>
      <c r="B3" s="93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</row>
    <row r="4" spans="1:17" x14ac:dyDescent="0.2">
      <c r="A4" s="91"/>
      <c r="B4" s="89"/>
      <c r="C4" s="89"/>
      <c r="D4" s="89"/>
      <c r="E4" s="89"/>
      <c r="F4" s="89"/>
      <c r="G4" s="89"/>
      <c r="H4" s="95" t="s">
        <v>58</v>
      </c>
      <c r="I4" s="89"/>
      <c r="J4" s="89"/>
      <c r="K4" s="89"/>
      <c r="L4" s="89"/>
      <c r="M4" s="89"/>
      <c r="N4" s="89"/>
      <c r="O4" s="89"/>
      <c r="P4" s="89"/>
    </row>
    <row r="5" spans="1:17" x14ac:dyDescent="0.2">
      <c r="A5" s="96" t="s">
        <v>2</v>
      </c>
      <c r="B5" s="91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</row>
    <row r="6" spans="1:17" x14ac:dyDescent="0.2">
      <c r="A6" s="96" t="s">
        <v>3</v>
      </c>
      <c r="B6" s="97"/>
      <c r="C6" s="98"/>
      <c r="D6" s="98"/>
      <c r="E6" s="98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</row>
    <row r="7" spans="1:17" ht="14.65" customHeight="1" x14ac:dyDescent="0.2">
      <c r="A7" s="96" t="s">
        <v>4</v>
      </c>
      <c r="B7" s="91"/>
      <c r="C7" s="99"/>
      <c r="D7" s="98"/>
      <c r="E7" s="98"/>
      <c r="F7" s="89"/>
      <c r="G7" s="89"/>
      <c r="H7" s="89"/>
      <c r="I7" s="89"/>
      <c r="J7" s="89"/>
      <c r="K7" s="89"/>
      <c r="L7" s="89"/>
      <c r="M7" s="100" t="s">
        <v>5</v>
      </c>
      <c r="N7" s="100"/>
      <c r="O7" s="89"/>
      <c r="P7" s="89"/>
    </row>
    <row r="8" spans="1:17" ht="14.65" customHeight="1" x14ac:dyDescent="0.2">
      <c r="A8" s="96" t="s">
        <v>6</v>
      </c>
      <c r="B8" s="97"/>
      <c r="C8" s="98"/>
      <c r="D8" s="94"/>
      <c r="E8" s="101"/>
      <c r="F8" s="89"/>
      <c r="G8" s="89"/>
      <c r="H8" s="102"/>
      <c r="I8" s="102"/>
      <c r="J8" s="102"/>
      <c r="K8" s="89"/>
      <c r="L8" s="89"/>
      <c r="M8" s="89"/>
      <c r="N8" s="89"/>
      <c r="O8" s="89"/>
      <c r="P8" s="89"/>
    </row>
    <row r="9" spans="1:17" ht="22.5" x14ac:dyDescent="0.2">
      <c r="A9" s="96" t="s">
        <v>10</v>
      </c>
      <c r="B9" s="103">
        <v>20.52</v>
      </c>
      <c r="C9" s="96" t="s">
        <v>8</v>
      </c>
      <c r="D9" s="103" t="s">
        <v>9</v>
      </c>
      <c r="E9" s="91"/>
      <c r="F9" s="91"/>
      <c r="G9" s="91"/>
      <c r="H9" s="91"/>
      <c r="I9" s="89"/>
      <c r="J9" s="89"/>
      <c r="K9" s="89"/>
      <c r="L9" s="89"/>
      <c r="M9" s="89"/>
      <c r="N9" s="89"/>
      <c r="O9" s="89"/>
      <c r="P9" s="89"/>
    </row>
    <row r="10" spans="1:17" ht="20.85" customHeight="1" x14ac:dyDescent="0.2">
      <c r="A10" s="96" t="s">
        <v>7</v>
      </c>
      <c r="B10" s="103">
        <v>20.52</v>
      </c>
      <c r="C10" s="96" t="s">
        <v>11</v>
      </c>
      <c r="D10" s="103" t="s">
        <v>9</v>
      </c>
      <c r="E10" s="91"/>
      <c r="F10" s="89"/>
      <c r="G10" s="96" t="s">
        <v>10</v>
      </c>
      <c r="H10" s="102"/>
      <c r="I10" s="102"/>
      <c r="J10" s="102"/>
      <c r="K10" s="89"/>
      <c r="L10" s="89"/>
      <c r="M10" s="104" t="s">
        <v>12</v>
      </c>
      <c r="N10" s="105" t="s">
        <v>13</v>
      </c>
      <c r="O10" s="89"/>
      <c r="P10" s="89"/>
    </row>
    <row r="11" spans="1:17" x14ac:dyDescent="0.2">
      <c r="A11" s="91"/>
      <c r="B11" s="91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104">
        <f>SUM(M15:M702)/$O$706</f>
        <v>0.57151300014064654</v>
      </c>
      <c r="N11" s="104">
        <f>SUM(N15:N702)/$O$706</f>
        <v>0.42848534560427221</v>
      </c>
      <c r="O11" s="89"/>
      <c r="P11" s="89"/>
    </row>
    <row r="12" spans="1:17" x14ac:dyDescent="0.2">
      <c r="A12" s="106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89"/>
    </row>
    <row r="13" spans="1:17" ht="21" customHeight="1" x14ac:dyDescent="0.2">
      <c r="A13" s="107" t="s">
        <v>67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9"/>
    </row>
    <row r="14" spans="1:17" ht="18" x14ac:dyDescent="0.2">
      <c r="A14" s="56" t="s">
        <v>14</v>
      </c>
      <c r="B14" s="55" t="s">
        <v>15</v>
      </c>
      <c r="C14" s="55" t="s">
        <v>16</v>
      </c>
      <c r="D14" s="55" t="s">
        <v>17</v>
      </c>
      <c r="E14" s="57" t="s">
        <v>18</v>
      </c>
      <c r="F14" s="55" t="s">
        <v>19</v>
      </c>
      <c r="G14" s="57" t="s">
        <v>20</v>
      </c>
      <c r="H14" s="55" t="s">
        <v>21</v>
      </c>
      <c r="I14" s="55" t="s">
        <v>22</v>
      </c>
      <c r="J14" s="55" t="s">
        <v>33</v>
      </c>
      <c r="K14" s="55" t="s">
        <v>34</v>
      </c>
      <c r="L14" s="55" t="s">
        <v>23</v>
      </c>
      <c r="M14" s="55" t="s">
        <v>35</v>
      </c>
      <c r="N14" s="55" t="s">
        <v>36</v>
      </c>
      <c r="O14" s="55" t="s">
        <v>24</v>
      </c>
      <c r="P14" s="55" t="s">
        <v>25</v>
      </c>
      <c r="Q14" s="109"/>
    </row>
    <row r="15" spans="1:17" ht="24.75" customHeight="1" x14ac:dyDescent="0.2">
      <c r="A15" s="110" t="s">
        <v>65</v>
      </c>
      <c r="B15" s="111">
        <v>98459</v>
      </c>
      <c r="C15" s="112" t="s">
        <v>68</v>
      </c>
      <c r="D15" s="112" t="s">
        <v>27</v>
      </c>
      <c r="E15" s="113">
        <v>57.26</v>
      </c>
      <c r="F15" s="114">
        <f>Relatório!F4</f>
        <v>58.04</v>
      </c>
      <c r="G15" s="114">
        <f>Relatório!G4</f>
        <v>31.11</v>
      </c>
      <c r="H15" s="21">
        <f>TRUNC(F15+G15,2)</f>
        <v>89.15</v>
      </c>
      <c r="I15" s="114">
        <f>$B$10</f>
        <v>20.52</v>
      </c>
      <c r="J15" s="22">
        <f>F15+(I15/100*F15)</f>
        <v>69.949808000000004</v>
      </c>
      <c r="K15" s="22">
        <f>G15+(I15/100*G15)</f>
        <v>37.493772</v>
      </c>
      <c r="L15" s="21">
        <f>TRUNC(J15+K15,2)</f>
        <v>107.44</v>
      </c>
      <c r="M15" s="115">
        <f>IF((J15+K15),TRUNC((J15/(J15+K15)*O15),2),0)</f>
        <v>4005.18</v>
      </c>
      <c r="N15" s="115">
        <f>IF((J15+K15),TRUNC((K15/(J15+K15)*O15),2),0)</f>
        <v>2146.8200000000002</v>
      </c>
      <c r="O15" s="21">
        <f>TRUNC(L15*E15,2)</f>
        <v>6152.01</v>
      </c>
      <c r="P15" s="24" t="str">
        <f>IF(O15&lt;=(Relatório!O4*1.05),"PREÇO VÁLIDO","PREÇO INVÁLIDO")</f>
        <v>PREÇO VÁLIDO</v>
      </c>
      <c r="Q15" s="109"/>
    </row>
    <row r="16" spans="1:17" ht="18" x14ac:dyDescent="0.2">
      <c r="A16" s="110" t="s">
        <v>65</v>
      </c>
      <c r="B16" s="111">
        <v>99059</v>
      </c>
      <c r="C16" s="112" t="s">
        <v>69</v>
      </c>
      <c r="D16" s="112" t="s">
        <v>29</v>
      </c>
      <c r="E16" s="113">
        <v>89.9</v>
      </c>
      <c r="F16" s="114">
        <f>Relatório!F5</f>
        <v>54.85</v>
      </c>
      <c r="G16" s="114">
        <f>Relatório!G5</f>
        <v>35.369999999999997</v>
      </c>
      <c r="H16" s="21">
        <f>TRUNC(F16+G16,2)</f>
        <v>90.22</v>
      </c>
      <c r="I16" s="114">
        <f>$B$10</f>
        <v>20.52</v>
      </c>
      <c r="J16" s="22">
        <f>F16+(I16/100*F16)</f>
        <v>66.105220000000003</v>
      </c>
      <c r="K16" s="22">
        <f>G16+(I16/100*G16)</f>
        <v>42.627923999999993</v>
      </c>
      <c r="L16" s="21">
        <f>TRUNC(J16+K16,2)</f>
        <v>108.73</v>
      </c>
      <c r="M16" s="115">
        <f>IF((J16+K16),TRUNC((J16/(J16+K16)*O16),2),0)</f>
        <v>5942.68</v>
      </c>
      <c r="N16" s="115">
        <f>IF((J16+K16),TRUNC((K16/(J16+K16)*O16),2),0)</f>
        <v>3832.13</v>
      </c>
      <c r="O16" s="21">
        <f>TRUNC(L16*E16,2)</f>
        <v>9774.82</v>
      </c>
      <c r="P16" s="24" t="str">
        <f>IF(O16&lt;=(Relatório!O5*1.05),"PREÇO VÁLIDO","PREÇO INVÁLIDO")</f>
        <v>PREÇO VÁLIDO</v>
      </c>
      <c r="Q16" s="109"/>
    </row>
    <row r="17" spans="1:17" x14ac:dyDescent="0.2">
      <c r="A17" s="116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09"/>
    </row>
    <row r="18" spans="1:17" x14ac:dyDescent="0.2">
      <c r="A18" s="118" t="s">
        <v>28</v>
      </c>
      <c r="B18" s="119"/>
      <c r="C18" s="119"/>
      <c r="D18" s="119"/>
      <c r="E18" s="119"/>
      <c r="F18" s="120"/>
      <c r="G18" s="120"/>
      <c r="H18" s="119"/>
      <c r="I18" s="119"/>
      <c r="J18" s="119"/>
      <c r="K18" s="119"/>
      <c r="L18" s="119"/>
      <c r="M18" s="119"/>
      <c r="N18" s="119"/>
      <c r="O18" s="121">
        <f>SUM(O15:O16)</f>
        <v>15926.83</v>
      </c>
      <c r="P18" s="122"/>
      <c r="Q18" s="109"/>
    </row>
    <row r="19" spans="1:17" x14ac:dyDescent="0.2">
      <c r="A19" s="116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09"/>
    </row>
    <row r="20" spans="1:17" x14ac:dyDescent="0.2">
      <c r="A20" s="107" t="s">
        <v>70</v>
      </c>
      <c r="B20" s="108"/>
      <c r="C20" s="108"/>
      <c r="D20" s="108"/>
      <c r="E20" s="108"/>
      <c r="F20" s="123"/>
      <c r="G20" s="123"/>
      <c r="H20" s="108"/>
      <c r="I20" s="108"/>
      <c r="J20" s="108"/>
      <c r="K20" s="108"/>
      <c r="L20" s="108"/>
      <c r="M20" s="108"/>
      <c r="N20" s="108"/>
      <c r="O20" s="108"/>
      <c r="P20" s="108"/>
      <c r="Q20" s="109"/>
    </row>
    <row r="21" spans="1:17" x14ac:dyDescent="0.2">
      <c r="A21" s="107" t="s">
        <v>71</v>
      </c>
      <c r="B21" s="108"/>
      <c r="C21" s="108"/>
      <c r="D21" s="108"/>
      <c r="E21" s="108"/>
      <c r="F21" s="123"/>
      <c r="G21" s="123"/>
      <c r="H21" s="108"/>
      <c r="I21" s="108"/>
      <c r="J21" s="108"/>
      <c r="K21" s="108"/>
      <c r="L21" s="108"/>
      <c r="M21" s="108"/>
      <c r="N21" s="108"/>
      <c r="O21" s="108"/>
      <c r="P21" s="108"/>
      <c r="Q21" s="109"/>
    </row>
    <row r="22" spans="1:17" ht="18" x14ac:dyDescent="0.2">
      <c r="A22" s="56" t="s">
        <v>14</v>
      </c>
      <c r="B22" s="55" t="s">
        <v>15</v>
      </c>
      <c r="C22" s="55" t="s">
        <v>16</v>
      </c>
      <c r="D22" s="55" t="s">
        <v>17</v>
      </c>
      <c r="E22" s="57" t="s">
        <v>18</v>
      </c>
      <c r="F22" s="55" t="s">
        <v>19</v>
      </c>
      <c r="G22" s="57" t="s">
        <v>20</v>
      </c>
      <c r="H22" s="55" t="s">
        <v>21</v>
      </c>
      <c r="I22" s="55" t="s">
        <v>22</v>
      </c>
      <c r="J22" s="55" t="s">
        <v>33</v>
      </c>
      <c r="K22" s="55" t="s">
        <v>34</v>
      </c>
      <c r="L22" s="55" t="s">
        <v>23</v>
      </c>
      <c r="M22" s="55" t="s">
        <v>35</v>
      </c>
      <c r="N22" s="55" t="s">
        <v>36</v>
      </c>
      <c r="O22" s="55" t="s">
        <v>24</v>
      </c>
      <c r="P22" s="55" t="s">
        <v>25</v>
      </c>
      <c r="Q22" s="109"/>
    </row>
    <row r="23" spans="1:17" ht="18" x14ac:dyDescent="0.2">
      <c r="A23" s="110" t="s">
        <v>65</v>
      </c>
      <c r="B23" s="124">
        <v>104920</v>
      </c>
      <c r="C23" s="112" t="s">
        <v>72</v>
      </c>
      <c r="D23" s="112" t="s">
        <v>38</v>
      </c>
      <c r="E23" s="125">
        <v>269.2</v>
      </c>
      <c r="F23" s="114">
        <f>Relatório!F12</f>
        <v>8.57</v>
      </c>
      <c r="G23" s="114">
        <f>Relatório!G12</f>
        <v>2.3199999999999998</v>
      </c>
      <c r="H23" s="21">
        <f t="shared" ref="H23:H42" si="0">TRUNC(F23+G23,2)</f>
        <v>10.89</v>
      </c>
      <c r="I23" s="114">
        <f t="shared" ref="I23:I42" si="1">$B$10</f>
        <v>20.52</v>
      </c>
      <c r="J23" s="22">
        <f t="shared" ref="J23:J42" si="2">F23+(I23/100*F23)</f>
        <v>10.328564</v>
      </c>
      <c r="K23" s="22">
        <f t="shared" ref="K23:K42" si="3">G23+(I23/100*G23)</f>
        <v>2.7960639999999999</v>
      </c>
      <c r="L23" s="21">
        <f t="shared" ref="L23:L42" si="4">TRUNC(J23+K23,2)</f>
        <v>13.12</v>
      </c>
      <c r="M23" s="115">
        <f t="shared" ref="M23:M42" si="5">IF((J23+K23),TRUNC((J23/(J23+K23)*O23),2),0)</f>
        <v>2779.46</v>
      </c>
      <c r="N23" s="115">
        <f t="shared" ref="N23:N42" si="6">IF((J23+K23),TRUNC((K23/(J23+K23)*O23),2),0)</f>
        <v>752.43</v>
      </c>
      <c r="O23" s="21">
        <f t="shared" ref="O23:O42" si="7">TRUNC(L23*E23,2)</f>
        <v>3531.9</v>
      </c>
      <c r="P23" s="24" t="str">
        <f>IF(O23&lt;=(Relatório!O12*1.05),"PREÇO VÁLIDO","PREÇO INVÁLIDO")</f>
        <v>PREÇO VÁLIDO</v>
      </c>
      <c r="Q23" s="109"/>
    </row>
    <row r="24" spans="1:17" ht="18" x14ac:dyDescent="0.2">
      <c r="A24" s="110" t="s">
        <v>65</v>
      </c>
      <c r="B24" s="124">
        <v>104921</v>
      </c>
      <c r="C24" s="112" t="s">
        <v>73</v>
      </c>
      <c r="D24" s="112" t="s">
        <v>38</v>
      </c>
      <c r="E24" s="125">
        <v>211.9</v>
      </c>
      <c r="F24" s="114">
        <f>Relatório!F13</f>
        <v>8.4700000000000006</v>
      </c>
      <c r="G24" s="114">
        <f>Relatório!G13</f>
        <v>1.72</v>
      </c>
      <c r="H24" s="21">
        <f t="shared" si="0"/>
        <v>10.19</v>
      </c>
      <c r="I24" s="114">
        <f t="shared" si="1"/>
        <v>20.52</v>
      </c>
      <c r="J24" s="22">
        <f t="shared" si="2"/>
        <v>10.208044000000001</v>
      </c>
      <c r="K24" s="22">
        <f t="shared" si="3"/>
        <v>2.0729440000000001</v>
      </c>
      <c r="L24" s="21">
        <f t="shared" si="4"/>
        <v>12.28</v>
      </c>
      <c r="M24" s="115">
        <f t="shared" si="5"/>
        <v>2162.9</v>
      </c>
      <c r="N24" s="115">
        <f t="shared" si="6"/>
        <v>439.22</v>
      </c>
      <c r="O24" s="21">
        <f t="shared" si="7"/>
        <v>2602.13</v>
      </c>
      <c r="P24" s="24" t="str">
        <f>IF(O24&lt;=(Relatório!O13*1.05),"PREÇO VÁLIDO","PREÇO INVÁLIDO")</f>
        <v>PREÇO VÁLIDO</v>
      </c>
      <c r="Q24" s="109"/>
    </row>
    <row r="25" spans="1:17" ht="18" x14ac:dyDescent="0.2">
      <c r="A25" s="110" t="s">
        <v>65</v>
      </c>
      <c r="B25" s="111">
        <v>96557</v>
      </c>
      <c r="C25" s="112" t="s">
        <v>74</v>
      </c>
      <c r="D25" s="112" t="s">
        <v>30</v>
      </c>
      <c r="E25" s="113">
        <v>16</v>
      </c>
      <c r="F25" s="114">
        <f>Relatório!F14</f>
        <v>759.46</v>
      </c>
      <c r="G25" s="114">
        <f>Relatório!G14</f>
        <v>18.25</v>
      </c>
      <c r="H25" s="21">
        <f t="shared" si="0"/>
        <v>777.71</v>
      </c>
      <c r="I25" s="114">
        <f t="shared" si="1"/>
        <v>20.52</v>
      </c>
      <c r="J25" s="22">
        <f t="shared" si="2"/>
        <v>915.30119200000001</v>
      </c>
      <c r="K25" s="22">
        <f t="shared" si="3"/>
        <v>21.994900000000001</v>
      </c>
      <c r="L25" s="21">
        <f t="shared" si="4"/>
        <v>937.29</v>
      </c>
      <c r="M25" s="115">
        <f t="shared" si="5"/>
        <v>14644.72</v>
      </c>
      <c r="N25" s="115">
        <f t="shared" si="6"/>
        <v>351.91</v>
      </c>
      <c r="O25" s="21">
        <f t="shared" si="7"/>
        <v>14996.64</v>
      </c>
      <c r="P25" s="24" t="str">
        <f>IF(O25&lt;=(Relatório!O14*1.05),"PREÇO VÁLIDO","PREÇO INVÁLIDO")</f>
        <v>PREÇO VÁLIDO</v>
      </c>
      <c r="Q25" s="109"/>
    </row>
    <row r="26" spans="1:17" ht="18" x14ac:dyDescent="0.2">
      <c r="A26" s="110" t="s">
        <v>65</v>
      </c>
      <c r="B26" s="111">
        <v>96521</v>
      </c>
      <c r="C26" s="112" t="s">
        <v>53</v>
      </c>
      <c r="D26" s="112" t="s">
        <v>30</v>
      </c>
      <c r="E26" s="113">
        <v>72.2</v>
      </c>
      <c r="F26" s="114">
        <f>Relatório!F15</f>
        <v>28.01</v>
      </c>
      <c r="G26" s="114">
        <f>Relatório!G15</f>
        <v>14.13</v>
      </c>
      <c r="H26" s="21">
        <f t="shared" si="0"/>
        <v>42.14</v>
      </c>
      <c r="I26" s="114">
        <f t="shared" si="1"/>
        <v>20.52</v>
      </c>
      <c r="J26" s="22">
        <f t="shared" si="2"/>
        <v>33.757652</v>
      </c>
      <c r="K26" s="22">
        <f t="shared" si="3"/>
        <v>17.029476000000003</v>
      </c>
      <c r="L26" s="21">
        <f t="shared" si="4"/>
        <v>50.78</v>
      </c>
      <c r="M26" s="115">
        <f t="shared" si="5"/>
        <v>2436.9499999999998</v>
      </c>
      <c r="N26" s="115">
        <f t="shared" si="6"/>
        <v>1229.3499999999999</v>
      </c>
      <c r="O26" s="21">
        <f t="shared" si="7"/>
        <v>3666.31</v>
      </c>
      <c r="P26" s="24" t="str">
        <f>IF(O26&lt;=(Relatório!O15*1.05),"PREÇO VÁLIDO","PREÇO INVÁLIDO")</f>
        <v>PREÇO VÁLIDO</v>
      </c>
      <c r="Q26" s="109"/>
    </row>
    <row r="27" spans="1:17" ht="18" x14ac:dyDescent="0.2">
      <c r="A27" s="110" t="s">
        <v>65</v>
      </c>
      <c r="B27" s="111">
        <v>97083</v>
      </c>
      <c r="C27" s="112" t="s">
        <v>75</v>
      </c>
      <c r="D27" s="112" t="s">
        <v>27</v>
      </c>
      <c r="E27" s="113">
        <v>44.1</v>
      </c>
      <c r="F27" s="114">
        <f>Relatório!F16</f>
        <v>0.65</v>
      </c>
      <c r="G27" s="114">
        <f>Relatório!G16</f>
        <v>2.91</v>
      </c>
      <c r="H27" s="21">
        <f t="shared" si="0"/>
        <v>3.56</v>
      </c>
      <c r="I27" s="114">
        <f t="shared" si="1"/>
        <v>20.52</v>
      </c>
      <c r="J27" s="22">
        <f t="shared" si="2"/>
        <v>0.78337999999999997</v>
      </c>
      <c r="K27" s="22">
        <f t="shared" si="3"/>
        <v>3.5071320000000004</v>
      </c>
      <c r="L27" s="21">
        <f t="shared" si="4"/>
        <v>4.29</v>
      </c>
      <c r="M27" s="115">
        <f t="shared" si="5"/>
        <v>34.54</v>
      </c>
      <c r="N27" s="115">
        <f t="shared" si="6"/>
        <v>154.63</v>
      </c>
      <c r="O27" s="21">
        <f t="shared" si="7"/>
        <v>189.18</v>
      </c>
      <c r="P27" s="24" t="str">
        <f>IF(O27&lt;=(Relatório!O16*1.05),"PREÇO VÁLIDO","PREÇO INVÁLIDO")</f>
        <v>PREÇO VÁLIDO</v>
      </c>
      <c r="Q27" s="109"/>
    </row>
    <row r="28" spans="1:17" ht="18" x14ac:dyDescent="0.2">
      <c r="A28" s="110" t="s">
        <v>65</v>
      </c>
      <c r="B28" s="111">
        <v>96617</v>
      </c>
      <c r="C28" s="112" t="s">
        <v>76</v>
      </c>
      <c r="D28" s="112" t="s">
        <v>27</v>
      </c>
      <c r="E28" s="126">
        <v>31.07</v>
      </c>
      <c r="F28" s="114">
        <f>Relatório!F17</f>
        <v>13.41</v>
      </c>
      <c r="G28" s="114">
        <f>Relatório!G17</f>
        <v>8.4600000000000009</v>
      </c>
      <c r="H28" s="21">
        <f t="shared" si="0"/>
        <v>21.87</v>
      </c>
      <c r="I28" s="114">
        <f t="shared" si="1"/>
        <v>20.52</v>
      </c>
      <c r="J28" s="22">
        <f t="shared" si="2"/>
        <v>16.161732000000001</v>
      </c>
      <c r="K28" s="22">
        <f t="shared" si="3"/>
        <v>10.195992</v>
      </c>
      <c r="L28" s="21">
        <f t="shared" si="4"/>
        <v>26.35</v>
      </c>
      <c r="M28" s="115">
        <f t="shared" si="5"/>
        <v>501.99</v>
      </c>
      <c r="N28" s="115">
        <f t="shared" si="6"/>
        <v>316.69</v>
      </c>
      <c r="O28" s="21">
        <f t="shared" si="7"/>
        <v>818.69</v>
      </c>
      <c r="P28" s="24" t="str">
        <f>IF(O28&lt;=(Relatório!O17*1.05),"PREÇO VÁLIDO","PREÇO INVÁLIDO")</f>
        <v>PREÇO VÁLIDO</v>
      </c>
      <c r="Q28" s="109"/>
    </row>
    <row r="29" spans="1:17" ht="18" x14ac:dyDescent="0.2">
      <c r="A29" s="110" t="s">
        <v>65</v>
      </c>
      <c r="B29" s="124">
        <v>100978</v>
      </c>
      <c r="C29" s="112" t="s">
        <v>77</v>
      </c>
      <c r="D29" s="112" t="s">
        <v>30</v>
      </c>
      <c r="E29" s="126">
        <v>29.4</v>
      </c>
      <c r="F29" s="114">
        <f>Relatório!F18</f>
        <v>5.85</v>
      </c>
      <c r="G29" s="114">
        <f>Relatório!G18</f>
        <v>1.22</v>
      </c>
      <c r="H29" s="21">
        <f t="shared" si="0"/>
        <v>7.07</v>
      </c>
      <c r="I29" s="114">
        <f t="shared" si="1"/>
        <v>20.52</v>
      </c>
      <c r="J29" s="22">
        <f t="shared" si="2"/>
        <v>7.050419999999999</v>
      </c>
      <c r="K29" s="22">
        <f t="shared" si="3"/>
        <v>1.4703439999999999</v>
      </c>
      <c r="L29" s="21">
        <f t="shared" si="4"/>
        <v>8.52</v>
      </c>
      <c r="M29" s="115">
        <f t="shared" si="5"/>
        <v>207.25</v>
      </c>
      <c r="N29" s="115">
        <f t="shared" si="6"/>
        <v>43.22</v>
      </c>
      <c r="O29" s="21">
        <f t="shared" si="7"/>
        <v>250.48</v>
      </c>
      <c r="P29" s="24" t="str">
        <f>IF(O29&lt;=(Relatório!O18*1.05),"PREÇO VÁLIDO","PREÇO INVÁLIDO")</f>
        <v>PREÇO VÁLIDO</v>
      </c>
      <c r="Q29" s="109"/>
    </row>
    <row r="30" spans="1:17" ht="18" x14ac:dyDescent="0.2">
      <c r="A30" s="110" t="s">
        <v>65</v>
      </c>
      <c r="B30" s="111">
        <v>95875</v>
      </c>
      <c r="C30" s="112" t="s">
        <v>78</v>
      </c>
      <c r="D30" s="112" t="s">
        <v>79</v>
      </c>
      <c r="E30" s="127">
        <v>882</v>
      </c>
      <c r="F30" s="114">
        <f>Relatório!F19</f>
        <v>2.1</v>
      </c>
      <c r="G30" s="114">
        <f>Relatório!G19</f>
        <v>0.37</v>
      </c>
      <c r="H30" s="21">
        <f t="shared" si="0"/>
        <v>2.4700000000000002</v>
      </c>
      <c r="I30" s="114">
        <f t="shared" si="1"/>
        <v>20.52</v>
      </c>
      <c r="J30" s="22">
        <f t="shared" si="2"/>
        <v>2.5309200000000001</v>
      </c>
      <c r="K30" s="22">
        <f t="shared" si="3"/>
        <v>0.44592399999999999</v>
      </c>
      <c r="L30" s="21">
        <f t="shared" si="4"/>
        <v>2.97</v>
      </c>
      <c r="M30" s="115">
        <f t="shared" si="5"/>
        <v>2227.13</v>
      </c>
      <c r="N30" s="115">
        <f t="shared" si="6"/>
        <v>392.4</v>
      </c>
      <c r="O30" s="21">
        <f t="shared" si="7"/>
        <v>2619.54</v>
      </c>
      <c r="P30" s="24" t="str">
        <f>IF(O30&lt;=(Relatório!O19*1.05),"PREÇO VÁLIDO","PREÇO INVÁLIDO")</f>
        <v>PREÇO VÁLIDO</v>
      </c>
      <c r="Q30" s="109"/>
    </row>
    <row r="31" spans="1:17" ht="18" x14ac:dyDescent="0.2">
      <c r="A31" s="110" t="s">
        <v>65</v>
      </c>
      <c r="B31" s="111">
        <v>93382</v>
      </c>
      <c r="C31" s="112" t="s">
        <v>55</v>
      </c>
      <c r="D31" s="112" t="s">
        <v>30</v>
      </c>
      <c r="E31" s="126">
        <v>59.99</v>
      </c>
      <c r="F31" s="114">
        <f>Relatório!F20</f>
        <v>6.77</v>
      </c>
      <c r="G31" s="114">
        <f>Relatório!G20</f>
        <v>20.49</v>
      </c>
      <c r="H31" s="21">
        <f t="shared" si="0"/>
        <v>27.26</v>
      </c>
      <c r="I31" s="114">
        <f t="shared" si="1"/>
        <v>20.52</v>
      </c>
      <c r="J31" s="22">
        <f t="shared" si="2"/>
        <v>8.159203999999999</v>
      </c>
      <c r="K31" s="22">
        <f t="shared" si="3"/>
        <v>24.694547999999998</v>
      </c>
      <c r="L31" s="21">
        <f t="shared" si="4"/>
        <v>32.85</v>
      </c>
      <c r="M31" s="115">
        <f t="shared" si="5"/>
        <v>489.41</v>
      </c>
      <c r="N31" s="115">
        <f t="shared" si="6"/>
        <v>1481.25</v>
      </c>
      <c r="O31" s="21">
        <f t="shared" si="7"/>
        <v>1970.67</v>
      </c>
      <c r="P31" s="24" t="str">
        <f>IF(O31&lt;=(Relatório!O20*1.05),"PREÇO VÁLIDO","PREÇO INVÁLIDO")</f>
        <v>PREÇO VÁLIDO</v>
      </c>
      <c r="Q31" s="109"/>
    </row>
    <row r="32" spans="1:17" ht="18" x14ac:dyDescent="0.2">
      <c r="A32" s="110" t="s">
        <v>65</v>
      </c>
      <c r="B32" s="111">
        <v>95601</v>
      </c>
      <c r="C32" s="112" t="s">
        <v>80</v>
      </c>
      <c r="D32" s="112" t="s">
        <v>31</v>
      </c>
      <c r="E32" s="126">
        <v>43</v>
      </c>
      <c r="F32" s="114">
        <f>Relatório!F21</f>
        <v>2.97</v>
      </c>
      <c r="G32" s="114">
        <f>Relatório!G21</f>
        <v>14.56</v>
      </c>
      <c r="H32" s="21">
        <f t="shared" si="0"/>
        <v>17.53</v>
      </c>
      <c r="I32" s="114">
        <f t="shared" si="1"/>
        <v>20.52</v>
      </c>
      <c r="J32" s="22">
        <f t="shared" si="2"/>
        <v>3.5794440000000001</v>
      </c>
      <c r="K32" s="22">
        <f t="shared" si="3"/>
        <v>17.547712000000001</v>
      </c>
      <c r="L32" s="21">
        <f t="shared" si="4"/>
        <v>21.12</v>
      </c>
      <c r="M32" s="115">
        <f t="shared" si="5"/>
        <v>153.86000000000001</v>
      </c>
      <c r="N32" s="115">
        <f t="shared" si="6"/>
        <v>754.29</v>
      </c>
      <c r="O32" s="21">
        <f t="shared" si="7"/>
        <v>908.16</v>
      </c>
      <c r="P32" s="24" t="str">
        <f>IF(O32&lt;=(Relatório!O21*1.05),"PREÇO VÁLIDO","PREÇO INVÁLIDO")</f>
        <v>PREÇO VÁLIDO</v>
      </c>
      <c r="Q32" s="109"/>
    </row>
    <row r="33" spans="1:17" ht="18" x14ac:dyDescent="0.2">
      <c r="A33" s="110" t="s">
        <v>65</v>
      </c>
      <c r="B33" s="111">
        <v>96543</v>
      </c>
      <c r="C33" s="112" t="s">
        <v>37</v>
      </c>
      <c r="D33" s="112" t="s">
        <v>38</v>
      </c>
      <c r="E33" s="126">
        <v>69.8</v>
      </c>
      <c r="F33" s="114">
        <f>Relatório!F22</f>
        <v>10.44</v>
      </c>
      <c r="G33" s="114">
        <f>Relatório!G22</f>
        <v>10.36</v>
      </c>
      <c r="H33" s="21">
        <f t="shared" si="0"/>
        <v>20.8</v>
      </c>
      <c r="I33" s="114">
        <f t="shared" si="1"/>
        <v>20.52</v>
      </c>
      <c r="J33" s="22">
        <f t="shared" si="2"/>
        <v>12.582287999999998</v>
      </c>
      <c r="K33" s="22">
        <f t="shared" si="3"/>
        <v>12.485871999999999</v>
      </c>
      <c r="L33" s="21">
        <f t="shared" si="4"/>
        <v>25.06</v>
      </c>
      <c r="M33" s="115">
        <f t="shared" si="5"/>
        <v>877.95</v>
      </c>
      <c r="N33" s="115">
        <f t="shared" si="6"/>
        <v>871.22</v>
      </c>
      <c r="O33" s="21">
        <f t="shared" si="7"/>
        <v>1749.18</v>
      </c>
      <c r="P33" s="24" t="str">
        <f>IF(O33&lt;=(Relatório!O22*1.05),"PREÇO VÁLIDO","PREÇO INVÁLIDO")</f>
        <v>PREÇO VÁLIDO</v>
      </c>
      <c r="Q33" s="109"/>
    </row>
    <row r="34" spans="1:17" ht="18" x14ac:dyDescent="0.2">
      <c r="A34" s="110" t="s">
        <v>65</v>
      </c>
      <c r="B34" s="111">
        <v>96544</v>
      </c>
      <c r="C34" s="112" t="s">
        <v>81</v>
      </c>
      <c r="D34" s="112" t="s">
        <v>38</v>
      </c>
      <c r="E34" s="126">
        <v>42.3</v>
      </c>
      <c r="F34" s="114">
        <f>Relatório!F23</f>
        <v>10.83</v>
      </c>
      <c r="G34" s="114">
        <f>Relatório!G23</f>
        <v>7.63</v>
      </c>
      <c r="H34" s="21">
        <f t="shared" si="0"/>
        <v>18.46</v>
      </c>
      <c r="I34" s="114">
        <f t="shared" si="1"/>
        <v>20.52</v>
      </c>
      <c r="J34" s="22">
        <f t="shared" si="2"/>
        <v>13.052315999999999</v>
      </c>
      <c r="K34" s="22">
        <f t="shared" si="3"/>
        <v>9.1956759999999989</v>
      </c>
      <c r="L34" s="21">
        <f t="shared" si="4"/>
        <v>22.24</v>
      </c>
      <c r="M34" s="115">
        <f t="shared" si="5"/>
        <v>551.91</v>
      </c>
      <c r="N34" s="115">
        <f t="shared" si="6"/>
        <v>388.83</v>
      </c>
      <c r="O34" s="21">
        <f t="shared" si="7"/>
        <v>940.75</v>
      </c>
      <c r="P34" s="24" t="str">
        <f>IF(O34&lt;=(Relatório!O23*1.05),"PREÇO VÁLIDO","PREÇO INVÁLIDO")</f>
        <v>PREÇO VÁLIDO</v>
      </c>
      <c r="Q34" s="109"/>
    </row>
    <row r="35" spans="1:17" ht="18" x14ac:dyDescent="0.2">
      <c r="A35" s="110" t="s">
        <v>65</v>
      </c>
      <c r="B35" s="111">
        <v>96545</v>
      </c>
      <c r="C35" s="112" t="s">
        <v>54</v>
      </c>
      <c r="D35" s="112" t="s">
        <v>38</v>
      </c>
      <c r="E35" s="127">
        <v>384.6</v>
      </c>
      <c r="F35" s="114">
        <f>Relatório!F24</f>
        <v>10.84</v>
      </c>
      <c r="G35" s="114">
        <f>Relatório!G24</f>
        <v>5.6</v>
      </c>
      <c r="H35" s="21">
        <f t="shared" si="0"/>
        <v>16.440000000000001</v>
      </c>
      <c r="I35" s="114">
        <f t="shared" si="1"/>
        <v>20.52</v>
      </c>
      <c r="J35" s="22">
        <f t="shared" si="2"/>
        <v>13.064368</v>
      </c>
      <c r="K35" s="22">
        <f t="shared" si="3"/>
        <v>6.7491199999999996</v>
      </c>
      <c r="L35" s="21">
        <f t="shared" si="4"/>
        <v>19.809999999999999</v>
      </c>
      <c r="M35" s="115">
        <f t="shared" si="5"/>
        <v>5023.66</v>
      </c>
      <c r="N35" s="115">
        <f t="shared" si="6"/>
        <v>2595.25</v>
      </c>
      <c r="O35" s="21">
        <f t="shared" si="7"/>
        <v>7618.92</v>
      </c>
      <c r="P35" s="24" t="str">
        <f>IF(O35&lt;=(Relatório!O24*1.05),"PREÇO VÁLIDO","PREÇO INVÁLIDO")</f>
        <v>PREÇO VÁLIDO</v>
      </c>
      <c r="Q35" s="109"/>
    </row>
    <row r="36" spans="1:17" ht="18" x14ac:dyDescent="0.2">
      <c r="A36" s="110" t="s">
        <v>65</v>
      </c>
      <c r="B36" s="111">
        <v>96546</v>
      </c>
      <c r="C36" s="112" t="s">
        <v>39</v>
      </c>
      <c r="D36" s="112" t="s">
        <v>38</v>
      </c>
      <c r="E36" s="127">
        <v>241.5</v>
      </c>
      <c r="F36" s="114">
        <f>Relatório!F25</f>
        <v>10.06</v>
      </c>
      <c r="G36" s="114">
        <f>Relatório!G25</f>
        <v>4.21</v>
      </c>
      <c r="H36" s="21">
        <f t="shared" si="0"/>
        <v>14.27</v>
      </c>
      <c r="I36" s="114">
        <f t="shared" si="1"/>
        <v>20.52</v>
      </c>
      <c r="J36" s="22">
        <f t="shared" si="2"/>
        <v>12.124312</v>
      </c>
      <c r="K36" s="22">
        <f t="shared" si="3"/>
        <v>5.0738919999999998</v>
      </c>
      <c r="L36" s="21">
        <f t="shared" si="4"/>
        <v>17.190000000000001</v>
      </c>
      <c r="M36" s="115">
        <f t="shared" si="5"/>
        <v>2926.62</v>
      </c>
      <c r="N36" s="115">
        <f t="shared" si="6"/>
        <v>1224.75</v>
      </c>
      <c r="O36" s="21">
        <f t="shared" si="7"/>
        <v>4151.38</v>
      </c>
      <c r="P36" s="24" t="str">
        <f>IF(O36&lt;=(Relatório!O25*1.05),"PREÇO VÁLIDO","PREÇO INVÁLIDO")</f>
        <v>PREÇO VÁLIDO</v>
      </c>
      <c r="Q36" s="109"/>
    </row>
    <row r="37" spans="1:17" ht="18" x14ac:dyDescent="0.2">
      <c r="A37" s="128" t="s">
        <v>82</v>
      </c>
      <c r="B37" s="129" t="s">
        <v>83</v>
      </c>
      <c r="C37" s="129" t="s">
        <v>84</v>
      </c>
      <c r="D37" s="129" t="s">
        <v>29</v>
      </c>
      <c r="E37" s="130">
        <v>559</v>
      </c>
      <c r="F37" s="114">
        <f>Relatório!F26</f>
        <v>59.685000000000002</v>
      </c>
      <c r="G37" s="114">
        <f>Relatório!G26</f>
        <v>59.685000000000002</v>
      </c>
      <c r="H37" s="21">
        <f t="shared" si="0"/>
        <v>119.37</v>
      </c>
      <c r="I37" s="114">
        <f t="shared" si="1"/>
        <v>20.52</v>
      </c>
      <c r="J37" s="22">
        <f t="shared" si="2"/>
        <v>71.932361999999998</v>
      </c>
      <c r="K37" s="22">
        <f t="shared" si="3"/>
        <v>71.932361999999998</v>
      </c>
      <c r="L37" s="21">
        <f t="shared" si="4"/>
        <v>143.86000000000001</v>
      </c>
      <c r="M37" s="115">
        <f t="shared" si="5"/>
        <v>40208.870000000003</v>
      </c>
      <c r="N37" s="115">
        <f t="shared" si="6"/>
        <v>40208.870000000003</v>
      </c>
      <c r="O37" s="21">
        <f t="shared" si="7"/>
        <v>80417.740000000005</v>
      </c>
      <c r="P37" s="24" t="str">
        <f>IF(O37&lt;=(Relatório!O26*1.05),"PREÇO VÁLIDO","PREÇO INVÁLIDO")</f>
        <v>PREÇO VÁLIDO</v>
      </c>
      <c r="Q37" s="109"/>
    </row>
    <row r="38" spans="1:17" ht="18" x14ac:dyDescent="0.2">
      <c r="A38" s="128" t="s">
        <v>82</v>
      </c>
      <c r="B38" s="129" t="s">
        <v>85</v>
      </c>
      <c r="C38" s="129" t="s">
        <v>86</v>
      </c>
      <c r="D38" s="129" t="s">
        <v>38</v>
      </c>
      <c r="E38" s="131">
        <v>14.4</v>
      </c>
      <c r="F38" s="114">
        <f>Relatório!F27</f>
        <v>9.8000000000000007</v>
      </c>
      <c r="G38" s="114">
        <f>Relatório!G27</f>
        <v>9.8000000000000007</v>
      </c>
      <c r="H38" s="21">
        <f t="shared" si="0"/>
        <v>19.600000000000001</v>
      </c>
      <c r="I38" s="114">
        <f t="shared" si="1"/>
        <v>20.52</v>
      </c>
      <c r="J38" s="22">
        <f t="shared" si="2"/>
        <v>11.810960000000001</v>
      </c>
      <c r="K38" s="22">
        <f t="shared" si="3"/>
        <v>11.810960000000001</v>
      </c>
      <c r="L38" s="21">
        <f t="shared" si="4"/>
        <v>23.62</v>
      </c>
      <c r="M38" s="115">
        <f t="shared" si="5"/>
        <v>170.06</v>
      </c>
      <c r="N38" s="115">
        <f t="shared" si="6"/>
        <v>170.06</v>
      </c>
      <c r="O38" s="21">
        <f t="shared" si="7"/>
        <v>340.12</v>
      </c>
      <c r="P38" s="24" t="str">
        <f>IF(O38&lt;=(Relatório!O27*1.05),"PREÇO VÁLIDO","PREÇO INVÁLIDO")</f>
        <v>PREÇO VÁLIDO</v>
      </c>
      <c r="Q38" s="109"/>
    </row>
    <row r="39" spans="1:17" ht="18" x14ac:dyDescent="0.2">
      <c r="A39" s="128" t="s">
        <v>82</v>
      </c>
      <c r="B39" s="129" t="s">
        <v>87</v>
      </c>
      <c r="C39" s="129" t="s">
        <v>88</v>
      </c>
      <c r="D39" s="129" t="s">
        <v>31</v>
      </c>
      <c r="E39" s="132">
        <v>1</v>
      </c>
      <c r="F39" s="114">
        <f>Relatório!F28</f>
        <v>7564.84</v>
      </c>
      <c r="G39" s="114">
        <f>Relatório!G28</f>
        <v>7564.84</v>
      </c>
      <c r="H39" s="21">
        <f t="shared" si="0"/>
        <v>15129.68</v>
      </c>
      <c r="I39" s="114">
        <f t="shared" si="1"/>
        <v>20.52</v>
      </c>
      <c r="J39" s="22">
        <f t="shared" si="2"/>
        <v>9117.1451680000009</v>
      </c>
      <c r="K39" s="22">
        <f t="shared" si="3"/>
        <v>9117.1451680000009</v>
      </c>
      <c r="L39" s="21">
        <f t="shared" si="4"/>
        <v>18234.29</v>
      </c>
      <c r="M39" s="115">
        <f t="shared" si="5"/>
        <v>9117.14</v>
      </c>
      <c r="N39" s="115">
        <f t="shared" si="6"/>
        <v>9117.14</v>
      </c>
      <c r="O39" s="21">
        <f t="shared" si="7"/>
        <v>18234.29</v>
      </c>
      <c r="P39" s="24" t="str">
        <f>IF(O39&lt;=(Relatório!O28*1.05),"PREÇO VÁLIDO","PREÇO INVÁLIDO")</f>
        <v>PREÇO VÁLIDO</v>
      </c>
      <c r="Q39" s="109"/>
    </row>
    <row r="40" spans="1:17" ht="18" x14ac:dyDescent="0.2">
      <c r="A40" s="110" t="s">
        <v>65</v>
      </c>
      <c r="B40" s="111">
        <v>96534</v>
      </c>
      <c r="C40" s="112" t="s">
        <v>89</v>
      </c>
      <c r="D40" s="112" t="s">
        <v>27</v>
      </c>
      <c r="E40" s="126">
        <v>93.6</v>
      </c>
      <c r="F40" s="114">
        <f>Relatório!F29</f>
        <v>34.57</v>
      </c>
      <c r="G40" s="114">
        <f>Relatório!G29</f>
        <v>48.9</v>
      </c>
      <c r="H40" s="21">
        <f t="shared" si="0"/>
        <v>83.47</v>
      </c>
      <c r="I40" s="114">
        <f t="shared" si="1"/>
        <v>20.52</v>
      </c>
      <c r="J40" s="22">
        <f t="shared" si="2"/>
        <v>41.663764</v>
      </c>
      <c r="K40" s="22">
        <f t="shared" si="3"/>
        <v>58.934280000000001</v>
      </c>
      <c r="L40" s="21">
        <f t="shared" si="4"/>
        <v>100.59</v>
      </c>
      <c r="M40" s="115">
        <f t="shared" si="5"/>
        <v>3899.41</v>
      </c>
      <c r="N40" s="115">
        <f t="shared" si="6"/>
        <v>5515.8</v>
      </c>
      <c r="O40" s="21">
        <f t="shared" si="7"/>
        <v>9415.2199999999993</v>
      </c>
      <c r="P40" s="24" t="str">
        <f>IF(O40&lt;=(Relatório!O29*1.05),"PREÇO VÁLIDO","PREÇO INVÁLIDO")</f>
        <v>PREÇO VÁLIDO</v>
      </c>
      <c r="Q40" s="109"/>
    </row>
    <row r="41" spans="1:17" ht="18" x14ac:dyDescent="0.2">
      <c r="A41" s="110" t="s">
        <v>65</v>
      </c>
      <c r="B41" s="111">
        <v>95579</v>
      </c>
      <c r="C41" s="112" t="s">
        <v>90</v>
      </c>
      <c r="D41" s="112" t="s">
        <v>38</v>
      </c>
      <c r="E41" s="133">
        <v>2646.9</v>
      </c>
      <c r="F41" s="114">
        <f>Relatório!F30</f>
        <v>8.1</v>
      </c>
      <c r="G41" s="114">
        <f>Relatório!G30</f>
        <v>0.37</v>
      </c>
      <c r="H41" s="21">
        <f t="shared" si="0"/>
        <v>8.4700000000000006</v>
      </c>
      <c r="I41" s="114">
        <f t="shared" si="1"/>
        <v>20.52</v>
      </c>
      <c r="J41" s="22">
        <f t="shared" si="2"/>
        <v>9.7621199999999995</v>
      </c>
      <c r="K41" s="22">
        <f t="shared" si="3"/>
        <v>0.44592399999999999</v>
      </c>
      <c r="L41" s="21">
        <f t="shared" si="4"/>
        <v>10.199999999999999</v>
      </c>
      <c r="M41" s="115">
        <f t="shared" si="5"/>
        <v>25818.99</v>
      </c>
      <c r="N41" s="115">
        <f t="shared" si="6"/>
        <v>1179.3800000000001</v>
      </c>
      <c r="O41" s="21">
        <f t="shared" si="7"/>
        <v>26998.38</v>
      </c>
      <c r="P41" s="24" t="str">
        <f>IF(O41&lt;=(Relatório!O30*1.05),"PREÇO VÁLIDO","PREÇO INVÁLIDO")</f>
        <v>PREÇO VÁLIDO</v>
      </c>
      <c r="Q41" s="109"/>
    </row>
    <row r="42" spans="1:17" ht="18" x14ac:dyDescent="0.2">
      <c r="A42" s="110" t="s">
        <v>65</v>
      </c>
      <c r="B42" s="111">
        <v>95584</v>
      </c>
      <c r="C42" s="112" t="s">
        <v>91</v>
      </c>
      <c r="D42" s="112" t="s">
        <v>38</v>
      </c>
      <c r="E42" s="127">
        <v>240.3</v>
      </c>
      <c r="F42" s="114">
        <f>Relatório!F31</f>
        <v>10.119999999999999</v>
      </c>
      <c r="G42" s="114">
        <f>Relatório!G31</f>
        <v>4.0999999999999996</v>
      </c>
      <c r="H42" s="21">
        <f t="shared" si="0"/>
        <v>14.22</v>
      </c>
      <c r="I42" s="114">
        <f t="shared" si="1"/>
        <v>20.52</v>
      </c>
      <c r="J42" s="22">
        <f t="shared" si="2"/>
        <v>12.196624</v>
      </c>
      <c r="K42" s="22">
        <f t="shared" si="3"/>
        <v>4.9413199999999993</v>
      </c>
      <c r="L42" s="21">
        <f t="shared" si="4"/>
        <v>17.13</v>
      </c>
      <c r="M42" s="115">
        <f t="shared" si="5"/>
        <v>2929.48</v>
      </c>
      <c r="N42" s="115">
        <f t="shared" si="6"/>
        <v>1186.8399999999999</v>
      </c>
      <c r="O42" s="21">
        <f t="shared" si="7"/>
        <v>4116.33</v>
      </c>
      <c r="P42" s="24" t="str">
        <f>IF(O42&lt;=(Relatório!O31*1.05),"PREÇO VÁLIDO","PREÇO INVÁLIDO")</f>
        <v>PREÇO VÁLIDO</v>
      </c>
      <c r="Q42" s="109"/>
    </row>
    <row r="43" spans="1:17" x14ac:dyDescent="0.2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09"/>
    </row>
    <row r="44" spans="1:17" x14ac:dyDescent="0.2">
      <c r="A44" s="107" t="s">
        <v>92</v>
      </c>
      <c r="B44" s="108"/>
      <c r="C44" s="108"/>
      <c r="D44" s="108"/>
      <c r="E44" s="108"/>
      <c r="F44" s="123"/>
      <c r="G44" s="123"/>
      <c r="H44" s="108"/>
      <c r="I44" s="108"/>
      <c r="J44" s="108"/>
      <c r="K44" s="108"/>
      <c r="L44" s="108"/>
      <c r="M44" s="108"/>
      <c r="N44" s="108"/>
      <c r="O44" s="108"/>
      <c r="P44" s="108"/>
      <c r="Q44" s="109"/>
    </row>
    <row r="45" spans="1:17" ht="18" x14ac:dyDescent="0.2">
      <c r="A45" s="56" t="s">
        <v>14</v>
      </c>
      <c r="B45" s="55" t="s">
        <v>15</v>
      </c>
      <c r="C45" s="55" t="s">
        <v>16</v>
      </c>
      <c r="D45" s="55" t="s">
        <v>17</v>
      </c>
      <c r="E45" s="57" t="s">
        <v>18</v>
      </c>
      <c r="F45" s="55" t="s">
        <v>19</v>
      </c>
      <c r="G45" s="57" t="s">
        <v>20</v>
      </c>
      <c r="H45" s="55" t="s">
        <v>21</v>
      </c>
      <c r="I45" s="55" t="s">
        <v>22</v>
      </c>
      <c r="J45" s="55" t="s">
        <v>33</v>
      </c>
      <c r="K45" s="55" t="s">
        <v>34</v>
      </c>
      <c r="L45" s="55" t="s">
        <v>23</v>
      </c>
      <c r="M45" s="55" t="s">
        <v>35</v>
      </c>
      <c r="N45" s="55" t="s">
        <v>36</v>
      </c>
      <c r="O45" s="55" t="s">
        <v>24</v>
      </c>
      <c r="P45" s="55" t="s">
        <v>25</v>
      </c>
      <c r="Q45" s="109"/>
    </row>
    <row r="46" spans="1:17" ht="18" x14ac:dyDescent="0.2">
      <c r="A46" s="110" t="s">
        <v>65</v>
      </c>
      <c r="B46" s="124">
        <v>104916</v>
      </c>
      <c r="C46" s="112" t="s">
        <v>93</v>
      </c>
      <c r="D46" s="112" t="s">
        <v>38</v>
      </c>
      <c r="E46" s="127">
        <v>198.9</v>
      </c>
      <c r="F46" s="114">
        <f>Relatório!F35</f>
        <v>9.89</v>
      </c>
      <c r="G46" s="114">
        <f>Relatório!G35</f>
        <v>7.42</v>
      </c>
      <c r="H46" s="21">
        <f t="shared" ref="H46:H53" si="8">TRUNC(F46+G46,2)</f>
        <v>17.309999999999999</v>
      </c>
      <c r="I46" s="114">
        <f t="shared" ref="I46:I53" si="9">$B$10</f>
        <v>20.52</v>
      </c>
      <c r="J46" s="22">
        <f t="shared" ref="J46:J53" si="10">F46+(I46/100*F46)</f>
        <v>11.919428</v>
      </c>
      <c r="K46" s="22">
        <f t="shared" ref="K46:K53" si="11">G46+(I46/100*G46)</f>
        <v>8.9425840000000001</v>
      </c>
      <c r="L46" s="21">
        <f t="shared" ref="L46:L53" si="12">TRUNC(J46+K46,2)</f>
        <v>20.86</v>
      </c>
      <c r="M46" s="115">
        <f t="shared" ref="M46:M53" si="13">IF((J46+K46),TRUNC((J46/(J46+K46)*O46),2),0)</f>
        <v>2370.54</v>
      </c>
      <c r="N46" s="115">
        <f t="shared" ref="N46:N53" si="14">IF((J46+K46),TRUNC((K46/(J46+K46)*O46),2),0)</f>
        <v>1778.5</v>
      </c>
      <c r="O46" s="21">
        <f t="shared" ref="O46:O53" si="15">TRUNC(L46*E46,2)</f>
        <v>4149.05</v>
      </c>
      <c r="P46" s="24" t="str">
        <f>IF(O46&lt;=(Relatório!O35*1.05),"PREÇO VÁLIDO","PREÇO INVÁLIDO")</f>
        <v>PREÇO VÁLIDO</v>
      </c>
      <c r="Q46" s="109"/>
    </row>
    <row r="47" spans="1:17" ht="18" x14ac:dyDescent="0.2">
      <c r="A47" s="110" t="s">
        <v>65</v>
      </c>
      <c r="B47" s="124">
        <v>104917</v>
      </c>
      <c r="C47" s="112" t="s">
        <v>94</v>
      </c>
      <c r="D47" s="112" t="s">
        <v>38</v>
      </c>
      <c r="E47" s="127">
        <v>198.4</v>
      </c>
      <c r="F47" s="114">
        <f>Relatório!F36</f>
        <v>10.42</v>
      </c>
      <c r="G47" s="114">
        <f>Relatório!G36</f>
        <v>5.4</v>
      </c>
      <c r="H47" s="21">
        <f t="shared" si="8"/>
        <v>15.82</v>
      </c>
      <c r="I47" s="114">
        <f t="shared" si="9"/>
        <v>20.52</v>
      </c>
      <c r="J47" s="22">
        <f t="shared" si="10"/>
        <v>12.558184000000001</v>
      </c>
      <c r="K47" s="22">
        <f t="shared" si="11"/>
        <v>6.5080800000000005</v>
      </c>
      <c r="L47" s="21">
        <f t="shared" si="12"/>
        <v>19.059999999999999</v>
      </c>
      <c r="M47" s="115">
        <f t="shared" si="13"/>
        <v>2490.7199999999998</v>
      </c>
      <c r="N47" s="115">
        <f t="shared" si="14"/>
        <v>1290.77</v>
      </c>
      <c r="O47" s="21">
        <f t="shared" si="15"/>
        <v>3781.5</v>
      </c>
      <c r="P47" s="24" t="str">
        <f>IF(O47&lt;=(Relatório!O36*1.05),"PREÇO VÁLIDO","PREÇO INVÁLIDO")</f>
        <v>PREÇO VÁLIDO</v>
      </c>
      <c r="Q47" s="109"/>
    </row>
    <row r="48" spans="1:17" ht="18" x14ac:dyDescent="0.2">
      <c r="A48" s="110" t="s">
        <v>65</v>
      </c>
      <c r="B48" s="124">
        <v>104918</v>
      </c>
      <c r="C48" s="112" t="s">
        <v>95</v>
      </c>
      <c r="D48" s="112" t="s">
        <v>38</v>
      </c>
      <c r="E48" s="126">
        <v>78.400000000000006</v>
      </c>
      <c r="F48" s="114">
        <f>Relatório!F37</f>
        <v>10.56</v>
      </c>
      <c r="G48" s="114">
        <f>Relatório!G37</f>
        <v>3.95</v>
      </c>
      <c r="H48" s="21">
        <f t="shared" si="8"/>
        <v>14.51</v>
      </c>
      <c r="I48" s="114">
        <f t="shared" si="9"/>
        <v>20.52</v>
      </c>
      <c r="J48" s="22">
        <f t="shared" si="10"/>
        <v>12.726912</v>
      </c>
      <c r="K48" s="22">
        <f t="shared" si="11"/>
        <v>4.7605400000000007</v>
      </c>
      <c r="L48" s="21">
        <f t="shared" si="12"/>
        <v>17.48</v>
      </c>
      <c r="M48" s="115">
        <f t="shared" si="13"/>
        <v>997.36</v>
      </c>
      <c r="N48" s="115">
        <f t="shared" si="14"/>
        <v>373.06</v>
      </c>
      <c r="O48" s="21">
        <f t="shared" si="15"/>
        <v>1370.43</v>
      </c>
      <c r="P48" s="24" t="str">
        <f>IF(O48&lt;=(Relatório!O37*1.05),"PREÇO VÁLIDO","PREÇO INVÁLIDO")</f>
        <v>PREÇO VÁLIDO</v>
      </c>
      <c r="Q48" s="109"/>
    </row>
    <row r="49" spans="1:17" ht="18" x14ac:dyDescent="0.2">
      <c r="A49" s="110" t="s">
        <v>65</v>
      </c>
      <c r="B49" s="124">
        <v>104919</v>
      </c>
      <c r="C49" s="112" t="s">
        <v>96</v>
      </c>
      <c r="D49" s="112" t="s">
        <v>38</v>
      </c>
      <c r="E49" s="127">
        <v>154.6</v>
      </c>
      <c r="F49" s="114">
        <f>Relatório!F38</f>
        <v>9.8699999999999992</v>
      </c>
      <c r="G49" s="114">
        <f>Relatório!G38</f>
        <v>3</v>
      </c>
      <c r="H49" s="21">
        <f t="shared" si="8"/>
        <v>12.87</v>
      </c>
      <c r="I49" s="114">
        <f t="shared" si="9"/>
        <v>20.52</v>
      </c>
      <c r="J49" s="22">
        <f t="shared" si="10"/>
        <v>11.895323999999999</v>
      </c>
      <c r="K49" s="22">
        <f t="shared" si="11"/>
        <v>3.6155999999999997</v>
      </c>
      <c r="L49" s="21">
        <f t="shared" si="12"/>
        <v>15.51</v>
      </c>
      <c r="M49" s="115">
        <f t="shared" si="13"/>
        <v>1838.9</v>
      </c>
      <c r="N49" s="115">
        <f t="shared" si="14"/>
        <v>558.92999999999995</v>
      </c>
      <c r="O49" s="21">
        <f t="shared" si="15"/>
        <v>2397.84</v>
      </c>
      <c r="P49" s="24" t="str">
        <f>IF(O49&lt;=(Relatório!O38*1.05),"PREÇO VÁLIDO","PREÇO INVÁLIDO")</f>
        <v>PREÇO VÁLIDO</v>
      </c>
      <c r="Q49" s="109"/>
    </row>
    <row r="50" spans="1:17" ht="18" x14ac:dyDescent="0.2">
      <c r="A50" s="110" t="s">
        <v>65</v>
      </c>
      <c r="B50" s="124">
        <v>104920</v>
      </c>
      <c r="C50" s="112" t="s">
        <v>72</v>
      </c>
      <c r="D50" s="112" t="s">
        <v>38</v>
      </c>
      <c r="E50" s="127">
        <v>473.3</v>
      </c>
      <c r="F50" s="114">
        <f>Relatório!F39</f>
        <v>8.57</v>
      </c>
      <c r="G50" s="114">
        <f>Relatório!G39</f>
        <v>2.3199999999999998</v>
      </c>
      <c r="H50" s="21">
        <f t="shared" si="8"/>
        <v>10.89</v>
      </c>
      <c r="I50" s="114">
        <f t="shared" si="9"/>
        <v>20.52</v>
      </c>
      <c r="J50" s="22">
        <f t="shared" si="10"/>
        <v>10.328564</v>
      </c>
      <c r="K50" s="22">
        <f t="shared" si="11"/>
        <v>2.7960639999999999</v>
      </c>
      <c r="L50" s="21">
        <f t="shared" si="12"/>
        <v>13.12</v>
      </c>
      <c r="M50" s="115">
        <f t="shared" si="13"/>
        <v>4886.78</v>
      </c>
      <c r="N50" s="115">
        <f t="shared" si="14"/>
        <v>1322.9</v>
      </c>
      <c r="O50" s="21">
        <f t="shared" si="15"/>
        <v>6209.69</v>
      </c>
      <c r="P50" s="24" t="str">
        <f>IF(O50&lt;=(Relatório!O39*1.05),"PREÇO VÁLIDO","PREÇO INVÁLIDO")</f>
        <v>PREÇO VÁLIDO</v>
      </c>
      <c r="Q50" s="109"/>
    </row>
    <row r="51" spans="1:17" ht="18" x14ac:dyDescent="0.2">
      <c r="A51" s="110" t="s">
        <v>65</v>
      </c>
      <c r="B51" s="124">
        <v>104921</v>
      </c>
      <c r="C51" s="112" t="s">
        <v>73</v>
      </c>
      <c r="D51" s="112" t="s">
        <v>38</v>
      </c>
      <c r="E51" s="127">
        <v>469.2</v>
      </c>
      <c r="F51" s="114">
        <f>Relatório!F40</f>
        <v>8.4700000000000006</v>
      </c>
      <c r="G51" s="114">
        <f>Relatório!G40</f>
        <v>1.72</v>
      </c>
      <c r="H51" s="21">
        <f t="shared" si="8"/>
        <v>10.19</v>
      </c>
      <c r="I51" s="114">
        <f t="shared" si="9"/>
        <v>20.52</v>
      </c>
      <c r="J51" s="22">
        <f t="shared" si="10"/>
        <v>10.208044000000001</v>
      </c>
      <c r="K51" s="22">
        <f t="shared" si="11"/>
        <v>2.0729440000000001</v>
      </c>
      <c r="L51" s="21">
        <f t="shared" si="12"/>
        <v>12.28</v>
      </c>
      <c r="M51" s="115">
        <f t="shared" si="13"/>
        <v>4789.22</v>
      </c>
      <c r="N51" s="115">
        <f t="shared" si="14"/>
        <v>972.54</v>
      </c>
      <c r="O51" s="21">
        <f t="shared" si="15"/>
        <v>5761.77</v>
      </c>
      <c r="P51" s="24" t="str">
        <f>IF(O51&lt;=(Relatório!O40*1.05),"PREÇO VÁLIDO","PREÇO INVÁLIDO")</f>
        <v>PREÇO VÁLIDO</v>
      </c>
      <c r="Q51" s="109"/>
    </row>
    <row r="52" spans="1:17" ht="18" x14ac:dyDescent="0.2">
      <c r="A52" s="110" t="s">
        <v>65</v>
      </c>
      <c r="B52" s="111">
        <v>96536</v>
      </c>
      <c r="C52" s="112" t="s">
        <v>97</v>
      </c>
      <c r="D52" s="112" t="s">
        <v>27</v>
      </c>
      <c r="E52" s="127">
        <v>208.5</v>
      </c>
      <c r="F52" s="114">
        <f>Relatório!F41</f>
        <v>31.87</v>
      </c>
      <c r="G52" s="114">
        <f>Relatório!G41</f>
        <v>40.42</v>
      </c>
      <c r="H52" s="21">
        <f t="shared" si="8"/>
        <v>72.290000000000006</v>
      </c>
      <c r="I52" s="114">
        <f t="shared" si="9"/>
        <v>20.52</v>
      </c>
      <c r="J52" s="22">
        <f t="shared" si="10"/>
        <v>38.409723999999997</v>
      </c>
      <c r="K52" s="22">
        <f t="shared" si="11"/>
        <v>48.714184000000003</v>
      </c>
      <c r="L52" s="21">
        <f t="shared" si="12"/>
        <v>87.12</v>
      </c>
      <c r="M52" s="115">
        <f t="shared" si="13"/>
        <v>8008.06</v>
      </c>
      <c r="N52" s="115">
        <f t="shared" si="14"/>
        <v>10156.450000000001</v>
      </c>
      <c r="O52" s="21">
        <f t="shared" si="15"/>
        <v>18164.52</v>
      </c>
      <c r="P52" s="24" t="str">
        <f>IF(O52&lt;=(Relatório!O41*1.05),"PREÇO VÁLIDO","PREÇO INVÁLIDO")</f>
        <v>PREÇO VÁLIDO</v>
      </c>
      <c r="Q52" s="109"/>
    </row>
    <row r="53" spans="1:17" ht="18" x14ac:dyDescent="0.2">
      <c r="A53" s="110" t="s">
        <v>65</v>
      </c>
      <c r="B53" s="111">
        <v>96557</v>
      </c>
      <c r="C53" s="112" t="s">
        <v>74</v>
      </c>
      <c r="D53" s="112" t="s">
        <v>30</v>
      </c>
      <c r="E53" s="126">
        <v>17</v>
      </c>
      <c r="F53" s="114">
        <f>Relatório!F42</f>
        <v>759.46</v>
      </c>
      <c r="G53" s="114">
        <f>Relatório!G42</f>
        <v>18.25</v>
      </c>
      <c r="H53" s="21">
        <f t="shared" si="8"/>
        <v>777.71</v>
      </c>
      <c r="I53" s="114">
        <f t="shared" si="9"/>
        <v>20.52</v>
      </c>
      <c r="J53" s="22">
        <f t="shared" si="10"/>
        <v>915.30119200000001</v>
      </c>
      <c r="K53" s="22">
        <f t="shared" si="11"/>
        <v>21.994900000000001</v>
      </c>
      <c r="L53" s="21">
        <f t="shared" si="12"/>
        <v>937.29</v>
      </c>
      <c r="M53" s="115">
        <f t="shared" si="13"/>
        <v>15560.01</v>
      </c>
      <c r="N53" s="115">
        <f t="shared" si="14"/>
        <v>373.91</v>
      </c>
      <c r="O53" s="21">
        <f t="shared" si="15"/>
        <v>15933.93</v>
      </c>
      <c r="P53" s="24" t="str">
        <f>IF(O53&lt;=(Relatório!O42*1.05),"PREÇO VÁLIDO","PREÇO INVÁLIDO")</f>
        <v>PREÇO VÁLIDO</v>
      </c>
      <c r="Q53" s="109"/>
    </row>
    <row r="54" spans="1:17" x14ac:dyDescent="0.2">
      <c r="A54" s="116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09"/>
    </row>
    <row r="55" spans="1:17" x14ac:dyDescent="0.2">
      <c r="A55" s="107" t="s">
        <v>98</v>
      </c>
      <c r="B55" s="108"/>
      <c r="C55" s="108"/>
      <c r="D55" s="108"/>
      <c r="E55" s="108"/>
      <c r="F55" s="123"/>
      <c r="G55" s="123"/>
      <c r="H55" s="108"/>
      <c r="I55" s="108"/>
      <c r="J55" s="108"/>
      <c r="K55" s="108"/>
      <c r="L55" s="108"/>
      <c r="M55" s="108"/>
      <c r="N55" s="108"/>
      <c r="O55" s="108"/>
      <c r="P55" s="108"/>
      <c r="Q55" s="109"/>
    </row>
    <row r="56" spans="1:17" ht="18" x14ac:dyDescent="0.2">
      <c r="A56" s="56" t="s">
        <v>14</v>
      </c>
      <c r="B56" s="55" t="s">
        <v>15</v>
      </c>
      <c r="C56" s="55" t="s">
        <v>16</v>
      </c>
      <c r="D56" s="55" t="s">
        <v>17</v>
      </c>
      <c r="E56" s="57" t="s">
        <v>18</v>
      </c>
      <c r="F56" s="55" t="s">
        <v>19</v>
      </c>
      <c r="G56" s="57" t="s">
        <v>20</v>
      </c>
      <c r="H56" s="55" t="s">
        <v>21</v>
      </c>
      <c r="I56" s="55" t="s">
        <v>22</v>
      </c>
      <c r="J56" s="55" t="s">
        <v>33</v>
      </c>
      <c r="K56" s="55" t="s">
        <v>34</v>
      </c>
      <c r="L56" s="55" t="s">
        <v>23</v>
      </c>
      <c r="M56" s="55" t="s">
        <v>35</v>
      </c>
      <c r="N56" s="55" t="s">
        <v>36</v>
      </c>
      <c r="O56" s="55" t="s">
        <v>24</v>
      </c>
      <c r="P56" s="55" t="s">
        <v>25</v>
      </c>
      <c r="Q56" s="109"/>
    </row>
    <row r="57" spans="1:17" ht="18" x14ac:dyDescent="0.2">
      <c r="A57" s="110" t="s">
        <v>65</v>
      </c>
      <c r="B57" s="111">
        <v>92767</v>
      </c>
      <c r="C57" s="112" t="s">
        <v>99</v>
      </c>
      <c r="D57" s="112" t="s">
        <v>38</v>
      </c>
      <c r="E57" s="127">
        <v>339.7</v>
      </c>
      <c r="F57" s="114">
        <f>Relatório!F46</f>
        <v>10.02</v>
      </c>
      <c r="G57" s="114">
        <f>Relatório!G46</f>
        <v>5.91</v>
      </c>
      <c r="H57" s="21">
        <f t="shared" ref="H57:H64" si="16">TRUNC(F57+G57,2)</f>
        <v>15.93</v>
      </c>
      <c r="I57" s="114">
        <f t="shared" ref="I57:I64" si="17">$B$10</f>
        <v>20.52</v>
      </c>
      <c r="J57" s="22">
        <f t="shared" ref="J57:J64" si="18">F57+(I57/100*F57)</f>
        <v>12.076103999999999</v>
      </c>
      <c r="K57" s="22">
        <f t="shared" ref="K57:K64" si="19">G57+(I57/100*G57)</f>
        <v>7.1227320000000001</v>
      </c>
      <c r="L57" s="21">
        <f t="shared" ref="L57:L64" si="20">TRUNC(J57+K57,2)</f>
        <v>19.190000000000001</v>
      </c>
      <c r="M57" s="115">
        <f t="shared" ref="M57:M64" si="21">IF((J57+K57),TRUNC((J57/(J57+K57)*O57),2),0)</f>
        <v>4100.3599999999997</v>
      </c>
      <c r="N57" s="115">
        <f t="shared" ref="N57:N64" si="22">IF((J57+K57),TRUNC((K57/(J57+K57)*O57),2),0)</f>
        <v>2418.4699999999998</v>
      </c>
      <c r="O57" s="21">
        <f t="shared" ref="O57:O64" si="23">TRUNC(L57*E57,2)</f>
        <v>6518.84</v>
      </c>
      <c r="P57" s="24" t="str">
        <f>IF(O57&lt;=(Relatório!O46*1.05),"PREÇO VÁLIDO","PREÇO INVÁLIDO")</f>
        <v>PREÇO VÁLIDO</v>
      </c>
      <c r="Q57" s="109"/>
    </row>
    <row r="58" spans="1:17" ht="18" x14ac:dyDescent="0.2">
      <c r="A58" s="110" t="s">
        <v>65</v>
      </c>
      <c r="B58" s="111">
        <v>92769</v>
      </c>
      <c r="C58" s="112" t="s">
        <v>57</v>
      </c>
      <c r="D58" s="112" t="s">
        <v>38</v>
      </c>
      <c r="E58" s="126">
        <v>41.2</v>
      </c>
      <c r="F58" s="114">
        <f>Relatório!F47</f>
        <v>10.1</v>
      </c>
      <c r="G58" s="114">
        <f>Relatório!G47</f>
        <v>2.7</v>
      </c>
      <c r="H58" s="21">
        <f t="shared" si="16"/>
        <v>12.8</v>
      </c>
      <c r="I58" s="114">
        <f t="shared" si="17"/>
        <v>20.52</v>
      </c>
      <c r="J58" s="22">
        <f t="shared" si="18"/>
        <v>12.172519999999999</v>
      </c>
      <c r="K58" s="22">
        <f t="shared" si="19"/>
        <v>3.2540400000000003</v>
      </c>
      <c r="L58" s="21">
        <f t="shared" si="20"/>
        <v>15.42</v>
      </c>
      <c r="M58" s="115">
        <f t="shared" si="21"/>
        <v>501.29</v>
      </c>
      <c r="N58" s="115">
        <f t="shared" si="22"/>
        <v>134</v>
      </c>
      <c r="O58" s="21">
        <f t="shared" si="23"/>
        <v>635.29999999999995</v>
      </c>
      <c r="P58" s="24" t="str">
        <f>IF(O58&lt;=(Relatório!O47*1.05),"PREÇO VÁLIDO","PREÇO INVÁLIDO")</f>
        <v>PREÇO VÁLIDO</v>
      </c>
      <c r="Q58" s="109"/>
    </row>
    <row r="59" spans="1:17" ht="18" x14ac:dyDescent="0.2">
      <c r="A59" s="110" t="s">
        <v>65</v>
      </c>
      <c r="B59" s="111">
        <v>92770</v>
      </c>
      <c r="C59" s="112" t="s">
        <v>100</v>
      </c>
      <c r="D59" s="112" t="s">
        <v>38</v>
      </c>
      <c r="E59" s="126">
        <v>35.6</v>
      </c>
      <c r="F59" s="114">
        <f>Relatório!F48</f>
        <v>10.220000000000001</v>
      </c>
      <c r="G59" s="114">
        <f>Relatório!G48</f>
        <v>1.67</v>
      </c>
      <c r="H59" s="21">
        <f t="shared" si="16"/>
        <v>11.89</v>
      </c>
      <c r="I59" s="114">
        <f t="shared" si="17"/>
        <v>20.52</v>
      </c>
      <c r="J59" s="22">
        <f t="shared" si="18"/>
        <v>12.317144000000001</v>
      </c>
      <c r="K59" s="22">
        <f t="shared" si="19"/>
        <v>2.0126840000000001</v>
      </c>
      <c r="L59" s="21">
        <f t="shared" si="20"/>
        <v>14.32</v>
      </c>
      <c r="M59" s="115">
        <f t="shared" si="21"/>
        <v>438.18</v>
      </c>
      <c r="N59" s="115">
        <f t="shared" si="22"/>
        <v>71.599999999999994</v>
      </c>
      <c r="O59" s="21">
        <f t="shared" si="23"/>
        <v>509.79</v>
      </c>
      <c r="P59" s="24" t="str">
        <f>IF(O59&lt;=(Relatório!O48*1.05),"PREÇO VÁLIDO","PREÇO INVÁLIDO")</f>
        <v>PREÇO VÁLIDO</v>
      </c>
      <c r="Q59" s="109"/>
    </row>
    <row r="60" spans="1:17" ht="18" x14ac:dyDescent="0.2">
      <c r="A60" s="110" t="s">
        <v>65</v>
      </c>
      <c r="B60" s="111">
        <v>92771</v>
      </c>
      <c r="C60" s="112" t="s">
        <v>101</v>
      </c>
      <c r="D60" s="112" t="s">
        <v>38</v>
      </c>
      <c r="E60" s="126">
        <v>81.599999999999994</v>
      </c>
      <c r="F60" s="114">
        <f>Relatório!F49</f>
        <v>9.5399999999999991</v>
      </c>
      <c r="G60" s="114">
        <f>Relatório!G49</f>
        <v>1</v>
      </c>
      <c r="H60" s="21">
        <f t="shared" si="16"/>
        <v>10.54</v>
      </c>
      <c r="I60" s="114">
        <f t="shared" si="17"/>
        <v>20.52</v>
      </c>
      <c r="J60" s="22">
        <f t="shared" si="18"/>
        <v>11.497608</v>
      </c>
      <c r="K60" s="22">
        <f t="shared" si="19"/>
        <v>1.2052</v>
      </c>
      <c r="L60" s="21">
        <f t="shared" si="20"/>
        <v>12.7</v>
      </c>
      <c r="M60" s="115">
        <f t="shared" si="21"/>
        <v>937.99</v>
      </c>
      <c r="N60" s="115">
        <f t="shared" si="22"/>
        <v>98.32</v>
      </c>
      <c r="O60" s="21">
        <f t="shared" si="23"/>
        <v>1036.32</v>
      </c>
      <c r="P60" s="24" t="str">
        <f>IF(O60&lt;=(Relatório!O49*1.05),"PREÇO VÁLIDO","PREÇO INVÁLIDO")</f>
        <v>PREÇO VÁLIDO</v>
      </c>
      <c r="Q60" s="109"/>
    </row>
    <row r="61" spans="1:17" ht="18" x14ac:dyDescent="0.2">
      <c r="A61" s="128" t="s">
        <v>82</v>
      </c>
      <c r="B61" s="129" t="s">
        <v>102</v>
      </c>
      <c r="C61" s="129" t="s">
        <v>103</v>
      </c>
      <c r="D61" s="129" t="s">
        <v>30</v>
      </c>
      <c r="E61" s="131">
        <v>26.3</v>
      </c>
      <c r="F61" s="114">
        <f>Relatório!F50</f>
        <v>356.36</v>
      </c>
      <c r="G61" s="114">
        <f>Relatório!G50</f>
        <v>356.36</v>
      </c>
      <c r="H61" s="21">
        <f t="shared" si="16"/>
        <v>712.72</v>
      </c>
      <c r="I61" s="114">
        <f t="shared" si="17"/>
        <v>20.52</v>
      </c>
      <c r="J61" s="22">
        <f t="shared" si="18"/>
        <v>429.485072</v>
      </c>
      <c r="K61" s="22">
        <f t="shared" si="19"/>
        <v>429.485072</v>
      </c>
      <c r="L61" s="21">
        <f t="shared" si="20"/>
        <v>858.97</v>
      </c>
      <c r="M61" s="115">
        <f t="shared" si="21"/>
        <v>11295.45</v>
      </c>
      <c r="N61" s="115">
        <f t="shared" si="22"/>
        <v>11295.45</v>
      </c>
      <c r="O61" s="21">
        <f t="shared" si="23"/>
        <v>22590.91</v>
      </c>
      <c r="P61" s="24" t="str">
        <f>IF(O61&lt;=(Relatório!O50*1.05),"PREÇO VÁLIDO","PREÇO INVÁLIDO")</f>
        <v>PREÇO VÁLIDO</v>
      </c>
      <c r="Q61" s="109"/>
    </row>
    <row r="62" spans="1:17" ht="18" x14ac:dyDescent="0.2">
      <c r="A62" s="128" t="s">
        <v>82</v>
      </c>
      <c r="B62" s="129" t="s">
        <v>104</v>
      </c>
      <c r="C62" s="129" t="s">
        <v>105</v>
      </c>
      <c r="D62" s="129" t="s">
        <v>27</v>
      </c>
      <c r="E62" s="130">
        <v>126.65</v>
      </c>
      <c r="F62" s="114">
        <f>Relatório!F51</f>
        <v>86.57</v>
      </c>
      <c r="G62" s="114">
        <f>Relatório!G51</f>
        <v>86.57</v>
      </c>
      <c r="H62" s="21">
        <f t="shared" si="16"/>
        <v>173.14</v>
      </c>
      <c r="I62" s="114">
        <f t="shared" si="17"/>
        <v>20.52</v>
      </c>
      <c r="J62" s="22">
        <f t="shared" si="18"/>
        <v>104.33416399999999</v>
      </c>
      <c r="K62" s="22">
        <f t="shared" si="19"/>
        <v>104.33416399999999</v>
      </c>
      <c r="L62" s="21">
        <f t="shared" si="20"/>
        <v>208.66</v>
      </c>
      <c r="M62" s="115">
        <f t="shared" si="21"/>
        <v>13213.39</v>
      </c>
      <c r="N62" s="115">
        <f t="shared" si="22"/>
        <v>13213.39</v>
      </c>
      <c r="O62" s="21">
        <f t="shared" si="23"/>
        <v>26426.78</v>
      </c>
      <c r="P62" s="24" t="str">
        <f>IF(O62&lt;=(Relatório!O51*1.05),"PREÇO VÁLIDO","PREÇO INVÁLIDO")</f>
        <v>PREÇO VÁLIDO</v>
      </c>
      <c r="Q62" s="109"/>
    </row>
    <row r="63" spans="1:17" ht="18" x14ac:dyDescent="0.2">
      <c r="A63" s="128" t="s">
        <v>82</v>
      </c>
      <c r="B63" s="129" t="s">
        <v>106</v>
      </c>
      <c r="C63" s="129" t="s">
        <v>107</v>
      </c>
      <c r="D63" s="129" t="s">
        <v>27</v>
      </c>
      <c r="E63" s="130">
        <v>120.67</v>
      </c>
      <c r="F63" s="114">
        <f>Relatório!F52</f>
        <v>139.815</v>
      </c>
      <c r="G63" s="114">
        <f>Relatório!G52</f>
        <v>139.815</v>
      </c>
      <c r="H63" s="21">
        <f t="shared" si="16"/>
        <v>279.63</v>
      </c>
      <c r="I63" s="114">
        <f t="shared" si="17"/>
        <v>20.52</v>
      </c>
      <c r="J63" s="22">
        <f t="shared" si="18"/>
        <v>168.50503799999998</v>
      </c>
      <c r="K63" s="22">
        <f t="shared" si="19"/>
        <v>168.50503799999998</v>
      </c>
      <c r="L63" s="21">
        <f t="shared" si="20"/>
        <v>337.01</v>
      </c>
      <c r="M63" s="115">
        <f t="shared" si="21"/>
        <v>20333.490000000002</v>
      </c>
      <c r="N63" s="115">
        <f t="shared" si="22"/>
        <v>20333.490000000002</v>
      </c>
      <c r="O63" s="21">
        <f t="shared" si="23"/>
        <v>40666.99</v>
      </c>
      <c r="P63" s="24" t="str">
        <f>IF(O63&lt;=(Relatório!O52*1.05),"PREÇO VÁLIDO","PREÇO INVÁLIDO")</f>
        <v>PREÇO VÁLIDO</v>
      </c>
      <c r="Q63" s="109"/>
    </row>
    <row r="64" spans="1:17" ht="18" x14ac:dyDescent="0.2">
      <c r="A64" s="128" t="s">
        <v>108</v>
      </c>
      <c r="B64" s="129" t="s">
        <v>109</v>
      </c>
      <c r="C64" s="129" t="s">
        <v>110</v>
      </c>
      <c r="D64" s="129" t="s">
        <v>27</v>
      </c>
      <c r="E64" s="131">
        <v>35.83</v>
      </c>
      <c r="F64" s="114">
        <f>Relatório!F53</f>
        <v>118.18</v>
      </c>
      <c r="G64" s="114">
        <f>Relatório!G53</f>
        <v>118.18</v>
      </c>
      <c r="H64" s="21">
        <f t="shared" si="16"/>
        <v>236.36</v>
      </c>
      <c r="I64" s="114">
        <f t="shared" si="17"/>
        <v>20.52</v>
      </c>
      <c r="J64" s="22">
        <f t="shared" si="18"/>
        <v>142.43053600000002</v>
      </c>
      <c r="K64" s="22">
        <f t="shared" si="19"/>
        <v>142.43053600000002</v>
      </c>
      <c r="L64" s="21">
        <f t="shared" si="20"/>
        <v>284.86</v>
      </c>
      <c r="M64" s="115">
        <f t="shared" si="21"/>
        <v>5103.26</v>
      </c>
      <c r="N64" s="115">
        <f t="shared" si="22"/>
        <v>5103.26</v>
      </c>
      <c r="O64" s="21">
        <f t="shared" si="23"/>
        <v>10206.530000000001</v>
      </c>
      <c r="P64" s="24" t="str">
        <f>IF(O64&lt;=(Relatório!O53*1.05),"PREÇO VÁLIDO","PREÇO INVÁLIDO")</f>
        <v>PREÇO VÁLIDO</v>
      </c>
      <c r="Q64" s="109"/>
    </row>
    <row r="65" spans="1:17" x14ac:dyDescent="0.2">
      <c r="A65" s="116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09"/>
    </row>
    <row r="66" spans="1:17" x14ac:dyDescent="0.2">
      <c r="A66" s="118" t="s">
        <v>28</v>
      </c>
      <c r="B66" s="119"/>
      <c r="C66" s="119"/>
      <c r="D66" s="119"/>
      <c r="E66" s="119"/>
      <c r="F66" s="120"/>
      <c r="G66" s="120"/>
      <c r="H66" s="119"/>
      <c r="I66" s="119"/>
      <c r="J66" s="119"/>
      <c r="K66" s="119"/>
      <c r="L66" s="119"/>
      <c r="M66" s="119"/>
      <c r="N66" s="119"/>
      <c r="O66" s="134">
        <f>SUM(O23:O64)</f>
        <v>351896.19999999995</v>
      </c>
      <c r="P66" s="135"/>
      <c r="Q66" s="109"/>
    </row>
    <row r="67" spans="1:17" x14ac:dyDescent="0.2">
      <c r="A67" s="116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09"/>
    </row>
    <row r="68" spans="1:17" x14ac:dyDescent="0.2">
      <c r="A68" s="107" t="s">
        <v>111</v>
      </c>
      <c r="B68" s="108"/>
      <c r="C68" s="108"/>
      <c r="D68" s="108"/>
      <c r="E68" s="108"/>
      <c r="F68" s="123"/>
      <c r="G68" s="123"/>
      <c r="H68" s="108"/>
      <c r="I68" s="108"/>
      <c r="J68" s="108"/>
      <c r="K68" s="108"/>
      <c r="L68" s="108"/>
      <c r="M68" s="108"/>
      <c r="N68" s="108"/>
      <c r="O68" s="108"/>
      <c r="P68" s="108"/>
      <c r="Q68" s="109"/>
    </row>
    <row r="69" spans="1:17" x14ac:dyDescent="0.2">
      <c r="A69" s="107" t="s">
        <v>112</v>
      </c>
      <c r="B69" s="108"/>
      <c r="C69" s="108"/>
      <c r="D69" s="108"/>
      <c r="E69" s="108"/>
      <c r="F69" s="123"/>
      <c r="G69" s="123"/>
      <c r="H69" s="108"/>
      <c r="I69" s="108"/>
      <c r="J69" s="108"/>
      <c r="K69" s="108"/>
      <c r="L69" s="108"/>
      <c r="M69" s="108"/>
      <c r="N69" s="108"/>
      <c r="O69" s="108"/>
      <c r="P69" s="108"/>
      <c r="Q69" s="109"/>
    </row>
    <row r="70" spans="1:17" x14ac:dyDescent="0.2">
      <c r="A70" s="107" t="s">
        <v>113</v>
      </c>
      <c r="B70" s="108"/>
      <c r="C70" s="108"/>
      <c r="D70" s="108"/>
      <c r="E70" s="108"/>
      <c r="F70" s="123"/>
      <c r="G70" s="123"/>
      <c r="H70" s="108"/>
      <c r="I70" s="108"/>
      <c r="J70" s="108"/>
      <c r="K70" s="108"/>
      <c r="L70" s="108"/>
      <c r="M70" s="108"/>
      <c r="N70" s="108"/>
      <c r="O70" s="108"/>
      <c r="P70" s="108"/>
      <c r="Q70" s="109"/>
    </row>
    <row r="71" spans="1:17" ht="18" x14ac:dyDescent="0.2">
      <c r="A71" s="56" t="s">
        <v>14</v>
      </c>
      <c r="B71" s="55" t="s">
        <v>15</v>
      </c>
      <c r="C71" s="55" t="s">
        <v>16</v>
      </c>
      <c r="D71" s="55" t="s">
        <v>17</v>
      </c>
      <c r="E71" s="57" t="s">
        <v>18</v>
      </c>
      <c r="F71" s="55" t="s">
        <v>19</v>
      </c>
      <c r="G71" s="57" t="s">
        <v>20</v>
      </c>
      <c r="H71" s="55" t="s">
        <v>21</v>
      </c>
      <c r="I71" s="55" t="s">
        <v>22</v>
      </c>
      <c r="J71" s="55" t="s">
        <v>33</v>
      </c>
      <c r="K71" s="55" t="s">
        <v>34</v>
      </c>
      <c r="L71" s="55" t="s">
        <v>23</v>
      </c>
      <c r="M71" s="55" t="s">
        <v>35</v>
      </c>
      <c r="N71" s="55" t="s">
        <v>36</v>
      </c>
      <c r="O71" s="55" t="s">
        <v>24</v>
      </c>
      <c r="P71" s="55" t="s">
        <v>25</v>
      </c>
      <c r="Q71" s="109"/>
    </row>
    <row r="72" spans="1:17" ht="18" x14ac:dyDescent="0.2">
      <c r="A72" s="110" t="s">
        <v>65</v>
      </c>
      <c r="B72" s="111">
        <v>92413</v>
      </c>
      <c r="C72" s="112" t="s">
        <v>114</v>
      </c>
      <c r="D72" s="112" t="s">
        <v>27</v>
      </c>
      <c r="E72" s="126">
        <v>99</v>
      </c>
      <c r="F72" s="114">
        <f>Relatório!F61</f>
        <v>41.94</v>
      </c>
      <c r="G72" s="114">
        <f>Relatório!G61</f>
        <v>69.34</v>
      </c>
      <c r="H72" s="21">
        <f t="shared" ref="H72:H76" si="24">TRUNC(F72+G72,2)</f>
        <v>111.28</v>
      </c>
      <c r="I72" s="114">
        <f t="shared" ref="I72:I76" si="25">$B$10</f>
        <v>20.52</v>
      </c>
      <c r="J72" s="22">
        <f t="shared" ref="J72:J76" si="26">F72+(I72/100*F72)</f>
        <v>50.546087999999997</v>
      </c>
      <c r="K72" s="22">
        <f t="shared" ref="K72:K76" si="27">G72+(I72/100*G72)</f>
        <v>83.568567999999999</v>
      </c>
      <c r="L72" s="21">
        <f t="shared" ref="L72:L76" si="28">TRUNC(J72+K72,2)</f>
        <v>134.11000000000001</v>
      </c>
      <c r="M72" s="115">
        <f t="shared" ref="M72:M76" si="29">IF((J72+K72),TRUNC((J72/(J72+K72)*O72),2),0)</f>
        <v>5003.88</v>
      </c>
      <c r="N72" s="115">
        <f t="shared" ref="N72:N76" si="30">IF((J72+K72),TRUNC((K72/(J72+K72)*O72),2),0)</f>
        <v>8273</v>
      </c>
      <c r="O72" s="21">
        <f t="shared" ref="O72:O76" si="31">TRUNC(L72*E72,2)</f>
        <v>13276.89</v>
      </c>
      <c r="P72" s="24" t="str">
        <f>IF(O72&lt;=(Relatório!O61*1.05),"PREÇO VÁLIDO","PREÇO INVÁLIDO")</f>
        <v>PREÇO VÁLIDO</v>
      </c>
      <c r="Q72" s="109"/>
    </row>
    <row r="73" spans="1:17" ht="18" x14ac:dyDescent="0.2">
      <c r="A73" s="110" t="s">
        <v>65</v>
      </c>
      <c r="B73" s="111">
        <v>92759</v>
      </c>
      <c r="C73" s="112" t="s">
        <v>41</v>
      </c>
      <c r="D73" s="112" t="s">
        <v>38</v>
      </c>
      <c r="E73" s="127">
        <v>136.19999999999999</v>
      </c>
      <c r="F73" s="114">
        <f>Relatório!F62</f>
        <v>9.5399999999999991</v>
      </c>
      <c r="G73" s="114">
        <f>Relatório!G62</f>
        <v>4.9000000000000004</v>
      </c>
      <c r="H73" s="21">
        <f t="shared" si="24"/>
        <v>14.44</v>
      </c>
      <c r="I73" s="114">
        <f t="shared" si="25"/>
        <v>20.52</v>
      </c>
      <c r="J73" s="22">
        <f t="shared" si="26"/>
        <v>11.497608</v>
      </c>
      <c r="K73" s="22">
        <f t="shared" si="27"/>
        <v>5.9054800000000007</v>
      </c>
      <c r="L73" s="21">
        <f t="shared" si="28"/>
        <v>17.399999999999999</v>
      </c>
      <c r="M73" s="115">
        <f t="shared" si="29"/>
        <v>1565.69</v>
      </c>
      <c r="N73" s="115">
        <f t="shared" si="30"/>
        <v>804.18</v>
      </c>
      <c r="O73" s="21">
        <f t="shared" si="31"/>
        <v>2369.88</v>
      </c>
      <c r="P73" s="24" t="str">
        <f>IF(O73&lt;=(Relatório!O62*1.05),"PREÇO VÁLIDO","PREÇO INVÁLIDO")</f>
        <v>PREÇO VÁLIDO</v>
      </c>
      <c r="Q73" s="109"/>
    </row>
    <row r="74" spans="1:17" ht="18" x14ac:dyDescent="0.2">
      <c r="A74" s="110" t="s">
        <v>65</v>
      </c>
      <c r="B74" s="111">
        <v>92762</v>
      </c>
      <c r="C74" s="112" t="s">
        <v>43</v>
      </c>
      <c r="D74" s="112" t="s">
        <v>38</v>
      </c>
      <c r="E74" s="126">
        <v>67.099999999999994</v>
      </c>
      <c r="F74" s="114">
        <f>Relatório!F63</f>
        <v>9.6199999999999992</v>
      </c>
      <c r="G74" s="114">
        <f>Relatório!G63</f>
        <v>1.4</v>
      </c>
      <c r="H74" s="21">
        <f t="shared" si="24"/>
        <v>11.02</v>
      </c>
      <c r="I74" s="114">
        <f t="shared" si="25"/>
        <v>20.52</v>
      </c>
      <c r="J74" s="22">
        <f t="shared" si="26"/>
        <v>11.594023999999999</v>
      </c>
      <c r="K74" s="22">
        <f t="shared" si="27"/>
        <v>1.6872799999999999</v>
      </c>
      <c r="L74" s="21">
        <f t="shared" si="28"/>
        <v>13.28</v>
      </c>
      <c r="M74" s="115">
        <f t="shared" si="29"/>
        <v>777.87</v>
      </c>
      <c r="N74" s="115">
        <f t="shared" si="30"/>
        <v>113.2</v>
      </c>
      <c r="O74" s="21">
        <f t="shared" si="31"/>
        <v>891.08</v>
      </c>
      <c r="P74" s="24" t="str">
        <f>IF(O74&lt;=(Relatório!O63*1.05),"PREÇO VÁLIDO","PREÇO INVÁLIDO")</f>
        <v>PREÇO VÁLIDO</v>
      </c>
      <c r="Q74" s="109"/>
    </row>
    <row r="75" spans="1:17" ht="18" x14ac:dyDescent="0.2">
      <c r="A75" s="110" t="s">
        <v>65</v>
      </c>
      <c r="B75" s="111">
        <v>92763</v>
      </c>
      <c r="C75" s="112" t="s">
        <v>115</v>
      </c>
      <c r="D75" s="112" t="s">
        <v>38</v>
      </c>
      <c r="E75" s="127">
        <v>561.29999999999995</v>
      </c>
      <c r="F75" s="114">
        <f>Relatório!F64</f>
        <v>8.35</v>
      </c>
      <c r="G75" s="114">
        <f>Relatório!G64</f>
        <v>0.88</v>
      </c>
      <c r="H75" s="21">
        <f t="shared" si="24"/>
        <v>9.23</v>
      </c>
      <c r="I75" s="114">
        <f t="shared" si="25"/>
        <v>20.52</v>
      </c>
      <c r="J75" s="22">
        <f t="shared" si="26"/>
        <v>10.063419999999999</v>
      </c>
      <c r="K75" s="22">
        <f t="shared" si="27"/>
        <v>1.060576</v>
      </c>
      <c r="L75" s="21">
        <f t="shared" si="28"/>
        <v>11.12</v>
      </c>
      <c r="M75" s="115">
        <f t="shared" si="29"/>
        <v>5646.56</v>
      </c>
      <c r="N75" s="115">
        <f t="shared" si="30"/>
        <v>595.08000000000004</v>
      </c>
      <c r="O75" s="21">
        <f t="shared" si="31"/>
        <v>6241.65</v>
      </c>
      <c r="P75" s="24" t="str">
        <f>IF(O75&lt;=(Relatório!O64*1.05),"PREÇO VÁLIDO","PREÇO INVÁLIDO")</f>
        <v>PREÇO VÁLIDO</v>
      </c>
      <c r="Q75" s="109"/>
    </row>
    <row r="76" spans="1:17" ht="27" x14ac:dyDescent="0.2">
      <c r="A76" s="128" t="s">
        <v>82</v>
      </c>
      <c r="B76" s="129" t="s">
        <v>116</v>
      </c>
      <c r="C76" s="129" t="s">
        <v>117</v>
      </c>
      <c r="D76" s="129" t="s">
        <v>30</v>
      </c>
      <c r="E76" s="132">
        <v>6.2</v>
      </c>
      <c r="F76" s="114">
        <f>Relatório!F65</f>
        <v>358.57499999999999</v>
      </c>
      <c r="G76" s="114">
        <f>Relatório!G65</f>
        <v>358.57499999999999</v>
      </c>
      <c r="H76" s="21">
        <f t="shared" si="24"/>
        <v>717.15</v>
      </c>
      <c r="I76" s="114">
        <f t="shared" si="25"/>
        <v>20.52</v>
      </c>
      <c r="J76" s="22">
        <f t="shared" si="26"/>
        <v>432.15458999999998</v>
      </c>
      <c r="K76" s="22">
        <f t="shared" si="27"/>
        <v>432.15458999999998</v>
      </c>
      <c r="L76" s="21">
        <f t="shared" si="28"/>
        <v>864.3</v>
      </c>
      <c r="M76" s="115">
        <f t="shared" si="29"/>
        <v>2679.33</v>
      </c>
      <c r="N76" s="115">
        <f t="shared" si="30"/>
        <v>2679.33</v>
      </c>
      <c r="O76" s="21">
        <f t="shared" si="31"/>
        <v>5358.66</v>
      </c>
      <c r="P76" s="24" t="str">
        <f>IF(O76&lt;=(Relatório!O65*1.05),"PREÇO VÁLIDO","PREÇO INVÁLIDO")</f>
        <v>PREÇO VÁLIDO</v>
      </c>
      <c r="Q76" s="109"/>
    </row>
    <row r="77" spans="1:17" x14ac:dyDescent="0.2">
      <c r="A77" s="116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09"/>
    </row>
    <row r="78" spans="1:17" x14ac:dyDescent="0.2">
      <c r="A78" s="107" t="s">
        <v>118</v>
      </c>
      <c r="B78" s="108"/>
      <c r="C78" s="108"/>
      <c r="D78" s="108"/>
      <c r="E78" s="108"/>
      <c r="F78" s="123"/>
      <c r="G78" s="123"/>
      <c r="H78" s="108"/>
      <c r="I78" s="108"/>
      <c r="J78" s="108"/>
      <c r="K78" s="108"/>
      <c r="L78" s="108"/>
      <c r="M78" s="108"/>
      <c r="N78" s="108"/>
      <c r="O78" s="108"/>
      <c r="P78" s="108"/>
      <c r="Q78" s="109"/>
    </row>
    <row r="79" spans="1:17" ht="18" x14ac:dyDescent="0.2">
      <c r="A79" s="56" t="s">
        <v>14</v>
      </c>
      <c r="B79" s="55" t="s">
        <v>15</v>
      </c>
      <c r="C79" s="55" t="s">
        <v>16</v>
      </c>
      <c r="D79" s="55" t="s">
        <v>17</v>
      </c>
      <c r="E79" s="57" t="s">
        <v>18</v>
      </c>
      <c r="F79" s="55" t="s">
        <v>19</v>
      </c>
      <c r="G79" s="57" t="s">
        <v>20</v>
      </c>
      <c r="H79" s="55" t="s">
        <v>21</v>
      </c>
      <c r="I79" s="55" t="s">
        <v>22</v>
      </c>
      <c r="J79" s="55" t="s">
        <v>33</v>
      </c>
      <c r="K79" s="55" t="s">
        <v>34</v>
      </c>
      <c r="L79" s="55" t="s">
        <v>23</v>
      </c>
      <c r="M79" s="55" t="s">
        <v>35</v>
      </c>
      <c r="N79" s="55" t="s">
        <v>36</v>
      </c>
      <c r="O79" s="55" t="s">
        <v>24</v>
      </c>
      <c r="P79" s="55" t="s">
        <v>25</v>
      </c>
      <c r="Q79" s="109"/>
    </row>
    <row r="80" spans="1:17" ht="18" x14ac:dyDescent="0.2">
      <c r="A80" s="128" t="s">
        <v>82</v>
      </c>
      <c r="B80" s="129" t="s">
        <v>102</v>
      </c>
      <c r="C80" s="129" t="s">
        <v>103</v>
      </c>
      <c r="D80" s="129" t="s">
        <v>30</v>
      </c>
      <c r="E80" s="131">
        <v>10.8</v>
      </c>
      <c r="F80" s="114">
        <f>Relatório!F69</f>
        <v>356.36</v>
      </c>
      <c r="G80" s="114">
        <f>Relatório!G69</f>
        <v>356.36</v>
      </c>
      <c r="H80" s="21">
        <f t="shared" ref="H80:H87" si="32">TRUNC(F80+G80,2)</f>
        <v>712.72</v>
      </c>
      <c r="I80" s="114">
        <f t="shared" ref="I80:I87" si="33">$B$10</f>
        <v>20.52</v>
      </c>
      <c r="J80" s="22">
        <f t="shared" ref="J80:J87" si="34">F80+(I80/100*F80)</f>
        <v>429.485072</v>
      </c>
      <c r="K80" s="22">
        <f t="shared" ref="K80:K87" si="35">G80+(I80/100*G80)</f>
        <v>429.485072</v>
      </c>
      <c r="L80" s="21">
        <f t="shared" ref="L80:L87" si="36">TRUNC(J80+K80,2)</f>
        <v>858.97</v>
      </c>
      <c r="M80" s="115">
        <f t="shared" ref="M80:M87" si="37">IF((J80+K80),TRUNC((J80/(J80+K80)*O80),2),0)</f>
        <v>4638.43</v>
      </c>
      <c r="N80" s="115">
        <f t="shared" ref="N80:N87" si="38">IF((J80+K80),TRUNC((K80/(J80+K80)*O80),2),0)</f>
        <v>4638.43</v>
      </c>
      <c r="O80" s="21">
        <f t="shared" ref="O80:O87" si="39">TRUNC(L80*E80,2)</f>
        <v>9276.8700000000008</v>
      </c>
      <c r="P80" s="24" t="str">
        <f>IF(O80&lt;=(Relatório!O69*1.05),"PREÇO VÁLIDO","PREÇO INVÁLIDO")</f>
        <v>PREÇO VÁLIDO</v>
      </c>
      <c r="Q80" s="109"/>
    </row>
    <row r="81" spans="1:17" ht="18" x14ac:dyDescent="0.2">
      <c r="A81" s="110" t="s">
        <v>65</v>
      </c>
      <c r="B81" s="111">
        <v>92448</v>
      </c>
      <c r="C81" s="112" t="s">
        <v>119</v>
      </c>
      <c r="D81" s="112" t="s">
        <v>27</v>
      </c>
      <c r="E81" s="127">
        <v>135.9</v>
      </c>
      <c r="F81" s="114">
        <f>Relatório!F70</f>
        <v>181.44</v>
      </c>
      <c r="G81" s="114">
        <f>Relatório!G70</f>
        <v>71.959999999999994</v>
      </c>
      <c r="H81" s="21">
        <f t="shared" si="32"/>
        <v>253.4</v>
      </c>
      <c r="I81" s="114">
        <f t="shared" si="33"/>
        <v>20.52</v>
      </c>
      <c r="J81" s="22">
        <f t="shared" si="34"/>
        <v>218.67148800000001</v>
      </c>
      <c r="K81" s="22">
        <f t="shared" si="35"/>
        <v>86.726191999999998</v>
      </c>
      <c r="L81" s="21">
        <f t="shared" si="36"/>
        <v>305.39</v>
      </c>
      <c r="M81" s="115">
        <f t="shared" si="37"/>
        <v>29716.7</v>
      </c>
      <c r="N81" s="115">
        <f t="shared" si="38"/>
        <v>11785.79</v>
      </c>
      <c r="O81" s="21">
        <f t="shared" si="39"/>
        <v>41502.5</v>
      </c>
      <c r="P81" s="24" t="str">
        <f>IF(O81&lt;=(Relatório!O70*1.05),"PREÇO VÁLIDO","PREÇO INVÁLIDO")</f>
        <v>PREÇO VÁLIDO</v>
      </c>
      <c r="Q81" s="109"/>
    </row>
    <row r="82" spans="1:17" ht="18" x14ac:dyDescent="0.2">
      <c r="A82" s="110" t="s">
        <v>65</v>
      </c>
      <c r="B82" s="111">
        <v>92759</v>
      </c>
      <c r="C82" s="112" t="s">
        <v>41</v>
      </c>
      <c r="D82" s="112" t="s">
        <v>38</v>
      </c>
      <c r="E82" s="127">
        <v>135.4</v>
      </c>
      <c r="F82" s="114">
        <f>Relatório!F71</f>
        <v>9.5399999999999991</v>
      </c>
      <c r="G82" s="114">
        <f>Relatório!G71</f>
        <v>4.9000000000000004</v>
      </c>
      <c r="H82" s="21">
        <f t="shared" si="32"/>
        <v>14.44</v>
      </c>
      <c r="I82" s="114">
        <f t="shared" si="33"/>
        <v>20.52</v>
      </c>
      <c r="J82" s="22">
        <f t="shared" si="34"/>
        <v>11.497608</v>
      </c>
      <c r="K82" s="22">
        <f t="shared" si="35"/>
        <v>5.9054800000000007</v>
      </c>
      <c r="L82" s="21">
        <f t="shared" si="36"/>
        <v>17.399999999999999</v>
      </c>
      <c r="M82" s="115">
        <f t="shared" si="37"/>
        <v>1556.49</v>
      </c>
      <c r="N82" s="115">
        <f t="shared" si="38"/>
        <v>799.46</v>
      </c>
      <c r="O82" s="21">
        <f t="shared" si="39"/>
        <v>2355.96</v>
      </c>
      <c r="P82" s="24" t="str">
        <f>IF(O82&lt;=(Relatório!O71*1.05),"PREÇO VÁLIDO","PREÇO INVÁLIDO")</f>
        <v>PREÇO VÁLIDO</v>
      </c>
      <c r="Q82" s="109"/>
    </row>
    <row r="83" spans="1:17" ht="18" x14ac:dyDescent="0.2">
      <c r="A83" s="110" t="s">
        <v>65</v>
      </c>
      <c r="B83" s="111">
        <v>92760</v>
      </c>
      <c r="C83" s="112" t="s">
        <v>120</v>
      </c>
      <c r="D83" s="112" t="s">
        <v>38</v>
      </c>
      <c r="E83" s="126">
        <v>41.2</v>
      </c>
      <c r="F83" s="114">
        <f>Relatório!F72</f>
        <v>10.130000000000001</v>
      </c>
      <c r="G83" s="114">
        <f>Relatório!G72</f>
        <v>3.27</v>
      </c>
      <c r="H83" s="21">
        <f t="shared" si="32"/>
        <v>13.4</v>
      </c>
      <c r="I83" s="114">
        <f t="shared" si="33"/>
        <v>20.52</v>
      </c>
      <c r="J83" s="22">
        <f t="shared" si="34"/>
        <v>12.208676000000001</v>
      </c>
      <c r="K83" s="22">
        <f t="shared" si="35"/>
        <v>3.941004</v>
      </c>
      <c r="L83" s="21">
        <f t="shared" si="36"/>
        <v>16.14</v>
      </c>
      <c r="M83" s="115">
        <f t="shared" si="37"/>
        <v>502.68</v>
      </c>
      <c r="N83" s="115">
        <f t="shared" si="38"/>
        <v>162.27000000000001</v>
      </c>
      <c r="O83" s="21">
        <f t="shared" si="39"/>
        <v>664.96</v>
      </c>
      <c r="P83" s="24" t="str">
        <f>IF(O83&lt;=(Relatório!O72*1.05),"PREÇO VÁLIDO","PREÇO INVÁLIDO")</f>
        <v>PREÇO VÁLIDO</v>
      </c>
      <c r="Q83" s="109"/>
    </row>
    <row r="84" spans="1:17" ht="18" x14ac:dyDescent="0.2">
      <c r="A84" s="110" t="s">
        <v>65</v>
      </c>
      <c r="B84" s="111">
        <v>92761</v>
      </c>
      <c r="C84" s="112" t="s">
        <v>42</v>
      </c>
      <c r="D84" s="112" t="s">
        <v>38</v>
      </c>
      <c r="E84" s="126">
        <v>15</v>
      </c>
      <c r="F84" s="114">
        <f>Relatório!F73</f>
        <v>10.3</v>
      </c>
      <c r="G84" s="114">
        <f>Relatório!G73</f>
        <v>2.13</v>
      </c>
      <c r="H84" s="21">
        <f t="shared" si="32"/>
        <v>12.43</v>
      </c>
      <c r="I84" s="114">
        <f t="shared" si="33"/>
        <v>20.52</v>
      </c>
      <c r="J84" s="22">
        <f t="shared" si="34"/>
        <v>12.41356</v>
      </c>
      <c r="K84" s="22">
        <f t="shared" si="35"/>
        <v>2.5670759999999997</v>
      </c>
      <c r="L84" s="21">
        <f t="shared" si="36"/>
        <v>14.98</v>
      </c>
      <c r="M84" s="115">
        <f t="shared" si="37"/>
        <v>186.19</v>
      </c>
      <c r="N84" s="115">
        <f t="shared" si="38"/>
        <v>38.5</v>
      </c>
      <c r="O84" s="21">
        <f t="shared" si="39"/>
        <v>224.7</v>
      </c>
      <c r="P84" s="24" t="str">
        <f>IF(O84&lt;=(Relatório!O73*1.05),"PREÇO VÁLIDO","PREÇO INVÁLIDO")</f>
        <v>PREÇO VÁLIDO</v>
      </c>
      <c r="Q84" s="109"/>
    </row>
    <row r="85" spans="1:17" ht="18" x14ac:dyDescent="0.2">
      <c r="A85" s="110" t="s">
        <v>65</v>
      </c>
      <c r="B85" s="111">
        <v>92762</v>
      </c>
      <c r="C85" s="112" t="s">
        <v>43</v>
      </c>
      <c r="D85" s="112" t="s">
        <v>38</v>
      </c>
      <c r="E85" s="126">
        <v>45.1</v>
      </c>
      <c r="F85" s="114">
        <f>Relatório!F74</f>
        <v>9.6199999999999992</v>
      </c>
      <c r="G85" s="114">
        <f>Relatório!G74</f>
        <v>1.4</v>
      </c>
      <c r="H85" s="21">
        <f t="shared" si="32"/>
        <v>11.02</v>
      </c>
      <c r="I85" s="114">
        <f t="shared" si="33"/>
        <v>20.52</v>
      </c>
      <c r="J85" s="22">
        <f t="shared" si="34"/>
        <v>11.594023999999999</v>
      </c>
      <c r="K85" s="22">
        <f t="shared" si="35"/>
        <v>1.6872799999999999</v>
      </c>
      <c r="L85" s="21">
        <f t="shared" si="36"/>
        <v>13.28</v>
      </c>
      <c r="M85" s="115">
        <f t="shared" si="37"/>
        <v>522.83000000000004</v>
      </c>
      <c r="N85" s="115">
        <f t="shared" si="38"/>
        <v>76.08</v>
      </c>
      <c r="O85" s="21">
        <f t="shared" si="39"/>
        <v>598.91999999999996</v>
      </c>
      <c r="P85" s="24" t="str">
        <f>IF(O85&lt;=(Relatório!O74*1.05),"PREÇO VÁLIDO","PREÇO INVÁLIDO")</f>
        <v>PREÇO VÁLIDO</v>
      </c>
      <c r="Q85" s="109"/>
    </row>
    <row r="86" spans="1:17" ht="18" x14ac:dyDescent="0.2">
      <c r="A86" s="110" t="s">
        <v>65</v>
      </c>
      <c r="B86" s="111">
        <v>92763</v>
      </c>
      <c r="C86" s="112" t="s">
        <v>115</v>
      </c>
      <c r="D86" s="112" t="s">
        <v>38</v>
      </c>
      <c r="E86" s="127">
        <v>509.5</v>
      </c>
      <c r="F86" s="114">
        <f>Relatório!F75</f>
        <v>8.35</v>
      </c>
      <c r="G86" s="114">
        <f>Relatório!G75</f>
        <v>0.88</v>
      </c>
      <c r="H86" s="21">
        <f t="shared" si="32"/>
        <v>9.23</v>
      </c>
      <c r="I86" s="114">
        <f t="shared" si="33"/>
        <v>20.52</v>
      </c>
      <c r="J86" s="22">
        <f t="shared" si="34"/>
        <v>10.063419999999999</v>
      </c>
      <c r="K86" s="22">
        <f t="shared" si="35"/>
        <v>1.060576</v>
      </c>
      <c r="L86" s="21">
        <f t="shared" si="36"/>
        <v>11.12</v>
      </c>
      <c r="M86" s="115">
        <f t="shared" si="37"/>
        <v>5125.47</v>
      </c>
      <c r="N86" s="115">
        <f t="shared" si="38"/>
        <v>540.16</v>
      </c>
      <c r="O86" s="21">
        <f t="shared" si="39"/>
        <v>5665.64</v>
      </c>
      <c r="P86" s="24" t="str">
        <f>IF(O86&lt;=(Relatório!O75*1.05),"PREÇO VÁLIDO","PREÇO INVÁLIDO")</f>
        <v>PREÇO VÁLIDO</v>
      </c>
      <c r="Q86" s="109"/>
    </row>
    <row r="87" spans="1:17" ht="18" x14ac:dyDescent="0.2">
      <c r="A87" s="110" t="s">
        <v>65</v>
      </c>
      <c r="B87" s="111">
        <v>92764</v>
      </c>
      <c r="C87" s="112" t="s">
        <v>121</v>
      </c>
      <c r="D87" s="112" t="s">
        <v>38</v>
      </c>
      <c r="E87" s="127">
        <v>403.7</v>
      </c>
      <c r="F87" s="114">
        <f>Relatório!F76</f>
        <v>8.2799999999999994</v>
      </c>
      <c r="G87" s="114">
        <f>Relatório!G76</f>
        <v>0.62</v>
      </c>
      <c r="H87" s="21">
        <f t="shared" si="32"/>
        <v>8.9</v>
      </c>
      <c r="I87" s="114">
        <f t="shared" si="33"/>
        <v>20.52</v>
      </c>
      <c r="J87" s="22">
        <f t="shared" si="34"/>
        <v>9.9790559999999999</v>
      </c>
      <c r="K87" s="22">
        <f t="shared" si="35"/>
        <v>0.747224</v>
      </c>
      <c r="L87" s="21">
        <f t="shared" si="36"/>
        <v>10.72</v>
      </c>
      <c r="M87" s="115">
        <f t="shared" si="37"/>
        <v>4026.18</v>
      </c>
      <c r="N87" s="115">
        <f t="shared" si="38"/>
        <v>301.47000000000003</v>
      </c>
      <c r="O87" s="21">
        <f t="shared" si="39"/>
        <v>4327.66</v>
      </c>
      <c r="P87" s="24" t="str">
        <f>IF(O87&lt;=(Relatório!O76*1.05),"PREÇO VÁLIDO","PREÇO INVÁLIDO")</f>
        <v>PREÇO VÁLIDO</v>
      </c>
      <c r="Q87" s="109"/>
    </row>
    <row r="88" spans="1:17" x14ac:dyDescent="0.2">
      <c r="A88" s="116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09"/>
    </row>
    <row r="89" spans="1:17" x14ac:dyDescent="0.2">
      <c r="A89" s="107" t="s">
        <v>122</v>
      </c>
      <c r="B89" s="108"/>
      <c r="C89" s="108"/>
      <c r="D89" s="108"/>
      <c r="E89" s="108"/>
      <c r="F89" s="123"/>
      <c r="G89" s="123"/>
      <c r="H89" s="108"/>
      <c r="I89" s="108"/>
      <c r="J89" s="108"/>
      <c r="K89" s="108"/>
      <c r="L89" s="108"/>
      <c r="M89" s="108"/>
      <c r="N89" s="108"/>
      <c r="O89" s="108"/>
      <c r="P89" s="108"/>
      <c r="Q89" s="109"/>
    </row>
    <row r="90" spans="1:17" ht="18" x14ac:dyDescent="0.2">
      <c r="A90" s="56" t="s">
        <v>14</v>
      </c>
      <c r="B90" s="55" t="s">
        <v>15</v>
      </c>
      <c r="C90" s="55" t="s">
        <v>16</v>
      </c>
      <c r="D90" s="55" t="s">
        <v>17</v>
      </c>
      <c r="E90" s="57" t="s">
        <v>18</v>
      </c>
      <c r="F90" s="55" t="s">
        <v>19</v>
      </c>
      <c r="G90" s="57" t="s">
        <v>20</v>
      </c>
      <c r="H90" s="55" t="s">
        <v>21</v>
      </c>
      <c r="I90" s="55" t="s">
        <v>22</v>
      </c>
      <c r="J90" s="55" t="s">
        <v>33</v>
      </c>
      <c r="K90" s="55" t="s">
        <v>34</v>
      </c>
      <c r="L90" s="55" t="s">
        <v>23</v>
      </c>
      <c r="M90" s="55" t="s">
        <v>35</v>
      </c>
      <c r="N90" s="55" t="s">
        <v>36</v>
      </c>
      <c r="O90" s="55" t="s">
        <v>24</v>
      </c>
      <c r="P90" s="55" t="s">
        <v>25</v>
      </c>
      <c r="Q90" s="109"/>
    </row>
    <row r="91" spans="1:17" ht="18" x14ac:dyDescent="0.2">
      <c r="A91" s="110" t="s">
        <v>65</v>
      </c>
      <c r="B91" s="111">
        <v>92767</v>
      </c>
      <c r="C91" s="112" t="s">
        <v>99</v>
      </c>
      <c r="D91" s="112" t="s">
        <v>38</v>
      </c>
      <c r="E91" s="127">
        <v>223.9</v>
      </c>
      <c r="F91" s="114">
        <f>Relatório!F80</f>
        <v>10.02</v>
      </c>
      <c r="G91" s="114">
        <f>Relatório!G80</f>
        <v>5.91</v>
      </c>
      <c r="H91" s="21">
        <f t="shared" ref="H91:H97" si="40">TRUNC(F91+G91,2)</f>
        <v>15.93</v>
      </c>
      <c r="I91" s="114">
        <f t="shared" ref="I91:I97" si="41">$B$10</f>
        <v>20.52</v>
      </c>
      <c r="J91" s="22">
        <f t="shared" ref="J91:J97" si="42">F91+(I91/100*F91)</f>
        <v>12.076103999999999</v>
      </c>
      <c r="K91" s="22">
        <f t="shared" ref="K91:K97" si="43">G91+(I91/100*G91)</f>
        <v>7.1227320000000001</v>
      </c>
      <c r="L91" s="21">
        <f t="shared" ref="L91:L97" si="44">TRUNC(J91+K91,2)</f>
        <v>19.190000000000001</v>
      </c>
      <c r="M91" s="115">
        <f t="shared" ref="M91:M97" si="45">IF((J91+K91),TRUNC((J91/(J91+K91)*O91),2),0)</f>
        <v>2702.59</v>
      </c>
      <c r="N91" s="115">
        <f t="shared" ref="N91:N97" si="46">IF((J91+K91),TRUNC((K91/(J91+K91)*O91),2),0)</f>
        <v>1594.04</v>
      </c>
      <c r="O91" s="21">
        <f t="shared" ref="O91:O97" si="47">TRUNC(L91*E91,2)</f>
        <v>4296.6400000000003</v>
      </c>
      <c r="P91" s="24" t="str">
        <f>IF(O91&lt;=(Relatório!O80*1.05),"PREÇO VÁLIDO","PREÇO INVÁLIDO")</f>
        <v>PREÇO VÁLIDO</v>
      </c>
      <c r="Q91" s="109"/>
    </row>
    <row r="92" spans="1:17" ht="18" x14ac:dyDescent="0.2">
      <c r="A92" s="110" t="s">
        <v>65</v>
      </c>
      <c r="B92" s="111">
        <v>92770</v>
      </c>
      <c r="C92" s="112" t="s">
        <v>100</v>
      </c>
      <c r="D92" s="112" t="s">
        <v>38</v>
      </c>
      <c r="E92" s="127">
        <v>102.8</v>
      </c>
      <c r="F92" s="114">
        <f>Relatório!F81</f>
        <v>10.220000000000001</v>
      </c>
      <c r="G92" s="114">
        <f>Relatório!G81</f>
        <v>1.67</v>
      </c>
      <c r="H92" s="21">
        <f t="shared" si="40"/>
        <v>11.89</v>
      </c>
      <c r="I92" s="114">
        <f t="shared" si="41"/>
        <v>20.52</v>
      </c>
      <c r="J92" s="22">
        <f t="shared" si="42"/>
        <v>12.317144000000001</v>
      </c>
      <c r="K92" s="22">
        <f t="shared" si="43"/>
        <v>2.0126840000000001</v>
      </c>
      <c r="L92" s="21">
        <f t="shared" si="44"/>
        <v>14.32</v>
      </c>
      <c r="M92" s="115">
        <f t="shared" si="45"/>
        <v>1265.32</v>
      </c>
      <c r="N92" s="115">
        <f t="shared" si="46"/>
        <v>206.76</v>
      </c>
      <c r="O92" s="21">
        <f t="shared" si="47"/>
        <v>1472.09</v>
      </c>
      <c r="P92" s="24" t="str">
        <f>IF(O92&lt;=(Relatório!O81*1.05),"PREÇO VÁLIDO","PREÇO INVÁLIDO")</f>
        <v>PREÇO VÁLIDO</v>
      </c>
      <c r="Q92" s="109"/>
    </row>
    <row r="93" spans="1:17" ht="18" x14ac:dyDescent="0.2">
      <c r="A93" s="110" t="s">
        <v>65</v>
      </c>
      <c r="B93" s="111">
        <v>92771</v>
      </c>
      <c r="C93" s="112" t="s">
        <v>101</v>
      </c>
      <c r="D93" s="112" t="s">
        <v>38</v>
      </c>
      <c r="E93" s="126">
        <v>81.7</v>
      </c>
      <c r="F93" s="114">
        <f>Relatório!F82</f>
        <v>9.5399999999999991</v>
      </c>
      <c r="G93" s="114">
        <f>Relatório!G82</f>
        <v>1</v>
      </c>
      <c r="H93" s="21">
        <f t="shared" si="40"/>
        <v>10.54</v>
      </c>
      <c r="I93" s="114">
        <f t="shared" si="41"/>
        <v>20.52</v>
      </c>
      <c r="J93" s="22">
        <f t="shared" si="42"/>
        <v>11.497608</v>
      </c>
      <c r="K93" s="22">
        <f t="shared" si="43"/>
        <v>1.2052</v>
      </c>
      <c r="L93" s="21">
        <f t="shared" si="44"/>
        <v>12.7</v>
      </c>
      <c r="M93" s="115">
        <f t="shared" si="45"/>
        <v>939.14</v>
      </c>
      <c r="N93" s="115">
        <f t="shared" si="46"/>
        <v>98.44</v>
      </c>
      <c r="O93" s="21">
        <f t="shared" si="47"/>
        <v>1037.5899999999999</v>
      </c>
      <c r="P93" s="24" t="str">
        <f>IF(O93&lt;=(Relatório!O82*1.05),"PREÇO VÁLIDO","PREÇO INVÁLIDO")</f>
        <v>PREÇO VÁLIDO</v>
      </c>
      <c r="Q93" s="109"/>
    </row>
    <row r="94" spans="1:17" ht="27" x14ac:dyDescent="0.2">
      <c r="A94" s="128" t="s">
        <v>82</v>
      </c>
      <c r="B94" s="129" t="s">
        <v>116</v>
      </c>
      <c r="C94" s="129" t="s">
        <v>117</v>
      </c>
      <c r="D94" s="129" t="s">
        <v>30</v>
      </c>
      <c r="E94" s="131">
        <v>20.399999999999999</v>
      </c>
      <c r="F94" s="114">
        <f>Relatório!F83</f>
        <v>358.57499999999999</v>
      </c>
      <c r="G94" s="114">
        <f>Relatório!G83</f>
        <v>358.57499999999999</v>
      </c>
      <c r="H94" s="21">
        <f t="shared" si="40"/>
        <v>717.15</v>
      </c>
      <c r="I94" s="114">
        <f t="shared" si="41"/>
        <v>20.52</v>
      </c>
      <c r="J94" s="22">
        <f t="shared" si="42"/>
        <v>432.15458999999998</v>
      </c>
      <c r="K94" s="22">
        <f t="shared" si="43"/>
        <v>432.15458999999998</v>
      </c>
      <c r="L94" s="21">
        <f t="shared" si="44"/>
        <v>864.3</v>
      </c>
      <c r="M94" s="115">
        <f t="shared" si="45"/>
        <v>8815.86</v>
      </c>
      <c r="N94" s="115">
        <f t="shared" si="46"/>
        <v>8815.86</v>
      </c>
      <c r="O94" s="21">
        <f t="shared" si="47"/>
        <v>17631.72</v>
      </c>
      <c r="P94" s="24" t="str">
        <f>IF(O94&lt;=(Relatório!O83*1.05),"PREÇO VÁLIDO","PREÇO INVÁLIDO")</f>
        <v>PREÇO VÁLIDO</v>
      </c>
      <c r="Q94" s="109"/>
    </row>
    <row r="95" spans="1:17" ht="18" x14ac:dyDescent="0.2">
      <c r="A95" s="128" t="s">
        <v>82</v>
      </c>
      <c r="B95" s="129" t="s">
        <v>104</v>
      </c>
      <c r="C95" s="129" t="s">
        <v>105</v>
      </c>
      <c r="D95" s="129" t="s">
        <v>27</v>
      </c>
      <c r="E95" s="131">
        <v>53.87</v>
      </c>
      <c r="F95" s="114">
        <f>Relatório!F84</f>
        <v>86.57</v>
      </c>
      <c r="G95" s="114">
        <f>Relatório!G84</f>
        <v>86.57</v>
      </c>
      <c r="H95" s="21">
        <f t="shared" si="40"/>
        <v>173.14</v>
      </c>
      <c r="I95" s="114">
        <f t="shared" si="41"/>
        <v>20.52</v>
      </c>
      <c r="J95" s="22">
        <f t="shared" si="42"/>
        <v>104.33416399999999</v>
      </c>
      <c r="K95" s="22">
        <f t="shared" si="43"/>
        <v>104.33416399999999</v>
      </c>
      <c r="L95" s="21">
        <f t="shared" si="44"/>
        <v>208.66</v>
      </c>
      <c r="M95" s="115">
        <f t="shared" si="45"/>
        <v>5620.25</v>
      </c>
      <c r="N95" s="115">
        <f t="shared" si="46"/>
        <v>5620.25</v>
      </c>
      <c r="O95" s="21">
        <f t="shared" si="47"/>
        <v>11240.51</v>
      </c>
      <c r="P95" s="24" t="str">
        <f>IF(O95&lt;=(Relatório!O84*1.05),"PREÇO VÁLIDO","PREÇO INVÁLIDO")</f>
        <v>PREÇO VÁLIDO</v>
      </c>
      <c r="Q95" s="109"/>
    </row>
    <row r="96" spans="1:17" ht="18" x14ac:dyDescent="0.2">
      <c r="A96" s="128" t="s">
        <v>108</v>
      </c>
      <c r="B96" s="129" t="s">
        <v>109</v>
      </c>
      <c r="C96" s="129" t="s">
        <v>110</v>
      </c>
      <c r="D96" s="129" t="s">
        <v>27</v>
      </c>
      <c r="E96" s="131">
        <v>36.31</v>
      </c>
      <c r="F96" s="114">
        <f>Relatório!F85</f>
        <v>118.18</v>
      </c>
      <c r="G96" s="114">
        <f>Relatório!G85</f>
        <v>118.18</v>
      </c>
      <c r="H96" s="21">
        <f t="shared" si="40"/>
        <v>236.36</v>
      </c>
      <c r="I96" s="114">
        <f t="shared" si="41"/>
        <v>20.52</v>
      </c>
      <c r="J96" s="22">
        <f t="shared" si="42"/>
        <v>142.43053600000002</v>
      </c>
      <c r="K96" s="22">
        <f t="shared" si="43"/>
        <v>142.43053600000002</v>
      </c>
      <c r="L96" s="21">
        <f t="shared" si="44"/>
        <v>284.86</v>
      </c>
      <c r="M96" s="115">
        <f t="shared" si="45"/>
        <v>5171.63</v>
      </c>
      <c r="N96" s="115">
        <f t="shared" si="46"/>
        <v>5171.63</v>
      </c>
      <c r="O96" s="21">
        <f t="shared" si="47"/>
        <v>10343.26</v>
      </c>
      <c r="P96" s="24" t="str">
        <f>IF(O96&lt;=(Relatório!O85*1.05),"PREÇO VÁLIDO","PREÇO INVÁLIDO")</f>
        <v>PREÇO VÁLIDO</v>
      </c>
      <c r="Q96" s="109"/>
    </row>
    <row r="97" spans="1:17" ht="18" x14ac:dyDescent="0.2">
      <c r="A97" s="128" t="s">
        <v>82</v>
      </c>
      <c r="B97" s="129" t="s">
        <v>106</v>
      </c>
      <c r="C97" s="129" t="s">
        <v>107</v>
      </c>
      <c r="D97" s="129" t="s">
        <v>27</v>
      </c>
      <c r="E97" s="130">
        <v>120.79</v>
      </c>
      <c r="F97" s="114">
        <f>Relatório!F86</f>
        <v>139.815</v>
      </c>
      <c r="G97" s="114">
        <f>Relatório!G86</f>
        <v>139.815</v>
      </c>
      <c r="H97" s="21">
        <f t="shared" si="40"/>
        <v>279.63</v>
      </c>
      <c r="I97" s="114">
        <f t="shared" si="41"/>
        <v>20.52</v>
      </c>
      <c r="J97" s="22">
        <f t="shared" si="42"/>
        <v>168.50503799999998</v>
      </c>
      <c r="K97" s="22">
        <f t="shared" si="43"/>
        <v>168.50503799999998</v>
      </c>
      <c r="L97" s="21">
        <f t="shared" si="44"/>
        <v>337.01</v>
      </c>
      <c r="M97" s="115">
        <f t="shared" si="45"/>
        <v>20353.71</v>
      </c>
      <c r="N97" s="115">
        <f t="shared" si="46"/>
        <v>20353.71</v>
      </c>
      <c r="O97" s="21">
        <f t="shared" si="47"/>
        <v>40707.43</v>
      </c>
      <c r="P97" s="24" t="str">
        <f>IF(O97&lt;=(Relatório!O86*1.05),"PREÇO VÁLIDO","PREÇO INVÁLIDO")</f>
        <v>PREÇO VÁLIDO</v>
      </c>
      <c r="Q97" s="109"/>
    </row>
    <row r="98" spans="1:17" x14ac:dyDescent="0.2">
      <c r="A98" s="116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09"/>
    </row>
    <row r="99" spans="1:17" x14ac:dyDescent="0.2">
      <c r="A99" s="107" t="s">
        <v>123</v>
      </c>
      <c r="B99" s="108"/>
      <c r="C99" s="108"/>
      <c r="D99" s="108"/>
      <c r="E99" s="108"/>
      <c r="F99" s="123"/>
      <c r="G99" s="123"/>
      <c r="H99" s="108"/>
      <c r="I99" s="108"/>
      <c r="J99" s="108"/>
      <c r="K99" s="108"/>
      <c r="L99" s="108"/>
      <c r="M99" s="108"/>
      <c r="N99" s="108"/>
      <c r="O99" s="108"/>
      <c r="P99" s="108"/>
      <c r="Q99" s="109"/>
    </row>
    <row r="100" spans="1:17" ht="18" x14ac:dyDescent="0.2">
      <c r="A100" s="56" t="s">
        <v>14</v>
      </c>
      <c r="B100" s="55" t="s">
        <v>15</v>
      </c>
      <c r="C100" s="55" t="s">
        <v>16</v>
      </c>
      <c r="D100" s="55" t="s">
        <v>17</v>
      </c>
      <c r="E100" s="57" t="s">
        <v>18</v>
      </c>
      <c r="F100" s="55" t="s">
        <v>19</v>
      </c>
      <c r="G100" s="57" t="s">
        <v>20</v>
      </c>
      <c r="H100" s="55" t="s">
        <v>21</v>
      </c>
      <c r="I100" s="55" t="s">
        <v>22</v>
      </c>
      <c r="J100" s="55" t="s">
        <v>33</v>
      </c>
      <c r="K100" s="55" t="s">
        <v>34</v>
      </c>
      <c r="L100" s="55" t="s">
        <v>23</v>
      </c>
      <c r="M100" s="55" t="s">
        <v>35</v>
      </c>
      <c r="N100" s="55" t="s">
        <v>36</v>
      </c>
      <c r="O100" s="55" t="s">
        <v>24</v>
      </c>
      <c r="P100" s="55" t="s">
        <v>25</v>
      </c>
      <c r="Q100" s="109"/>
    </row>
    <row r="101" spans="1:17" ht="18" x14ac:dyDescent="0.2">
      <c r="A101" s="110" t="s">
        <v>65</v>
      </c>
      <c r="B101" s="124">
        <v>101977</v>
      </c>
      <c r="C101" s="112" t="s">
        <v>124</v>
      </c>
      <c r="D101" s="112" t="s">
        <v>27</v>
      </c>
      <c r="E101" s="126">
        <v>66.400000000000006</v>
      </c>
      <c r="F101" s="114">
        <f>Relatório!F90</f>
        <v>189.29</v>
      </c>
      <c r="G101" s="114">
        <f>Relatório!G90</f>
        <v>161.66</v>
      </c>
      <c r="H101" s="21">
        <f t="shared" ref="H101:H107" si="48">TRUNC(F101+G101,2)</f>
        <v>350.95</v>
      </c>
      <c r="I101" s="114">
        <f t="shared" ref="I101:I107" si="49">$B$10</f>
        <v>20.52</v>
      </c>
      <c r="J101" s="22">
        <f t="shared" ref="J101:J107" si="50">F101+(I101/100*F101)</f>
        <v>228.13230799999999</v>
      </c>
      <c r="K101" s="22">
        <f t="shared" ref="K101:K107" si="51">G101+(I101/100*G101)</f>
        <v>194.83263199999999</v>
      </c>
      <c r="L101" s="21">
        <f t="shared" ref="L101:L107" si="52">TRUNC(J101+K101,2)</f>
        <v>422.96</v>
      </c>
      <c r="M101" s="115">
        <f t="shared" ref="M101:M107" si="53">IF((J101+K101),TRUNC((J101/(J101+K101)*O101),2),0)</f>
        <v>15147.8</v>
      </c>
      <c r="N101" s="115">
        <f t="shared" ref="N101:N107" si="54">IF((J101+K101),TRUNC((K101/(J101+K101)*O101),2),0)</f>
        <v>12936.73</v>
      </c>
      <c r="O101" s="21">
        <f t="shared" ref="O101:O107" si="55">TRUNC(L101*E101,2)</f>
        <v>28084.54</v>
      </c>
      <c r="P101" s="24" t="str">
        <f>IF(O101&lt;=(Relatório!O90*1.05),"PREÇO VÁLIDO","PREÇO INVÁLIDO")</f>
        <v>PREÇO VÁLIDO</v>
      </c>
      <c r="Q101" s="109"/>
    </row>
    <row r="102" spans="1:17" ht="18" x14ac:dyDescent="0.2">
      <c r="A102" s="110" t="s">
        <v>65</v>
      </c>
      <c r="B102" s="111">
        <v>95945</v>
      </c>
      <c r="C102" s="112" t="s">
        <v>125</v>
      </c>
      <c r="D102" s="112" t="s">
        <v>38</v>
      </c>
      <c r="E102" s="126">
        <v>98.1</v>
      </c>
      <c r="F102" s="114">
        <f>Relatório!F91</f>
        <v>10.83</v>
      </c>
      <c r="G102" s="114">
        <f>Relatório!G91</f>
        <v>5.67</v>
      </c>
      <c r="H102" s="21">
        <f t="shared" si="48"/>
        <v>16.5</v>
      </c>
      <c r="I102" s="114">
        <f t="shared" si="49"/>
        <v>20.52</v>
      </c>
      <c r="J102" s="22">
        <f t="shared" si="50"/>
        <v>13.052315999999999</v>
      </c>
      <c r="K102" s="22">
        <f t="shared" si="51"/>
        <v>6.8334840000000003</v>
      </c>
      <c r="L102" s="21">
        <f t="shared" si="52"/>
        <v>19.88</v>
      </c>
      <c r="M102" s="115">
        <f t="shared" si="53"/>
        <v>1280.05</v>
      </c>
      <c r="N102" s="115">
        <f t="shared" si="54"/>
        <v>670.16</v>
      </c>
      <c r="O102" s="21">
        <f t="shared" si="55"/>
        <v>1950.22</v>
      </c>
      <c r="P102" s="24" t="str">
        <f>IF(O102&lt;=(Relatório!O91*1.05),"PREÇO VÁLIDO","PREÇO INVÁLIDO")</f>
        <v>PREÇO VÁLIDO</v>
      </c>
      <c r="Q102" s="109"/>
    </row>
    <row r="103" spans="1:17" ht="18" x14ac:dyDescent="0.2">
      <c r="A103" s="110" t="s">
        <v>65</v>
      </c>
      <c r="B103" s="111">
        <v>95946</v>
      </c>
      <c r="C103" s="112" t="s">
        <v>126</v>
      </c>
      <c r="D103" s="112" t="s">
        <v>38</v>
      </c>
      <c r="E103" s="127">
        <v>238.4</v>
      </c>
      <c r="F103" s="114">
        <f>Relatório!F92</f>
        <v>9.86</v>
      </c>
      <c r="G103" s="114">
        <f>Relatório!G92</f>
        <v>3.03</v>
      </c>
      <c r="H103" s="21">
        <f t="shared" si="48"/>
        <v>12.89</v>
      </c>
      <c r="I103" s="114">
        <f t="shared" si="49"/>
        <v>20.52</v>
      </c>
      <c r="J103" s="22">
        <f t="shared" si="50"/>
        <v>11.883272</v>
      </c>
      <c r="K103" s="22">
        <f t="shared" si="51"/>
        <v>3.6517559999999998</v>
      </c>
      <c r="L103" s="21">
        <f t="shared" si="52"/>
        <v>15.53</v>
      </c>
      <c r="M103" s="115">
        <f t="shared" si="53"/>
        <v>2832.05</v>
      </c>
      <c r="N103" s="115">
        <f t="shared" si="54"/>
        <v>870.29</v>
      </c>
      <c r="O103" s="21">
        <f t="shared" si="55"/>
        <v>3702.35</v>
      </c>
      <c r="P103" s="24" t="str">
        <f>IF(O103&lt;=(Relatório!O92*1.05),"PREÇO VÁLIDO","PREÇO INVÁLIDO")</f>
        <v>PREÇO VÁLIDO</v>
      </c>
      <c r="Q103" s="109"/>
    </row>
    <row r="104" spans="1:17" ht="18" x14ac:dyDescent="0.2">
      <c r="A104" s="110" t="s">
        <v>65</v>
      </c>
      <c r="B104" s="111">
        <v>95947</v>
      </c>
      <c r="C104" s="112" t="s">
        <v>127</v>
      </c>
      <c r="D104" s="112" t="s">
        <v>38</v>
      </c>
      <c r="E104" s="127">
        <v>427.9</v>
      </c>
      <c r="F104" s="114">
        <f>Relatório!F93</f>
        <v>8.4</v>
      </c>
      <c r="G104" s="114">
        <f>Relatório!G93</f>
        <v>1.37</v>
      </c>
      <c r="H104" s="21">
        <f t="shared" si="48"/>
        <v>9.77</v>
      </c>
      <c r="I104" s="114">
        <f t="shared" si="49"/>
        <v>20.52</v>
      </c>
      <c r="J104" s="22">
        <f t="shared" si="50"/>
        <v>10.12368</v>
      </c>
      <c r="K104" s="22">
        <f t="shared" si="51"/>
        <v>1.6511240000000003</v>
      </c>
      <c r="L104" s="21">
        <f t="shared" si="52"/>
        <v>11.77</v>
      </c>
      <c r="M104" s="115">
        <f t="shared" si="53"/>
        <v>4330.1499999999996</v>
      </c>
      <c r="N104" s="115">
        <f t="shared" si="54"/>
        <v>706.22</v>
      </c>
      <c r="O104" s="21">
        <f t="shared" si="55"/>
        <v>5036.38</v>
      </c>
      <c r="P104" s="24" t="str">
        <f>IF(O104&lt;=(Relatório!O93*1.05),"PREÇO VÁLIDO","PREÇO INVÁLIDO")</f>
        <v>PREÇO VÁLIDO</v>
      </c>
      <c r="Q104" s="109"/>
    </row>
    <row r="105" spans="1:17" ht="18" x14ac:dyDescent="0.2">
      <c r="A105" s="128" t="s">
        <v>82</v>
      </c>
      <c r="B105" s="129" t="s">
        <v>128</v>
      </c>
      <c r="C105" s="129" t="s">
        <v>129</v>
      </c>
      <c r="D105" s="129" t="s">
        <v>30</v>
      </c>
      <c r="E105" s="132">
        <v>9.1999999999999993</v>
      </c>
      <c r="F105" s="114">
        <f>Relatório!F94</f>
        <v>398.36</v>
      </c>
      <c r="G105" s="114">
        <f>Relatório!G94</f>
        <v>398.36</v>
      </c>
      <c r="H105" s="21">
        <f t="shared" si="48"/>
        <v>796.72</v>
      </c>
      <c r="I105" s="114">
        <f t="shared" si="49"/>
        <v>20.52</v>
      </c>
      <c r="J105" s="22">
        <f t="shared" si="50"/>
        <v>480.10347200000001</v>
      </c>
      <c r="K105" s="22">
        <f t="shared" si="51"/>
        <v>480.10347200000001</v>
      </c>
      <c r="L105" s="21">
        <f t="shared" si="52"/>
        <v>960.2</v>
      </c>
      <c r="M105" s="115">
        <f t="shared" si="53"/>
        <v>4416.92</v>
      </c>
      <c r="N105" s="115">
        <f t="shared" si="54"/>
        <v>4416.92</v>
      </c>
      <c r="O105" s="21">
        <f t="shared" si="55"/>
        <v>8833.84</v>
      </c>
      <c r="P105" s="24" t="str">
        <f>IF(O105&lt;=(Relatório!O94*1.05),"PREÇO VÁLIDO","PREÇO INVÁLIDO")</f>
        <v>PREÇO VÁLIDO</v>
      </c>
      <c r="Q105" s="109"/>
    </row>
    <row r="106" spans="1:17" ht="18" x14ac:dyDescent="0.2">
      <c r="A106" s="128" t="s">
        <v>82</v>
      </c>
      <c r="B106" s="129" t="s">
        <v>104</v>
      </c>
      <c r="C106" s="129" t="s">
        <v>105</v>
      </c>
      <c r="D106" s="129" t="s">
        <v>27</v>
      </c>
      <c r="E106" s="131">
        <v>19.29</v>
      </c>
      <c r="F106" s="114">
        <f>Relatório!F95</f>
        <v>86.57</v>
      </c>
      <c r="G106" s="114">
        <f>Relatório!G95</f>
        <v>86.57</v>
      </c>
      <c r="H106" s="21">
        <f t="shared" si="48"/>
        <v>173.14</v>
      </c>
      <c r="I106" s="114">
        <f t="shared" si="49"/>
        <v>20.52</v>
      </c>
      <c r="J106" s="22">
        <f t="shared" si="50"/>
        <v>104.33416399999999</v>
      </c>
      <c r="K106" s="22">
        <f t="shared" si="51"/>
        <v>104.33416399999999</v>
      </c>
      <c r="L106" s="21">
        <f t="shared" si="52"/>
        <v>208.66</v>
      </c>
      <c r="M106" s="115">
        <f t="shared" si="53"/>
        <v>2012.52</v>
      </c>
      <c r="N106" s="115">
        <f t="shared" si="54"/>
        <v>2012.52</v>
      </c>
      <c r="O106" s="21">
        <f t="shared" si="55"/>
        <v>4025.05</v>
      </c>
      <c r="P106" s="24" t="str">
        <f>IF(O106&lt;=(Relatório!O95*1.05),"PREÇO VÁLIDO","PREÇO INVÁLIDO")</f>
        <v>PREÇO VÁLIDO</v>
      </c>
      <c r="Q106" s="109"/>
    </row>
    <row r="107" spans="1:17" ht="18" x14ac:dyDescent="0.2">
      <c r="A107" s="128" t="s">
        <v>82</v>
      </c>
      <c r="B107" s="129" t="s">
        <v>130</v>
      </c>
      <c r="C107" s="129" t="s">
        <v>131</v>
      </c>
      <c r="D107" s="129" t="s">
        <v>27</v>
      </c>
      <c r="E107" s="131">
        <v>19.899999999999999</v>
      </c>
      <c r="F107" s="114">
        <f>Relatório!F96</f>
        <v>98.8</v>
      </c>
      <c r="G107" s="114">
        <f>Relatório!G96</f>
        <v>98.8</v>
      </c>
      <c r="H107" s="21">
        <f t="shared" si="48"/>
        <v>197.6</v>
      </c>
      <c r="I107" s="114">
        <f t="shared" si="49"/>
        <v>20.52</v>
      </c>
      <c r="J107" s="22">
        <f t="shared" si="50"/>
        <v>119.07375999999999</v>
      </c>
      <c r="K107" s="22">
        <f t="shared" si="51"/>
        <v>119.07375999999999</v>
      </c>
      <c r="L107" s="21">
        <f t="shared" si="52"/>
        <v>238.14</v>
      </c>
      <c r="M107" s="115">
        <f t="shared" si="53"/>
        <v>2369.4899999999998</v>
      </c>
      <c r="N107" s="115">
        <f t="shared" si="54"/>
        <v>2369.4899999999998</v>
      </c>
      <c r="O107" s="21">
        <f t="shared" si="55"/>
        <v>4738.9799999999996</v>
      </c>
      <c r="P107" s="24" t="str">
        <f>IF(O107&lt;=(Relatório!O96*1.05),"PREÇO VÁLIDO","PREÇO INVÁLIDO")</f>
        <v>PREÇO VÁLIDO</v>
      </c>
      <c r="Q107" s="109"/>
    </row>
    <row r="108" spans="1:17" x14ac:dyDescent="0.2">
      <c r="A108" s="116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09"/>
    </row>
    <row r="109" spans="1:17" x14ac:dyDescent="0.2">
      <c r="A109" s="107" t="s">
        <v>132</v>
      </c>
      <c r="B109" s="108"/>
      <c r="C109" s="108"/>
      <c r="D109" s="108"/>
      <c r="E109" s="108"/>
      <c r="F109" s="123"/>
      <c r="G109" s="123"/>
      <c r="H109" s="108"/>
      <c r="I109" s="108"/>
      <c r="J109" s="108"/>
      <c r="K109" s="108"/>
      <c r="L109" s="108"/>
      <c r="M109" s="108"/>
      <c r="N109" s="108"/>
      <c r="O109" s="108"/>
      <c r="P109" s="108"/>
      <c r="Q109" s="109"/>
    </row>
    <row r="110" spans="1:17" x14ac:dyDescent="0.2">
      <c r="A110" s="107" t="s">
        <v>133</v>
      </c>
      <c r="B110" s="108"/>
      <c r="C110" s="108"/>
      <c r="D110" s="108"/>
      <c r="E110" s="108"/>
      <c r="F110" s="123"/>
      <c r="G110" s="123"/>
      <c r="H110" s="108"/>
      <c r="I110" s="108"/>
      <c r="J110" s="108"/>
      <c r="K110" s="108"/>
      <c r="L110" s="108"/>
      <c r="M110" s="108"/>
      <c r="N110" s="108"/>
      <c r="O110" s="108"/>
      <c r="P110" s="108"/>
      <c r="Q110" s="109"/>
    </row>
    <row r="111" spans="1:17" ht="18" x14ac:dyDescent="0.2">
      <c r="A111" s="56" t="s">
        <v>14</v>
      </c>
      <c r="B111" s="55" t="s">
        <v>15</v>
      </c>
      <c r="C111" s="55" t="s">
        <v>16</v>
      </c>
      <c r="D111" s="55" t="s">
        <v>17</v>
      </c>
      <c r="E111" s="57" t="s">
        <v>18</v>
      </c>
      <c r="F111" s="55" t="s">
        <v>19</v>
      </c>
      <c r="G111" s="57" t="s">
        <v>20</v>
      </c>
      <c r="H111" s="55" t="s">
        <v>21</v>
      </c>
      <c r="I111" s="55" t="s">
        <v>22</v>
      </c>
      <c r="J111" s="55" t="s">
        <v>33</v>
      </c>
      <c r="K111" s="55" t="s">
        <v>34</v>
      </c>
      <c r="L111" s="55" t="s">
        <v>23</v>
      </c>
      <c r="M111" s="55" t="s">
        <v>35</v>
      </c>
      <c r="N111" s="55" t="s">
        <v>36</v>
      </c>
      <c r="O111" s="55" t="s">
        <v>24</v>
      </c>
      <c r="P111" s="55" t="s">
        <v>25</v>
      </c>
      <c r="Q111" s="109"/>
    </row>
    <row r="112" spans="1:17" ht="18" x14ac:dyDescent="0.2">
      <c r="A112" s="110" t="s">
        <v>65</v>
      </c>
      <c r="B112" s="111">
        <v>92413</v>
      </c>
      <c r="C112" s="112" t="s">
        <v>114</v>
      </c>
      <c r="D112" s="112" t="s">
        <v>27</v>
      </c>
      <c r="E112" s="127">
        <v>161.6</v>
      </c>
      <c r="F112" s="114">
        <f>Relatório!F101</f>
        <v>41.94</v>
      </c>
      <c r="G112" s="114">
        <f>Relatório!G101</f>
        <v>69.34</v>
      </c>
      <c r="H112" s="21">
        <f t="shared" ref="H112:H116" si="56">TRUNC(F112+G112,2)</f>
        <v>111.28</v>
      </c>
      <c r="I112" s="114">
        <f t="shared" ref="I112:I116" si="57">$B$10</f>
        <v>20.52</v>
      </c>
      <c r="J112" s="22">
        <f t="shared" ref="J112:J116" si="58">F112+(I112/100*F112)</f>
        <v>50.546087999999997</v>
      </c>
      <c r="K112" s="22">
        <f t="shared" ref="K112:K116" si="59">G112+(I112/100*G112)</f>
        <v>83.568567999999999</v>
      </c>
      <c r="L112" s="21">
        <f t="shared" ref="L112:L116" si="60">TRUNC(J112+K112,2)</f>
        <v>134.11000000000001</v>
      </c>
      <c r="M112" s="115">
        <f t="shared" ref="M112:M116" si="61">IF((J112+K112),TRUNC((J112/(J112+K112)*O112),2),0)</f>
        <v>8167.96</v>
      </c>
      <c r="N112" s="115">
        <f t="shared" ref="N112:N116" si="62">IF((J112+K112),TRUNC((K112/(J112+K112)*O112),2),0)</f>
        <v>13504.2</v>
      </c>
      <c r="O112" s="21">
        <f t="shared" ref="O112:O116" si="63">TRUNC(L112*E112,2)</f>
        <v>21672.17</v>
      </c>
      <c r="P112" s="24" t="str">
        <f>IF(O112&lt;=(Relatório!O101*1.05),"PREÇO VÁLIDO","PREÇO INVÁLIDO")</f>
        <v>PREÇO VÁLIDO</v>
      </c>
      <c r="Q112" s="109"/>
    </row>
    <row r="113" spans="1:17" ht="18" x14ac:dyDescent="0.2">
      <c r="A113" s="110" t="s">
        <v>65</v>
      </c>
      <c r="B113" s="111">
        <v>92759</v>
      </c>
      <c r="C113" s="112" t="s">
        <v>41</v>
      </c>
      <c r="D113" s="112" t="s">
        <v>38</v>
      </c>
      <c r="E113" s="127">
        <v>212.4</v>
      </c>
      <c r="F113" s="114">
        <f>Relatório!F102</f>
        <v>9.5399999999999991</v>
      </c>
      <c r="G113" s="114">
        <f>Relatório!G102</f>
        <v>4.9000000000000004</v>
      </c>
      <c r="H113" s="21">
        <f t="shared" si="56"/>
        <v>14.44</v>
      </c>
      <c r="I113" s="114">
        <f t="shared" si="57"/>
        <v>20.52</v>
      </c>
      <c r="J113" s="22">
        <f t="shared" si="58"/>
        <v>11.497608</v>
      </c>
      <c r="K113" s="22">
        <f t="shared" si="59"/>
        <v>5.9054800000000007</v>
      </c>
      <c r="L113" s="21">
        <f t="shared" si="60"/>
        <v>17.399999999999999</v>
      </c>
      <c r="M113" s="115">
        <f t="shared" si="61"/>
        <v>2441.65</v>
      </c>
      <c r="N113" s="115">
        <f t="shared" si="62"/>
        <v>1254.0999999999999</v>
      </c>
      <c r="O113" s="21">
        <f t="shared" si="63"/>
        <v>3695.76</v>
      </c>
      <c r="P113" s="24" t="str">
        <f>IF(O113&lt;=(Relatório!O102*1.05),"PREÇO VÁLIDO","PREÇO INVÁLIDO")</f>
        <v>PREÇO VÁLIDO</v>
      </c>
      <c r="Q113" s="109"/>
    </row>
    <row r="114" spans="1:17" ht="18" x14ac:dyDescent="0.2">
      <c r="A114" s="110" t="s">
        <v>65</v>
      </c>
      <c r="B114" s="111">
        <v>92762</v>
      </c>
      <c r="C114" s="112" t="s">
        <v>43</v>
      </c>
      <c r="D114" s="112" t="s">
        <v>38</v>
      </c>
      <c r="E114" s="127">
        <v>263.2</v>
      </c>
      <c r="F114" s="114">
        <f>Relatório!F103</f>
        <v>9.6199999999999992</v>
      </c>
      <c r="G114" s="114">
        <f>Relatório!G103</f>
        <v>1.4</v>
      </c>
      <c r="H114" s="21">
        <f t="shared" si="56"/>
        <v>11.02</v>
      </c>
      <c r="I114" s="114">
        <f t="shared" si="57"/>
        <v>20.52</v>
      </c>
      <c r="J114" s="22">
        <f t="shared" si="58"/>
        <v>11.594023999999999</v>
      </c>
      <c r="K114" s="22">
        <f t="shared" si="59"/>
        <v>1.6872799999999999</v>
      </c>
      <c r="L114" s="21">
        <f t="shared" si="60"/>
        <v>13.28</v>
      </c>
      <c r="M114" s="115">
        <f t="shared" si="61"/>
        <v>3051.24</v>
      </c>
      <c r="N114" s="115">
        <f t="shared" si="62"/>
        <v>444.04</v>
      </c>
      <c r="O114" s="21">
        <f t="shared" si="63"/>
        <v>3495.29</v>
      </c>
      <c r="P114" s="24" t="str">
        <f>IF(O114&lt;=(Relatório!O103*1.05),"PREÇO VÁLIDO","PREÇO INVÁLIDO")</f>
        <v>PREÇO VÁLIDO</v>
      </c>
      <c r="Q114" s="109"/>
    </row>
    <row r="115" spans="1:17" ht="18" x14ac:dyDescent="0.2">
      <c r="A115" s="110" t="s">
        <v>65</v>
      </c>
      <c r="B115" s="111">
        <v>92763</v>
      </c>
      <c r="C115" s="112" t="s">
        <v>115</v>
      </c>
      <c r="D115" s="112" t="s">
        <v>38</v>
      </c>
      <c r="E115" s="127">
        <v>503.6</v>
      </c>
      <c r="F115" s="114">
        <f>Relatório!F104</f>
        <v>8.35</v>
      </c>
      <c r="G115" s="114">
        <f>Relatório!G104</f>
        <v>0.88</v>
      </c>
      <c r="H115" s="21">
        <f t="shared" si="56"/>
        <v>9.23</v>
      </c>
      <c r="I115" s="114">
        <f t="shared" si="57"/>
        <v>20.52</v>
      </c>
      <c r="J115" s="22">
        <f t="shared" si="58"/>
        <v>10.063419999999999</v>
      </c>
      <c r="K115" s="22">
        <f t="shared" si="59"/>
        <v>1.060576</v>
      </c>
      <c r="L115" s="21">
        <f t="shared" si="60"/>
        <v>11.12</v>
      </c>
      <c r="M115" s="115">
        <f t="shared" si="61"/>
        <v>5066.1099999999997</v>
      </c>
      <c r="N115" s="115">
        <f t="shared" si="62"/>
        <v>533.91</v>
      </c>
      <c r="O115" s="21">
        <f t="shared" si="63"/>
        <v>5600.03</v>
      </c>
      <c r="P115" s="24" t="str">
        <f>IF(O115&lt;=(Relatório!O104*1.05),"PREÇO VÁLIDO","PREÇO INVÁLIDO")</f>
        <v>PREÇO VÁLIDO</v>
      </c>
      <c r="Q115" s="109"/>
    </row>
    <row r="116" spans="1:17" ht="27" x14ac:dyDescent="0.2">
      <c r="A116" s="128" t="s">
        <v>82</v>
      </c>
      <c r="B116" s="129" t="s">
        <v>116</v>
      </c>
      <c r="C116" s="129" t="s">
        <v>117</v>
      </c>
      <c r="D116" s="129" t="s">
        <v>30</v>
      </c>
      <c r="E116" s="132">
        <v>9.1999999999999993</v>
      </c>
      <c r="F116" s="114">
        <f>Relatório!F105</f>
        <v>358.57499999999999</v>
      </c>
      <c r="G116" s="114">
        <f>Relatório!G105</f>
        <v>358.57499999999999</v>
      </c>
      <c r="H116" s="21">
        <f t="shared" si="56"/>
        <v>717.15</v>
      </c>
      <c r="I116" s="114">
        <f t="shared" si="57"/>
        <v>20.52</v>
      </c>
      <c r="J116" s="22">
        <f t="shared" si="58"/>
        <v>432.15458999999998</v>
      </c>
      <c r="K116" s="22">
        <f t="shared" si="59"/>
        <v>432.15458999999998</v>
      </c>
      <c r="L116" s="21">
        <f t="shared" si="60"/>
        <v>864.3</v>
      </c>
      <c r="M116" s="115">
        <f t="shared" si="61"/>
        <v>3975.78</v>
      </c>
      <c r="N116" s="115">
        <f t="shared" si="62"/>
        <v>3975.78</v>
      </c>
      <c r="O116" s="21">
        <f t="shared" si="63"/>
        <v>7951.56</v>
      </c>
      <c r="P116" s="24" t="str">
        <f>IF(O116&lt;=(Relatório!O105*1.05),"PREÇO VÁLIDO","PREÇO INVÁLIDO")</f>
        <v>PREÇO VÁLIDO</v>
      </c>
      <c r="Q116" s="109"/>
    </row>
    <row r="117" spans="1:17" x14ac:dyDescent="0.2">
      <c r="A117" s="116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09"/>
    </row>
    <row r="118" spans="1:17" x14ac:dyDescent="0.2">
      <c r="A118" s="107" t="s">
        <v>134</v>
      </c>
      <c r="B118" s="108"/>
      <c r="C118" s="108"/>
      <c r="D118" s="108"/>
      <c r="E118" s="108"/>
      <c r="F118" s="123"/>
      <c r="G118" s="123"/>
      <c r="H118" s="108"/>
      <c r="I118" s="108"/>
      <c r="J118" s="108"/>
      <c r="K118" s="108"/>
      <c r="L118" s="108"/>
      <c r="M118" s="108"/>
      <c r="N118" s="108"/>
      <c r="O118" s="108"/>
      <c r="P118" s="108"/>
      <c r="Q118" s="109"/>
    </row>
    <row r="119" spans="1:17" ht="18" x14ac:dyDescent="0.2">
      <c r="A119" s="56" t="s">
        <v>14</v>
      </c>
      <c r="B119" s="55" t="s">
        <v>15</v>
      </c>
      <c r="C119" s="55" t="s">
        <v>16</v>
      </c>
      <c r="D119" s="55" t="s">
        <v>17</v>
      </c>
      <c r="E119" s="57" t="s">
        <v>18</v>
      </c>
      <c r="F119" s="55" t="s">
        <v>19</v>
      </c>
      <c r="G119" s="57" t="s">
        <v>20</v>
      </c>
      <c r="H119" s="55" t="s">
        <v>21</v>
      </c>
      <c r="I119" s="55" t="s">
        <v>22</v>
      </c>
      <c r="J119" s="55" t="s">
        <v>33</v>
      </c>
      <c r="K119" s="55" t="s">
        <v>34</v>
      </c>
      <c r="L119" s="55" t="s">
        <v>23</v>
      </c>
      <c r="M119" s="55" t="s">
        <v>35</v>
      </c>
      <c r="N119" s="55" t="s">
        <v>36</v>
      </c>
      <c r="O119" s="55" t="s">
        <v>24</v>
      </c>
      <c r="P119" s="55" t="s">
        <v>25</v>
      </c>
      <c r="Q119" s="109"/>
    </row>
    <row r="120" spans="1:17" ht="18" x14ac:dyDescent="0.2">
      <c r="A120" s="110" t="s">
        <v>65</v>
      </c>
      <c r="B120" s="111">
        <v>92448</v>
      </c>
      <c r="C120" s="112" t="s">
        <v>119</v>
      </c>
      <c r="D120" s="112" t="s">
        <v>27</v>
      </c>
      <c r="E120" s="127">
        <v>125.3</v>
      </c>
      <c r="F120" s="114">
        <f>Relatório!F109</f>
        <v>181.44</v>
      </c>
      <c r="G120" s="114">
        <f>Relatório!G109</f>
        <v>71.959999999999994</v>
      </c>
      <c r="H120" s="21">
        <f t="shared" ref="H120:H127" si="64">TRUNC(F120+G120,2)</f>
        <v>253.4</v>
      </c>
      <c r="I120" s="114">
        <f t="shared" ref="I120:I127" si="65">$B$10</f>
        <v>20.52</v>
      </c>
      <c r="J120" s="22">
        <f t="shared" ref="J120:J127" si="66">F120+(I120/100*F120)</f>
        <v>218.67148800000001</v>
      </c>
      <c r="K120" s="22">
        <f t="shared" ref="K120:K127" si="67">G120+(I120/100*G120)</f>
        <v>86.726191999999998</v>
      </c>
      <c r="L120" s="21">
        <f t="shared" ref="L120:L127" si="68">TRUNC(J120+K120,2)</f>
        <v>305.39</v>
      </c>
      <c r="M120" s="115">
        <f t="shared" ref="M120:M127" si="69">IF((J120+K120),TRUNC((J120/(J120+K120)*O120),2),0)</f>
        <v>27398.84</v>
      </c>
      <c r="N120" s="115">
        <f t="shared" ref="N120:N127" si="70">IF((J120+K120),TRUNC((K120/(J120+K120)*O120),2),0)</f>
        <v>10866.51</v>
      </c>
      <c r="O120" s="21">
        <f t="shared" ref="O120:O127" si="71">TRUNC(L120*E120,2)</f>
        <v>38265.360000000001</v>
      </c>
      <c r="P120" s="24" t="str">
        <f>IF(O120&lt;=(Relatório!O109*1.05),"PREÇO VÁLIDO","PREÇO INVÁLIDO")</f>
        <v>PREÇO VÁLIDO</v>
      </c>
      <c r="Q120" s="109"/>
    </row>
    <row r="121" spans="1:17" ht="18" x14ac:dyDescent="0.2">
      <c r="A121" s="110" t="s">
        <v>65</v>
      </c>
      <c r="B121" s="111">
        <v>92759</v>
      </c>
      <c r="C121" s="112" t="s">
        <v>41</v>
      </c>
      <c r="D121" s="112" t="s">
        <v>38</v>
      </c>
      <c r="E121" s="127">
        <v>137.1</v>
      </c>
      <c r="F121" s="114">
        <f>Relatório!F110</f>
        <v>9.5399999999999991</v>
      </c>
      <c r="G121" s="114">
        <f>Relatório!G110</f>
        <v>4.9000000000000004</v>
      </c>
      <c r="H121" s="21">
        <f t="shared" si="64"/>
        <v>14.44</v>
      </c>
      <c r="I121" s="114">
        <f t="shared" si="65"/>
        <v>20.52</v>
      </c>
      <c r="J121" s="22">
        <f t="shared" si="66"/>
        <v>11.497608</v>
      </c>
      <c r="K121" s="22">
        <f t="shared" si="67"/>
        <v>5.9054800000000007</v>
      </c>
      <c r="L121" s="21">
        <f t="shared" si="68"/>
        <v>17.399999999999999</v>
      </c>
      <c r="M121" s="115">
        <f t="shared" si="69"/>
        <v>1576.04</v>
      </c>
      <c r="N121" s="115">
        <f t="shared" si="70"/>
        <v>809.49</v>
      </c>
      <c r="O121" s="21">
        <f t="shared" si="71"/>
        <v>2385.54</v>
      </c>
      <c r="P121" s="24" t="str">
        <f>IF(O121&lt;=(Relatório!O110*1.05),"PREÇO VÁLIDO","PREÇO INVÁLIDO")</f>
        <v>PREÇO VÁLIDO</v>
      </c>
      <c r="Q121" s="109"/>
    </row>
    <row r="122" spans="1:17" ht="18" x14ac:dyDescent="0.2">
      <c r="A122" s="110" t="s">
        <v>65</v>
      </c>
      <c r="B122" s="111">
        <v>92760</v>
      </c>
      <c r="C122" s="112" t="s">
        <v>120</v>
      </c>
      <c r="D122" s="112" t="s">
        <v>38</v>
      </c>
      <c r="E122" s="126">
        <v>75.400000000000006</v>
      </c>
      <c r="F122" s="114">
        <f>Relatório!F111</f>
        <v>10.130000000000001</v>
      </c>
      <c r="G122" s="114">
        <f>Relatório!G111</f>
        <v>3.27</v>
      </c>
      <c r="H122" s="21">
        <f t="shared" si="64"/>
        <v>13.4</v>
      </c>
      <c r="I122" s="114">
        <f t="shared" si="65"/>
        <v>20.52</v>
      </c>
      <c r="J122" s="22">
        <f t="shared" si="66"/>
        <v>12.208676000000001</v>
      </c>
      <c r="K122" s="22">
        <f t="shared" si="67"/>
        <v>3.941004</v>
      </c>
      <c r="L122" s="21">
        <f t="shared" si="68"/>
        <v>16.14</v>
      </c>
      <c r="M122" s="115">
        <f t="shared" si="69"/>
        <v>919.97</v>
      </c>
      <c r="N122" s="115">
        <f t="shared" si="70"/>
        <v>296.97000000000003</v>
      </c>
      <c r="O122" s="21">
        <f t="shared" si="71"/>
        <v>1216.95</v>
      </c>
      <c r="P122" s="24" t="str">
        <f>IF(O122&lt;=(Relatório!O111*1.05),"PREÇO VÁLIDO","PREÇO INVÁLIDO")</f>
        <v>PREÇO VÁLIDO</v>
      </c>
      <c r="Q122" s="109"/>
    </row>
    <row r="123" spans="1:17" ht="18" x14ac:dyDescent="0.2">
      <c r="A123" s="110" t="s">
        <v>65</v>
      </c>
      <c r="B123" s="111">
        <v>92761</v>
      </c>
      <c r="C123" s="112" t="s">
        <v>42</v>
      </c>
      <c r="D123" s="112" t="s">
        <v>38</v>
      </c>
      <c r="E123" s="126">
        <v>14.8</v>
      </c>
      <c r="F123" s="114">
        <f>Relatório!F112</f>
        <v>10.3</v>
      </c>
      <c r="G123" s="114">
        <f>Relatório!G112</f>
        <v>2.13</v>
      </c>
      <c r="H123" s="21">
        <f t="shared" si="64"/>
        <v>12.43</v>
      </c>
      <c r="I123" s="114">
        <f t="shared" si="65"/>
        <v>20.52</v>
      </c>
      <c r="J123" s="22">
        <f t="shared" si="66"/>
        <v>12.41356</v>
      </c>
      <c r="K123" s="22">
        <f t="shared" si="67"/>
        <v>2.5670759999999997</v>
      </c>
      <c r="L123" s="21">
        <f t="shared" si="68"/>
        <v>14.98</v>
      </c>
      <c r="M123" s="115">
        <f t="shared" si="69"/>
        <v>183.7</v>
      </c>
      <c r="N123" s="115">
        <f t="shared" si="70"/>
        <v>37.99</v>
      </c>
      <c r="O123" s="21">
        <f t="shared" si="71"/>
        <v>221.7</v>
      </c>
      <c r="P123" s="24" t="str">
        <f>IF(O123&lt;=(Relatório!O112*1.05),"PREÇO VÁLIDO","PREÇO INVÁLIDO")</f>
        <v>PREÇO VÁLIDO</v>
      </c>
      <c r="Q123" s="109"/>
    </row>
    <row r="124" spans="1:17" ht="18" x14ac:dyDescent="0.2">
      <c r="A124" s="110" t="s">
        <v>65</v>
      </c>
      <c r="B124" s="111">
        <v>92762</v>
      </c>
      <c r="C124" s="112" t="s">
        <v>43</v>
      </c>
      <c r="D124" s="112" t="s">
        <v>38</v>
      </c>
      <c r="E124" s="127">
        <v>121.6</v>
      </c>
      <c r="F124" s="114">
        <f>Relatório!F113</f>
        <v>9.6199999999999992</v>
      </c>
      <c r="G124" s="114">
        <f>Relatório!G113</f>
        <v>1.4</v>
      </c>
      <c r="H124" s="21">
        <f t="shared" si="64"/>
        <v>11.02</v>
      </c>
      <c r="I124" s="114">
        <f t="shared" si="65"/>
        <v>20.52</v>
      </c>
      <c r="J124" s="22">
        <f t="shared" si="66"/>
        <v>11.594023999999999</v>
      </c>
      <c r="K124" s="22">
        <f t="shared" si="67"/>
        <v>1.6872799999999999</v>
      </c>
      <c r="L124" s="21">
        <f t="shared" si="68"/>
        <v>13.28</v>
      </c>
      <c r="M124" s="115">
        <f t="shared" si="69"/>
        <v>1409.68</v>
      </c>
      <c r="N124" s="115">
        <f t="shared" si="70"/>
        <v>205.15</v>
      </c>
      <c r="O124" s="21">
        <f t="shared" si="71"/>
        <v>1614.84</v>
      </c>
      <c r="P124" s="24" t="str">
        <f>IF(O124&lt;=(Relatório!O113*1.05),"PREÇO VÁLIDO","PREÇO INVÁLIDO")</f>
        <v>PREÇO VÁLIDO</v>
      </c>
      <c r="Q124" s="109"/>
    </row>
    <row r="125" spans="1:17" ht="18" x14ac:dyDescent="0.2">
      <c r="A125" s="110" t="s">
        <v>65</v>
      </c>
      <c r="B125" s="111">
        <v>92763</v>
      </c>
      <c r="C125" s="112" t="s">
        <v>115</v>
      </c>
      <c r="D125" s="112" t="s">
        <v>38</v>
      </c>
      <c r="E125" s="127">
        <v>435.9</v>
      </c>
      <c r="F125" s="114">
        <f>Relatório!F114</f>
        <v>8.35</v>
      </c>
      <c r="G125" s="114">
        <f>Relatório!G114</f>
        <v>0.88</v>
      </c>
      <c r="H125" s="21">
        <f t="shared" si="64"/>
        <v>9.23</v>
      </c>
      <c r="I125" s="114">
        <f t="shared" si="65"/>
        <v>20.52</v>
      </c>
      <c r="J125" s="22">
        <f t="shared" si="66"/>
        <v>10.063419999999999</v>
      </c>
      <c r="K125" s="22">
        <f t="shared" si="67"/>
        <v>1.060576</v>
      </c>
      <c r="L125" s="21">
        <f t="shared" si="68"/>
        <v>11.12</v>
      </c>
      <c r="M125" s="115">
        <f t="shared" si="69"/>
        <v>4385.0600000000004</v>
      </c>
      <c r="N125" s="115">
        <f t="shared" si="70"/>
        <v>462.13</v>
      </c>
      <c r="O125" s="21">
        <f t="shared" si="71"/>
        <v>4847.2</v>
      </c>
      <c r="P125" s="24" t="str">
        <f>IF(O125&lt;=(Relatório!O114*1.05),"PREÇO VÁLIDO","PREÇO INVÁLIDO")</f>
        <v>PREÇO VÁLIDO</v>
      </c>
      <c r="Q125" s="109"/>
    </row>
    <row r="126" spans="1:17" ht="18" x14ac:dyDescent="0.2">
      <c r="A126" s="110" t="s">
        <v>65</v>
      </c>
      <c r="B126" s="111">
        <v>92764</v>
      </c>
      <c r="C126" s="112" t="s">
        <v>121</v>
      </c>
      <c r="D126" s="112" t="s">
        <v>38</v>
      </c>
      <c r="E126" s="127">
        <v>167.2</v>
      </c>
      <c r="F126" s="114">
        <f>Relatório!F115</f>
        <v>8.2799999999999994</v>
      </c>
      <c r="G126" s="114">
        <f>Relatório!G115</f>
        <v>0.62</v>
      </c>
      <c r="H126" s="21">
        <f t="shared" si="64"/>
        <v>8.9</v>
      </c>
      <c r="I126" s="114">
        <f t="shared" si="65"/>
        <v>20.52</v>
      </c>
      <c r="J126" s="22">
        <f t="shared" si="66"/>
        <v>9.9790559999999999</v>
      </c>
      <c r="K126" s="22">
        <f t="shared" si="67"/>
        <v>0.747224</v>
      </c>
      <c r="L126" s="21">
        <f t="shared" si="68"/>
        <v>10.72</v>
      </c>
      <c r="M126" s="115">
        <f t="shared" si="69"/>
        <v>1667.51</v>
      </c>
      <c r="N126" s="115">
        <f t="shared" si="70"/>
        <v>124.86</v>
      </c>
      <c r="O126" s="21">
        <f t="shared" si="71"/>
        <v>1792.38</v>
      </c>
      <c r="P126" s="24" t="str">
        <f>IF(O126&lt;=(Relatório!O115*1.05),"PREÇO VÁLIDO","PREÇO INVÁLIDO")</f>
        <v>PREÇO VÁLIDO</v>
      </c>
      <c r="Q126" s="109"/>
    </row>
    <row r="127" spans="1:17" ht="27" x14ac:dyDescent="0.2">
      <c r="A127" s="128" t="s">
        <v>82</v>
      </c>
      <c r="B127" s="129" t="s">
        <v>116</v>
      </c>
      <c r="C127" s="129" t="s">
        <v>117</v>
      </c>
      <c r="D127" s="129" t="s">
        <v>30</v>
      </c>
      <c r="E127" s="131">
        <v>10</v>
      </c>
      <c r="F127" s="114">
        <f>Relatório!F116</f>
        <v>358.57499999999999</v>
      </c>
      <c r="G127" s="114">
        <f>Relatório!G116</f>
        <v>358.57499999999999</v>
      </c>
      <c r="H127" s="21">
        <f t="shared" si="64"/>
        <v>717.15</v>
      </c>
      <c r="I127" s="114">
        <f t="shared" si="65"/>
        <v>20.52</v>
      </c>
      <c r="J127" s="22">
        <f t="shared" si="66"/>
        <v>432.15458999999998</v>
      </c>
      <c r="K127" s="22">
        <f t="shared" si="67"/>
        <v>432.15458999999998</v>
      </c>
      <c r="L127" s="21">
        <f t="shared" si="68"/>
        <v>864.3</v>
      </c>
      <c r="M127" s="115">
        <f t="shared" si="69"/>
        <v>4321.5</v>
      </c>
      <c r="N127" s="115">
        <f t="shared" si="70"/>
        <v>4321.5</v>
      </c>
      <c r="O127" s="21">
        <f t="shared" si="71"/>
        <v>8643</v>
      </c>
      <c r="P127" s="24" t="str">
        <f>IF(O127&lt;=(Relatório!O116*1.05),"PREÇO VÁLIDO","PREÇO INVÁLIDO")</f>
        <v>PREÇO VÁLIDO</v>
      </c>
      <c r="Q127" s="109"/>
    </row>
    <row r="128" spans="1:17" x14ac:dyDescent="0.2">
      <c r="A128" s="116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09"/>
    </row>
    <row r="129" spans="1:17" x14ac:dyDescent="0.2">
      <c r="A129" s="107" t="s">
        <v>135</v>
      </c>
      <c r="B129" s="108"/>
      <c r="C129" s="108"/>
      <c r="D129" s="108"/>
      <c r="E129" s="108"/>
      <c r="F129" s="123"/>
      <c r="G129" s="123"/>
      <c r="H129" s="108"/>
      <c r="I129" s="108"/>
      <c r="J129" s="108"/>
      <c r="K129" s="108"/>
      <c r="L129" s="108"/>
      <c r="M129" s="108"/>
      <c r="N129" s="108"/>
      <c r="O129" s="108"/>
      <c r="P129" s="108"/>
      <c r="Q129" s="109"/>
    </row>
    <row r="130" spans="1:17" ht="18" x14ac:dyDescent="0.2">
      <c r="A130" s="56" t="s">
        <v>14</v>
      </c>
      <c r="B130" s="55" t="s">
        <v>15</v>
      </c>
      <c r="C130" s="55" t="s">
        <v>16</v>
      </c>
      <c r="D130" s="55" t="s">
        <v>17</v>
      </c>
      <c r="E130" s="57" t="s">
        <v>18</v>
      </c>
      <c r="F130" s="55" t="s">
        <v>19</v>
      </c>
      <c r="G130" s="57" t="s">
        <v>20</v>
      </c>
      <c r="H130" s="55" t="s">
        <v>21</v>
      </c>
      <c r="I130" s="55" t="s">
        <v>22</v>
      </c>
      <c r="J130" s="55" t="s">
        <v>33</v>
      </c>
      <c r="K130" s="55" t="s">
        <v>34</v>
      </c>
      <c r="L130" s="55" t="s">
        <v>23</v>
      </c>
      <c r="M130" s="55" t="s">
        <v>35</v>
      </c>
      <c r="N130" s="55" t="s">
        <v>36</v>
      </c>
      <c r="O130" s="55" t="s">
        <v>24</v>
      </c>
      <c r="P130" s="55" t="s">
        <v>25</v>
      </c>
      <c r="Q130" s="109"/>
    </row>
    <row r="131" spans="1:17" ht="18" x14ac:dyDescent="0.2">
      <c r="A131" s="110" t="s">
        <v>65</v>
      </c>
      <c r="B131" s="124">
        <v>103761</v>
      </c>
      <c r="C131" s="112" t="s">
        <v>136</v>
      </c>
      <c r="D131" s="112" t="s">
        <v>27</v>
      </c>
      <c r="E131" s="127">
        <v>129.4</v>
      </c>
      <c r="F131" s="114">
        <f>Relatório!F120</f>
        <v>76.19</v>
      </c>
      <c r="G131" s="114">
        <f>Relatório!G120</f>
        <v>31.96</v>
      </c>
      <c r="H131" s="21">
        <f t="shared" ref="H131:H141" si="72">TRUNC(F131+G131,2)</f>
        <v>108.15</v>
      </c>
      <c r="I131" s="114">
        <f t="shared" ref="I131:I141" si="73">$B$10</f>
        <v>20.52</v>
      </c>
      <c r="J131" s="22">
        <f t="shared" ref="J131:J141" si="74">F131+(I131/100*F131)</f>
        <v>91.824187999999992</v>
      </c>
      <c r="K131" s="22">
        <f t="shared" ref="K131:K141" si="75">G131+(I131/100*G131)</f>
        <v>38.518191999999999</v>
      </c>
      <c r="L131" s="21">
        <f t="shared" ref="L131:L141" si="76">TRUNC(J131+K131,2)</f>
        <v>130.34</v>
      </c>
      <c r="M131" s="115">
        <f t="shared" ref="M131:M141" si="77">IF((J131+K131),TRUNC((J131/(J131+K131)*O131),2),0)</f>
        <v>11881.82</v>
      </c>
      <c r="N131" s="115">
        <f t="shared" ref="N131:N141" si="78">IF((J131+K131),TRUNC((K131/(J131+K131)*O131),2),0)</f>
        <v>4984.16</v>
      </c>
      <c r="O131" s="21">
        <f t="shared" ref="O131:O141" si="79">TRUNC(L131*E131,2)</f>
        <v>16865.990000000002</v>
      </c>
      <c r="P131" s="24" t="str">
        <f>IF(O131&lt;=(Relatório!O120*1.05),"PREÇO VÁLIDO","PREÇO INVÁLIDO")</f>
        <v>PREÇO VÁLIDO</v>
      </c>
      <c r="Q131" s="109"/>
    </row>
    <row r="132" spans="1:17" ht="18" x14ac:dyDescent="0.2">
      <c r="A132" s="110" t="s">
        <v>65</v>
      </c>
      <c r="B132" s="111">
        <v>92767</v>
      </c>
      <c r="C132" s="112" t="s">
        <v>99</v>
      </c>
      <c r="D132" s="112" t="s">
        <v>38</v>
      </c>
      <c r="E132" s="127">
        <v>233.2</v>
      </c>
      <c r="F132" s="114">
        <f>Relatório!F121</f>
        <v>10.02</v>
      </c>
      <c r="G132" s="114">
        <f>Relatório!G121</f>
        <v>5.91</v>
      </c>
      <c r="H132" s="21">
        <f t="shared" si="72"/>
        <v>15.93</v>
      </c>
      <c r="I132" s="114">
        <f t="shared" si="73"/>
        <v>20.52</v>
      </c>
      <c r="J132" s="22">
        <f t="shared" si="74"/>
        <v>12.076103999999999</v>
      </c>
      <c r="K132" s="22">
        <f t="shared" si="75"/>
        <v>7.1227320000000001</v>
      </c>
      <c r="L132" s="21">
        <f t="shared" si="76"/>
        <v>19.190000000000001</v>
      </c>
      <c r="M132" s="115">
        <f t="shared" si="77"/>
        <v>2814.84</v>
      </c>
      <c r="N132" s="115">
        <f t="shared" si="78"/>
        <v>1660.25</v>
      </c>
      <c r="O132" s="21">
        <f t="shared" si="79"/>
        <v>4475.1000000000004</v>
      </c>
      <c r="P132" s="24" t="str">
        <f>IF(O132&lt;=(Relatório!O121*1.05),"PREÇO VÁLIDO","PREÇO INVÁLIDO")</f>
        <v>PREÇO VÁLIDO</v>
      </c>
      <c r="Q132" s="109"/>
    </row>
    <row r="133" spans="1:17" ht="18" x14ac:dyDescent="0.2">
      <c r="A133" s="110" t="s">
        <v>65</v>
      </c>
      <c r="B133" s="111">
        <v>92768</v>
      </c>
      <c r="C133" s="112" t="s">
        <v>56</v>
      </c>
      <c r="D133" s="112" t="s">
        <v>38</v>
      </c>
      <c r="E133" s="126">
        <v>19.100000000000001</v>
      </c>
      <c r="F133" s="114">
        <f>Relatório!F122</f>
        <v>9.6199999999999992</v>
      </c>
      <c r="G133" s="114">
        <f>Relatório!G122</f>
        <v>4.2</v>
      </c>
      <c r="H133" s="21">
        <f t="shared" si="72"/>
        <v>13.82</v>
      </c>
      <c r="I133" s="114">
        <f t="shared" si="73"/>
        <v>20.52</v>
      </c>
      <c r="J133" s="22">
        <f t="shared" si="74"/>
        <v>11.594023999999999</v>
      </c>
      <c r="K133" s="22">
        <f t="shared" si="75"/>
        <v>5.0618400000000001</v>
      </c>
      <c r="L133" s="21">
        <f t="shared" si="76"/>
        <v>16.649999999999999</v>
      </c>
      <c r="M133" s="115">
        <f t="shared" si="77"/>
        <v>221.36</v>
      </c>
      <c r="N133" s="115">
        <f t="shared" si="78"/>
        <v>96.64</v>
      </c>
      <c r="O133" s="21">
        <f t="shared" si="79"/>
        <v>318.01</v>
      </c>
      <c r="P133" s="24" t="str">
        <f>IF(O133&lt;=(Relatório!O122*1.05),"PREÇO VÁLIDO","PREÇO INVÁLIDO")</f>
        <v>PREÇO VÁLIDO</v>
      </c>
      <c r="Q133" s="109"/>
    </row>
    <row r="134" spans="1:17" ht="18" x14ac:dyDescent="0.2">
      <c r="A134" s="110" t="s">
        <v>65</v>
      </c>
      <c r="B134" s="111">
        <v>92769</v>
      </c>
      <c r="C134" s="112" t="s">
        <v>57</v>
      </c>
      <c r="D134" s="112" t="s">
        <v>38</v>
      </c>
      <c r="E134" s="126">
        <v>72.5</v>
      </c>
      <c r="F134" s="114">
        <f>Relatório!F123</f>
        <v>10.1</v>
      </c>
      <c r="G134" s="114">
        <f>Relatório!G123</f>
        <v>2.7</v>
      </c>
      <c r="H134" s="21">
        <f t="shared" si="72"/>
        <v>12.8</v>
      </c>
      <c r="I134" s="114">
        <f t="shared" si="73"/>
        <v>20.52</v>
      </c>
      <c r="J134" s="22">
        <f t="shared" si="74"/>
        <v>12.172519999999999</v>
      </c>
      <c r="K134" s="22">
        <f t="shared" si="75"/>
        <v>3.2540400000000003</v>
      </c>
      <c r="L134" s="21">
        <f t="shared" si="76"/>
        <v>15.42</v>
      </c>
      <c r="M134" s="115">
        <f t="shared" si="77"/>
        <v>882.13</v>
      </c>
      <c r="N134" s="115">
        <f t="shared" si="78"/>
        <v>235.81</v>
      </c>
      <c r="O134" s="21">
        <f t="shared" si="79"/>
        <v>1117.95</v>
      </c>
      <c r="P134" s="24" t="str">
        <f>IF(O134&lt;=(Relatório!O123*1.05),"PREÇO VÁLIDO","PREÇO INVÁLIDO")</f>
        <v>PREÇO VÁLIDO</v>
      </c>
      <c r="Q134" s="109"/>
    </row>
    <row r="135" spans="1:17" ht="18" x14ac:dyDescent="0.2">
      <c r="A135" s="110" t="s">
        <v>65</v>
      </c>
      <c r="B135" s="111">
        <v>92770</v>
      </c>
      <c r="C135" s="112" t="s">
        <v>100</v>
      </c>
      <c r="D135" s="112" t="s">
        <v>38</v>
      </c>
      <c r="E135" s="127">
        <v>442</v>
      </c>
      <c r="F135" s="114">
        <f>Relatório!F124</f>
        <v>10.220000000000001</v>
      </c>
      <c r="G135" s="114">
        <f>Relatório!G124</f>
        <v>1.67</v>
      </c>
      <c r="H135" s="21">
        <f t="shared" si="72"/>
        <v>11.89</v>
      </c>
      <c r="I135" s="114">
        <f t="shared" si="73"/>
        <v>20.52</v>
      </c>
      <c r="J135" s="22">
        <f t="shared" si="74"/>
        <v>12.317144000000001</v>
      </c>
      <c r="K135" s="22">
        <f t="shared" si="75"/>
        <v>2.0126840000000001</v>
      </c>
      <c r="L135" s="21">
        <f t="shared" si="76"/>
        <v>14.32</v>
      </c>
      <c r="M135" s="115">
        <f t="shared" si="77"/>
        <v>5440.44</v>
      </c>
      <c r="N135" s="115">
        <f t="shared" si="78"/>
        <v>888.99</v>
      </c>
      <c r="O135" s="21">
        <f t="shared" si="79"/>
        <v>6329.44</v>
      </c>
      <c r="P135" s="24" t="str">
        <f>IF(O135&lt;=(Relatório!O124*1.05),"PREÇO VÁLIDO","PREÇO INVÁLIDO")</f>
        <v>PREÇO VÁLIDO</v>
      </c>
      <c r="Q135" s="109"/>
    </row>
    <row r="136" spans="1:17" ht="18" x14ac:dyDescent="0.2">
      <c r="A136" s="110" t="s">
        <v>65</v>
      </c>
      <c r="B136" s="111">
        <v>92771</v>
      </c>
      <c r="C136" s="112" t="s">
        <v>101</v>
      </c>
      <c r="D136" s="112" t="s">
        <v>38</v>
      </c>
      <c r="E136" s="127">
        <v>516.9</v>
      </c>
      <c r="F136" s="114">
        <f>Relatório!F125</f>
        <v>9.5399999999999991</v>
      </c>
      <c r="G136" s="114">
        <f>Relatório!G125</f>
        <v>1</v>
      </c>
      <c r="H136" s="21">
        <f t="shared" si="72"/>
        <v>10.54</v>
      </c>
      <c r="I136" s="114">
        <f t="shared" si="73"/>
        <v>20.52</v>
      </c>
      <c r="J136" s="22">
        <f t="shared" si="74"/>
        <v>11.497608</v>
      </c>
      <c r="K136" s="22">
        <f t="shared" si="75"/>
        <v>1.2052</v>
      </c>
      <c r="L136" s="21">
        <f t="shared" si="76"/>
        <v>12.7</v>
      </c>
      <c r="M136" s="115">
        <f t="shared" si="77"/>
        <v>5941.79</v>
      </c>
      <c r="N136" s="115">
        <f t="shared" si="78"/>
        <v>622.83000000000004</v>
      </c>
      <c r="O136" s="21">
        <f t="shared" si="79"/>
        <v>6564.63</v>
      </c>
      <c r="P136" s="24" t="str">
        <f>IF(O136&lt;=(Relatório!O125*1.05),"PREÇO VÁLIDO","PREÇO INVÁLIDO")</f>
        <v>PREÇO VÁLIDO</v>
      </c>
      <c r="Q136" s="109"/>
    </row>
    <row r="137" spans="1:17" ht="18" x14ac:dyDescent="0.2">
      <c r="A137" s="110" t="s">
        <v>65</v>
      </c>
      <c r="B137" s="111">
        <v>92772</v>
      </c>
      <c r="C137" s="112" t="s">
        <v>137</v>
      </c>
      <c r="D137" s="112" t="s">
        <v>38</v>
      </c>
      <c r="E137" s="136">
        <v>7.6</v>
      </c>
      <c r="F137" s="114">
        <f>Relatório!F126</f>
        <v>8.24</v>
      </c>
      <c r="G137" s="114">
        <f>Relatório!G126</f>
        <v>0.54</v>
      </c>
      <c r="H137" s="21">
        <f t="shared" si="72"/>
        <v>8.7799999999999994</v>
      </c>
      <c r="I137" s="114">
        <f t="shared" si="73"/>
        <v>20.52</v>
      </c>
      <c r="J137" s="22">
        <f t="shared" si="74"/>
        <v>9.930848000000001</v>
      </c>
      <c r="K137" s="22">
        <f t="shared" si="75"/>
        <v>0.65080800000000005</v>
      </c>
      <c r="L137" s="21">
        <f t="shared" si="76"/>
        <v>10.58</v>
      </c>
      <c r="M137" s="115">
        <f t="shared" si="77"/>
        <v>75.45</v>
      </c>
      <c r="N137" s="115">
        <f t="shared" si="78"/>
        <v>4.9400000000000004</v>
      </c>
      <c r="O137" s="21">
        <f t="shared" si="79"/>
        <v>80.400000000000006</v>
      </c>
      <c r="P137" s="24" t="str">
        <f>IF(O137&lt;=(Relatório!O126*1.05),"PREÇO VÁLIDO","PREÇO INVÁLIDO")</f>
        <v>PREÇO VÁLIDO</v>
      </c>
      <c r="Q137" s="109"/>
    </row>
    <row r="138" spans="1:17" ht="27" x14ac:dyDescent="0.2">
      <c r="A138" s="128" t="s">
        <v>82</v>
      </c>
      <c r="B138" s="129" t="s">
        <v>116</v>
      </c>
      <c r="C138" s="129" t="s">
        <v>117</v>
      </c>
      <c r="D138" s="129" t="s">
        <v>30</v>
      </c>
      <c r="E138" s="131">
        <v>41.6</v>
      </c>
      <c r="F138" s="114">
        <f>Relatório!F127</f>
        <v>358.57499999999999</v>
      </c>
      <c r="G138" s="114">
        <f>Relatório!G127</f>
        <v>358.57499999999999</v>
      </c>
      <c r="H138" s="21">
        <f t="shared" si="72"/>
        <v>717.15</v>
      </c>
      <c r="I138" s="114">
        <f t="shared" si="73"/>
        <v>20.52</v>
      </c>
      <c r="J138" s="22">
        <f t="shared" si="74"/>
        <v>432.15458999999998</v>
      </c>
      <c r="K138" s="22">
        <f t="shared" si="75"/>
        <v>432.15458999999998</v>
      </c>
      <c r="L138" s="21">
        <f t="shared" si="76"/>
        <v>864.3</v>
      </c>
      <c r="M138" s="115">
        <f t="shared" si="77"/>
        <v>17977.439999999999</v>
      </c>
      <c r="N138" s="115">
        <f t="shared" si="78"/>
        <v>17977.439999999999</v>
      </c>
      <c r="O138" s="21">
        <f t="shared" si="79"/>
        <v>35954.879999999997</v>
      </c>
      <c r="P138" s="24" t="str">
        <f>IF(O138&lt;=(Relatório!O127*1.05),"PREÇO VÁLIDO","PREÇO INVÁLIDO")</f>
        <v>PREÇO VÁLIDO</v>
      </c>
      <c r="Q138" s="109"/>
    </row>
    <row r="139" spans="1:17" ht="18" x14ac:dyDescent="0.2">
      <c r="A139" s="128" t="s">
        <v>82</v>
      </c>
      <c r="B139" s="129" t="s">
        <v>104</v>
      </c>
      <c r="C139" s="129" t="s">
        <v>105</v>
      </c>
      <c r="D139" s="129" t="s">
        <v>27</v>
      </c>
      <c r="E139" s="131">
        <v>45.17</v>
      </c>
      <c r="F139" s="114">
        <f>Relatório!F128</f>
        <v>86.57</v>
      </c>
      <c r="G139" s="114">
        <f>Relatório!G128</f>
        <v>86.57</v>
      </c>
      <c r="H139" s="21">
        <f t="shared" si="72"/>
        <v>173.14</v>
      </c>
      <c r="I139" s="114">
        <f t="shared" si="73"/>
        <v>20.52</v>
      </c>
      <c r="J139" s="22">
        <f t="shared" si="74"/>
        <v>104.33416399999999</v>
      </c>
      <c r="K139" s="22">
        <f t="shared" si="75"/>
        <v>104.33416399999999</v>
      </c>
      <c r="L139" s="21">
        <f t="shared" si="76"/>
        <v>208.66</v>
      </c>
      <c r="M139" s="115">
        <f t="shared" si="77"/>
        <v>4712.58</v>
      </c>
      <c r="N139" s="115">
        <f t="shared" si="78"/>
        <v>4712.58</v>
      </c>
      <c r="O139" s="21">
        <f t="shared" si="79"/>
        <v>9425.17</v>
      </c>
      <c r="P139" s="24" t="str">
        <f>IF(O139&lt;=(Relatório!O128*1.05),"PREÇO VÁLIDO","PREÇO INVÁLIDO")</f>
        <v>PREÇO VÁLIDO</v>
      </c>
      <c r="Q139" s="109"/>
    </row>
    <row r="140" spans="1:17" ht="18" x14ac:dyDescent="0.2">
      <c r="A140" s="128" t="s">
        <v>108</v>
      </c>
      <c r="B140" s="129" t="s">
        <v>109</v>
      </c>
      <c r="C140" s="129" t="s">
        <v>110</v>
      </c>
      <c r="D140" s="129" t="s">
        <v>27</v>
      </c>
      <c r="E140" s="131">
        <v>36.31</v>
      </c>
      <c r="F140" s="114">
        <f>Relatório!F129</f>
        <v>118.18</v>
      </c>
      <c r="G140" s="114">
        <f>Relatório!G129</f>
        <v>118.18</v>
      </c>
      <c r="H140" s="21">
        <f t="shared" si="72"/>
        <v>236.36</v>
      </c>
      <c r="I140" s="114">
        <f t="shared" si="73"/>
        <v>20.52</v>
      </c>
      <c r="J140" s="22">
        <f t="shared" si="74"/>
        <v>142.43053600000002</v>
      </c>
      <c r="K140" s="22">
        <f t="shared" si="75"/>
        <v>142.43053600000002</v>
      </c>
      <c r="L140" s="21">
        <f t="shared" si="76"/>
        <v>284.86</v>
      </c>
      <c r="M140" s="115">
        <f t="shared" si="77"/>
        <v>5171.63</v>
      </c>
      <c r="N140" s="115">
        <f t="shared" si="78"/>
        <v>5171.63</v>
      </c>
      <c r="O140" s="21">
        <f t="shared" si="79"/>
        <v>10343.26</v>
      </c>
      <c r="P140" s="24" t="str">
        <f>IF(O140&lt;=(Relatório!O129*1.05),"PREÇO VÁLIDO","PREÇO INVÁLIDO")</f>
        <v>PREÇO VÁLIDO</v>
      </c>
      <c r="Q140" s="109"/>
    </row>
    <row r="141" spans="1:17" ht="18" x14ac:dyDescent="0.2">
      <c r="A141" s="128" t="s">
        <v>82</v>
      </c>
      <c r="B141" s="129" t="s">
        <v>106</v>
      </c>
      <c r="C141" s="129" t="s">
        <v>107</v>
      </c>
      <c r="D141" s="129" t="s">
        <v>27</v>
      </c>
      <c r="E141" s="130">
        <v>120.81</v>
      </c>
      <c r="F141" s="114">
        <f>Relatório!F130</f>
        <v>139.815</v>
      </c>
      <c r="G141" s="114">
        <f>Relatório!G130</f>
        <v>139.815</v>
      </c>
      <c r="H141" s="21">
        <f t="shared" si="72"/>
        <v>279.63</v>
      </c>
      <c r="I141" s="114">
        <f t="shared" si="73"/>
        <v>20.52</v>
      </c>
      <c r="J141" s="22">
        <f t="shared" si="74"/>
        <v>168.50503799999998</v>
      </c>
      <c r="K141" s="22">
        <f t="shared" si="75"/>
        <v>168.50503799999998</v>
      </c>
      <c r="L141" s="21">
        <f t="shared" si="76"/>
        <v>337.01</v>
      </c>
      <c r="M141" s="115">
        <f t="shared" si="77"/>
        <v>20357.080000000002</v>
      </c>
      <c r="N141" s="115">
        <f t="shared" si="78"/>
        <v>20357.080000000002</v>
      </c>
      <c r="O141" s="21">
        <f t="shared" si="79"/>
        <v>40714.17</v>
      </c>
      <c r="P141" s="24" t="str">
        <f>IF(O141&lt;=(Relatório!O130*1.05),"PREÇO VÁLIDO","PREÇO INVÁLIDO")</f>
        <v>PREÇO VÁLIDO</v>
      </c>
      <c r="Q141" s="109"/>
    </row>
    <row r="142" spans="1:17" x14ac:dyDescent="0.2">
      <c r="A142" s="116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09"/>
    </row>
    <row r="143" spans="1:17" x14ac:dyDescent="0.2">
      <c r="A143" s="107" t="s">
        <v>138</v>
      </c>
      <c r="B143" s="108"/>
      <c r="C143" s="108"/>
      <c r="D143" s="108"/>
      <c r="E143" s="108"/>
      <c r="F143" s="123"/>
      <c r="G143" s="123"/>
      <c r="H143" s="108"/>
      <c r="I143" s="108"/>
      <c r="J143" s="108"/>
      <c r="K143" s="108"/>
      <c r="L143" s="108"/>
      <c r="M143" s="108"/>
      <c r="N143" s="108"/>
      <c r="O143" s="108"/>
      <c r="P143" s="108"/>
      <c r="Q143" s="109"/>
    </row>
    <row r="144" spans="1:17" x14ac:dyDescent="0.2">
      <c r="A144" s="107" t="s">
        <v>139</v>
      </c>
      <c r="B144" s="108"/>
      <c r="C144" s="108"/>
      <c r="D144" s="108"/>
      <c r="E144" s="108"/>
      <c r="F144" s="123"/>
      <c r="G144" s="123"/>
      <c r="H144" s="108"/>
      <c r="I144" s="108"/>
      <c r="J144" s="108"/>
      <c r="K144" s="108"/>
      <c r="L144" s="108"/>
      <c r="M144" s="108"/>
      <c r="N144" s="108"/>
      <c r="O144" s="108"/>
      <c r="P144" s="108"/>
      <c r="Q144" s="109"/>
    </row>
    <row r="145" spans="1:17" ht="18" x14ac:dyDescent="0.2">
      <c r="A145" s="56" t="s">
        <v>14</v>
      </c>
      <c r="B145" s="55" t="s">
        <v>15</v>
      </c>
      <c r="C145" s="55" t="s">
        <v>16</v>
      </c>
      <c r="D145" s="55" t="s">
        <v>17</v>
      </c>
      <c r="E145" s="57" t="s">
        <v>18</v>
      </c>
      <c r="F145" s="55" t="s">
        <v>19</v>
      </c>
      <c r="G145" s="57" t="s">
        <v>20</v>
      </c>
      <c r="H145" s="55" t="s">
        <v>21</v>
      </c>
      <c r="I145" s="55" t="s">
        <v>22</v>
      </c>
      <c r="J145" s="55" t="s">
        <v>33</v>
      </c>
      <c r="K145" s="55" t="s">
        <v>34</v>
      </c>
      <c r="L145" s="55" t="s">
        <v>23</v>
      </c>
      <c r="M145" s="55" t="s">
        <v>35</v>
      </c>
      <c r="N145" s="55" t="s">
        <v>36</v>
      </c>
      <c r="O145" s="55" t="s">
        <v>24</v>
      </c>
      <c r="P145" s="55" t="s">
        <v>25</v>
      </c>
      <c r="Q145" s="109"/>
    </row>
    <row r="146" spans="1:17" ht="18" x14ac:dyDescent="0.2">
      <c r="A146" s="110" t="s">
        <v>65</v>
      </c>
      <c r="B146" s="111">
        <v>92413</v>
      </c>
      <c r="C146" s="112" t="s">
        <v>114</v>
      </c>
      <c r="D146" s="112" t="s">
        <v>27</v>
      </c>
      <c r="E146" s="136">
        <v>3.4</v>
      </c>
      <c r="F146" s="114">
        <f>Relatório!F135</f>
        <v>41.94</v>
      </c>
      <c r="G146" s="114">
        <f>Relatório!G135</f>
        <v>69.34</v>
      </c>
      <c r="H146" s="21">
        <f t="shared" ref="H146:H149" si="80">TRUNC(F146+G146,2)</f>
        <v>111.28</v>
      </c>
      <c r="I146" s="114">
        <f t="shared" ref="I146:I149" si="81">$B$10</f>
        <v>20.52</v>
      </c>
      <c r="J146" s="22">
        <f t="shared" ref="J146:J149" si="82">F146+(I146/100*F146)</f>
        <v>50.546087999999997</v>
      </c>
      <c r="K146" s="22">
        <f t="shared" ref="K146:K149" si="83">G146+(I146/100*G146)</f>
        <v>83.568567999999999</v>
      </c>
      <c r="L146" s="21">
        <f t="shared" ref="L146:L149" si="84">TRUNC(J146+K146,2)</f>
        <v>134.11000000000001</v>
      </c>
      <c r="M146" s="115">
        <f t="shared" ref="M146:M149" si="85">IF((J146+K146),TRUNC((J146/(J146+K146)*O146),2),0)</f>
        <v>171.84</v>
      </c>
      <c r="N146" s="115">
        <f t="shared" ref="N146:N149" si="86">IF((J146+K146),TRUNC((K146/(J146+K146)*O146),2),0)</f>
        <v>284.12</v>
      </c>
      <c r="O146" s="21">
        <f t="shared" ref="O146:O149" si="87">TRUNC(L146*E146,2)</f>
        <v>455.97</v>
      </c>
      <c r="P146" s="24" t="str">
        <f>IF(O146&lt;=(Relatório!O135*1.05),"PREÇO VÁLIDO","PREÇO INVÁLIDO")</f>
        <v>PREÇO VÁLIDO</v>
      </c>
      <c r="Q146" s="109"/>
    </row>
    <row r="147" spans="1:17" ht="18" x14ac:dyDescent="0.2">
      <c r="A147" s="110" t="s">
        <v>65</v>
      </c>
      <c r="B147" s="111">
        <v>92759</v>
      </c>
      <c r="C147" s="112" t="s">
        <v>41</v>
      </c>
      <c r="D147" s="112" t="s">
        <v>38</v>
      </c>
      <c r="E147" s="136">
        <v>4.8</v>
      </c>
      <c r="F147" s="114">
        <f>Relatório!F136</f>
        <v>9.5399999999999991</v>
      </c>
      <c r="G147" s="114">
        <f>Relatório!G136</f>
        <v>4.9000000000000004</v>
      </c>
      <c r="H147" s="21">
        <f t="shared" si="80"/>
        <v>14.44</v>
      </c>
      <c r="I147" s="114">
        <f t="shared" si="81"/>
        <v>20.52</v>
      </c>
      <c r="J147" s="22">
        <f t="shared" si="82"/>
        <v>11.497608</v>
      </c>
      <c r="K147" s="22">
        <f t="shared" si="83"/>
        <v>5.9054800000000007</v>
      </c>
      <c r="L147" s="21">
        <f t="shared" si="84"/>
        <v>17.399999999999999</v>
      </c>
      <c r="M147" s="115">
        <f t="shared" si="85"/>
        <v>55.17</v>
      </c>
      <c r="N147" s="115">
        <f t="shared" si="86"/>
        <v>28.34</v>
      </c>
      <c r="O147" s="21">
        <f t="shared" si="87"/>
        <v>83.52</v>
      </c>
      <c r="P147" s="24" t="str">
        <f>IF(O147&lt;=(Relatório!O136*1.05),"PREÇO VÁLIDO","PREÇO INVÁLIDO")</f>
        <v>PREÇO VÁLIDO</v>
      </c>
      <c r="Q147" s="109"/>
    </row>
    <row r="148" spans="1:17" ht="18" x14ac:dyDescent="0.2">
      <c r="A148" s="110" t="s">
        <v>65</v>
      </c>
      <c r="B148" s="111">
        <v>92762</v>
      </c>
      <c r="C148" s="112" t="s">
        <v>43</v>
      </c>
      <c r="D148" s="112" t="s">
        <v>38</v>
      </c>
      <c r="E148" s="136">
        <v>9.5</v>
      </c>
      <c r="F148" s="114">
        <f>Relatório!F137</f>
        <v>9.6199999999999992</v>
      </c>
      <c r="G148" s="114">
        <f>Relatório!G137</f>
        <v>1.4</v>
      </c>
      <c r="H148" s="21">
        <f t="shared" si="80"/>
        <v>11.02</v>
      </c>
      <c r="I148" s="114">
        <f t="shared" si="81"/>
        <v>20.52</v>
      </c>
      <c r="J148" s="22">
        <f t="shared" si="82"/>
        <v>11.594023999999999</v>
      </c>
      <c r="K148" s="22">
        <f t="shared" si="83"/>
        <v>1.6872799999999999</v>
      </c>
      <c r="L148" s="21">
        <f t="shared" si="84"/>
        <v>13.28</v>
      </c>
      <c r="M148" s="115">
        <f t="shared" si="85"/>
        <v>110.13</v>
      </c>
      <c r="N148" s="115">
        <f t="shared" si="86"/>
        <v>16.02</v>
      </c>
      <c r="O148" s="21">
        <f t="shared" si="87"/>
        <v>126.16</v>
      </c>
      <c r="P148" s="24" t="str">
        <f>IF(O148&lt;=(Relatório!O137*1.05),"PREÇO VÁLIDO","PREÇO INVÁLIDO")</f>
        <v>PREÇO VÁLIDO</v>
      </c>
      <c r="Q148" s="109"/>
    </row>
    <row r="149" spans="1:17" ht="27" x14ac:dyDescent="0.2">
      <c r="A149" s="128" t="s">
        <v>82</v>
      </c>
      <c r="B149" s="129" t="s">
        <v>116</v>
      </c>
      <c r="C149" s="129" t="s">
        <v>117</v>
      </c>
      <c r="D149" s="129" t="s">
        <v>30</v>
      </c>
      <c r="E149" s="132">
        <v>0.2</v>
      </c>
      <c r="F149" s="114">
        <f>Relatório!F138</f>
        <v>358.57499999999999</v>
      </c>
      <c r="G149" s="114">
        <f>Relatório!G138</f>
        <v>358.57499999999999</v>
      </c>
      <c r="H149" s="21">
        <f t="shared" si="80"/>
        <v>717.15</v>
      </c>
      <c r="I149" s="114">
        <f t="shared" si="81"/>
        <v>20.52</v>
      </c>
      <c r="J149" s="22">
        <f t="shared" si="82"/>
        <v>432.15458999999998</v>
      </c>
      <c r="K149" s="22">
        <f t="shared" si="83"/>
        <v>432.15458999999998</v>
      </c>
      <c r="L149" s="21">
        <f t="shared" si="84"/>
        <v>864.3</v>
      </c>
      <c r="M149" s="115">
        <f t="shared" si="85"/>
        <v>86.43</v>
      </c>
      <c r="N149" s="115">
        <f t="shared" si="86"/>
        <v>86.43</v>
      </c>
      <c r="O149" s="21">
        <f t="shared" si="87"/>
        <v>172.86</v>
      </c>
      <c r="P149" s="24" t="str">
        <f>IF(O149&lt;=(Relatório!O138*1.05),"PREÇO VÁLIDO","PREÇO INVÁLIDO")</f>
        <v>PREÇO VÁLIDO</v>
      </c>
      <c r="Q149" s="109"/>
    </row>
    <row r="150" spans="1:17" x14ac:dyDescent="0.2">
      <c r="A150" s="116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09"/>
    </row>
    <row r="151" spans="1:17" x14ac:dyDescent="0.2">
      <c r="A151" s="107" t="s">
        <v>140</v>
      </c>
      <c r="B151" s="108"/>
      <c r="C151" s="108"/>
      <c r="D151" s="108"/>
      <c r="E151" s="108"/>
      <c r="F151" s="123"/>
      <c r="G151" s="123"/>
      <c r="H151" s="108"/>
      <c r="I151" s="108"/>
      <c r="J151" s="108"/>
      <c r="K151" s="108"/>
      <c r="L151" s="108"/>
      <c r="M151" s="108"/>
      <c r="N151" s="108"/>
      <c r="O151" s="108"/>
      <c r="P151" s="108"/>
      <c r="Q151" s="109"/>
    </row>
    <row r="152" spans="1:17" ht="18" x14ac:dyDescent="0.2">
      <c r="A152" s="56" t="s">
        <v>14</v>
      </c>
      <c r="B152" s="55" t="s">
        <v>15</v>
      </c>
      <c r="C152" s="55" t="s">
        <v>16</v>
      </c>
      <c r="D152" s="55" t="s">
        <v>17</v>
      </c>
      <c r="E152" s="57" t="s">
        <v>18</v>
      </c>
      <c r="F152" s="55" t="s">
        <v>19</v>
      </c>
      <c r="G152" s="57" t="s">
        <v>20</v>
      </c>
      <c r="H152" s="55" t="s">
        <v>21</v>
      </c>
      <c r="I152" s="55" t="s">
        <v>22</v>
      </c>
      <c r="J152" s="55" t="s">
        <v>33</v>
      </c>
      <c r="K152" s="55" t="s">
        <v>34</v>
      </c>
      <c r="L152" s="55" t="s">
        <v>23</v>
      </c>
      <c r="M152" s="55" t="s">
        <v>35</v>
      </c>
      <c r="N152" s="55" t="s">
        <v>36</v>
      </c>
      <c r="O152" s="55" t="s">
        <v>24</v>
      </c>
      <c r="P152" s="55" t="s">
        <v>25</v>
      </c>
      <c r="Q152" s="109"/>
    </row>
    <row r="153" spans="1:17" ht="18" x14ac:dyDescent="0.2">
      <c r="A153" s="110" t="s">
        <v>65</v>
      </c>
      <c r="B153" s="111">
        <v>92448</v>
      </c>
      <c r="C153" s="112" t="s">
        <v>119</v>
      </c>
      <c r="D153" s="112" t="s">
        <v>27</v>
      </c>
      <c r="E153" s="136">
        <v>8.9</v>
      </c>
      <c r="F153" s="114">
        <f>Relatório!F142</f>
        <v>181.44</v>
      </c>
      <c r="G153" s="114">
        <f>Relatório!G142</f>
        <v>71.959999999999994</v>
      </c>
      <c r="H153" s="21">
        <f t="shared" ref="H153:H156" si="88">TRUNC(F153+G153,2)</f>
        <v>253.4</v>
      </c>
      <c r="I153" s="114">
        <f t="shared" ref="I153:I156" si="89">$B$10</f>
        <v>20.52</v>
      </c>
      <c r="J153" s="22">
        <f t="shared" ref="J153:J156" si="90">F153+(I153/100*F153)</f>
        <v>218.67148800000001</v>
      </c>
      <c r="K153" s="22">
        <f t="shared" ref="K153:K156" si="91">G153+(I153/100*G153)</f>
        <v>86.726191999999998</v>
      </c>
      <c r="L153" s="21">
        <f t="shared" ref="L153:L156" si="92">TRUNC(J153+K153,2)</f>
        <v>305.39</v>
      </c>
      <c r="M153" s="115">
        <f t="shared" ref="M153:M156" si="93">IF((J153+K153),TRUNC((J153/(J153+K153)*O153),2),0)</f>
        <v>1946.12</v>
      </c>
      <c r="N153" s="115">
        <f t="shared" ref="N153:N156" si="94">IF((J153+K153),TRUNC((K153/(J153+K153)*O153),2),0)</f>
        <v>771.84</v>
      </c>
      <c r="O153" s="21">
        <f t="shared" ref="O153:O156" si="95">TRUNC(L153*E153,2)</f>
        <v>2717.97</v>
      </c>
      <c r="P153" s="24" t="str">
        <f>IF(O153&lt;=(Relatório!O142*1.05),"PREÇO VÁLIDO","PREÇO INVÁLIDO")</f>
        <v>PREÇO VÁLIDO</v>
      </c>
      <c r="Q153" s="109"/>
    </row>
    <row r="154" spans="1:17" ht="18" x14ac:dyDescent="0.2">
      <c r="A154" s="110" t="s">
        <v>65</v>
      </c>
      <c r="B154" s="111">
        <v>92759</v>
      </c>
      <c r="C154" s="112" t="s">
        <v>41</v>
      </c>
      <c r="D154" s="112" t="s">
        <v>38</v>
      </c>
      <c r="E154" s="126">
        <v>23.6</v>
      </c>
      <c r="F154" s="114">
        <f>Relatório!F143</f>
        <v>9.5399999999999991</v>
      </c>
      <c r="G154" s="114">
        <f>Relatório!G143</f>
        <v>4.9000000000000004</v>
      </c>
      <c r="H154" s="21">
        <f t="shared" si="88"/>
        <v>14.44</v>
      </c>
      <c r="I154" s="114">
        <f t="shared" si="89"/>
        <v>20.52</v>
      </c>
      <c r="J154" s="22">
        <f t="shared" si="90"/>
        <v>11.497608</v>
      </c>
      <c r="K154" s="22">
        <f t="shared" si="91"/>
        <v>5.9054800000000007</v>
      </c>
      <c r="L154" s="21">
        <f t="shared" si="92"/>
        <v>17.399999999999999</v>
      </c>
      <c r="M154" s="115">
        <f t="shared" si="93"/>
        <v>271.29000000000002</v>
      </c>
      <c r="N154" s="115">
        <f t="shared" si="94"/>
        <v>139.34</v>
      </c>
      <c r="O154" s="21">
        <f t="shared" si="95"/>
        <v>410.64</v>
      </c>
      <c r="P154" s="24" t="str">
        <f>IF(O154&lt;=(Relatório!O143*1.05),"PREÇO VÁLIDO","PREÇO INVÁLIDO")</f>
        <v>PREÇO VÁLIDO</v>
      </c>
      <c r="Q154" s="109"/>
    </row>
    <row r="155" spans="1:17" ht="18" x14ac:dyDescent="0.2">
      <c r="A155" s="110" t="s">
        <v>65</v>
      </c>
      <c r="B155" s="111">
        <v>92760</v>
      </c>
      <c r="C155" s="112" t="s">
        <v>120</v>
      </c>
      <c r="D155" s="112" t="s">
        <v>38</v>
      </c>
      <c r="E155" s="126">
        <v>12.1</v>
      </c>
      <c r="F155" s="114">
        <f>Relatório!F144</f>
        <v>10.130000000000001</v>
      </c>
      <c r="G155" s="114">
        <f>Relatório!G144</f>
        <v>3.27</v>
      </c>
      <c r="H155" s="21">
        <f t="shared" si="88"/>
        <v>13.4</v>
      </c>
      <c r="I155" s="114">
        <f t="shared" si="89"/>
        <v>20.52</v>
      </c>
      <c r="J155" s="22">
        <f t="shared" si="90"/>
        <v>12.208676000000001</v>
      </c>
      <c r="K155" s="22">
        <f t="shared" si="91"/>
        <v>3.941004</v>
      </c>
      <c r="L155" s="21">
        <f t="shared" si="92"/>
        <v>16.14</v>
      </c>
      <c r="M155" s="115">
        <f t="shared" si="93"/>
        <v>147.63</v>
      </c>
      <c r="N155" s="115">
        <f t="shared" si="94"/>
        <v>47.65</v>
      </c>
      <c r="O155" s="21">
        <f t="shared" si="95"/>
        <v>195.29</v>
      </c>
      <c r="P155" s="24" t="str">
        <f>IF(O155&lt;=(Relatório!O144*1.05),"PREÇO VÁLIDO","PREÇO INVÁLIDO")</f>
        <v>PREÇO VÁLIDO</v>
      </c>
      <c r="Q155" s="109"/>
    </row>
    <row r="156" spans="1:17" ht="27" x14ac:dyDescent="0.2">
      <c r="A156" s="128" t="s">
        <v>82</v>
      </c>
      <c r="B156" s="129" t="s">
        <v>116</v>
      </c>
      <c r="C156" s="129" t="s">
        <v>117</v>
      </c>
      <c r="D156" s="129" t="s">
        <v>30</v>
      </c>
      <c r="E156" s="132">
        <v>0.5</v>
      </c>
      <c r="F156" s="114">
        <f>Relatório!F145</f>
        <v>358.57499999999999</v>
      </c>
      <c r="G156" s="114">
        <f>Relatório!G145</f>
        <v>358.57499999999999</v>
      </c>
      <c r="H156" s="21">
        <f t="shared" si="88"/>
        <v>717.15</v>
      </c>
      <c r="I156" s="114">
        <f t="shared" si="89"/>
        <v>20.52</v>
      </c>
      <c r="J156" s="22">
        <f t="shared" si="90"/>
        <v>432.15458999999998</v>
      </c>
      <c r="K156" s="22">
        <f t="shared" si="91"/>
        <v>432.15458999999998</v>
      </c>
      <c r="L156" s="21">
        <f t="shared" si="92"/>
        <v>864.3</v>
      </c>
      <c r="M156" s="115">
        <f t="shared" si="93"/>
        <v>216.07</v>
      </c>
      <c r="N156" s="115">
        <f t="shared" si="94"/>
        <v>216.07</v>
      </c>
      <c r="O156" s="21">
        <f t="shared" si="95"/>
        <v>432.15</v>
      </c>
      <c r="P156" s="24" t="str">
        <f>IF(O156&lt;=(Relatório!O145*1.05),"PREÇO VÁLIDO","PREÇO INVÁLIDO")</f>
        <v>PREÇO VÁLIDO</v>
      </c>
      <c r="Q156" s="109"/>
    </row>
    <row r="157" spans="1:17" x14ac:dyDescent="0.2">
      <c r="A157" s="116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09"/>
    </row>
    <row r="158" spans="1:17" x14ac:dyDescent="0.2">
      <c r="A158" s="107" t="s">
        <v>141</v>
      </c>
      <c r="B158" s="108"/>
      <c r="C158" s="108"/>
      <c r="D158" s="108"/>
      <c r="E158" s="108"/>
      <c r="F158" s="123"/>
      <c r="G158" s="123"/>
      <c r="H158" s="108"/>
      <c r="I158" s="108"/>
      <c r="J158" s="108"/>
      <c r="K158" s="108"/>
      <c r="L158" s="108"/>
      <c r="M158" s="108"/>
      <c r="N158" s="108"/>
      <c r="O158" s="108"/>
      <c r="P158" s="108"/>
      <c r="Q158" s="109"/>
    </row>
    <row r="159" spans="1:17" x14ac:dyDescent="0.2">
      <c r="A159" s="107" t="s">
        <v>142</v>
      </c>
      <c r="B159" s="108"/>
      <c r="C159" s="108"/>
      <c r="D159" s="108"/>
      <c r="E159" s="108"/>
      <c r="F159" s="123"/>
      <c r="G159" s="123"/>
      <c r="H159" s="108"/>
      <c r="I159" s="108"/>
      <c r="J159" s="108"/>
      <c r="K159" s="108"/>
      <c r="L159" s="108"/>
      <c r="M159" s="108"/>
      <c r="N159" s="108"/>
      <c r="O159" s="108"/>
      <c r="P159" s="108"/>
      <c r="Q159" s="109"/>
    </row>
    <row r="160" spans="1:17" ht="18" x14ac:dyDescent="0.2">
      <c r="A160" s="56" t="s">
        <v>14</v>
      </c>
      <c r="B160" s="55" t="s">
        <v>15</v>
      </c>
      <c r="C160" s="55" t="s">
        <v>16</v>
      </c>
      <c r="D160" s="55" t="s">
        <v>17</v>
      </c>
      <c r="E160" s="57" t="s">
        <v>18</v>
      </c>
      <c r="F160" s="55" t="s">
        <v>19</v>
      </c>
      <c r="G160" s="57" t="s">
        <v>20</v>
      </c>
      <c r="H160" s="55" t="s">
        <v>21</v>
      </c>
      <c r="I160" s="55" t="s">
        <v>22</v>
      </c>
      <c r="J160" s="55" t="s">
        <v>33</v>
      </c>
      <c r="K160" s="55" t="s">
        <v>34</v>
      </c>
      <c r="L160" s="55" t="s">
        <v>23</v>
      </c>
      <c r="M160" s="55" t="s">
        <v>35</v>
      </c>
      <c r="N160" s="55" t="s">
        <v>36</v>
      </c>
      <c r="O160" s="55" t="s">
        <v>24</v>
      </c>
      <c r="P160" s="55" t="s">
        <v>25</v>
      </c>
      <c r="Q160" s="109"/>
    </row>
    <row r="161" spans="1:17" ht="18" x14ac:dyDescent="0.2">
      <c r="A161" s="110" t="s">
        <v>65</v>
      </c>
      <c r="B161" s="111">
        <v>92413</v>
      </c>
      <c r="C161" s="112" t="s">
        <v>114</v>
      </c>
      <c r="D161" s="112" t="s">
        <v>27</v>
      </c>
      <c r="E161" s="126">
        <v>63.9</v>
      </c>
      <c r="F161" s="114">
        <f>Relatório!F150</f>
        <v>41.94</v>
      </c>
      <c r="G161" s="114">
        <f>Relatório!G150</f>
        <v>69.34</v>
      </c>
      <c r="H161" s="21">
        <f t="shared" ref="H161:H165" si="96">TRUNC(F161+G161,2)</f>
        <v>111.28</v>
      </c>
      <c r="I161" s="114">
        <f t="shared" ref="I161:I165" si="97">$B$10</f>
        <v>20.52</v>
      </c>
      <c r="J161" s="22">
        <f t="shared" ref="J161:J165" si="98">F161+(I161/100*F161)</f>
        <v>50.546087999999997</v>
      </c>
      <c r="K161" s="22">
        <f t="shared" ref="K161:K165" si="99">G161+(I161/100*G161)</f>
        <v>83.568567999999999</v>
      </c>
      <c r="L161" s="21">
        <f t="shared" ref="L161:L165" si="100">TRUNC(J161+K161,2)</f>
        <v>134.11000000000001</v>
      </c>
      <c r="M161" s="115">
        <f t="shared" ref="M161:M165" si="101">IF((J161+K161),TRUNC((J161/(J161+K161)*O161),2),0)</f>
        <v>3229.77</v>
      </c>
      <c r="N161" s="115">
        <f t="shared" ref="N161:N165" si="102">IF((J161+K161),TRUNC((K161/(J161+K161)*O161),2),0)</f>
        <v>5339.84</v>
      </c>
      <c r="O161" s="21">
        <f t="shared" ref="O161:O165" si="103">TRUNC(L161*E161,2)</f>
        <v>8569.6200000000008</v>
      </c>
      <c r="P161" s="24" t="str">
        <f>IF(O161&lt;=(Relatório!O150*1.05),"PREÇO VÁLIDO","PREÇO INVÁLIDO")</f>
        <v>PREÇO VÁLIDO</v>
      </c>
      <c r="Q161" s="109"/>
    </row>
    <row r="162" spans="1:17" ht="18" x14ac:dyDescent="0.2">
      <c r="A162" s="110" t="s">
        <v>65</v>
      </c>
      <c r="B162" s="111">
        <v>92759</v>
      </c>
      <c r="C162" s="112" t="s">
        <v>41</v>
      </c>
      <c r="D162" s="112" t="s">
        <v>38</v>
      </c>
      <c r="E162" s="126">
        <v>89</v>
      </c>
      <c r="F162" s="114">
        <f>Relatório!F151</f>
        <v>9.5399999999999991</v>
      </c>
      <c r="G162" s="114">
        <f>Relatório!G151</f>
        <v>4.9000000000000004</v>
      </c>
      <c r="H162" s="21">
        <f t="shared" si="96"/>
        <v>14.44</v>
      </c>
      <c r="I162" s="114">
        <f t="shared" si="97"/>
        <v>20.52</v>
      </c>
      <c r="J162" s="22">
        <f t="shared" si="98"/>
        <v>11.497608</v>
      </c>
      <c r="K162" s="22">
        <f t="shared" si="99"/>
        <v>5.9054800000000007</v>
      </c>
      <c r="L162" s="21">
        <f t="shared" si="100"/>
        <v>17.399999999999999</v>
      </c>
      <c r="M162" s="115">
        <f t="shared" si="101"/>
        <v>1023.1</v>
      </c>
      <c r="N162" s="115">
        <f t="shared" si="102"/>
        <v>525.49</v>
      </c>
      <c r="O162" s="21">
        <f t="shared" si="103"/>
        <v>1548.6</v>
      </c>
      <c r="P162" s="24" t="str">
        <f>IF(O162&lt;=(Relatório!O151*1.05),"PREÇO VÁLIDO","PREÇO INVÁLIDO")</f>
        <v>PREÇO VÁLIDO</v>
      </c>
      <c r="Q162" s="109"/>
    </row>
    <row r="163" spans="1:17" ht="18" x14ac:dyDescent="0.2">
      <c r="A163" s="110" t="s">
        <v>65</v>
      </c>
      <c r="B163" s="111">
        <v>92762</v>
      </c>
      <c r="C163" s="112" t="s">
        <v>43</v>
      </c>
      <c r="D163" s="112" t="s">
        <v>38</v>
      </c>
      <c r="E163" s="126">
        <v>31.7</v>
      </c>
      <c r="F163" s="114">
        <f>Relatório!F152</f>
        <v>9.6199999999999992</v>
      </c>
      <c r="G163" s="114">
        <f>Relatório!G152</f>
        <v>1.4</v>
      </c>
      <c r="H163" s="21">
        <f t="shared" si="96"/>
        <v>11.02</v>
      </c>
      <c r="I163" s="114">
        <f t="shared" si="97"/>
        <v>20.52</v>
      </c>
      <c r="J163" s="22">
        <f t="shared" si="98"/>
        <v>11.594023999999999</v>
      </c>
      <c r="K163" s="22">
        <f t="shared" si="99"/>
        <v>1.6872799999999999</v>
      </c>
      <c r="L163" s="21">
        <f t="shared" si="100"/>
        <v>13.28</v>
      </c>
      <c r="M163" s="115">
        <f t="shared" si="101"/>
        <v>367.48</v>
      </c>
      <c r="N163" s="115">
        <f t="shared" si="102"/>
        <v>53.48</v>
      </c>
      <c r="O163" s="21">
        <f t="shared" si="103"/>
        <v>420.97</v>
      </c>
      <c r="P163" s="24" t="str">
        <f>IF(O163&lt;=(Relatório!O152*1.05),"PREÇO VÁLIDO","PREÇO INVÁLIDO")</f>
        <v>PREÇO VÁLIDO</v>
      </c>
      <c r="Q163" s="109"/>
    </row>
    <row r="164" spans="1:17" ht="18" x14ac:dyDescent="0.2">
      <c r="A164" s="110" t="s">
        <v>65</v>
      </c>
      <c r="B164" s="111">
        <v>92763</v>
      </c>
      <c r="C164" s="112" t="s">
        <v>115</v>
      </c>
      <c r="D164" s="112" t="s">
        <v>38</v>
      </c>
      <c r="E164" s="126">
        <v>31.1</v>
      </c>
      <c r="F164" s="114">
        <f>Relatório!F153</f>
        <v>8.35</v>
      </c>
      <c r="G164" s="114">
        <f>Relatório!G153</f>
        <v>0.88</v>
      </c>
      <c r="H164" s="21">
        <f t="shared" si="96"/>
        <v>9.23</v>
      </c>
      <c r="I164" s="114">
        <f t="shared" si="97"/>
        <v>20.52</v>
      </c>
      <c r="J164" s="22">
        <f t="shared" si="98"/>
        <v>10.063419999999999</v>
      </c>
      <c r="K164" s="22">
        <f t="shared" si="99"/>
        <v>1.060576</v>
      </c>
      <c r="L164" s="21">
        <f t="shared" si="100"/>
        <v>11.12</v>
      </c>
      <c r="M164" s="115">
        <f t="shared" si="101"/>
        <v>312.85000000000002</v>
      </c>
      <c r="N164" s="115">
        <f t="shared" si="102"/>
        <v>32.97</v>
      </c>
      <c r="O164" s="21">
        <f t="shared" si="103"/>
        <v>345.83</v>
      </c>
      <c r="P164" s="24" t="str">
        <f>IF(O164&lt;=(Relatório!O153*1.05),"PREÇO VÁLIDO","PREÇO INVÁLIDO")</f>
        <v>PREÇO VÁLIDO</v>
      </c>
      <c r="Q164" s="109"/>
    </row>
    <row r="165" spans="1:17" ht="27" x14ac:dyDescent="0.2">
      <c r="A165" s="128" t="s">
        <v>82</v>
      </c>
      <c r="B165" s="129" t="s">
        <v>116</v>
      </c>
      <c r="C165" s="129" t="s">
        <v>117</v>
      </c>
      <c r="D165" s="129" t="s">
        <v>30</v>
      </c>
      <c r="E165" s="132">
        <v>4</v>
      </c>
      <c r="F165" s="114">
        <f>Relatório!F154</f>
        <v>358.57499999999999</v>
      </c>
      <c r="G165" s="114">
        <f>Relatório!G154</f>
        <v>358.57499999999999</v>
      </c>
      <c r="H165" s="21">
        <f t="shared" si="96"/>
        <v>717.15</v>
      </c>
      <c r="I165" s="114">
        <f t="shared" si="97"/>
        <v>20.52</v>
      </c>
      <c r="J165" s="22">
        <f t="shared" si="98"/>
        <v>432.15458999999998</v>
      </c>
      <c r="K165" s="22">
        <f t="shared" si="99"/>
        <v>432.15458999999998</v>
      </c>
      <c r="L165" s="21">
        <f t="shared" si="100"/>
        <v>864.3</v>
      </c>
      <c r="M165" s="115">
        <f t="shared" si="101"/>
        <v>1728.6</v>
      </c>
      <c r="N165" s="115">
        <f t="shared" si="102"/>
        <v>1728.6</v>
      </c>
      <c r="O165" s="21">
        <f t="shared" si="103"/>
        <v>3457.2</v>
      </c>
      <c r="P165" s="24" t="str">
        <f>IF(O165&lt;=(Relatório!O154*1.05),"PREÇO VÁLIDO","PREÇO INVÁLIDO")</f>
        <v>PREÇO VÁLIDO</v>
      </c>
      <c r="Q165" s="109"/>
    </row>
    <row r="166" spans="1:17" x14ac:dyDescent="0.2">
      <c r="A166" s="116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09"/>
    </row>
    <row r="167" spans="1:17" x14ac:dyDescent="0.2">
      <c r="A167" s="107" t="s">
        <v>143</v>
      </c>
      <c r="B167" s="108"/>
      <c r="C167" s="108"/>
      <c r="D167" s="108"/>
      <c r="E167" s="108"/>
      <c r="F167" s="123"/>
      <c r="G167" s="123"/>
      <c r="H167" s="108"/>
      <c r="I167" s="108"/>
      <c r="J167" s="108"/>
      <c r="K167" s="108"/>
      <c r="L167" s="108"/>
      <c r="M167" s="108"/>
      <c r="N167" s="108"/>
      <c r="O167" s="108"/>
      <c r="P167" s="108"/>
      <c r="Q167" s="109"/>
    </row>
    <row r="168" spans="1:17" ht="18" x14ac:dyDescent="0.2">
      <c r="A168" s="56" t="s">
        <v>14</v>
      </c>
      <c r="B168" s="55" t="s">
        <v>15</v>
      </c>
      <c r="C168" s="55" t="s">
        <v>16</v>
      </c>
      <c r="D168" s="55" t="s">
        <v>17</v>
      </c>
      <c r="E168" s="57" t="s">
        <v>18</v>
      </c>
      <c r="F168" s="55" t="s">
        <v>19</v>
      </c>
      <c r="G168" s="57" t="s">
        <v>20</v>
      </c>
      <c r="H168" s="55" t="s">
        <v>21</v>
      </c>
      <c r="I168" s="55" t="s">
        <v>22</v>
      </c>
      <c r="J168" s="55" t="s">
        <v>33</v>
      </c>
      <c r="K168" s="55" t="s">
        <v>34</v>
      </c>
      <c r="L168" s="55" t="s">
        <v>23</v>
      </c>
      <c r="M168" s="55" t="s">
        <v>35</v>
      </c>
      <c r="N168" s="55" t="s">
        <v>36</v>
      </c>
      <c r="O168" s="55" t="s">
        <v>24</v>
      </c>
      <c r="P168" s="55" t="s">
        <v>25</v>
      </c>
      <c r="Q168" s="109"/>
    </row>
    <row r="169" spans="1:17" ht="18" x14ac:dyDescent="0.2">
      <c r="A169" s="110" t="s">
        <v>65</v>
      </c>
      <c r="B169" s="111">
        <v>92448</v>
      </c>
      <c r="C169" s="112" t="s">
        <v>119</v>
      </c>
      <c r="D169" s="112" t="s">
        <v>27</v>
      </c>
      <c r="E169" s="126">
        <v>65.8</v>
      </c>
      <c r="F169" s="114">
        <f>Relatório!F158</f>
        <v>181.44</v>
      </c>
      <c r="G169" s="114">
        <f>Relatório!G158</f>
        <v>71.959999999999994</v>
      </c>
      <c r="H169" s="21">
        <f t="shared" ref="H169:H173" si="104">TRUNC(F169+G169,2)</f>
        <v>253.4</v>
      </c>
      <c r="I169" s="114">
        <f t="shared" ref="I169:I173" si="105">$B$10</f>
        <v>20.52</v>
      </c>
      <c r="J169" s="22">
        <f t="shared" ref="J169:J173" si="106">F169+(I169/100*F169)</f>
        <v>218.67148800000001</v>
      </c>
      <c r="K169" s="22">
        <f t="shared" ref="K169:K173" si="107">G169+(I169/100*G169)</f>
        <v>86.726191999999998</v>
      </c>
      <c r="L169" s="21">
        <f t="shared" ref="L169:L173" si="108">TRUNC(J169+K169,2)</f>
        <v>305.39</v>
      </c>
      <c r="M169" s="115">
        <f t="shared" ref="M169:M173" si="109">IF((J169+K169),TRUNC((J169/(J169+K169)*O169),2),0)</f>
        <v>14388.22</v>
      </c>
      <c r="N169" s="115">
        <f t="shared" ref="N169:N173" si="110">IF((J169+K169),TRUNC((K169/(J169+K169)*O169),2),0)</f>
        <v>5706.43</v>
      </c>
      <c r="O169" s="21">
        <f t="shared" ref="O169:O173" si="111">TRUNC(L169*E169,2)</f>
        <v>20094.66</v>
      </c>
      <c r="P169" s="24" t="str">
        <f>IF(O169&lt;=(Relatório!O158*1.05),"PREÇO VÁLIDO","PREÇO INVÁLIDO")</f>
        <v>PREÇO VÁLIDO</v>
      </c>
      <c r="Q169" s="109"/>
    </row>
    <row r="170" spans="1:17" ht="18" x14ac:dyDescent="0.2">
      <c r="A170" s="110" t="s">
        <v>65</v>
      </c>
      <c r="B170" s="111">
        <v>92759</v>
      </c>
      <c r="C170" s="112" t="s">
        <v>41</v>
      </c>
      <c r="D170" s="112" t="s">
        <v>38</v>
      </c>
      <c r="E170" s="127">
        <v>131.6</v>
      </c>
      <c r="F170" s="114">
        <f>Relatório!F159</f>
        <v>9.5399999999999991</v>
      </c>
      <c r="G170" s="114">
        <f>Relatório!G159</f>
        <v>4.9000000000000004</v>
      </c>
      <c r="H170" s="21">
        <f t="shared" si="104"/>
        <v>14.44</v>
      </c>
      <c r="I170" s="114">
        <f t="shared" si="105"/>
        <v>20.52</v>
      </c>
      <c r="J170" s="22">
        <f t="shared" si="106"/>
        <v>11.497608</v>
      </c>
      <c r="K170" s="22">
        <f t="shared" si="107"/>
        <v>5.9054800000000007</v>
      </c>
      <c r="L170" s="21">
        <f t="shared" si="108"/>
        <v>17.399999999999999</v>
      </c>
      <c r="M170" s="115">
        <f t="shared" si="109"/>
        <v>1512.81</v>
      </c>
      <c r="N170" s="115">
        <f t="shared" si="110"/>
        <v>777.02</v>
      </c>
      <c r="O170" s="21">
        <f t="shared" si="111"/>
        <v>2289.84</v>
      </c>
      <c r="P170" s="24" t="str">
        <f>IF(O170&lt;=(Relatório!O159*1.05),"PREÇO VÁLIDO","PREÇO INVÁLIDO")</f>
        <v>PREÇO VÁLIDO</v>
      </c>
      <c r="Q170" s="109"/>
    </row>
    <row r="171" spans="1:17" ht="18" x14ac:dyDescent="0.2">
      <c r="A171" s="110" t="s">
        <v>65</v>
      </c>
      <c r="B171" s="111">
        <v>92760</v>
      </c>
      <c r="C171" s="112" t="s">
        <v>120</v>
      </c>
      <c r="D171" s="112" t="s">
        <v>38</v>
      </c>
      <c r="E171" s="126">
        <v>91.4</v>
      </c>
      <c r="F171" s="114">
        <f>Relatório!F160</f>
        <v>10.130000000000001</v>
      </c>
      <c r="G171" s="114">
        <f>Relatório!G160</f>
        <v>3.27</v>
      </c>
      <c r="H171" s="21">
        <f t="shared" si="104"/>
        <v>13.4</v>
      </c>
      <c r="I171" s="114">
        <f t="shared" si="105"/>
        <v>20.52</v>
      </c>
      <c r="J171" s="22">
        <f t="shared" si="106"/>
        <v>12.208676000000001</v>
      </c>
      <c r="K171" s="22">
        <f t="shared" si="107"/>
        <v>3.941004</v>
      </c>
      <c r="L171" s="21">
        <f t="shared" si="108"/>
        <v>16.14</v>
      </c>
      <c r="M171" s="115">
        <f t="shared" si="109"/>
        <v>1115.19</v>
      </c>
      <c r="N171" s="115">
        <f t="shared" si="110"/>
        <v>359.99</v>
      </c>
      <c r="O171" s="21">
        <f t="shared" si="111"/>
        <v>1475.19</v>
      </c>
      <c r="P171" s="24" t="str">
        <f>IF(O171&lt;=(Relatório!O160*1.05),"PREÇO VÁLIDO","PREÇO INVÁLIDO")</f>
        <v>PREÇO VÁLIDO</v>
      </c>
      <c r="Q171" s="109"/>
    </row>
    <row r="172" spans="1:17" ht="18" x14ac:dyDescent="0.2">
      <c r="A172" s="110" t="s">
        <v>65</v>
      </c>
      <c r="B172" s="111">
        <v>92763</v>
      </c>
      <c r="C172" s="112" t="s">
        <v>115</v>
      </c>
      <c r="D172" s="112" t="s">
        <v>38</v>
      </c>
      <c r="E172" s="127">
        <v>185.8</v>
      </c>
      <c r="F172" s="114">
        <f>Relatório!F161</f>
        <v>8.35</v>
      </c>
      <c r="G172" s="114">
        <f>Relatório!G161</f>
        <v>0.88</v>
      </c>
      <c r="H172" s="21">
        <f t="shared" si="104"/>
        <v>9.23</v>
      </c>
      <c r="I172" s="114">
        <f t="shared" si="105"/>
        <v>20.52</v>
      </c>
      <c r="J172" s="22">
        <f t="shared" si="106"/>
        <v>10.063419999999999</v>
      </c>
      <c r="K172" s="22">
        <f t="shared" si="107"/>
        <v>1.060576</v>
      </c>
      <c r="L172" s="21">
        <f t="shared" si="108"/>
        <v>11.12</v>
      </c>
      <c r="M172" s="115">
        <f t="shared" si="109"/>
        <v>1869.1</v>
      </c>
      <c r="N172" s="115">
        <f t="shared" si="110"/>
        <v>196.98</v>
      </c>
      <c r="O172" s="21">
        <f t="shared" si="111"/>
        <v>2066.09</v>
      </c>
      <c r="P172" s="24" t="str">
        <f>IF(O172&lt;=(Relatório!O161*1.05),"PREÇO VÁLIDO","PREÇO INVÁLIDO")</f>
        <v>PREÇO VÁLIDO</v>
      </c>
      <c r="Q172" s="109"/>
    </row>
    <row r="173" spans="1:17" ht="27" x14ac:dyDescent="0.2">
      <c r="A173" s="128" t="s">
        <v>82</v>
      </c>
      <c r="B173" s="129" t="s">
        <v>116</v>
      </c>
      <c r="C173" s="129" t="s">
        <v>117</v>
      </c>
      <c r="D173" s="129" t="s">
        <v>30</v>
      </c>
      <c r="E173" s="132">
        <v>4.4000000000000004</v>
      </c>
      <c r="F173" s="114">
        <f>Relatório!F162</f>
        <v>358.57499999999999</v>
      </c>
      <c r="G173" s="114">
        <f>Relatório!G162</f>
        <v>358.57499999999999</v>
      </c>
      <c r="H173" s="21">
        <f t="shared" si="104"/>
        <v>717.15</v>
      </c>
      <c r="I173" s="114">
        <f t="shared" si="105"/>
        <v>20.52</v>
      </c>
      <c r="J173" s="22">
        <f t="shared" si="106"/>
        <v>432.15458999999998</v>
      </c>
      <c r="K173" s="22">
        <f t="shared" si="107"/>
        <v>432.15458999999998</v>
      </c>
      <c r="L173" s="21">
        <f t="shared" si="108"/>
        <v>864.3</v>
      </c>
      <c r="M173" s="115">
        <f t="shared" si="109"/>
        <v>1901.46</v>
      </c>
      <c r="N173" s="115">
        <f t="shared" si="110"/>
        <v>1901.46</v>
      </c>
      <c r="O173" s="21">
        <f t="shared" si="111"/>
        <v>3802.92</v>
      </c>
      <c r="P173" s="24" t="str">
        <f>IF(O173&lt;=(Relatório!O162*1.05),"PREÇO VÁLIDO","PREÇO INVÁLIDO")</f>
        <v>PREÇO VÁLIDO</v>
      </c>
      <c r="Q173" s="109"/>
    </row>
    <row r="174" spans="1:17" x14ac:dyDescent="0.2">
      <c r="A174" s="116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09"/>
    </row>
    <row r="175" spans="1:17" x14ac:dyDescent="0.2">
      <c r="A175" s="107" t="s">
        <v>144</v>
      </c>
      <c r="B175" s="108"/>
      <c r="C175" s="108"/>
      <c r="D175" s="108"/>
      <c r="E175" s="108"/>
      <c r="F175" s="123"/>
      <c r="G175" s="123"/>
      <c r="H175" s="108"/>
      <c r="I175" s="108"/>
      <c r="J175" s="108"/>
      <c r="K175" s="108"/>
      <c r="L175" s="108"/>
      <c r="M175" s="108"/>
      <c r="N175" s="108"/>
      <c r="O175" s="108"/>
      <c r="P175" s="108"/>
      <c r="Q175" s="109"/>
    </row>
    <row r="176" spans="1:17" ht="18" x14ac:dyDescent="0.2">
      <c r="A176" s="56" t="s">
        <v>14</v>
      </c>
      <c r="B176" s="55" t="s">
        <v>15</v>
      </c>
      <c r="C176" s="55" t="s">
        <v>16</v>
      </c>
      <c r="D176" s="55" t="s">
        <v>17</v>
      </c>
      <c r="E176" s="57" t="s">
        <v>18</v>
      </c>
      <c r="F176" s="55" t="s">
        <v>19</v>
      </c>
      <c r="G176" s="57" t="s">
        <v>20</v>
      </c>
      <c r="H176" s="55" t="s">
        <v>21</v>
      </c>
      <c r="I176" s="55" t="s">
        <v>22</v>
      </c>
      <c r="J176" s="55" t="s">
        <v>33</v>
      </c>
      <c r="K176" s="55" t="s">
        <v>34</v>
      </c>
      <c r="L176" s="55" t="s">
        <v>23</v>
      </c>
      <c r="M176" s="55" t="s">
        <v>35</v>
      </c>
      <c r="N176" s="55" t="s">
        <v>36</v>
      </c>
      <c r="O176" s="55" t="s">
        <v>24</v>
      </c>
      <c r="P176" s="55" t="s">
        <v>25</v>
      </c>
      <c r="Q176" s="109"/>
    </row>
    <row r="177" spans="1:17" ht="18" x14ac:dyDescent="0.2">
      <c r="A177" s="110" t="s">
        <v>65</v>
      </c>
      <c r="B177" s="124">
        <v>103761</v>
      </c>
      <c r="C177" s="112" t="s">
        <v>136</v>
      </c>
      <c r="D177" s="112" t="s">
        <v>27</v>
      </c>
      <c r="E177" s="126">
        <v>28.7</v>
      </c>
      <c r="F177" s="114">
        <f>Relatório!F166</f>
        <v>76.19</v>
      </c>
      <c r="G177" s="114">
        <f>Relatório!G166</f>
        <v>31.96</v>
      </c>
      <c r="H177" s="21">
        <f t="shared" ref="H177:H179" si="112">TRUNC(F177+G177,2)</f>
        <v>108.15</v>
      </c>
      <c r="I177" s="114">
        <f t="shared" ref="I177:I179" si="113">$B$10</f>
        <v>20.52</v>
      </c>
      <c r="J177" s="22">
        <f t="shared" ref="J177:J179" si="114">F177+(I177/100*F177)</f>
        <v>91.824187999999992</v>
      </c>
      <c r="K177" s="22">
        <f t="shared" ref="K177:K179" si="115">G177+(I177/100*G177)</f>
        <v>38.518191999999999</v>
      </c>
      <c r="L177" s="21">
        <f t="shared" ref="L177:L179" si="116">TRUNC(J177+K177,2)</f>
        <v>130.34</v>
      </c>
      <c r="M177" s="115">
        <f t="shared" ref="M177:M179" si="117">IF((J177+K177),TRUNC((J177/(J177+K177)*O177),2),0)</f>
        <v>2635.3</v>
      </c>
      <c r="N177" s="115">
        <f t="shared" ref="N177:N179" si="118">IF((J177+K177),TRUNC((K177/(J177+K177)*O177),2),0)</f>
        <v>1105.44</v>
      </c>
      <c r="O177" s="21">
        <f t="shared" ref="O177:O179" si="119">TRUNC(L177*E177,2)</f>
        <v>3740.75</v>
      </c>
      <c r="P177" s="24" t="str">
        <f>IF(O177&lt;=(Relatório!O166*1.05),"PREÇO VÁLIDO","PREÇO INVÁLIDO")</f>
        <v>PREÇO VÁLIDO</v>
      </c>
      <c r="Q177" s="109"/>
    </row>
    <row r="178" spans="1:17" ht="18" x14ac:dyDescent="0.2">
      <c r="A178" s="110" t="s">
        <v>65</v>
      </c>
      <c r="B178" s="111">
        <v>92771</v>
      </c>
      <c r="C178" s="112" t="s">
        <v>101</v>
      </c>
      <c r="D178" s="112" t="s">
        <v>38</v>
      </c>
      <c r="E178" s="127">
        <v>225.6</v>
      </c>
      <c r="F178" s="114">
        <f>Relatório!F167</f>
        <v>9.5399999999999991</v>
      </c>
      <c r="G178" s="114">
        <f>Relatório!G167</f>
        <v>1</v>
      </c>
      <c r="H178" s="21">
        <f t="shared" si="112"/>
        <v>10.54</v>
      </c>
      <c r="I178" s="114">
        <f t="shared" si="113"/>
        <v>20.52</v>
      </c>
      <c r="J178" s="22">
        <f t="shared" si="114"/>
        <v>11.497608</v>
      </c>
      <c r="K178" s="22">
        <f t="shared" si="115"/>
        <v>1.2052</v>
      </c>
      <c r="L178" s="21">
        <f t="shared" si="116"/>
        <v>12.7</v>
      </c>
      <c r="M178" s="115">
        <f t="shared" si="117"/>
        <v>2593.2800000000002</v>
      </c>
      <c r="N178" s="115">
        <f t="shared" si="118"/>
        <v>271.83</v>
      </c>
      <c r="O178" s="21">
        <f t="shared" si="119"/>
        <v>2865.12</v>
      </c>
      <c r="P178" s="24" t="str">
        <f>IF(O178&lt;=(Relatório!O167*1.05),"PREÇO VÁLIDO","PREÇO INVÁLIDO")</f>
        <v>PREÇO VÁLIDO</v>
      </c>
      <c r="Q178" s="109"/>
    </row>
    <row r="179" spans="1:17" ht="27" x14ac:dyDescent="0.2">
      <c r="A179" s="128" t="s">
        <v>82</v>
      </c>
      <c r="B179" s="129" t="s">
        <v>116</v>
      </c>
      <c r="C179" s="129" t="s">
        <v>117</v>
      </c>
      <c r="D179" s="129" t="s">
        <v>30</v>
      </c>
      <c r="E179" s="132">
        <v>5.7</v>
      </c>
      <c r="F179" s="114">
        <f>Relatório!F168</f>
        <v>358.57499999999999</v>
      </c>
      <c r="G179" s="114">
        <f>Relatório!G168</f>
        <v>358.57499999999999</v>
      </c>
      <c r="H179" s="21">
        <f t="shared" si="112"/>
        <v>717.15</v>
      </c>
      <c r="I179" s="114">
        <f t="shared" si="113"/>
        <v>20.52</v>
      </c>
      <c r="J179" s="22">
        <f t="shared" si="114"/>
        <v>432.15458999999998</v>
      </c>
      <c r="K179" s="22">
        <f t="shared" si="115"/>
        <v>432.15458999999998</v>
      </c>
      <c r="L179" s="21">
        <f t="shared" si="116"/>
        <v>864.3</v>
      </c>
      <c r="M179" s="115">
        <f t="shared" si="117"/>
        <v>2463.25</v>
      </c>
      <c r="N179" s="115">
        <f t="shared" si="118"/>
        <v>2463.25</v>
      </c>
      <c r="O179" s="21">
        <f t="shared" si="119"/>
        <v>4926.51</v>
      </c>
      <c r="P179" s="24" t="str">
        <f>IF(O179&lt;=(Relatório!O168*1.05),"PREÇO VÁLIDO","PREÇO INVÁLIDO")</f>
        <v>PREÇO VÁLIDO</v>
      </c>
      <c r="Q179" s="109"/>
    </row>
    <row r="180" spans="1:17" x14ac:dyDescent="0.2">
      <c r="A180" s="116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09"/>
    </row>
    <row r="181" spans="1:17" x14ac:dyDescent="0.2">
      <c r="A181" s="107" t="s">
        <v>145</v>
      </c>
      <c r="B181" s="108"/>
      <c r="C181" s="108"/>
      <c r="D181" s="108"/>
      <c r="E181" s="108"/>
      <c r="F181" s="123"/>
      <c r="G181" s="123"/>
      <c r="H181" s="108"/>
      <c r="I181" s="108"/>
      <c r="J181" s="108"/>
      <c r="K181" s="108"/>
      <c r="L181" s="108"/>
      <c r="M181" s="108"/>
      <c r="N181" s="108"/>
      <c r="O181" s="108"/>
      <c r="P181" s="108"/>
      <c r="Q181" s="109"/>
    </row>
    <row r="182" spans="1:17" x14ac:dyDescent="0.2">
      <c r="A182" s="107" t="s">
        <v>146</v>
      </c>
      <c r="B182" s="108"/>
      <c r="C182" s="108"/>
      <c r="D182" s="108"/>
      <c r="E182" s="108"/>
      <c r="F182" s="123"/>
      <c r="G182" s="123"/>
      <c r="H182" s="108"/>
      <c r="I182" s="108"/>
      <c r="J182" s="108"/>
      <c r="K182" s="108"/>
      <c r="L182" s="108"/>
      <c r="M182" s="108"/>
      <c r="N182" s="108"/>
      <c r="O182" s="108"/>
      <c r="P182" s="108"/>
      <c r="Q182" s="109"/>
    </row>
    <row r="183" spans="1:17" ht="18" x14ac:dyDescent="0.2">
      <c r="A183" s="56" t="s">
        <v>14</v>
      </c>
      <c r="B183" s="55" t="s">
        <v>15</v>
      </c>
      <c r="C183" s="55" t="s">
        <v>16</v>
      </c>
      <c r="D183" s="55" t="s">
        <v>17</v>
      </c>
      <c r="E183" s="57" t="s">
        <v>18</v>
      </c>
      <c r="F183" s="55" t="s">
        <v>19</v>
      </c>
      <c r="G183" s="57" t="s">
        <v>20</v>
      </c>
      <c r="H183" s="55" t="s">
        <v>21</v>
      </c>
      <c r="I183" s="55" t="s">
        <v>22</v>
      </c>
      <c r="J183" s="55" t="s">
        <v>33</v>
      </c>
      <c r="K183" s="55" t="s">
        <v>34</v>
      </c>
      <c r="L183" s="55" t="s">
        <v>23</v>
      </c>
      <c r="M183" s="55" t="s">
        <v>35</v>
      </c>
      <c r="N183" s="55" t="s">
        <v>36</v>
      </c>
      <c r="O183" s="55" t="s">
        <v>24</v>
      </c>
      <c r="P183" s="55" t="s">
        <v>25</v>
      </c>
      <c r="Q183" s="109"/>
    </row>
    <row r="184" spans="1:17" ht="18" x14ac:dyDescent="0.2">
      <c r="A184" s="110" t="s">
        <v>65</v>
      </c>
      <c r="B184" s="111">
        <v>92413</v>
      </c>
      <c r="C184" s="112" t="s">
        <v>114</v>
      </c>
      <c r="D184" s="112" t="s">
        <v>27</v>
      </c>
      <c r="E184" s="126">
        <v>30.7</v>
      </c>
      <c r="F184" s="114">
        <f>Relatório!F173</f>
        <v>41.94</v>
      </c>
      <c r="G184" s="114">
        <f>Relatório!G173</f>
        <v>69.34</v>
      </c>
      <c r="H184" s="21">
        <f t="shared" ref="H184:H188" si="120">TRUNC(F184+G184,2)</f>
        <v>111.28</v>
      </c>
      <c r="I184" s="114">
        <f t="shared" ref="I184:I188" si="121">$B$10</f>
        <v>20.52</v>
      </c>
      <c r="J184" s="22">
        <f t="shared" ref="J184:J188" si="122">F184+(I184/100*F184)</f>
        <v>50.546087999999997</v>
      </c>
      <c r="K184" s="22">
        <f t="shared" ref="K184:K188" si="123">G184+(I184/100*G184)</f>
        <v>83.568567999999999</v>
      </c>
      <c r="L184" s="21">
        <f t="shared" ref="L184:L188" si="124">TRUNC(J184+K184,2)</f>
        <v>134.11000000000001</v>
      </c>
      <c r="M184" s="115">
        <f t="shared" ref="M184:M188" si="125">IF((J184+K184),TRUNC((J184/(J184+K184)*O184),2),0)</f>
        <v>1551.7</v>
      </c>
      <c r="N184" s="115">
        <f t="shared" ref="N184:N188" si="126">IF((J184+K184),TRUNC((K184/(J184+K184)*O184),2),0)</f>
        <v>2565.46</v>
      </c>
      <c r="O184" s="21">
        <f t="shared" ref="O184:O188" si="127">TRUNC(L184*E184,2)</f>
        <v>4117.17</v>
      </c>
      <c r="P184" s="24" t="str">
        <f>IF(O184&lt;=(Relatório!O173*1.05),"PREÇO VÁLIDO","PREÇO INVÁLIDO")</f>
        <v>PREÇO VÁLIDO</v>
      </c>
      <c r="Q184" s="109"/>
    </row>
    <row r="185" spans="1:17" ht="18" x14ac:dyDescent="0.2">
      <c r="A185" s="110" t="s">
        <v>65</v>
      </c>
      <c r="B185" s="111">
        <v>92759</v>
      </c>
      <c r="C185" s="112" t="s">
        <v>41</v>
      </c>
      <c r="D185" s="112" t="s">
        <v>38</v>
      </c>
      <c r="E185" s="126">
        <v>42.7</v>
      </c>
      <c r="F185" s="114">
        <f>Relatório!F174</f>
        <v>9.5399999999999991</v>
      </c>
      <c r="G185" s="114">
        <f>Relatório!G174</f>
        <v>4.9000000000000004</v>
      </c>
      <c r="H185" s="21">
        <f t="shared" si="120"/>
        <v>14.44</v>
      </c>
      <c r="I185" s="114">
        <f t="shared" si="121"/>
        <v>20.52</v>
      </c>
      <c r="J185" s="22">
        <f t="shared" si="122"/>
        <v>11.497608</v>
      </c>
      <c r="K185" s="22">
        <f t="shared" si="123"/>
        <v>5.9054800000000007</v>
      </c>
      <c r="L185" s="21">
        <f t="shared" si="124"/>
        <v>17.399999999999999</v>
      </c>
      <c r="M185" s="115">
        <f t="shared" si="125"/>
        <v>490.86</v>
      </c>
      <c r="N185" s="115">
        <f t="shared" si="126"/>
        <v>252.11</v>
      </c>
      <c r="O185" s="21">
        <f t="shared" si="127"/>
        <v>742.98</v>
      </c>
      <c r="P185" s="24" t="str">
        <f>IF(O185&lt;=(Relatório!O174*1.05),"PREÇO VÁLIDO","PREÇO INVÁLIDO")</f>
        <v>PREÇO VÁLIDO</v>
      </c>
      <c r="Q185" s="109"/>
    </row>
    <row r="186" spans="1:17" ht="18" x14ac:dyDescent="0.2">
      <c r="A186" s="110" t="s">
        <v>65</v>
      </c>
      <c r="B186" s="111">
        <v>92762</v>
      </c>
      <c r="C186" s="112" t="s">
        <v>43</v>
      </c>
      <c r="D186" s="112" t="s">
        <v>38</v>
      </c>
      <c r="E186" s="126">
        <v>15.1</v>
      </c>
      <c r="F186" s="114">
        <f>Relatório!F175</f>
        <v>9.6199999999999992</v>
      </c>
      <c r="G186" s="114">
        <f>Relatório!G175</f>
        <v>1.4</v>
      </c>
      <c r="H186" s="21">
        <f t="shared" si="120"/>
        <v>11.02</v>
      </c>
      <c r="I186" s="114">
        <f t="shared" si="121"/>
        <v>20.52</v>
      </c>
      <c r="J186" s="22">
        <f t="shared" si="122"/>
        <v>11.594023999999999</v>
      </c>
      <c r="K186" s="22">
        <f t="shared" si="123"/>
        <v>1.6872799999999999</v>
      </c>
      <c r="L186" s="21">
        <f t="shared" si="124"/>
        <v>13.28</v>
      </c>
      <c r="M186" s="115">
        <f t="shared" si="125"/>
        <v>175.04</v>
      </c>
      <c r="N186" s="115">
        <f t="shared" si="126"/>
        <v>25.47</v>
      </c>
      <c r="O186" s="21">
        <f t="shared" si="127"/>
        <v>200.52</v>
      </c>
      <c r="P186" s="24" t="str">
        <f>IF(O186&lt;=(Relatório!O175*1.05),"PREÇO VÁLIDO","PREÇO INVÁLIDO")</f>
        <v>PREÇO VÁLIDO</v>
      </c>
      <c r="Q186" s="109"/>
    </row>
    <row r="187" spans="1:17" ht="27" x14ac:dyDescent="0.2">
      <c r="A187" s="128" t="s">
        <v>82</v>
      </c>
      <c r="B187" s="129" t="s">
        <v>116</v>
      </c>
      <c r="C187" s="129" t="s">
        <v>117</v>
      </c>
      <c r="D187" s="129" t="s">
        <v>30</v>
      </c>
      <c r="E187" s="132">
        <v>2</v>
      </c>
      <c r="F187" s="114">
        <f>Relatório!F176</f>
        <v>358.57499999999999</v>
      </c>
      <c r="G187" s="114">
        <f>Relatório!G176</f>
        <v>358.57499999999999</v>
      </c>
      <c r="H187" s="21">
        <f t="shared" si="120"/>
        <v>717.15</v>
      </c>
      <c r="I187" s="114">
        <f t="shared" si="121"/>
        <v>20.52</v>
      </c>
      <c r="J187" s="22">
        <f t="shared" si="122"/>
        <v>432.15458999999998</v>
      </c>
      <c r="K187" s="22">
        <f t="shared" si="123"/>
        <v>432.15458999999998</v>
      </c>
      <c r="L187" s="21">
        <f t="shared" si="124"/>
        <v>864.3</v>
      </c>
      <c r="M187" s="115">
        <f t="shared" si="125"/>
        <v>864.3</v>
      </c>
      <c r="N187" s="115">
        <f t="shared" si="126"/>
        <v>864.3</v>
      </c>
      <c r="O187" s="21">
        <f t="shared" si="127"/>
        <v>1728.6</v>
      </c>
      <c r="P187" s="24" t="str">
        <f>IF(O187&lt;=(Relatório!O176*1.05),"PREÇO VÁLIDO","PREÇO INVÁLIDO")</f>
        <v>PREÇO VÁLIDO</v>
      </c>
      <c r="Q187" s="109"/>
    </row>
    <row r="188" spans="1:17" ht="18" x14ac:dyDescent="0.2">
      <c r="A188" s="110" t="s">
        <v>65</v>
      </c>
      <c r="B188" s="111">
        <v>92763</v>
      </c>
      <c r="C188" s="112" t="s">
        <v>115</v>
      </c>
      <c r="D188" s="112" t="s">
        <v>38</v>
      </c>
      <c r="E188" s="127">
        <v>141.1</v>
      </c>
      <c r="F188" s="114">
        <f>Relatório!F177</f>
        <v>8.35</v>
      </c>
      <c r="G188" s="114">
        <f>Relatório!G177</f>
        <v>0.88</v>
      </c>
      <c r="H188" s="21">
        <f t="shared" si="120"/>
        <v>9.23</v>
      </c>
      <c r="I188" s="114">
        <f t="shared" si="121"/>
        <v>20.52</v>
      </c>
      <c r="J188" s="22">
        <f t="shared" si="122"/>
        <v>10.063419999999999</v>
      </c>
      <c r="K188" s="22">
        <f t="shared" si="123"/>
        <v>1.060576</v>
      </c>
      <c r="L188" s="21">
        <f t="shared" si="124"/>
        <v>11.12</v>
      </c>
      <c r="M188" s="115">
        <f t="shared" si="125"/>
        <v>1419.43</v>
      </c>
      <c r="N188" s="115">
        <f t="shared" si="126"/>
        <v>149.59</v>
      </c>
      <c r="O188" s="21">
        <f t="shared" si="127"/>
        <v>1569.03</v>
      </c>
      <c r="P188" s="24" t="str">
        <f>IF(O188&lt;=(Relatório!O177*1.05),"PREÇO VÁLIDO","PREÇO INVÁLIDO")</f>
        <v>PREÇO VÁLIDO</v>
      </c>
      <c r="Q188" s="109"/>
    </row>
    <row r="189" spans="1:17" x14ac:dyDescent="0.2">
      <c r="A189" s="116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09"/>
    </row>
    <row r="190" spans="1:17" x14ac:dyDescent="0.2">
      <c r="A190" s="107" t="s">
        <v>147</v>
      </c>
      <c r="B190" s="108"/>
      <c r="C190" s="108"/>
      <c r="D190" s="108"/>
      <c r="E190" s="108"/>
      <c r="F190" s="123"/>
      <c r="G190" s="123"/>
      <c r="H190" s="108"/>
      <c r="I190" s="108"/>
      <c r="J190" s="108"/>
      <c r="K190" s="108"/>
      <c r="L190" s="108"/>
      <c r="M190" s="108"/>
      <c r="N190" s="108"/>
      <c r="O190" s="108"/>
      <c r="P190" s="108"/>
      <c r="Q190" s="109"/>
    </row>
    <row r="191" spans="1:17" ht="18" x14ac:dyDescent="0.2">
      <c r="A191" s="56" t="s">
        <v>14</v>
      </c>
      <c r="B191" s="55" t="s">
        <v>15</v>
      </c>
      <c r="C191" s="55" t="s">
        <v>16</v>
      </c>
      <c r="D191" s="55" t="s">
        <v>17</v>
      </c>
      <c r="E191" s="57" t="s">
        <v>18</v>
      </c>
      <c r="F191" s="55" t="s">
        <v>19</v>
      </c>
      <c r="G191" s="57" t="s">
        <v>20</v>
      </c>
      <c r="H191" s="55" t="s">
        <v>21</v>
      </c>
      <c r="I191" s="55" t="s">
        <v>22</v>
      </c>
      <c r="J191" s="55" t="s">
        <v>33</v>
      </c>
      <c r="K191" s="55" t="s">
        <v>34</v>
      </c>
      <c r="L191" s="55" t="s">
        <v>23</v>
      </c>
      <c r="M191" s="55" t="s">
        <v>35</v>
      </c>
      <c r="N191" s="55" t="s">
        <v>36</v>
      </c>
      <c r="O191" s="55" t="s">
        <v>24</v>
      </c>
      <c r="P191" s="55" t="s">
        <v>25</v>
      </c>
      <c r="Q191" s="109"/>
    </row>
    <row r="192" spans="1:17" ht="18" x14ac:dyDescent="0.2">
      <c r="A192" s="110" t="s">
        <v>65</v>
      </c>
      <c r="B192" s="111">
        <v>92448</v>
      </c>
      <c r="C192" s="112" t="s">
        <v>119</v>
      </c>
      <c r="D192" s="112" t="s">
        <v>27</v>
      </c>
      <c r="E192" s="126">
        <v>23.3</v>
      </c>
      <c r="F192" s="114">
        <f>Relatório!F181</f>
        <v>181.44</v>
      </c>
      <c r="G192" s="114">
        <f>Relatório!G181</f>
        <v>71.959999999999994</v>
      </c>
      <c r="H192" s="21">
        <f t="shared" ref="H192:H195" si="128">TRUNC(F192+G192,2)</f>
        <v>253.4</v>
      </c>
      <c r="I192" s="114">
        <f t="shared" ref="I192:I195" si="129">$B$10</f>
        <v>20.52</v>
      </c>
      <c r="J192" s="22">
        <f t="shared" ref="J192:J195" si="130">F192+(I192/100*F192)</f>
        <v>218.67148800000001</v>
      </c>
      <c r="K192" s="22">
        <f t="shared" ref="K192:K195" si="131">G192+(I192/100*G192)</f>
        <v>86.726191999999998</v>
      </c>
      <c r="L192" s="21">
        <f t="shared" ref="L192:L195" si="132">TRUNC(J192+K192,2)</f>
        <v>305.39</v>
      </c>
      <c r="M192" s="115">
        <f t="shared" ref="M192:M195" si="133">IF((J192+K192),TRUNC((J192/(J192+K192)*O192),2),0)</f>
        <v>5094.91</v>
      </c>
      <c r="N192" s="115">
        <f t="shared" ref="N192:N195" si="134">IF((J192+K192),TRUNC((K192/(J192+K192)*O192),2),0)</f>
        <v>2020.66</v>
      </c>
      <c r="O192" s="21">
        <f t="shared" ref="O192:O195" si="135">TRUNC(L192*E192,2)</f>
        <v>7115.58</v>
      </c>
      <c r="P192" s="24" t="str">
        <f>IF(O192&lt;=(Relatório!O181*1.05),"PREÇO VÁLIDO","PREÇO INVÁLIDO")</f>
        <v>PREÇO VÁLIDO</v>
      </c>
      <c r="Q192" s="109"/>
    </row>
    <row r="193" spans="1:17" ht="18" x14ac:dyDescent="0.2">
      <c r="A193" s="110" t="s">
        <v>65</v>
      </c>
      <c r="B193" s="111">
        <v>92759</v>
      </c>
      <c r="C193" s="112" t="s">
        <v>41</v>
      </c>
      <c r="D193" s="112" t="s">
        <v>38</v>
      </c>
      <c r="E193" s="126">
        <v>18.8</v>
      </c>
      <c r="F193" s="114">
        <f>Relatório!F182</f>
        <v>9.5399999999999991</v>
      </c>
      <c r="G193" s="114">
        <f>Relatório!G182</f>
        <v>4.9000000000000004</v>
      </c>
      <c r="H193" s="21">
        <f t="shared" si="128"/>
        <v>14.44</v>
      </c>
      <c r="I193" s="114">
        <f t="shared" si="129"/>
        <v>20.52</v>
      </c>
      <c r="J193" s="22">
        <f t="shared" si="130"/>
        <v>11.497608</v>
      </c>
      <c r="K193" s="22">
        <f t="shared" si="131"/>
        <v>5.9054800000000007</v>
      </c>
      <c r="L193" s="21">
        <f t="shared" si="132"/>
        <v>17.399999999999999</v>
      </c>
      <c r="M193" s="115">
        <f t="shared" si="133"/>
        <v>216.11</v>
      </c>
      <c r="N193" s="115">
        <f t="shared" si="134"/>
        <v>111</v>
      </c>
      <c r="O193" s="21">
        <f t="shared" si="135"/>
        <v>327.12</v>
      </c>
      <c r="P193" s="24" t="str">
        <f>IF(O193&lt;=(Relatório!O182*1.05),"PREÇO VÁLIDO","PREÇO INVÁLIDO")</f>
        <v>PREÇO VÁLIDO</v>
      </c>
      <c r="Q193" s="109"/>
    </row>
    <row r="194" spans="1:17" ht="18" x14ac:dyDescent="0.2">
      <c r="A194" s="110" t="s">
        <v>65</v>
      </c>
      <c r="B194" s="111">
        <v>92762</v>
      </c>
      <c r="C194" s="112" t="s">
        <v>43</v>
      </c>
      <c r="D194" s="112" t="s">
        <v>38</v>
      </c>
      <c r="E194" s="126">
        <v>74.599999999999994</v>
      </c>
      <c r="F194" s="114">
        <f>Relatório!F183</f>
        <v>9.6199999999999992</v>
      </c>
      <c r="G194" s="114">
        <f>Relatório!G183</f>
        <v>1.4</v>
      </c>
      <c r="H194" s="21">
        <f t="shared" si="128"/>
        <v>11.02</v>
      </c>
      <c r="I194" s="114">
        <f t="shared" si="129"/>
        <v>20.52</v>
      </c>
      <c r="J194" s="22">
        <f t="shared" si="130"/>
        <v>11.594023999999999</v>
      </c>
      <c r="K194" s="22">
        <f t="shared" si="131"/>
        <v>1.6872799999999999</v>
      </c>
      <c r="L194" s="21">
        <f t="shared" si="132"/>
        <v>13.28</v>
      </c>
      <c r="M194" s="115">
        <f t="shared" si="133"/>
        <v>864.82</v>
      </c>
      <c r="N194" s="115">
        <f t="shared" si="134"/>
        <v>125.85</v>
      </c>
      <c r="O194" s="21">
        <f t="shared" si="135"/>
        <v>990.68</v>
      </c>
      <c r="P194" s="24" t="str">
        <f>IF(O194&lt;=(Relatório!O183*1.05),"PREÇO VÁLIDO","PREÇO INVÁLIDO")</f>
        <v>PREÇO VÁLIDO</v>
      </c>
      <c r="Q194" s="109"/>
    </row>
    <row r="195" spans="1:17" ht="27" x14ac:dyDescent="0.2">
      <c r="A195" s="128" t="s">
        <v>82</v>
      </c>
      <c r="B195" s="129" t="s">
        <v>116</v>
      </c>
      <c r="C195" s="129" t="s">
        <v>117</v>
      </c>
      <c r="D195" s="129" t="s">
        <v>30</v>
      </c>
      <c r="E195" s="132">
        <v>1.7</v>
      </c>
      <c r="F195" s="114">
        <f>Relatório!F184</f>
        <v>358.57499999999999</v>
      </c>
      <c r="G195" s="114">
        <f>Relatório!G184</f>
        <v>358.57499999999999</v>
      </c>
      <c r="H195" s="21">
        <f t="shared" si="128"/>
        <v>717.15</v>
      </c>
      <c r="I195" s="114">
        <f t="shared" si="129"/>
        <v>20.52</v>
      </c>
      <c r="J195" s="22">
        <f t="shared" si="130"/>
        <v>432.15458999999998</v>
      </c>
      <c r="K195" s="22">
        <f t="shared" si="131"/>
        <v>432.15458999999998</v>
      </c>
      <c r="L195" s="21">
        <f t="shared" si="132"/>
        <v>864.3</v>
      </c>
      <c r="M195" s="115">
        <f t="shared" si="133"/>
        <v>734.65</v>
      </c>
      <c r="N195" s="115">
        <f t="shared" si="134"/>
        <v>734.65</v>
      </c>
      <c r="O195" s="21">
        <f t="shared" si="135"/>
        <v>1469.31</v>
      </c>
      <c r="P195" s="24" t="str">
        <f>IF(O195&lt;=(Relatório!O184*1.05),"PREÇO VÁLIDO","PREÇO INVÁLIDO")</f>
        <v>PREÇO VÁLIDO</v>
      </c>
      <c r="Q195" s="109"/>
    </row>
    <row r="196" spans="1:17" x14ac:dyDescent="0.2">
      <c r="A196" s="116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09"/>
    </row>
    <row r="197" spans="1:17" x14ac:dyDescent="0.2">
      <c r="A197" s="107" t="s">
        <v>148</v>
      </c>
      <c r="B197" s="108"/>
      <c r="C197" s="108"/>
      <c r="D197" s="108"/>
      <c r="E197" s="108"/>
      <c r="F197" s="123"/>
      <c r="G197" s="123"/>
      <c r="H197" s="108"/>
      <c r="I197" s="108"/>
      <c r="J197" s="108"/>
      <c r="K197" s="108"/>
      <c r="L197" s="108"/>
      <c r="M197" s="108"/>
      <c r="N197" s="108"/>
      <c r="O197" s="108"/>
      <c r="P197" s="108"/>
      <c r="Q197" s="109"/>
    </row>
    <row r="198" spans="1:17" ht="18" x14ac:dyDescent="0.2">
      <c r="A198" s="56" t="s">
        <v>14</v>
      </c>
      <c r="B198" s="55" t="s">
        <v>15</v>
      </c>
      <c r="C198" s="55" t="s">
        <v>16</v>
      </c>
      <c r="D198" s="55" t="s">
        <v>17</v>
      </c>
      <c r="E198" s="57" t="s">
        <v>18</v>
      </c>
      <c r="F198" s="55" t="s">
        <v>19</v>
      </c>
      <c r="G198" s="57" t="s">
        <v>20</v>
      </c>
      <c r="H198" s="55" t="s">
        <v>21</v>
      </c>
      <c r="I198" s="55" t="s">
        <v>22</v>
      </c>
      <c r="J198" s="55" t="s">
        <v>33</v>
      </c>
      <c r="K198" s="55" t="s">
        <v>34</v>
      </c>
      <c r="L198" s="55" t="s">
        <v>23</v>
      </c>
      <c r="M198" s="55" t="s">
        <v>35</v>
      </c>
      <c r="N198" s="55" t="s">
        <v>36</v>
      </c>
      <c r="O198" s="55" t="s">
        <v>24</v>
      </c>
      <c r="P198" s="55" t="s">
        <v>25</v>
      </c>
      <c r="Q198" s="109"/>
    </row>
    <row r="199" spans="1:17" ht="18" x14ac:dyDescent="0.2">
      <c r="A199" s="110" t="s">
        <v>65</v>
      </c>
      <c r="B199" s="111">
        <v>92767</v>
      </c>
      <c r="C199" s="112" t="s">
        <v>99</v>
      </c>
      <c r="D199" s="112" t="s">
        <v>38</v>
      </c>
      <c r="E199" s="126">
        <v>29.7</v>
      </c>
      <c r="F199" s="114">
        <f>Relatório!F188</f>
        <v>10.02</v>
      </c>
      <c r="G199" s="114">
        <f>Relatório!G188</f>
        <v>5.91</v>
      </c>
      <c r="H199" s="21">
        <f t="shared" ref="H199:H202" si="136">TRUNC(F199+G199,2)</f>
        <v>15.93</v>
      </c>
      <c r="I199" s="114">
        <f t="shared" ref="I199:I202" si="137">$B$10</f>
        <v>20.52</v>
      </c>
      <c r="J199" s="22">
        <f t="shared" ref="J199:J202" si="138">F199+(I199/100*F199)</f>
        <v>12.076103999999999</v>
      </c>
      <c r="K199" s="22">
        <f t="shared" ref="K199:K202" si="139">G199+(I199/100*G199)</f>
        <v>7.1227320000000001</v>
      </c>
      <c r="L199" s="21">
        <f t="shared" ref="L199:L202" si="140">TRUNC(J199+K199,2)</f>
        <v>19.190000000000001</v>
      </c>
      <c r="M199" s="115">
        <f t="shared" ref="M199:M202" si="141">IF((J199+K199),TRUNC((J199/(J199+K199)*O199),2),0)</f>
        <v>358.49</v>
      </c>
      <c r="N199" s="115">
        <f t="shared" ref="N199:N202" si="142">IF((J199+K199),TRUNC((K199/(J199+K199)*O199),2),0)</f>
        <v>211.44</v>
      </c>
      <c r="O199" s="21">
        <f t="shared" ref="O199:O202" si="143">TRUNC(L199*E199,2)</f>
        <v>569.94000000000005</v>
      </c>
      <c r="P199" s="24" t="str">
        <f>IF(O199&lt;=(Relatório!O188*1.05),"PREÇO VÁLIDO","PREÇO INVÁLIDO")</f>
        <v>PREÇO VÁLIDO</v>
      </c>
      <c r="Q199" s="109"/>
    </row>
    <row r="200" spans="1:17" ht="18" x14ac:dyDescent="0.2">
      <c r="A200" s="110" t="s">
        <v>65</v>
      </c>
      <c r="B200" s="111">
        <v>92769</v>
      </c>
      <c r="C200" s="112" t="s">
        <v>57</v>
      </c>
      <c r="D200" s="112" t="s">
        <v>38</v>
      </c>
      <c r="E200" s="136">
        <v>5.5</v>
      </c>
      <c r="F200" s="114">
        <f>Relatório!F189</f>
        <v>10.1</v>
      </c>
      <c r="G200" s="114">
        <f>Relatório!G189</f>
        <v>2.7</v>
      </c>
      <c r="H200" s="21">
        <f t="shared" si="136"/>
        <v>12.8</v>
      </c>
      <c r="I200" s="114">
        <f t="shared" si="137"/>
        <v>20.52</v>
      </c>
      <c r="J200" s="22">
        <f t="shared" si="138"/>
        <v>12.172519999999999</v>
      </c>
      <c r="K200" s="22">
        <f t="shared" si="139"/>
        <v>3.2540400000000003</v>
      </c>
      <c r="L200" s="21">
        <f t="shared" si="140"/>
        <v>15.42</v>
      </c>
      <c r="M200" s="115">
        <f t="shared" si="141"/>
        <v>66.92</v>
      </c>
      <c r="N200" s="115">
        <f t="shared" si="142"/>
        <v>17.88</v>
      </c>
      <c r="O200" s="21">
        <f t="shared" si="143"/>
        <v>84.81</v>
      </c>
      <c r="P200" s="24" t="str">
        <f>IF(O200&lt;=(Relatório!O189*1.05),"PREÇO VÁLIDO","PREÇO INVÁLIDO")</f>
        <v>PREÇO VÁLIDO</v>
      </c>
      <c r="Q200" s="109"/>
    </row>
    <row r="201" spans="1:17" ht="27" x14ac:dyDescent="0.2">
      <c r="A201" s="128" t="s">
        <v>82</v>
      </c>
      <c r="B201" s="129" t="s">
        <v>116</v>
      </c>
      <c r="C201" s="129" t="s">
        <v>117</v>
      </c>
      <c r="D201" s="129" t="s">
        <v>30</v>
      </c>
      <c r="E201" s="132">
        <v>2.2000000000000002</v>
      </c>
      <c r="F201" s="114">
        <f>Relatório!F190</f>
        <v>358.57499999999999</v>
      </c>
      <c r="G201" s="114">
        <f>Relatório!G190</f>
        <v>358.57499999999999</v>
      </c>
      <c r="H201" s="21">
        <f t="shared" si="136"/>
        <v>717.15</v>
      </c>
      <c r="I201" s="114">
        <f t="shared" si="137"/>
        <v>20.52</v>
      </c>
      <c r="J201" s="22">
        <f t="shared" si="138"/>
        <v>432.15458999999998</v>
      </c>
      <c r="K201" s="22">
        <f t="shared" si="139"/>
        <v>432.15458999999998</v>
      </c>
      <c r="L201" s="21">
        <f t="shared" si="140"/>
        <v>864.3</v>
      </c>
      <c r="M201" s="115">
        <f t="shared" si="141"/>
        <v>950.73</v>
      </c>
      <c r="N201" s="115">
        <f t="shared" si="142"/>
        <v>950.73</v>
      </c>
      <c r="O201" s="21">
        <f t="shared" si="143"/>
        <v>1901.46</v>
      </c>
      <c r="P201" s="24" t="str">
        <f>IF(O201&lt;=(Relatório!O190*1.05),"PREÇO VÁLIDO","PREÇO INVÁLIDO")</f>
        <v>PREÇO VÁLIDO</v>
      </c>
      <c r="Q201" s="109"/>
    </row>
    <row r="202" spans="1:17" ht="18" x14ac:dyDescent="0.2">
      <c r="A202" s="128" t="s">
        <v>82</v>
      </c>
      <c r="B202" s="129" t="s">
        <v>130</v>
      </c>
      <c r="C202" s="129" t="s">
        <v>131</v>
      </c>
      <c r="D202" s="129" t="s">
        <v>27</v>
      </c>
      <c r="E202" s="131">
        <v>29.82</v>
      </c>
      <c r="F202" s="114">
        <f>Relatório!F191</f>
        <v>98.8</v>
      </c>
      <c r="G202" s="114">
        <f>Relatório!G191</f>
        <v>98.8</v>
      </c>
      <c r="H202" s="21">
        <f t="shared" si="136"/>
        <v>197.6</v>
      </c>
      <c r="I202" s="114">
        <f t="shared" si="137"/>
        <v>20.52</v>
      </c>
      <c r="J202" s="22">
        <f t="shared" si="138"/>
        <v>119.07375999999999</v>
      </c>
      <c r="K202" s="22">
        <f t="shared" si="139"/>
        <v>119.07375999999999</v>
      </c>
      <c r="L202" s="21">
        <f t="shared" si="140"/>
        <v>238.14</v>
      </c>
      <c r="M202" s="115">
        <f t="shared" si="141"/>
        <v>3550.66</v>
      </c>
      <c r="N202" s="115">
        <f t="shared" si="142"/>
        <v>3550.66</v>
      </c>
      <c r="O202" s="21">
        <f t="shared" si="143"/>
        <v>7101.33</v>
      </c>
      <c r="P202" s="24" t="str">
        <f>IF(O202&lt;=(Relatório!O191*1.05),"PREÇO VÁLIDO","PREÇO INVÁLIDO")</f>
        <v>PREÇO VÁLIDO</v>
      </c>
      <c r="Q202" s="109"/>
    </row>
    <row r="203" spans="1:17" x14ac:dyDescent="0.2">
      <c r="A203" s="116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09"/>
    </row>
    <row r="204" spans="1:17" x14ac:dyDescent="0.2">
      <c r="A204" s="118" t="s">
        <v>28</v>
      </c>
      <c r="B204" s="119"/>
      <c r="C204" s="119"/>
      <c r="D204" s="119"/>
      <c r="E204" s="119"/>
      <c r="F204" s="120"/>
      <c r="G204" s="120"/>
      <c r="H204" s="119"/>
      <c r="I204" s="119"/>
      <c r="J204" s="119"/>
      <c r="K204" s="119"/>
      <c r="L204" s="119"/>
      <c r="M204" s="119"/>
      <c r="N204" s="119"/>
      <c r="O204" s="134">
        <f>SUM(O72:O202)</f>
        <v>557563.14</v>
      </c>
      <c r="P204" s="135"/>
      <c r="Q204" s="109"/>
    </row>
    <row r="205" spans="1:17" x14ac:dyDescent="0.2">
      <c r="A205" s="116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09"/>
    </row>
    <row r="206" spans="1:17" x14ac:dyDescent="0.2">
      <c r="A206" s="107" t="s">
        <v>149</v>
      </c>
      <c r="B206" s="108"/>
      <c r="C206" s="108"/>
      <c r="D206" s="108"/>
      <c r="E206" s="108"/>
      <c r="F206" s="123"/>
      <c r="G206" s="123"/>
      <c r="H206" s="108"/>
      <c r="I206" s="108"/>
      <c r="J206" s="108"/>
      <c r="K206" s="108"/>
      <c r="L206" s="108"/>
      <c r="M206" s="108"/>
      <c r="N206" s="108"/>
      <c r="O206" s="108"/>
      <c r="P206" s="108"/>
      <c r="Q206" s="109"/>
    </row>
    <row r="207" spans="1:17" ht="18" x14ac:dyDescent="0.2">
      <c r="A207" s="56" t="s">
        <v>14</v>
      </c>
      <c r="B207" s="55" t="s">
        <v>15</v>
      </c>
      <c r="C207" s="55" t="s">
        <v>16</v>
      </c>
      <c r="D207" s="55" t="s">
        <v>17</v>
      </c>
      <c r="E207" s="57" t="s">
        <v>18</v>
      </c>
      <c r="F207" s="55" t="s">
        <v>19</v>
      </c>
      <c r="G207" s="57" t="s">
        <v>20</v>
      </c>
      <c r="H207" s="55" t="s">
        <v>21</v>
      </c>
      <c r="I207" s="55" t="s">
        <v>22</v>
      </c>
      <c r="J207" s="55" t="s">
        <v>33</v>
      </c>
      <c r="K207" s="55" t="s">
        <v>34</v>
      </c>
      <c r="L207" s="55" t="s">
        <v>23</v>
      </c>
      <c r="M207" s="55" t="s">
        <v>35</v>
      </c>
      <c r="N207" s="55" t="s">
        <v>36</v>
      </c>
      <c r="O207" s="55" t="s">
        <v>24</v>
      </c>
      <c r="P207" s="55" t="s">
        <v>25</v>
      </c>
      <c r="Q207" s="109"/>
    </row>
    <row r="208" spans="1:17" ht="18" x14ac:dyDescent="0.2">
      <c r="A208" s="110" t="s">
        <v>65</v>
      </c>
      <c r="B208" s="124">
        <v>103324</v>
      </c>
      <c r="C208" s="112" t="s">
        <v>150</v>
      </c>
      <c r="D208" s="112" t="s">
        <v>27</v>
      </c>
      <c r="E208" s="133">
        <v>1074.6400000000001</v>
      </c>
      <c r="F208" s="114">
        <f>Relatório!F197</f>
        <v>61.41</v>
      </c>
      <c r="G208" s="114">
        <f>Relatório!G197</f>
        <v>32.409999999999997</v>
      </c>
      <c r="H208" s="21">
        <f t="shared" ref="H208:H213" si="144">TRUNC(F208+G208,2)</f>
        <v>93.82</v>
      </c>
      <c r="I208" s="114">
        <f t="shared" ref="I208:I213" si="145">$B$10</f>
        <v>20.52</v>
      </c>
      <c r="J208" s="22">
        <f t="shared" ref="J208:J213" si="146">F208+(I208/100*F208)</f>
        <v>74.011331999999996</v>
      </c>
      <c r="K208" s="22">
        <f t="shared" ref="K208:K213" si="147">G208+(I208/100*G208)</f>
        <v>39.060531999999995</v>
      </c>
      <c r="L208" s="21">
        <f t="shared" ref="L208:L213" si="148">TRUNC(J208+K208,2)</f>
        <v>113.07</v>
      </c>
      <c r="M208" s="115">
        <f t="shared" ref="M208:M213" si="149">IF((J208+K208),TRUNC((J208/(J208+K208)*O208),2),0)</f>
        <v>79534.22</v>
      </c>
      <c r="N208" s="115">
        <f t="shared" ref="N208:N213" si="150">IF((J208+K208),TRUNC((K208/(J208+K208)*O208),2),0)</f>
        <v>41975.31</v>
      </c>
      <c r="O208" s="21">
        <f t="shared" ref="O208:O213" si="151">TRUNC(L208*E208,2)</f>
        <v>121509.54</v>
      </c>
      <c r="P208" s="24" t="str">
        <f>IF(O208&lt;=(Relatório!O197*1.05),"PREÇO VÁLIDO","PREÇO INVÁLIDO")</f>
        <v>PREÇO VÁLIDO</v>
      </c>
      <c r="Q208" s="109"/>
    </row>
    <row r="209" spans="1:17" ht="18" x14ac:dyDescent="0.2">
      <c r="A209" s="110" t="s">
        <v>65</v>
      </c>
      <c r="B209" s="111">
        <v>89480</v>
      </c>
      <c r="C209" s="112" t="s">
        <v>151</v>
      </c>
      <c r="D209" s="112" t="s">
        <v>27</v>
      </c>
      <c r="E209" s="136">
        <v>5.59</v>
      </c>
      <c r="F209" s="114">
        <f>Relatório!F198</f>
        <v>114.16</v>
      </c>
      <c r="G209" s="114">
        <f>Relatório!G198</f>
        <v>53.17</v>
      </c>
      <c r="H209" s="21">
        <f t="shared" si="144"/>
        <v>167.33</v>
      </c>
      <c r="I209" s="114">
        <f t="shared" si="145"/>
        <v>20.52</v>
      </c>
      <c r="J209" s="22">
        <f t="shared" si="146"/>
        <v>137.585632</v>
      </c>
      <c r="K209" s="22">
        <f t="shared" si="147"/>
        <v>64.080483999999998</v>
      </c>
      <c r="L209" s="21">
        <f t="shared" si="148"/>
        <v>201.66</v>
      </c>
      <c r="M209" s="115">
        <f t="shared" si="149"/>
        <v>769.07</v>
      </c>
      <c r="N209" s="115">
        <f t="shared" si="150"/>
        <v>358.19</v>
      </c>
      <c r="O209" s="21">
        <f t="shared" si="151"/>
        <v>1127.27</v>
      </c>
      <c r="P209" s="24" t="str">
        <f>IF(O209&lt;=(Relatório!O198*1.05),"PREÇO VÁLIDO","PREÇO INVÁLIDO")</f>
        <v>PREÇO VÁLIDO</v>
      </c>
      <c r="Q209" s="109"/>
    </row>
    <row r="210" spans="1:17" ht="18" x14ac:dyDescent="0.2">
      <c r="A210" s="110" t="s">
        <v>65</v>
      </c>
      <c r="B210" s="124">
        <v>102235</v>
      </c>
      <c r="C210" s="112" t="s">
        <v>152</v>
      </c>
      <c r="D210" s="112" t="s">
        <v>27</v>
      </c>
      <c r="E210" s="126">
        <v>13.41</v>
      </c>
      <c r="F210" s="114">
        <f>Relatório!F199</f>
        <v>344.43</v>
      </c>
      <c r="G210" s="114">
        <f>Relatório!G199</f>
        <v>62.97</v>
      </c>
      <c r="H210" s="21">
        <f t="shared" si="144"/>
        <v>407.4</v>
      </c>
      <c r="I210" s="114">
        <f t="shared" si="145"/>
        <v>20.52</v>
      </c>
      <c r="J210" s="22">
        <f t="shared" si="146"/>
        <v>415.10703599999999</v>
      </c>
      <c r="K210" s="22">
        <f t="shared" si="147"/>
        <v>75.891443999999993</v>
      </c>
      <c r="L210" s="21">
        <f t="shared" si="148"/>
        <v>490.99</v>
      </c>
      <c r="M210" s="115">
        <f t="shared" si="149"/>
        <v>5566.48</v>
      </c>
      <c r="N210" s="115">
        <f t="shared" si="150"/>
        <v>1017.68</v>
      </c>
      <c r="O210" s="21">
        <f t="shared" si="151"/>
        <v>6584.17</v>
      </c>
      <c r="P210" s="24" t="str">
        <f>IF(O210&lt;=(Relatório!O199*1.05),"PREÇO VÁLIDO","PREÇO INVÁLIDO")</f>
        <v>PREÇO VÁLIDO</v>
      </c>
      <c r="Q210" s="109"/>
    </row>
    <row r="211" spans="1:17" ht="18" x14ac:dyDescent="0.2">
      <c r="A211" s="110" t="s">
        <v>65</v>
      </c>
      <c r="B211" s="111">
        <v>93197</v>
      </c>
      <c r="C211" s="112" t="s">
        <v>153</v>
      </c>
      <c r="D211" s="112" t="s">
        <v>29</v>
      </c>
      <c r="E211" s="127">
        <v>140.46</v>
      </c>
      <c r="F211" s="114">
        <f>Relatório!F200</f>
        <v>53.62</v>
      </c>
      <c r="G211" s="114">
        <f>Relatório!G200</f>
        <v>18.760000000000002</v>
      </c>
      <c r="H211" s="21">
        <f t="shared" si="144"/>
        <v>72.38</v>
      </c>
      <c r="I211" s="114">
        <f t="shared" si="145"/>
        <v>20.52</v>
      </c>
      <c r="J211" s="22">
        <f t="shared" si="146"/>
        <v>64.622823999999994</v>
      </c>
      <c r="K211" s="22">
        <f t="shared" si="147"/>
        <v>22.609552000000001</v>
      </c>
      <c r="L211" s="21">
        <f t="shared" si="148"/>
        <v>87.23</v>
      </c>
      <c r="M211" s="115">
        <f t="shared" si="149"/>
        <v>9076.67</v>
      </c>
      <c r="N211" s="115">
        <f t="shared" si="150"/>
        <v>3175.64</v>
      </c>
      <c r="O211" s="21">
        <f t="shared" si="151"/>
        <v>12252.32</v>
      </c>
      <c r="P211" s="24" t="str">
        <f>IF(O211&lt;=(Relatório!O200*1.05),"PREÇO VÁLIDO","PREÇO INVÁLIDO")</f>
        <v>PREÇO VÁLIDO</v>
      </c>
      <c r="Q211" s="109"/>
    </row>
    <row r="212" spans="1:17" ht="18" x14ac:dyDescent="0.2">
      <c r="A212" s="110" t="s">
        <v>65</v>
      </c>
      <c r="B212" s="124">
        <v>105023</v>
      </c>
      <c r="C212" s="112" t="s">
        <v>154</v>
      </c>
      <c r="D212" s="112" t="s">
        <v>29</v>
      </c>
      <c r="E212" s="126">
        <v>16.940000000000001</v>
      </c>
      <c r="F212" s="114">
        <f>Relatório!F201</f>
        <v>60.48</v>
      </c>
      <c r="G212" s="114">
        <f>Relatório!G201</f>
        <v>24.7</v>
      </c>
      <c r="H212" s="21">
        <f t="shared" si="144"/>
        <v>85.18</v>
      </c>
      <c r="I212" s="114">
        <f t="shared" si="145"/>
        <v>20.52</v>
      </c>
      <c r="J212" s="22">
        <f t="shared" si="146"/>
        <v>72.890495999999999</v>
      </c>
      <c r="K212" s="22">
        <f t="shared" si="147"/>
        <v>29.768439999999998</v>
      </c>
      <c r="L212" s="21">
        <f t="shared" si="148"/>
        <v>102.65</v>
      </c>
      <c r="M212" s="115">
        <f t="shared" si="149"/>
        <v>1234.6500000000001</v>
      </c>
      <c r="N212" s="115">
        <f t="shared" si="150"/>
        <v>504.23</v>
      </c>
      <c r="O212" s="21">
        <f t="shared" si="151"/>
        <v>1738.89</v>
      </c>
      <c r="P212" s="24" t="str">
        <f>IF(O212&lt;=(Relatório!O201*1.05),"PREÇO VÁLIDO","PREÇO INVÁLIDO")</f>
        <v>PREÇO VÁLIDO</v>
      </c>
      <c r="Q212" s="109"/>
    </row>
    <row r="213" spans="1:17" ht="18" x14ac:dyDescent="0.2">
      <c r="A213" s="110" t="s">
        <v>65</v>
      </c>
      <c r="B213" s="111">
        <v>93187</v>
      </c>
      <c r="C213" s="112" t="s">
        <v>155</v>
      </c>
      <c r="D213" s="112" t="s">
        <v>29</v>
      </c>
      <c r="E213" s="136">
        <v>8.68</v>
      </c>
      <c r="F213" s="114">
        <f>Relatório!F202</f>
        <v>69.19</v>
      </c>
      <c r="G213" s="114">
        <f>Relatório!G202</f>
        <v>29.98</v>
      </c>
      <c r="H213" s="21">
        <f t="shared" si="144"/>
        <v>99.17</v>
      </c>
      <c r="I213" s="114">
        <f t="shared" si="145"/>
        <v>20.52</v>
      </c>
      <c r="J213" s="22">
        <f t="shared" si="146"/>
        <v>83.387788</v>
      </c>
      <c r="K213" s="22">
        <f t="shared" si="147"/>
        <v>36.131895999999998</v>
      </c>
      <c r="L213" s="21">
        <f t="shared" si="148"/>
        <v>119.51</v>
      </c>
      <c r="M213" s="115">
        <f t="shared" si="149"/>
        <v>723.74</v>
      </c>
      <c r="N213" s="115">
        <f t="shared" si="150"/>
        <v>313.58999999999997</v>
      </c>
      <c r="O213" s="21">
        <f t="shared" si="151"/>
        <v>1037.3399999999999</v>
      </c>
      <c r="P213" s="24" t="str">
        <f>IF(O213&lt;=(Relatório!O202*1.05),"PREÇO VÁLIDO","PREÇO INVÁLIDO")</f>
        <v>PREÇO VÁLIDO</v>
      </c>
      <c r="Q213" s="109"/>
    </row>
    <row r="214" spans="1:17" x14ac:dyDescent="0.2">
      <c r="A214" s="116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09"/>
    </row>
    <row r="215" spans="1:17" x14ac:dyDescent="0.2">
      <c r="A215" s="118" t="s">
        <v>28</v>
      </c>
      <c r="B215" s="119"/>
      <c r="C215" s="119"/>
      <c r="D215" s="119"/>
      <c r="E215" s="119"/>
      <c r="F215" s="120"/>
      <c r="G215" s="120"/>
      <c r="H215" s="119"/>
      <c r="I215" s="119"/>
      <c r="J215" s="119"/>
      <c r="K215" s="119"/>
      <c r="L215" s="119"/>
      <c r="M215" s="119"/>
      <c r="N215" s="119"/>
      <c r="O215" s="134">
        <f>SUM(O208:O213)</f>
        <v>144249.53</v>
      </c>
      <c r="P215" s="135"/>
      <c r="Q215" s="109"/>
    </row>
    <row r="216" spans="1:17" x14ac:dyDescent="0.2">
      <c r="A216" s="116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09"/>
    </row>
    <row r="217" spans="1:17" x14ac:dyDescent="0.2">
      <c r="A217" s="107" t="s">
        <v>156</v>
      </c>
      <c r="B217" s="108"/>
      <c r="C217" s="108"/>
      <c r="D217" s="108"/>
      <c r="E217" s="108"/>
      <c r="F217" s="123"/>
      <c r="G217" s="123"/>
      <c r="H217" s="108"/>
      <c r="I217" s="108"/>
      <c r="J217" s="108"/>
      <c r="K217" s="108"/>
      <c r="L217" s="108"/>
      <c r="M217" s="108"/>
      <c r="N217" s="108"/>
      <c r="O217" s="108"/>
      <c r="P217" s="108"/>
      <c r="Q217" s="109"/>
    </row>
    <row r="218" spans="1:17" x14ac:dyDescent="0.2">
      <c r="A218" s="107" t="s">
        <v>157</v>
      </c>
      <c r="B218" s="108"/>
      <c r="C218" s="108"/>
      <c r="D218" s="108"/>
      <c r="E218" s="108"/>
      <c r="F218" s="123"/>
      <c r="G218" s="123"/>
      <c r="H218" s="108"/>
      <c r="I218" s="108"/>
      <c r="J218" s="108"/>
      <c r="K218" s="108"/>
      <c r="L218" s="108"/>
      <c r="M218" s="108"/>
      <c r="N218" s="108"/>
      <c r="O218" s="108"/>
      <c r="P218" s="108"/>
      <c r="Q218" s="109"/>
    </row>
    <row r="219" spans="1:17" ht="18" x14ac:dyDescent="0.2">
      <c r="A219" s="56" t="s">
        <v>14</v>
      </c>
      <c r="B219" s="55" t="s">
        <v>15</v>
      </c>
      <c r="C219" s="55" t="s">
        <v>16</v>
      </c>
      <c r="D219" s="55" t="s">
        <v>17</v>
      </c>
      <c r="E219" s="57" t="s">
        <v>18</v>
      </c>
      <c r="F219" s="55" t="s">
        <v>19</v>
      </c>
      <c r="G219" s="57" t="s">
        <v>20</v>
      </c>
      <c r="H219" s="55" t="s">
        <v>21</v>
      </c>
      <c r="I219" s="55" t="s">
        <v>22</v>
      </c>
      <c r="J219" s="55" t="s">
        <v>33</v>
      </c>
      <c r="K219" s="55" t="s">
        <v>34</v>
      </c>
      <c r="L219" s="55" t="s">
        <v>23</v>
      </c>
      <c r="M219" s="55" t="s">
        <v>35</v>
      </c>
      <c r="N219" s="55" t="s">
        <v>36</v>
      </c>
      <c r="O219" s="55" t="s">
        <v>24</v>
      </c>
      <c r="P219" s="55" t="s">
        <v>25</v>
      </c>
      <c r="Q219" s="109"/>
    </row>
    <row r="220" spans="1:17" ht="27" x14ac:dyDescent="0.2">
      <c r="A220" s="110" t="s">
        <v>65</v>
      </c>
      <c r="B220" s="124">
        <v>100383</v>
      </c>
      <c r="C220" s="112" t="s">
        <v>158</v>
      </c>
      <c r="D220" s="112" t="s">
        <v>27</v>
      </c>
      <c r="E220" s="127">
        <v>215.27</v>
      </c>
      <c r="F220" s="114">
        <f>Relatório!F209</f>
        <v>45.17</v>
      </c>
      <c r="G220" s="114">
        <f>Relatório!G209</f>
        <v>5.63</v>
      </c>
      <c r="H220" s="21">
        <f>TRUNC(F220+G220,2)</f>
        <v>50.8</v>
      </c>
      <c r="I220" s="114">
        <f>$B$10</f>
        <v>20.52</v>
      </c>
      <c r="J220" s="22">
        <f>F220+(I220/100*F220)</f>
        <v>54.438884000000002</v>
      </c>
      <c r="K220" s="22">
        <f>G220+(I220/100*G220)</f>
        <v>6.7852759999999996</v>
      </c>
      <c r="L220" s="21">
        <f>TRUNC(J220+K220,2)</f>
        <v>61.22</v>
      </c>
      <c r="M220" s="115">
        <f>IF((J220+K220),TRUNC((J220/(J220+K220)*O220),2),0)</f>
        <v>11718.25</v>
      </c>
      <c r="N220" s="115">
        <f>IF((J220+K220),TRUNC((K220/(J220+K220)*O220),2),0)</f>
        <v>1460.56</v>
      </c>
      <c r="O220" s="21">
        <f>TRUNC(L220*E220,2)</f>
        <v>13178.82</v>
      </c>
      <c r="P220" s="24" t="str">
        <f>IF(O220&lt;=(Relatório!O209*1.05),"PREÇO VÁLIDO","PREÇO INVÁLIDO")</f>
        <v>PREÇO VÁLIDO</v>
      </c>
      <c r="Q220" s="109"/>
    </row>
    <row r="221" spans="1:17" x14ac:dyDescent="0.2">
      <c r="A221" s="116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09"/>
    </row>
    <row r="222" spans="1:17" x14ac:dyDescent="0.2">
      <c r="A222" s="107" t="s">
        <v>159</v>
      </c>
      <c r="B222" s="108"/>
      <c r="C222" s="108"/>
      <c r="D222" s="108"/>
      <c r="E222" s="108"/>
      <c r="F222" s="123"/>
      <c r="G222" s="123"/>
      <c r="H222" s="108"/>
      <c r="I222" s="108"/>
      <c r="J222" s="108"/>
      <c r="K222" s="108"/>
      <c r="L222" s="108"/>
      <c r="M222" s="108"/>
      <c r="N222" s="108"/>
      <c r="O222" s="108"/>
      <c r="P222" s="108"/>
      <c r="Q222" s="109"/>
    </row>
    <row r="223" spans="1:17" ht="18" x14ac:dyDescent="0.2">
      <c r="A223" s="56" t="s">
        <v>14</v>
      </c>
      <c r="B223" s="55" t="s">
        <v>15</v>
      </c>
      <c r="C223" s="55" t="s">
        <v>16</v>
      </c>
      <c r="D223" s="55" t="s">
        <v>17</v>
      </c>
      <c r="E223" s="57" t="s">
        <v>18</v>
      </c>
      <c r="F223" s="55" t="s">
        <v>19</v>
      </c>
      <c r="G223" s="57" t="s">
        <v>20</v>
      </c>
      <c r="H223" s="55" t="s">
        <v>21</v>
      </c>
      <c r="I223" s="55" t="s">
        <v>22</v>
      </c>
      <c r="J223" s="55" t="s">
        <v>33</v>
      </c>
      <c r="K223" s="55" t="s">
        <v>34</v>
      </c>
      <c r="L223" s="55" t="s">
        <v>23</v>
      </c>
      <c r="M223" s="55" t="s">
        <v>35</v>
      </c>
      <c r="N223" s="55" t="s">
        <v>36</v>
      </c>
      <c r="O223" s="55" t="s">
        <v>24</v>
      </c>
      <c r="P223" s="55" t="s">
        <v>25</v>
      </c>
      <c r="Q223" s="109"/>
    </row>
    <row r="224" spans="1:17" ht="18" x14ac:dyDescent="0.2">
      <c r="A224" s="110" t="s">
        <v>65</v>
      </c>
      <c r="B224" s="111">
        <v>92543</v>
      </c>
      <c r="C224" s="112" t="s">
        <v>160</v>
      </c>
      <c r="D224" s="112" t="s">
        <v>27</v>
      </c>
      <c r="E224" s="127">
        <v>215.27</v>
      </c>
      <c r="F224" s="114">
        <f>Relatório!F213</f>
        <v>44.86</v>
      </c>
      <c r="G224" s="114">
        <f>Relatório!G213</f>
        <v>4.74</v>
      </c>
      <c r="H224" s="21">
        <f>TRUNC(F224+G224,2)</f>
        <v>49.6</v>
      </c>
      <c r="I224" s="114">
        <f>$B$10</f>
        <v>20.52</v>
      </c>
      <c r="J224" s="22">
        <f>F224+(I224/100*F224)</f>
        <v>54.065272</v>
      </c>
      <c r="K224" s="22">
        <f>G224+(I224/100*G224)</f>
        <v>5.7126480000000006</v>
      </c>
      <c r="L224" s="21">
        <f>TRUNC(J224+K224,2)</f>
        <v>59.77</v>
      </c>
      <c r="M224" s="115">
        <f>IF((J224+K224),TRUNC((J224/(J224+K224)*O224),2),0)</f>
        <v>11637.08</v>
      </c>
      <c r="N224" s="115">
        <f>IF((J224+K224),TRUNC((K224/(J224+K224)*O224),2),0)</f>
        <v>1229.5899999999999</v>
      </c>
      <c r="O224" s="21">
        <f>TRUNC(L224*E224,2)</f>
        <v>12866.68</v>
      </c>
      <c r="P224" s="24" t="str">
        <f>IF(O224&lt;=(Relatório!O213*1.05),"PREÇO VÁLIDO","PREÇO INVÁLIDO")</f>
        <v>PREÇO VÁLIDO</v>
      </c>
      <c r="Q224" s="109"/>
    </row>
    <row r="225" spans="1:17" x14ac:dyDescent="0.2">
      <c r="A225" s="116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09"/>
    </row>
    <row r="226" spans="1:17" x14ac:dyDescent="0.2">
      <c r="A226" s="107" t="s">
        <v>161</v>
      </c>
      <c r="B226" s="108"/>
      <c r="C226" s="108"/>
      <c r="D226" s="108"/>
      <c r="E226" s="108"/>
      <c r="F226" s="123"/>
      <c r="G226" s="123"/>
      <c r="H226" s="108"/>
      <c r="I226" s="108"/>
      <c r="J226" s="108"/>
      <c r="K226" s="108"/>
      <c r="L226" s="108"/>
      <c r="M226" s="108"/>
      <c r="N226" s="108"/>
      <c r="O226" s="108"/>
      <c r="P226" s="108"/>
      <c r="Q226" s="109"/>
    </row>
    <row r="227" spans="1:17" ht="18" x14ac:dyDescent="0.2">
      <c r="A227" s="56" t="s">
        <v>14</v>
      </c>
      <c r="B227" s="55" t="s">
        <v>15</v>
      </c>
      <c r="C227" s="55" t="s">
        <v>16</v>
      </c>
      <c r="D227" s="55" t="s">
        <v>17</v>
      </c>
      <c r="E227" s="57" t="s">
        <v>18</v>
      </c>
      <c r="F227" s="55" t="s">
        <v>19</v>
      </c>
      <c r="G227" s="57" t="s">
        <v>20</v>
      </c>
      <c r="H227" s="55" t="s">
        <v>21</v>
      </c>
      <c r="I227" s="55" t="s">
        <v>22</v>
      </c>
      <c r="J227" s="55" t="s">
        <v>33</v>
      </c>
      <c r="K227" s="55" t="s">
        <v>34</v>
      </c>
      <c r="L227" s="55" t="s">
        <v>23</v>
      </c>
      <c r="M227" s="55" t="s">
        <v>35</v>
      </c>
      <c r="N227" s="55" t="s">
        <v>36</v>
      </c>
      <c r="O227" s="55" t="s">
        <v>24</v>
      </c>
      <c r="P227" s="55" t="s">
        <v>25</v>
      </c>
      <c r="Q227" s="109"/>
    </row>
    <row r="228" spans="1:17" ht="18" x14ac:dyDescent="0.2">
      <c r="A228" s="110" t="s">
        <v>65</v>
      </c>
      <c r="B228" s="111">
        <v>94213</v>
      </c>
      <c r="C228" s="112" t="s">
        <v>162</v>
      </c>
      <c r="D228" s="112" t="s">
        <v>27</v>
      </c>
      <c r="E228" s="127">
        <v>215.27</v>
      </c>
      <c r="F228" s="114">
        <f>Relatório!F217</f>
        <v>60.79</v>
      </c>
      <c r="G228" s="114">
        <f>Relatório!G217</f>
        <v>4.2300000000000004</v>
      </c>
      <c r="H228" s="21">
        <f>TRUNC(F228+G228,2)</f>
        <v>65.02</v>
      </c>
      <c r="I228" s="114">
        <f>$B$10</f>
        <v>20.52</v>
      </c>
      <c r="J228" s="22">
        <f>F228+(I228/100*F228)</f>
        <v>73.264107999999993</v>
      </c>
      <c r="K228" s="22">
        <f>G228+(I228/100*G228)</f>
        <v>5.0979960000000002</v>
      </c>
      <c r="L228" s="21">
        <f>TRUNC(J228+K228,2)</f>
        <v>78.36</v>
      </c>
      <c r="M228" s="115">
        <f>IF((J228+K228),TRUNC((J228/(J228+K228)*O228),2),0)</f>
        <v>15771.13</v>
      </c>
      <c r="N228" s="115">
        <f>IF((J228+K228),TRUNC((K228/(J228+K228)*O228),2),0)</f>
        <v>1097.4100000000001</v>
      </c>
      <c r="O228" s="21">
        <f>TRUNC(L228*E228,2)</f>
        <v>16868.55</v>
      </c>
      <c r="P228" s="24" t="str">
        <f>IF(O228&lt;=(Relatório!O217*1.05),"PREÇO VÁLIDO","PREÇO INVÁLIDO")</f>
        <v>PREÇO VÁLIDO</v>
      </c>
      <c r="Q228" s="109"/>
    </row>
    <row r="229" spans="1:17" x14ac:dyDescent="0.2">
      <c r="A229" s="116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09"/>
    </row>
    <row r="230" spans="1:17" x14ac:dyDescent="0.2">
      <c r="A230" s="107" t="s">
        <v>163</v>
      </c>
      <c r="B230" s="108"/>
      <c r="C230" s="108"/>
      <c r="D230" s="108"/>
      <c r="E230" s="108"/>
      <c r="F230" s="123"/>
      <c r="G230" s="123"/>
      <c r="H230" s="108"/>
      <c r="I230" s="108"/>
      <c r="J230" s="108"/>
      <c r="K230" s="108"/>
      <c r="L230" s="108"/>
      <c r="M230" s="108"/>
      <c r="N230" s="108"/>
      <c r="O230" s="108"/>
      <c r="P230" s="108"/>
      <c r="Q230" s="109"/>
    </row>
    <row r="231" spans="1:17" ht="18" x14ac:dyDescent="0.2">
      <c r="A231" s="56" t="s">
        <v>14</v>
      </c>
      <c r="B231" s="55" t="s">
        <v>15</v>
      </c>
      <c r="C231" s="55" t="s">
        <v>16</v>
      </c>
      <c r="D231" s="55" t="s">
        <v>17</v>
      </c>
      <c r="E231" s="57" t="s">
        <v>18</v>
      </c>
      <c r="F231" s="55" t="s">
        <v>19</v>
      </c>
      <c r="G231" s="57" t="s">
        <v>20</v>
      </c>
      <c r="H231" s="55" t="s">
        <v>21</v>
      </c>
      <c r="I231" s="55" t="s">
        <v>22</v>
      </c>
      <c r="J231" s="55" t="s">
        <v>33</v>
      </c>
      <c r="K231" s="55" t="s">
        <v>34</v>
      </c>
      <c r="L231" s="55" t="s">
        <v>23</v>
      </c>
      <c r="M231" s="55" t="s">
        <v>35</v>
      </c>
      <c r="N231" s="55" t="s">
        <v>36</v>
      </c>
      <c r="O231" s="55" t="s">
        <v>24</v>
      </c>
      <c r="P231" s="55" t="s">
        <v>25</v>
      </c>
      <c r="Q231" s="109"/>
    </row>
    <row r="232" spans="1:17" ht="18" x14ac:dyDescent="0.2">
      <c r="A232" s="128" t="s">
        <v>82</v>
      </c>
      <c r="B232" s="129" t="s">
        <v>164</v>
      </c>
      <c r="C232" s="129" t="s">
        <v>165</v>
      </c>
      <c r="D232" s="129" t="s">
        <v>29</v>
      </c>
      <c r="E232" s="131">
        <v>52.77</v>
      </c>
      <c r="F232" s="114">
        <f>Relatório!F221</f>
        <v>83.07</v>
      </c>
      <c r="G232" s="114">
        <f>Relatório!G221</f>
        <v>83.07</v>
      </c>
      <c r="H232" s="21">
        <f t="shared" ref="H232:H235" si="152">TRUNC(F232+G232,2)</f>
        <v>166.14</v>
      </c>
      <c r="I232" s="114">
        <f t="shared" ref="I232:I235" si="153">$B$10</f>
        <v>20.52</v>
      </c>
      <c r="J232" s="22">
        <f t="shared" ref="J232:J235" si="154">F232+(I232/100*F232)</f>
        <v>100.11596399999999</v>
      </c>
      <c r="K232" s="22">
        <f t="shared" ref="K232:K235" si="155">G232+(I232/100*G232)</f>
        <v>100.11596399999999</v>
      </c>
      <c r="L232" s="21">
        <f t="shared" ref="L232:L235" si="156">TRUNC(J232+K232,2)</f>
        <v>200.23</v>
      </c>
      <c r="M232" s="115">
        <f t="shared" ref="M232:M235" si="157">IF((J232+K232),TRUNC((J232/(J232+K232)*O232),2),0)</f>
        <v>5283.06</v>
      </c>
      <c r="N232" s="115">
        <f t="shared" ref="N232:N235" si="158">IF((J232+K232),TRUNC((K232/(J232+K232)*O232),2),0)</f>
        <v>5283.06</v>
      </c>
      <c r="O232" s="21">
        <f t="shared" ref="O232:O235" si="159">TRUNC(L232*E232,2)</f>
        <v>10566.13</v>
      </c>
      <c r="P232" s="24" t="str">
        <f>IF(O232&lt;=(Relatório!O221*1.05),"PREÇO VÁLIDO","PREÇO INVÁLIDO")</f>
        <v>PREÇO VÁLIDO</v>
      </c>
      <c r="Q232" s="109"/>
    </row>
    <row r="233" spans="1:17" ht="18" x14ac:dyDescent="0.2">
      <c r="A233" s="128" t="s">
        <v>82</v>
      </c>
      <c r="B233" s="129" t="s">
        <v>166</v>
      </c>
      <c r="C233" s="129" t="s">
        <v>167</v>
      </c>
      <c r="D233" s="129" t="s">
        <v>29</v>
      </c>
      <c r="E233" s="131">
        <v>17.850000000000001</v>
      </c>
      <c r="F233" s="114">
        <f>Relatório!F222</f>
        <v>73.075000000000003</v>
      </c>
      <c r="G233" s="114">
        <f>Relatório!G222</f>
        <v>73.075000000000003</v>
      </c>
      <c r="H233" s="21">
        <f t="shared" si="152"/>
        <v>146.15</v>
      </c>
      <c r="I233" s="114">
        <f t="shared" si="153"/>
        <v>20.52</v>
      </c>
      <c r="J233" s="22">
        <f t="shared" si="154"/>
        <v>88.069990000000004</v>
      </c>
      <c r="K233" s="22">
        <f t="shared" si="155"/>
        <v>88.069990000000004</v>
      </c>
      <c r="L233" s="21">
        <f t="shared" si="156"/>
        <v>176.13</v>
      </c>
      <c r="M233" s="115">
        <f t="shared" si="157"/>
        <v>1571.96</v>
      </c>
      <c r="N233" s="115">
        <f t="shared" si="158"/>
        <v>1571.96</v>
      </c>
      <c r="O233" s="21">
        <f t="shared" si="159"/>
        <v>3143.92</v>
      </c>
      <c r="P233" s="24" t="str">
        <f>IF(O233&lt;=(Relatório!O222*1.05),"PREÇO VÁLIDO","PREÇO INVÁLIDO")</f>
        <v>PREÇO VÁLIDO</v>
      </c>
      <c r="Q233" s="109"/>
    </row>
    <row r="234" spans="1:17" ht="18" x14ac:dyDescent="0.2">
      <c r="A234" s="128" t="s">
        <v>82</v>
      </c>
      <c r="B234" s="129" t="s">
        <v>168</v>
      </c>
      <c r="C234" s="129" t="s">
        <v>169</v>
      </c>
      <c r="D234" s="129" t="s">
        <v>29</v>
      </c>
      <c r="E234" s="131">
        <v>60.93</v>
      </c>
      <c r="F234" s="114">
        <f>Relatório!F223</f>
        <v>54.55</v>
      </c>
      <c r="G234" s="114">
        <f>Relatório!G223</f>
        <v>54.55</v>
      </c>
      <c r="H234" s="21">
        <f t="shared" si="152"/>
        <v>109.1</v>
      </c>
      <c r="I234" s="114">
        <f t="shared" si="153"/>
        <v>20.52</v>
      </c>
      <c r="J234" s="22">
        <f t="shared" si="154"/>
        <v>65.743659999999991</v>
      </c>
      <c r="K234" s="22">
        <f t="shared" si="155"/>
        <v>65.743659999999991</v>
      </c>
      <c r="L234" s="21">
        <f t="shared" si="156"/>
        <v>131.47999999999999</v>
      </c>
      <c r="M234" s="115">
        <f t="shared" si="157"/>
        <v>4005.53</v>
      </c>
      <c r="N234" s="115">
        <f t="shared" si="158"/>
        <v>4005.53</v>
      </c>
      <c r="O234" s="21">
        <f t="shared" si="159"/>
        <v>8011.07</v>
      </c>
      <c r="P234" s="24" t="str">
        <f>IF(O234&lt;=(Relatório!O223*1.05),"PREÇO VÁLIDO","PREÇO INVÁLIDO")</f>
        <v>PREÇO VÁLIDO</v>
      </c>
      <c r="Q234" s="109"/>
    </row>
    <row r="235" spans="1:17" ht="18" x14ac:dyDescent="0.2">
      <c r="A235" s="128" t="s">
        <v>82</v>
      </c>
      <c r="B235" s="129" t="s">
        <v>170</v>
      </c>
      <c r="C235" s="129" t="s">
        <v>171</v>
      </c>
      <c r="D235" s="129" t="s">
        <v>29</v>
      </c>
      <c r="E235" s="130">
        <v>115.18</v>
      </c>
      <c r="F235" s="114">
        <f>Relatório!F224</f>
        <v>22.39</v>
      </c>
      <c r="G235" s="114">
        <f>Relatório!G224</f>
        <v>22.39</v>
      </c>
      <c r="H235" s="21">
        <f t="shared" si="152"/>
        <v>44.78</v>
      </c>
      <c r="I235" s="114">
        <f t="shared" si="153"/>
        <v>20.52</v>
      </c>
      <c r="J235" s="22">
        <f t="shared" si="154"/>
        <v>26.984428000000001</v>
      </c>
      <c r="K235" s="22">
        <f t="shared" si="155"/>
        <v>26.984428000000001</v>
      </c>
      <c r="L235" s="21">
        <f t="shared" si="156"/>
        <v>53.96</v>
      </c>
      <c r="M235" s="115">
        <f t="shared" si="157"/>
        <v>3107.55</v>
      </c>
      <c r="N235" s="115">
        <f t="shared" si="158"/>
        <v>3107.55</v>
      </c>
      <c r="O235" s="21">
        <f t="shared" si="159"/>
        <v>6215.11</v>
      </c>
      <c r="P235" s="24" t="str">
        <f>IF(O235&lt;=(Relatório!O224*1.05),"PREÇO VÁLIDO","PREÇO INVÁLIDO")</f>
        <v>PREÇO VÁLIDO</v>
      </c>
      <c r="Q235" s="109"/>
    </row>
    <row r="236" spans="1:17" x14ac:dyDescent="0.2">
      <c r="A236" s="116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7"/>
      <c r="N236" s="117"/>
      <c r="O236" s="117"/>
      <c r="P236" s="117"/>
      <c r="Q236" s="109"/>
    </row>
    <row r="237" spans="1:17" x14ac:dyDescent="0.2">
      <c r="A237" s="118" t="s">
        <v>28</v>
      </c>
      <c r="B237" s="119"/>
      <c r="C237" s="119"/>
      <c r="D237" s="119"/>
      <c r="E237" s="119"/>
      <c r="F237" s="120"/>
      <c r="G237" s="120"/>
      <c r="H237" s="119"/>
      <c r="I237" s="119"/>
      <c r="J237" s="119"/>
      <c r="K237" s="119"/>
      <c r="L237" s="119"/>
      <c r="M237" s="119"/>
      <c r="N237" s="119"/>
      <c r="O237" s="121">
        <f>SUM(O220:O235)</f>
        <v>70850.28</v>
      </c>
      <c r="P237" s="122"/>
      <c r="Q237" s="109"/>
    </row>
    <row r="238" spans="1:17" x14ac:dyDescent="0.2">
      <c r="A238" s="116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09"/>
    </row>
    <row r="239" spans="1:17" x14ac:dyDescent="0.2">
      <c r="A239" s="107" t="s">
        <v>172</v>
      </c>
      <c r="B239" s="108"/>
      <c r="C239" s="108"/>
      <c r="D239" s="108"/>
      <c r="E239" s="108"/>
      <c r="F239" s="123"/>
      <c r="G239" s="123"/>
      <c r="H239" s="108"/>
      <c r="I239" s="108"/>
      <c r="J239" s="108"/>
      <c r="K239" s="108"/>
      <c r="L239" s="108"/>
      <c r="M239" s="108"/>
      <c r="N239" s="108"/>
      <c r="O239" s="108"/>
      <c r="P239" s="108"/>
      <c r="Q239" s="109"/>
    </row>
    <row r="240" spans="1:17" ht="18" x14ac:dyDescent="0.2">
      <c r="A240" s="56" t="s">
        <v>14</v>
      </c>
      <c r="B240" s="55" t="s">
        <v>15</v>
      </c>
      <c r="C240" s="55" t="s">
        <v>16</v>
      </c>
      <c r="D240" s="55" t="s">
        <v>17</v>
      </c>
      <c r="E240" s="57" t="s">
        <v>18</v>
      </c>
      <c r="F240" s="55" t="s">
        <v>19</v>
      </c>
      <c r="G240" s="57" t="s">
        <v>20</v>
      </c>
      <c r="H240" s="55" t="s">
        <v>21</v>
      </c>
      <c r="I240" s="55" t="s">
        <v>22</v>
      </c>
      <c r="J240" s="55" t="s">
        <v>33</v>
      </c>
      <c r="K240" s="55" t="s">
        <v>34</v>
      </c>
      <c r="L240" s="55" t="s">
        <v>23</v>
      </c>
      <c r="M240" s="55" t="s">
        <v>35</v>
      </c>
      <c r="N240" s="55" t="s">
        <v>36</v>
      </c>
      <c r="O240" s="55" t="s">
        <v>24</v>
      </c>
      <c r="P240" s="55" t="s">
        <v>25</v>
      </c>
      <c r="Q240" s="109"/>
    </row>
    <row r="241" spans="1:17" ht="18" x14ac:dyDescent="0.2">
      <c r="A241" s="110" t="s">
        <v>65</v>
      </c>
      <c r="B241" s="111">
        <v>98557</v>
      </c>
      <c r="C241" s="112" t="s">
        <v>44</v>
      </c>
      <c r="D241" s="112" t="s">
        <v>27</v>
      </c>
      <c r="E241" s="126">
        <v>99.11</v>
      </c>
      <c r="F241" s="114">
        <f>Relatório!F230</f>
        <v>38.72</v>
      </c>
      <c r="G241" s="114">
        <f>Relatório!G230</f>
        <v>13.42</v>
      </c>
      <c r="H241" s="21">
        <f t="shared" ref="H241:H245" si="160">TRUNC(F241+G241,2)</f>
        <v>52.14</v>
      </c>
      <c r="I241" s="114">
        <f t="shared" ref="I241:I245" si="161">$B$10</f>
        <v>20.52</v>
      </c>
      <c r="J241" s="22">
        <f t="shared" ref="J241:J245" si="162">F241+(I241/100*F241)</f>
        <v>46.665343999999997</v>
      </c>
      <c r="K241" s="22">
        <f t="shared" ref="K241:K245" si="163">G241+(I241/100*G241)</f>
        <v>16.173784000000001</v>
      </c>
      <c r="L241" s="21">
        <f t="shared" ref="L241:L245" si="164">TRUNC(J241+K241,2)</f>
        <v>62.83</v>
      </c>
      <c r="M241" s="115">
        <f t="shared" ref="M241:M245" si="165">IF((J241+K241),TRUNC((J241/(J241+K241)*O241),2),0)</f>
        <v>4624.32</v>
      </c>
      <c r="N241" s="115">
        <f t="shared" ref="N241:N245" si="166">IF((J241+K241),TRUNC((K241/(J241+K241)*O241),2),0)</f>
        <v>1602.75</v>
      </c>
      <c r="O241" s="21">
        <f t="shared" ref="O241:O245" si="167">TRUNC(L241*E241,2)</f>
        <v>6227.08</v>
      </c>
      <c r="P241" s="24" t="str">
        <f>IF(O241&lt;=(Relatório!O230*1.05),"PREÇO VÁLIDO","PREÇO INVÁLIDO")</f>
        <v>PREÇO VÁLIDO</v>
      </c>
      <c r="Q241" s="109"/>
    </row>
    <row r="242" spans="1:17" ht="18" x14ac:dyDescent="0.2">
      <c r="A242" s="110" t="s">
        <v>65</v>
      </c>
      <c r="B242" s="111">
        <v>98555</v>
      </c>
      <c r="C242" s="112" t="s">
        <v>173</v>
      </c>
      <c r="D242" s="112" t="s">
        <v>27</v>
      </c>
      <c r="E242" s="126">
        <v>81.64</v>
      </c>
      <c r="F242" s="114">
        <f>Relatório!F231</f>
        <v>15.38</v>
      </c>
      <c r="G242" s="114">
        <f>Relatório!G231</f>
        <v>18.87</v>
      </c>
      <c r="H242" s="21">
        <f t="shared" si="160"/>
        <v>34.25</v>
      </c>
      <c r="I242" s="114">
        <f t="shared" si="161"/>
        <v>20.52</v>
      </c>
      <c r="J242" s="22">
        <f t="shared" si="162"/>
        <v>18.535976000000002</v>
      </c>
      <c r="K242" s="22">
        <f t="shared" si="163"/>
        <v>22.742124</v>
      </c>
      <c r="L242" s="21">
        <f t="shared" si="164"/>
        <v>41.27</v>
      </c>
      <c r="M242" s="115">
        <f t="shared" si="165"/>
        <v>1512.97</v>
      </c>
      <c r="N242" s="115">
        <f t="shared" si="166"/>
        <v>1856.3</v>
      </c>
      <c r="O242" s="21">
        <f t="shared" si="167"/>
        <v>3369.28</v>
      </c>
      <c r="P242" s="24" t="str">
        <f>IF(O242&lt;=(Relatório!O231*1.05),"PREÇO VÁLIDO","PREÇO INVÁLIDO")</f>
        <v>PREÇO VÁLIDO</v>
      </c>
      <c r="Q242" s="109"/>
    </row>
    <row r="243" spans="1:17" ht="18" x14ac:dyDescent="0.2">
      <c r="A243" s="110" t="s">
        <v>65</v>
      </c>
      <c r="B243" s="111">
        <v>98546</v>
      </c>
      <c r="C243" s="112" t="s">
        <v>174</v>
      </c>
      <c r="D243" s="112" t="s">
        <v>27</v>
      </c>
      <c r="E243" s="127">
        <v>103.97</v>
      </c>
      <c r="F243" s="114">
        <f>Relatório!F232</f>
        <v>101.84</v>
      </c>
      <c r="G243" s="114">
        <f>Relatório!G232</f>
        <v>29.1</v>
      </c>
      <c r="H243" s="21">
        <f t="shared" si="160"/>
        <v>130.94</v>
      </c>
      <c r="I243" s="114">
        <f t="shared" si="161"/>
        <v>20.52</v>
      </c>
      <c r="J243" s="22">
        <f t="shared" si="162"/>
        <v>122.73756800000001</v>
      </c>
      <c r="K243" s="22">
        <f t="shared" si="163"/>
        <v>35.07132</v>
      </c>
      <c r="L243" s="21">
        <f t="shared" si="164"/>
        <v>157.80000000000001</v>
      </c>
      <c r="M243" s="115">
        <f t="shared" si="165"/>
        <v>12760.3</v>
      </c>
      <c r="N243" s="115">
        <f t="shared" si="166"/>
        <v>3646.15</v>
      </c>
      <c r="O243" s="21">
        <f t="shared" si="167"/>
        <v>16406.46</v>
      </c>
      <c r="P243" s="24" t="str">
        <f>IF(O243&lt;=(Relatório!O232*1.05),"PREÇO VÁLIDO","PREÇO INVÁLIDO")</f>
        <v>PREÇO VÁLIDO</v>
      </c>
      <c r="Q243" s="109"/>
    </row>
    <row r="244" spans="1:17" ht="18" x14ac:dyDescent="0.2">
      <c r="A244" s="110" t="s">
        <v>65</v>
      </c>
      <c r="B244" s="111">
        <v>87765</v>
      </c>
      <c r="C244" s="112" t="s">
        <v>175</v>
      </c>
      <c r="D244" s="112" t="s">
        <v>27</v>
      </c>
      <c r="E244" s="127">
        <v>103.97</v>
      </c>
      <c r="F244" s="114">
        <f>Relatório!F233</f>
        <v>34.46</v>
      </c>
      <c r="G244" s="114">
        <f>Relatório!G233</f>
        <v>28.96</v>
      </c>
      <c r="H244" s="21">
        <f t="shared" si="160"/>
        <v>63.42</v>
      </c>
      <c r="I244" s="114">
        <f t="shared" si="161"/>
        <v>20.52</v>
      </c>
      <c r="J244" s="22">
        <f t="shared" si="162"/>
        <v>41.531192000000004</v>
      </c>
      <c r="K244" s="22">
        <f t="shared" si="163"/>
        <v>34.902591999999999</v>
      </c>
      <c r="L244" s="21">
        <f t="shared" si="164"/>
        <v>76.430000000000007</v>
      </c>
      <c r="M244" s="115">
        <f t="shared" si="165"/>
        <v>4317.78</v>
      </c>
      <c r="N244" s="115">
        <f t="shared" si="166"/>
        <v>3628.63</v>
      </c>
      <c r="O244" s="21">
        <f t="shared" si="167"/>
        <v>7946.42</v>
      </c>
      <c r="P244" s="24" t="str">
        <f>IF(O244&lt;=(Relatório!O233*1.05),"PREÇO VÁLIDO","PREÇO INVÁLIDO")</f>
        <v>PREÇO VÁLIDO</v>
      </c>
      <c r="Q244" s="109"/>
    </row>
    <row r="245" spans="1:17" ht="18" x14ac:dyDescent="0.2">
      <c r="A245" s="110" t="s">
        <v>65</v>
      </c>
      <c r="B245" s="111">
        <v>87737</v>
      </c>
      <c r="C245" s="112" t="s">
        <v>176</v>
      </c>
      <c r="D245" s="112" t="s">
        <v>27</v>
      </c>
      <c r="E245" s="127">
        <v>103.97</v>
      </c>
      <c r="F245" s="114">
        <f>Relatório!F234</f>
        <v>26.12</v>
      </c>
      <c r="G245" s="114">
        <f>Relatório!G234</f>
        <v>25.46</v>
      </c>
      <c r="H245" s="21">
        <f t="shared" si="160"/>
        <v>51.58</v>
      </c>
      <c r="I245" s="114">
        <f t="shared" si="161"/>
        <v>20.52</v>
      </c>
      <c r="J245" s="22">
        <f t="shared" si="162"/>
        <v>31.479824000000001</v>
      </c>
      <c r="K245" s="22">
        <f t="shared" si="163"/>
        <v>30.684392000000003</v>
      </c>
      <c r="L245" s="21">
        <f t="shared" si="164"/>
        <v>62.16</v>
      </c>
      <c r="M245" s="115">
        <f t="shared" si="165"/>
        <v>3272.73</v>
      </c>
      <c r="N245" s="115">
        <f t="shared" si="166"/>
        <v>3190.03</v>
      </c>
      <c r="O245" s="21">
        <f t="shared" si="167"/>
        <v>6462.77</v>
      </c>
      <c r="P245" s="24" t="str">
        <f>IF(O245&lt;=(Relatório!O234*1.05),"PREÇO VÁLIDO","PREÇO INVÁLIDO")</f>
        <v>PREÇO VÁLIDO</v>
      </c>
      <c r="Q245" s="109"/>
    </row>
    <row r="246" spans="1:17" x14ac:dyDescent="0.2">
      <c r="A246" s="116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09"/>
    </row>
    <row r="247" spans="1:17" x14ac:dyDescent="0.2">
      <c r="A247" s="118" t="s">
        <v>28</v>
      </c>
      <c r="B247" s="119"/>
      <c r="C247" s="119"/>
      <c r="D247" s="119"/>
      <c r="E247" s="119"/>
      <c r="F247" s="120"/>
      <c r="G247" s="120"/>
      <c r="H247" s="119"/>
      <c r="I247" s="119"/>
      <c r="J247" s="119"/>
      <c r="K247" s="119"/>
      <c r="L247" s="119"/>
      <c r="M247" s="119"/>
      <c r="N247" s="119"/>
      <c r="O247" s="121">
        <f>SUM(O241:O245)</f>
        <v>40412.009999999995</v>
      </c>
      <c r="P247" s="122"/>
      <c r="Q247" s="109"/>
    </row>
    <row r="248" spans="1:17" x14ac:dyDescent="0.2">
      <c r="A248" s="116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09"/>
    </row>
    <row r="249" spans="1:17" x14ac:dyDescent="0.2">
      <c r="A249" s="107" t="s">
        <v>177</v>
      </c>
      <c r="B249" s="108"/>
      <c r="C249" s="108"/>
      <c r="D249" s="108"/>
      <c r="E249" s="108"/>
      <c r="F249" s="123"/>
      <c r="G249" s="123"/>
      <c r="H249" s="108"/>
      <c r="I249" s="108"/>
      <c r="J249" s="108"/>
      <c r="K249" s="108"/>
      <c r="L249" s="108"/>
      <c r="M249" s="108"/>
      <c r="N249" s="108"/>
      <c r="O249" s="108"/>
      <c r="P249" s="108"/>
      <c r="Q249" s="109"/>
    </row>
    <row r="250" spans="1:17" x14ac:dyDescent="0.2">
      <c r="A250" s="107" t="s">
        <v>178</v>
      </c>
      <c r="B250" s="108"/>
      <c r="C250" s="108"/>
      <c r="D250" s="108"/>
      <c r="E250" s="108"/>
      <c r="F250" s="123"/>
      <c r="G250" s="123"/>
      <c r="H250" s="108"/>
      <c r="I250" s="108"/>
      <c r="J250" s="108"/>
      <c r="K250" s="108"/>
      <c r="L250" s="108"/>
      <c r="M250" s="108"/>
      <c r="N250" s="108"/>
      <c r="O250" s="108"/>
      <c r="P250" s="108"/>
      <c r="Q250" s="109"/>
    </row>
    <row r="251" spans="1:17" ht="18" x14ac:dyDescent="0.2">
      <c r="A251" s="56" t="s">
        <v>14</v>
      </c>
      <c r="B251" s="55" t="s">
        <v>15</v>
      </c>
      <c r="C251" s="55" t="s">
        <v>16</v>
      </c>
      <c r="D251" s="55" t="s">
        <v>17</v>
      </c>
      <c r="E251" s="57" t="s">
        <v>18</v>
      </c>
      <c r="F251" s="55" t="s">
        <v>19</v>
      </c>
      <c r="G251" s="57" t="s">
        <v>20</v>
      </c>
      <c r="H251" s="55" t="s">
        <v>21</v>
      </c>
      <c r="I251" s="55" t="s">
        <v>22</v>
      </c>
      <c r="J251" s="55" t="s">
        <v>33</v>
      </c>
      <c r="K251" s="55" t="s">
        <v>34</v>
      </c>
      <c r="L251" s="55" t="s">
        <v>23</v>
      </c>
      <c r="M251" s="55" t="s">
        <v>35</v>
      </c>
      <c r="N251" s="55" t="s">
        <v>36</v>
      </c>
      <c r="O251" s="55" t="s">
        <v>24</v>
      </c>
      <c r="P251" s="55" t="s">
        <v>25</v>
      </c>
      <c r="Q251" s="109"/>
    </row>
    <row r="252" spans="1:17" ht="27" x14ac:dyDescent="0.2">
      <c r="A252" s="128" t="s">
        <v>82</v>
      </c>
      <c r="B252" s="129" t="s">
        <v>179</v>
      </c>
      <c r="C252" s="129" t="s">
        <v>180</v>
      </c>
      <c r="D252" s="129" t="s">
        <v>27</v>
      </c>
      <c r="E252" s="132">
        <v>1.89</v>
      </c>
      <c r="F252" s="114">
        <f>Relatório!F241</f>
        <v>489.85500000000002</v>
      </c>
      <c r="G252" s="114">
        <f>Relatório!G241</f>
        <v>489.85500000000002</v>
      </c>
      <c r="H252" s="21">
        <f t="shared" ref="H252:H262" si="168">TRUNC(F252+G252,2)</f>
        <v>979.71</v>
      </c>
      <c r="I252" s="114">
        <f t="shared" ref="I252:I262" si="169">$B$10</f>
        <v>20.52</v>
      </c>
      <c r="J252" s="22">
        <f t="shared" ref="J252:J262" si="170">F252+(I252/100*F252)</f>
        <v>590.37324599999999</v>
      </c>
      <c r="K252" s="22">
        <f t="shared" ref="K252:K262" si="171">G252+(I252/100*G252)</f>
        <v>590.37324599999999</v>
      </c>
      <c r="L252" s="21">
        <f t="shared" ref="L252:L262" si="172">TRUNC(J252+K252,2)</f>
        <v>1180.74</v>
      </c>
      <c r="M252" s="115">
        <f t="shared" ref="M252:M262" si="173">IF((J252+K252),TRUNC((J252/(J252+K252)*O252),2),0)</f>
        <v>1115.79</v>
      </c>
      <c r="N252" s="115">
        <f t="shared" ref="N252:N262" si="174">IF((J252+K252),TRUNC((K252/(J252+K252)*O252),2),0)</f>
        <v>1115.79</v>
      </c>
      <c r="O252" s="21">
        <f t="shared" ref="O252:O262" si="175">TRUNC(L252*E252,2)</f>
        <v>2231.59</v>
      </c>
      <c r="P252" s="24" t="str">
        <f>IF(O252&lt;=(Relatório!O241*1.05),"PREÇO VÁLIDO","PREÇO INVÁLIDO")</f>
        <v>PREÇO VÁLIDO</v>
      </c>
      <c r="Q252" s="109"/>
    </row>
    <row r="253" spans="1:17" ht="27" x14ac:dyDescent="0.2">
      <c r="A253" s="110" t="s">
        <v>65</v>
      </c>
      <c r="B253" s="111">
        <v>90844</v>
      </c>
      <c r="C253" s="112" t="s">
        <v>181</v>
      </c>
      <c r="D253" s="112" t="s">
        <v>31</v>
      </c>
      <c r="E253" s="136">
        <v>8</v>
      </c>
      <c r="F253" s="114">
        <f>Relatório!F242</f>
        <v>914.8</v>
      </c>
      <c r="G253" s="114">
        <f>Relatório!G242</f>
        <v>281.39</v>
      </c>
      <c r="H253" s="21">
        <f t="shared" si="168"/>
        <v>1196.19</v>
      </c>
      <c r="I253" s="114">
        <f t="shared" si="169"/>
        <v>20.52</v>
      </c>
      <c r="J253" s="22">
        <f t="shared" si="170"/>
        <v>1102.5169599999999</v>
      </c>
      <c r="K253" s="22">
        <f t="shared" si="171"/>
        <v>339.13122799999996</v>
      </c>
      <c r="L253" s="21">
        <f t="shared" si="172"/>
        <v>1441.64</v>
      </c>
      <c r="M253" s="115">
        <f t="shared" si="173"/>
        <v>8820.08</v>
      </c>
      <c r="N253" s="115">
        <f t="shared" si="174"/>
        <v>2713.03</v>
      </c>
      <c r="O253" s="21">
        <f t="shared" si="175"/>
        <v>11533.12</v>
      </c>
      <c r="P253" s="24" t="str">
        <f>IF(O253&lt;=(Relatório!O242*1.05),"PREÇO VÁLIDO","PREÇO INVÁLIDO")</f>
        <v>PREÇO VÁLIDO</v>
      </c>
      <c r="Q253" s="109"/>
    </row>
    <row r="254" spans="1:17" ht="18" x14ac:dyDescent="0.2">
      <c r="A254" s="110" t="s">
        <v>65</v>
      </c>
      <c r="B254" s="111">
        <v>91341</v>
      </c>
      <c r="C254" s="112" t="s">
        <v>182</v>
      </c>
      <c r="D254" s="112" t="s">
        <v>27</v>
      </c>
      <c r="E254" s="136">
        <v>2.1800000000000002</v>
      </c>
      <c r="F254" s="114">
        <f>Relatório!F243</f>
        <v>925.79</v>
      </c>
      <c r="G254" s="114">
        <f>Relatório!G243</f>
        <v>13.78</v>
      </c>
      <c r="H254" s="21">
        <f t="shared" si="168"/>
        <v>939.57</v>
      </c>
      <c r="I254" s="114">
        <f t="shared" si="169"/>
        <v>20.52</v>
      </c>
      <c r="J254" s="22">
        <f t="shared" si="170"/>
        <v>1115.7621079999999</v>
      </c>
      <c r="K254" s="22">
        <f t="shared" si="171"/>
        <v>16.607655999999999</v>
      </c>
      <c r="L254" s="21">
        <f t="shared" si="172"/>
        <v>1132.3599999999999</v>
      </c>
      <c r="M254" s="115">
        <f t="shared" si="173"/>
        <v>2432.33</v>
      </c>
      <c r="N254" s="115">
        <f t="shared" si="174"/>
        <v>36.200000000000003</v>
      </c>
      <c r="O254" s="21">
        <f t="shared" si="175"/>
        <v>2468.54</v>
      </c>
      <c r="P254" s="24" t="str">
        <f>IF(O254&lt;=(Relatório!O243*1.05),"PREÇO VÁLIDO","PREÇO INVÁLIDO")</f>
        <v>PREÇO VÁLIDO</v>
      </c>
      <c r="Q254" s="109"/>
    </row>
    <row r="255" spans="1:17" ht="18" x14ac:dyDescent="0.2">
      <c r="A255" s="110" t="s">
        <v>65</v>
      </c>
      <c r="B255" s="124">
        <v>102197</v>
      </c>
      <c r="C255" s="112" t="s">
        <v>183</v>
      </c>
      <c r="D255" s="112" t="s">
        <v>27</v>
      </c>
      <c r="E255" s="126">
        <v>51.03</v>
      </c>
      <c r="F255" s="114">
        <f>Relatório!F244</f>
        <v>26.18</v>
      </c>
      <c r="G255" s="114">
        <f>Relatório!G244</f>
        <v>7.48</v>
      </c>
      <c r="H255" s="21">
        <f t="shared" si="168"/>
        <v>33.659999999999997</v>
      </c>
      <c r="I255" s="114">
        <f t="shared" si="169"/>
        <v>20.52</v>
      </c>
      <c r="J255" s="22">
        <f t="shared" si="170"/>
        <v>31.552135999999997</v>
      </c>
      <c r="K255" s="22">
        <f t="shared" si="171"/>
        <v>9.0148960000000002</v>
      </c>
      <c r="L255" s="21">
        <f t="shared" si="172"/>
        <v>40.56</v>
      </c>
      <c r="M255" s="115">
        <f t="shared" si="173"/>
        <v>1609.82</v>
      </c>
      <c r="N255" s="115">
        <f t="shared" si="174"/>
        <v>459.94</v>
      </c>
      <c r="O255" s="21">
        <f t="shared" si="175"/>
        <v>2069.77</v>
      </c>
      <c r="P255" s="24" t="str">
        <f>IF(O255&lt;=(Relatório!O244*1.05),"PREÇO VÁLIDO","PREÇO INVÁLIDO")</f>
        <v>PREÇO VÁLIDO</v>
      </c>
      <c r="Q255" s="109"/>
    </row>
    <row r="256" spans="1:17" ht="18" x14ac:dyDescent="0.2">
      <c r="A256" s="110" t="s">
        <v>65</v>
      </c>
      <c r="B256" s="124">
        <v>102219</v>
      </c>
      <c r="C256" s="112" t="s">
        <v>184</v>
      </c>
      <c r="D256" s="112" t="s">
        <v>27</v>
      </c>
      <c r="E256" s="126">
        <v>51.03</v>
      </c>
      <c r="F256" s="114">
        <f>Relatório!F245</f>
        <v>7.98</v>
      </c>
      <c r="G256" s="114">
        <f>Relatório!G245</f>
        <v>10.17</v>
      </c>
      <c r="H256" s="21">
        <f t="shared" si="168"/>
        <v>18.149999999999999</v>
      </c>
      <c r="I256" s="114">
        <f t="shared" si="169"/>
        <v>20.52</v>
      </c>
      <c r="J256" s="22">
        <f t="shared" si="170"/>
        <v>9.6174960000000009</v>
      </c>
      <c r="K256" s="22">
        <f t="shared" si="171"/>
        <v>12.256883999999999</v>
      </c>
      <c r="L256" s="21">
        <f t="shared" si="172"/>
        <v>21.87</v>
      </c>
      <c r="M256" s="115">
        <f t="shared" si="173"/>
        <v>490.67</v>
      </c>
      <c r="N256" s="115">
        <f t="shared" si="174"/>
        <v>625.34</v>
      </c>
      <c r="O256" s="21">
        <f t="shared" si="175"/>
        <v>1116.02</v>
      </c>
      <c r="P256" s="24" t="str">
        <f>IF(O256&lt;=(Relatório!O245*1.05),"PREÇO VÁLIDO","PREÇO INVÁLIDO")</f>
        <v>PREÇO VÁLIDO</v>
      </c>
      <c r="Q256" s="109"/>
    </row>
    <row r="257" spans="1:17" ht="18" x14ac:dyDescent="0.2">
      <c r="A257" s="110" t="s">
        <v>65</v>
      </c>
      <c r="B257" s="124">
        <v>102189</v>
      </c>
      <c r="C257" s="112" t="s">
        <v>185</v>
      </c>
      <c r="D257" s="112" t="s">
        <v>31</v>
      </c>
      <c r="E257" s="136">
        <v>7</v>
      </c>
      <c r="F257" s="114">
        <f>Relatório!F246</f>
        <v>185.57</v>
      </c>
      <c r="G257" s="114">
        <f>Relatório!G246</f>
        <v>77.27</v>
      </c>
      <c r="H257" s="21">
        <f t="shared" si="168"/>
        <v>262.83999999999997</v>
      </c>
      <c r="I257" s="114">
        <f t="shared" si="169"/>
        <v>20.52</v>
      </c>
      <c r="J257" s="22">
        <f t="shared" si="170"/>
        <v>223.64896399999998</v>
      </c>
      <c r="K257" s="22">
        <f t="shared" si="171"/>
        <v>93.125803999999988</v>
      </c>
      <c r="L257" s="21">
        <f t="shared" si="172"/>
        <v>316.77</v>
      </c>
      <c r="M257" s="115">
        <f t="shared" si="173"/>
        <v>1565.51</v>
      </c>
      <c r="N257" s="115">
        <f t="shared" si="174"/>
        <v>651.87</v>
      </c>
      <c r="O257" s="21">
        <f t="shared" si="175"/>
        <v>2217.39</v>
      </c>
      <c r="P257" s="24" t="str">
        <f>IF(O257&lt;=(Relatório!O246*1.05),"PREÇO VÁLIDO","PREÇO INVÁLIDO")</f>
        <v>PREÇO VÁLIDO</v>
      </c>
      <c r="Q257" s="109"/>
    </row>
    <row r="258" spans="1:17" ht="18" x14ac:dyDescent="0.2">
      <c r="A258" s="128" t="s">
        <v>186</v>
      </c>
      <c r="B258" s="129" t="s">
        <v>187</v>
      </c>
      <c r="C258" s="129" t="s">
        <v>188</v>
      </c>
      <c r="D258" s="129" t="s">
        <v>31</v>
      </c>
      <c r="E258" s="132">
        <v>7</v>
      </c>
      <c r="F258" s="114">
        <f>Relatório!F247</f>
        <v>95.905000000000001</v>
      </c>
      <c r="G258" s="114">
        <f>Relatório!G247</f>
        <v>95.905000000000001</v>
      </c>
      <c r="H258" s="21">
        <f t="shared" si="168"/>
        <v>191.81</v>
      </c>
      <c r="I258" s="114">
        <f t="shared" si="169"/>
        <v>20.52</v>
      </c>
      <c r="J258" s="22">
        <f t="shared" si="170"/>
        <v>115.584706</v>
      </c>
      <c r="K258" s="22">
        <f t="shared" si="171"/>
        <v>115.584706</v>
      </c>
      <c r="L258" s="21">
        <f t="shared" si="172"/>
        <v>231.16</v>
      </c>
      <c r="M258" s="115">
        <f t="shared" si="173"/>
        <v>809.06</v>
      </c>
      <c r="N258" s="115">
        <f t="shared" si="174"/>
        <v>809.06</v>
      </c>
      <c r="O258" s="21">
        <f t="shared" si="175"/>
        <v>1618.12</v>
      </c>
      <c r="P258" s="24" t="str">
        <f>IF(O258&lt;=(Relatório!O247*1.05),"PREÇO VÁLIDO","PREÇO INVÁLIDO")</f>
        <v>PREÇO VÁLIDO</v>
      </c>
      <c r="Q258" s="109"/>
    </row>
    <row r="259" spans="1:17" ht="18" x14ac:dyDescent="0.2">
      <c r="A259" s="128" t="s">
        <v>186</v>
      </c>
      <c r="B259" s="129" t="s">
        <v>189</v>
      </c>
      <c r="C259" s="129" t="s">
        <v>190</v>
      </c>
      <c r="D259" s="129" t="s">
        <v>27</v>
      </c>
      <c r="E259" s="132">
        <v>1.92</v>
      </c>
      <c r="F259" s="114">
        <f>Relatório!F248</f>
        <v>340.96</v>
      </c>
      <c r="G259" s="114">
        <f>Relatório!G248</f>
        <v>340.96</v>
      </c>
      <c r="H259" s="21">
        <f t="shared" si="168"/>
        <v>681.92</v>
      </c>
      <c r="I259" s="114">
        <f t="shared" si="169"/>
        <v>20.52</v>
      </c>
      <c r="J259" s="22">
        <f t="shared" si="170"/>
        <v>410.92499199999997</v>
      </c>
      <c r="K259" s="22">
        <f t="shared" si="171"/>
        <v>410.92499199999997</v>
      </c>
      <c r="L259" s="21">
        <f t="shared" si="172"/>
        <v>821.84</v>
      </c>
      <c r="M259" s="115">
        <f t="shared" si="173"/>
        <v>788.96</v>
      </c>
      <c r="N259" s="115">
        <f t="shared" si="174"/>
        <v>788.96</v>
      </c>
      <c r="O259" s="21">
        <f t="shared" si="175"/>
        <v>1577.93</v>
      </c>
      <c r="P259" s="24" t="str">
        <f>IF(O259&lt;=(Relatório!O248*1.05),"PREÇO VÁLIDO","PREÇO INVÁLIDO")</f>
        <v>PREÇO VÁLIDO</v>
      </c>
      <c r="Q259" s="109"/>
    </row>
    <row r="260" spans="1:17" ht="18" x14ac:dyDescent="0.2">
      <c r="A260" s="128" t="s">
        <v>82</v>
      </c>
      <c r="B260" s="129" t="s">
        <v>191</v>
      </c>
      <c r="C260" s="129" t="s">
        <v>192</v>
      </c>
      <c r="D260" s="129" t="s">
        <v>31</v>
      </c>
      <c r="E260" s="132">
        <v>1</v>
      </c>
      <c r="F260" s="114">
        <f>Relatório!F249</f>
        <v>145.69499999999999</v>
      </c>
      <c r="G260" s="114">
        <f>Relatório!G249</f>
        <v>145.69499999999999</v>
      </c>
      <c r="H260" s="21">
        <f t="shared" si="168"/>
        <v>291.39</v>
      </c>
      <c r="I260" s="114">
        <f t="shared" si="169"/>
        <v>20.52</v>
      </c>
      <c r="J260" s="22">
        <f t="shared" si="170"/>
        <v>175.59161399999999</v>
      </c>
      <c r="K260" s="22">
        <f t="shared" si="171"/>
        <v>175.59161399999999</v>
      </c>
      <c r="L260" s="21">
        <f t="shared" si="172"/>
        <v>351.18</v>
      </c>
      <c r="M260" s="115">
        <f t="shared" si="173"/>
        <v>175.59</v>
      </c>
      <c r="N260" s="115">
        <f t="shared" si="174"/>
        <v>175.59</v>
      </c>
      <c r="O260" s="21">
        <f t="shared" si="175"/>
        <v>351.18</v>
      </c>
      <c r="P260" s="24" t="str">
        <f>IF(O260&lt;=(Relatório!O249*1.05),"PREÇO VÁLIDO","PREÇO INVÁLIDO")</f>
        <v>PREÇO VÁLIDO</v>
      </c>
      <c r="Q260" s="109"/>
    </row>
    <row r="261" spans="1:17" ht="18" x14ac:dyDescent="0.2">
      <c r="A261" s="128" t="s">
        <v>82</v>
      </c>
      <c r="B261" s="129" t="s">
        <v>193</v>
      </c>
      <c r="C261" s="129" t="s">
        <v>194</v>
      </c>
      <c r="D261" s="129" t="s">
        <v>27</v>
      </c>
      <c r="E261" s="132">
        <v>5.04</v>
      </c>
      <c r="F261" s="114">
        <f>Relatório!F250</f>
        <v>355.46499999999997</v>
      </c>
      <c r="G261" s="114">
        <f>Relatório!G250</f>
        <v>355.46499999999997</v>
      </c>
      <c r="H261" s="21">
        <f t="shared" si="168"/>
        <v>710.93</v>
      </c>
      <c r="I261" s="114">
        <f t="shared" si="169"/>
        <v>20.52</v>
      </c>
      <c r="J261" s="22">
        <f t="shared" si="170"/>
        <v>428.40641799999997</v>
      </c>
      <c r="K261" s="22">
        <f t="shared" si="171"/>
        <v>428.40641799999997</v>
      </c>
      <c r="L261" s="21">
        <f t="shared" si="172"/>
        <v>856.81</v>
      </c>
      <c r="M261" s="115">
        <f t="shared" si="173"/>
        <v>2159.16</v>
      </c>
      <c r="N261" s="115">
        <f t="shared" si="174"/>
        <v>2159.16</v>
      </c>
      <c r="O261" s="21">
        <f t="shared" si="175"/>
        <v>4318.32</v>
      </c>
      <c r="P261" s="24" t="str">
        <f>IF(O261&lt;=(Relatório!O250*1.05),"PREÇO VÁLIDO","PREÇO INVÁLIDO")</f>
        <v>PREÇO VÁLIDO</v>
      </c>
      <c r="Q261" s="109"/>
    </row>
    <row r="262" spans="1:17" ht="18" x14ac:dyDescent="0.2">
      <c r="A262" s="128" t="s">
        <v>64</v>
      </c>
      <c r="B262" s="129" t="s">
        <v>195</v>
      </c>
      <c r="C262" s="129" t="s">
        <v>196</v>
      </c>
      <c r="D262" s="129" t="s">
        <v>27</v>
      </c>
      <c r="E262" s="131">
        <v>13.02</v>
      </c>
      <c r="F262" s="114">
        <f>Relatório!F251</f>
        <v>181.98500000000001</v>
      </c>
      <c r="G262" s="114">
        <f>Relatório!G251</f>
        <v>181.98500000000001</v>
      </c>
      <c r="H262" s="21">
        <f t="shared" si="168"/>
        <v>363.97</v>
      </c>
      <c r="I262" s="114">
        <f t="shared" si="169"/>
        <v>20.52</v>
      </c>
      <c r="J262" s="22">
        <f t="shared" si="170"/>
        <v>219.32832200000001</v>
      </c>
      <c r="K262" s="22">
        <f t="shared" si="171"/>
        <v>219.32832200000001</v>
      </c>
      <c r="L262" s="21">
        <f t="shared" si="172"/>
        <v>438.65</v>
      </c>
      <c r="M262" s="115">
        <f t="shared" si="173"/>
        <v>2855.61</v>
      </c>
      <c r="N262" s="115">
        <f t="shared" si="174"/>
        <v>2855.61</v>
      </c>
      <c r="O262" s="21">
        <f t="shared" si="175"/>
        <v>5711.22</v>
      </c>
      <c r="P262" s="24" t="str">
        <f>IF(O262&lt;=(Relatório!O251*1.05),"PREÇO VÁLIDO","PREÇO INVÁLIDO")</f>
        <v>PREÇO VÁLIDO</v>
      </c>
      <c r="Q262" s="109"/>
    </row>
    <row r="263" spans="1:17" x14ac:dyDescent="0.2">
      <c r="A263" s="116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09"/>
    </row>
    <row r="264" spans="1:17" x14ac:dyDescent="0.2">
      <c r="A264" s="107" t="s">
        <v>197</v>
      </c>
      <c r="B264" s="108"/>
      <c r="C264" s="108"/>
      <c r="D264" s="108"/>
      <c r="E264" s="108"/>
      <c r="F264" s="123"/>
      <c r="G264" s="123"/>
      <c r="H264" s="108"/>
      <c r="I264" s="108"/>
      <c r="J264" s="108"/>
      <c r="K264" s="108"/>
      <c r="L264" s="108"/>
      <c r="M264" s="108"/>
      <c r="N264" s="108"/>
      <c r="O264" s="108"/>
      <c r="P264" s="108"/>
      <c r="Q264" s="109"/>
    </row>
    <row r="265" spans="1:17" ht="18" x14ac:dyDescent="0.2">
      <c r="A265" s="56" t="s">
        <v>14</v>
      </c>
      <c r="B265" s="55" t="s">
        <v>15</v>
      </c>
      <c r="C265" s="55" t="s">
        <v>16</v>
      </c>
      <c r="D265" s="55" t="s">
        <v>17</v>
      </c>
      <c r="E265" s="57" t="s">
        <v>18</v>
      </c>
      <c r="F265" s="55" t="s">
        <v>19</v>
      </c>
      <c r="G265" s="57" t="s">
        <v>20</v>
      </c>
      <c r="H265" s="55" t="s">
        <v>21</v>
      </c>
      <c r="I265" s="55" t="s">
        <v>22</v>
      </c>
      <c r="J265" s="55" t="s">
        <v>33</v>
      </c>
      <c r="K265" s="55" t="s">
        <v>34</v>
      </c>
      <c r="L265" s="55" t="s">
        <v>23</v>
      </c>
      <c r="M265" s="55" t="s">
        <v>35</v>
      </c>
      <c r="N265" s="55" t="s">
        <v>36</v>
      </c>
      <c r="O265" s="55" t="s">
        <v>24</v>
      </c>
      <c r="P265" s="55" t="s">
        <v>25</v>
      </c>
      <c r="Q265" s="109"/>
    </row>
    <row r="266" spans="1:17" ht="18" x14ac:dyDescent="0.2">
      <c r="A266" s="128" t="s">
        <v>186</v>
      </c>
      <c r="B266" s="129" t="s">
        <v>198</v>
      </c>
      <c r="C266" s="129" t="s">
        <v>199</v>
      </c>
      <c r="D266" s="129" t="s">
        <v>29</v>
      </c>
      <c r="E266" s="130">
        <v>100.3</v>
      </c>
      <c r="F266" s="114">
        <f>Relatório!F255</f>
        <v>93.905000000000001</v>
      </c>
      <c r="G266" s="114">
        <f>Relatório!G255</f>
        <v>93.905000000000001</v>
      </c>
      <c r="H266" s="21">
        <f t="shared" ref="H266:H268" si="176">TRUNC(F266+G266,2)</f>
        <v>187.81</v>
      </c>
      <c r="I266" s="114">
        <f t="shared" ref="I266:I268" si="177">$B$10</f>
        <v>20.52</v>
      </c>
      <c r="J266" s="22">
        <f t="shared" ref="J266:J268" si="178">F266+(I266/100*F266)</f>
        <v>113.174306</v>
      </c>
      <c r="K266" s="22">
        <f t="shared" ref="K266:K268" si="179">G266+(I266/100*G266)</f>
        <v>113.174306</v>
      </c>
      <c r="L266" s="21">
        <f t="shared" ref="L266:L268" si="180">TRUNC(J266+K266,2)</f>
        <v>226.34</v>
      </c>
      <c r="M266" s="115">
        <f t="shared" ref="M266:M268" si="181">IF((J266+K266),TRUNC((J266/(J266+K266)*O266),2),0)</f>
        <v>11350.95</v>
      </c>
      <c r="N266" s="115">
        <f t="shared" ref="N266:N268" si="182">IF((J266+K266),TRUNC((K266/(J266+K266)*O266),2),0)</f>
        <v>11350.95</v>
      </c>
      <c r="O266" s="21">
        <f t="shared" ref="O266:O268" si="183">TRUNC(L266*E266,2)</f>
        <v>22701.9</v>
      </c>
      <c r="P266" s="24" t="str">
        <f>IF(O266&lt;=(Relatório!O255*1.05),"PREÇO VÁLIDO","PREÇO INVÁLIDO")</f>
        <v>PREÇO VÁLIDO</v>
      </c>
      <c r="Q266" s="109"/>
    </row>
    <row r="267" spans="1:17" ht="18" x14ac:dyDescent="0.2">
      <c r="A267" s="128" t="s">
        <v>186</v>
      </c>
      <c r="B267" s="129" t="s">
        <v>200</v>
      </c>
      <c r="C267" s="129" t="s">
        <v>201</v>
      </c>
      <c r="D267" s="129" t="s">
        <v>27</v>
      </c>
      <c r="E267" s="130">
        <v>147.36000000000001</v>
      </c>
      <c r="F267" s="114">
        <f>Relatório!F256</f>
        <v>280.81</v>
      </c>
      <c r="G267" s="114">
        <f>Relatório!G256</f>
        <v>280.81</v>
      </c>
      <c r="H267" s="21">
        <f t="shared" si="176"/>
        <v>561.62</v>
      </c>
      <c r="I267" s="114">
        <f t="shared" si="177"/>
        <v>20.52</v>
      </c>
      <c r="J267" s="22">
        <f t="shared" si="178"/>
        <v>338.43221199999999</v>
      </c>
      <c r="K267" s="22">
        <f t="shared" si="179"/>
        <v>338.43221199999999</v>
      </c>
      <c r="L267" s="21">
        <f t="shared" si="180"/>
        <v>676.86</v>
      </c>
      <c r="M267" s="115">
        <f t="shared" si="181"/>
        <v>49871.040000000001</v>
      </c>
      <c r="N267" s="115">
        <f t="shared" si="182"/>
        <v>49871.040000000001</v>
      </c>
      <c r="O267" s="21">
        <f t="shared" si="183"/>
        <v>99742.080000000002</v>
      </c>
      <c r="P267" s="24" t="str">
        <f>IF(O267&lt;=(Relatório!O256*1.05),"PREÇO VÁLIDO","PREÇO INVÁLIDO")</f>
        <v>PREÇO VÁLIDO</v>
      </c>
      <c r="Q267" s="109"/>
    </row>
    <row r="268" spans="1:17" ht="18" x14ac:dyDescent="0.2">
      <c r="A268" s="128" t="s">
        <v>64</v>
      </c>
      <c r="B268" s="129" t="s">
        <v>202</v>
      </c>
      <c r="C268" s="129" t="s">
        <v>203</v>
      </c>
      <c r="D268" s="129" t="s">
        <v>27</v>
      </c>
      <c r="E268" s="131">
        <v>11.2</v>
      </c>
      <c r="F268" s="114">
        <f>Relatório!F257</f>
        <v>300.06</v>
      </c>
      <c r="G268" s="114">
        <f>Relatório!G257</f>
        <v>300.06</v>
      </c>
      <c r="H268" s="21">
        <f t="shared" si="176"/>
        <v>600.12</v>
      </c>
      <c r="I268" s="114">
        <f t="shared" si="177"/>
        <v>20.52</v>
      </c>
      <c r="J268" s="22">
        <f t="shared" si="178"/>
        <v>361.63231200000001</v>
      </c>
      <c r="K268" s="22">
        <f t="shared" si="179"/>
        <v>361.63231200000001</v>
      </c>
      <c r="L268" s="21">
        <f t="shared" si="180"/>
        <v>723.26</v>
      </c>
      <c r="M268" s="115">
        <f t="shared" si="181"/>
        <v>4050.25</v>
      </c>
      <c r="N268" s="115">
        <f t="shared" si="182"/>
        <v>4050.25</v>
      </c>
      <c r="O268" s="21">
        <f t="shared" si="183"/>
        <v>8100.51</v>
      </c>
      <c r="P268" s="24" t="str">
        <f>IF(O268&lt;=(Relatório!O257*1.05),"PREÇO VÁLIDO","PREÇO INVÁLIDO")</f>
        <v>PREÇO VÁLIDO</v>
      </c>
      <c r="Q268" s="109"/>
    </row>
    <row r="269" spans="1:17" x14ac:dyDescent="0.2">
      <c r="A269" s="116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117"/>
      <c r="M269" s="117"/>
      <c r="N269" s="117"/>
      <c r="O269" s="117"/>
      <c r="P269" s="117"/>
      <c r="Q269" s="109"/>
    </row>
    <row r="270" spans="1:17" x14ac:dyDescent="0.2">
      <c r="A270" s="118" t="s">
        <v>28</v>
      </c>
      <c r="B270" s="119"/>
      <c r="C270" s="119"/>
      <c r="D270" s="119"/>
      <c r="E270" s="119"/>
      <c r="F270" s="120"/>
      <c r="G270" s="120"/>
      <c r="H270" s="119"/>
      <c r="I270" s="119"/>
      <c r="J270" s="119"/>
      <c r="K270" s="119"/>
      <c r="L270" s="119"/>
      <c r="M270" s="119"/>
      <c r="N270" s="119"/>
      <c r="O270" s="134">
        <f>SUM(O252:O268)</f>
        <v>165757.69</v>
      </c>
      <c r="P270" s="135"/>
      <c r="Q270" s="109"/>
    </row>
    <row r="271" spans="1:17" x14ac:dyDescent="0.2">
      <c r="A271" s="116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117"/>
      <c r="M271" s="117"/>
      <c r="N271" s="117"/>
      <c r="O271" s="117"/>
      <c r="P271" s="117"/>
      <c r="Q271" s="109"/>
    </row>
    <row r="272" spans="1:17" x14ac:dyDescent="0.2">
      <c r="A272" s="107" t="s">
        <v>204</v>
      </c>
      <c r="B272" s="108"/>
      <c r="C272" s="108"/>
      <c r="D272" s="108"/>
      <c r="E272" s="108"/>
      <c r="F272" s="123"/>
      <c r="G272" s="123"/>
      <c r="H272" s="108"/>
      <c r="I272" s="108"/>
      <c r="J272" s="108"/>
      <c r="K272" s="108"/>
      <c r="L272" s="108"/>
      <c r="M272" s="108"/>
      <c r="N272" s="108"/>
      <c r="O272" s="108"/>
      <c r="P272" s="108"/>
      <c r="Q272" s="109"/>
    </row>
    <row r="273" spans="1:17" x14ac:dyDescent="0.2">
      <c r="A273" s="107" t="s">
        <v>205</v>
      </c>
      <c r="B273" s="108"/>
      <c r="C273" s="108"/>
      <c r="D273" s="108"/>
      <c r="E273" s="108"/>
      <c r="F273" s="123"/>
      <c r="G273" s="123"/>
      <c r="H273" s="108"/>
      <c r="I273" s="108"/>
      <c r="J273" s="108"/>
      <c r="K273" s="108"/>
      <c r="L273" s="108"/>
      <c r="M273" s="108"/>
      <c r="N273" s="108"/>
      <c r="O273" s="108"/>
      <c r="P273" s="108"/>
      <c r="Q273" s="109"/>
    </row>
    <row r="274" spans="1:17" ht="18" x14ac:dyDescent="0.2">
      <c r="A274" s="56" t="s">
        <v>14</v>
      </c>
      <c r="B274" s="55" t="s">
        <v>15</v>
      </c>
      <c r="C274" s="55" t="s">
        <v>16</v>
      </c>
      <c r="D274" s="55" t="s">
        <v>17</v>
      </c>
      <c r="E274" s="57" t="s">
        <v>18</v>
      </c>
      <c r="F274" s="55" t="s">
        <v>19</v>
      </c>
      <c r="G274" s="57" t="s">
        <v>20</v>
      </c>
      <c r="H274" s="55" t="s">
        <v>21</v>
      </c>
      <c r="I274" s="55" t="s">
        <v>22</v>
      </c>
      <c r="J274" s="55" t="s">
        <v>33</v>
      </c>
      <c r="K274" s="55" t="s">
        <v>34</v>
      </c>
      <c r="L274" s="55" t="s">
        <v>23</v>
      </c>
      <c r="M274" s="55" t="s">
        <v>35</v>
      </c>
      <c r="N274" s="55" t="s">
        <v>36</v>
      </c>
      <c r="O274" s="55" t="s">
        <v>24</v>
      </c>
      <c r="P274" s="55" t="s">
        <v>25</v>
      </c>
      <c r="Q274" s="109"/>
    </row>
    <row r="275" spans="1:17" ht="18" x14ac:dyDescent="0.2">
      <c r="A275" s="110" t="s">
        <v>65</v>
      </c>
      <c r="B275" s="124">
        <v>103959</v>
      </c>
      <c r="C275" s="112" t="s">
        <v>206</v>
      </c>
      <c r="D275" s="112" t="s">
        <v>31</v>
      </c>
      <c r="E275" s="136">
        <v>3</v>
      </c>
      <c r="F275" s="114">
        <f>Relatório!F264</f>
        <v>10.6</v>
      </c>
      <c r="G275" s="114">
        <f>Relatório!G264</f>
        <v>4.46</v>
      </c>
      <c r="H275" s="21">
        <f t="shared" ref="H275:H320" si="184">TRUNC(F275+G275,2)</f>
        <v>15.06</v>
      </c>
      <c r="I275" s="114">
        <f t="shared" ref="I275:I320" si="185">$B$10</f>
        <v>20.52</v>
      </c>
      <c r="J275" s="22">
        <f t="shared" ref="J275:J320" si="186">F275+(I275/100*F275)</f>
        <v>12.775119999999999</v>
      </c>
      <c r="K275" s="22">
        <f t="shared" ref="K275:K320" si="187">G275+(I275/100*G275)</f>
        <v>5.3751920000000002</v>
      </c>
      <c r="L275" s="21">
        <f t="shared" ref="L275:L320" si="188">TRUNC(J275+K275,2)</f>
        <v>18.149999999999999</v>
      </c>
      <c r="M275" s="115">
        <f t="shared" ref="M275:M320" si="189">IF((J275+K275),TRUNC((J275/(J275+K275)*O275),2),0)</f>
        <v>38.32</v>
      </c>
      <c r="N275" s="115">
        <f t="shared" ref="N275:N320" si="190">IF((J275+K275),TRUNC((K275/(J275+K275)*O275),2),0)</f>
        <v>16.12</v>
      </c>
      <c r="O275" s="21">
        <f t="shared" ref="O275:O320" si="191">TRUNC(L275*E275,2)</f>
        <v>54.45</v>
      </c>
      <c r="P275" s="24" t="str">
        <f>IF(O275&lt;=(Relatório!O264*1.05),"PREÇO VÁLIDO","PREÇO INVÁLIDO")</f>
        <v>PREÇO VÁLIDO</v>
      </c>
      <c r="Q275" s="109"/>
    </row>
    <row r="276" spans="1:17" ht="18" x14ac:dyDescent="0.2">
      <c r="A276" s="110" t="s">
        <v>65</v>
      </c>
      <c r="B276" s="124">
        <v>103972</v>
      </c>
      <c r="C276" s="112" t="s">
        <v>207</v>
      </c>
      <c r="D276" s="112" t="s">
        <v>31</v>
      </c>
      <c r="E276" s="136">
        <v>1</v>
      </c>
      <c r="F276" s="114">
        <f>Relatório!F265</f>
        <v>23.25</v>
      </c>
      <c r="G276" s="114">
        <f>Relatório!G265</f>
        <v>4.99</v>
      </c>
      <c r="H276" s="21">
        <f t="shared" si="184"/>
        <v>28.24</v>
      </c>
      <c r="I276" s="114">
        <f t="shared" si="185"/>
        <v>20.52</v>
      </c>
      <c r="J276" s="22">
        <f t="shared" si="186"/>
        <v>28.020900000000001</v>
      </c>
      <c r="K276" s="22">
        <f t="shared" si="187"/>
        <v>6.0139480000000001</v>
      </c>
      <c r="L276" s="21">
        <f t="shared" si="188"/>
        <v>34.03</v>
      </c>
      <c r="M276" s="115">
        <f t="shared" si="189"/>
        <v>28.01</v>
      </c>
      <c r="N276" s="115">
        <f t="shared" si="190"/>
        <v>6.01</v>
      </c>
      <c r="O276" s="21">
        <f t="shared" si="191"/>
        <v>34.03</v>
      </c>
      <c r="P276" s="24" t="str">
        <f>IF(O276&lt;=(Relatório!O265*1.05),"PREÇO VÁLIDO","PREÇO INVÁLIDO")</f>
        <v>PREÇO VÁLIDO</v>
      </c>
      <c r="Q276" s="109"/>
    </row>
    <row r="277" spans="1:17" ht="18" x14ac:dyDescent="0.2">
      <c r="A277" s="110" t="s">
        <v>65</v>
      </c>
      <c r="B277" s="111">
        <v>89987</v>
      </c>
      <c r="C277" s="112" t="s">
        <v>208</v>
      </c>
      <c r="D277" s="112" t="s">
        <v>31</v>
      </c>
      <c r="E277" s="136">
        <v>4</v>
      </c>
      <c r="F277" s="114">
        <f>Relatório!F266</f>
        <v>83.63</v>
      </c>
      <c r="G277" s="114">
        <f>Relatório!G266</f>
        <v>10.67</v>
      </c>
      <c r="H277" s="21">
        <f t="shared" si="184"/>
        <v>94.3</v>
      </c>
      <c r="I277" s="114">
        <f t="shared" si="185"/>
        <v>20.52</v>
      </c>
      <c r="J277" s="22">
        <f t="shared" si="186"/>
        <v>100.790876</v>
      </c>
      <c r="K277" s="22">
        <f t="shared" si="187"/>
        <v>12.859484</v>
      </c>
      <c r="L277" s="21">
        <f t="shared" si="188"/>
        <v>113.65</v>
      </c>
      <c r="M277" s="115">
        <f t="shared" si="189"/>
        <v>403.16</v>
      </c>
      <c r="N277" s="115">
        <f t="shared" si="190"/>
        <v>51.43</v>
      </c>
      <c r="O277" s="21">
        <f t="shared" si="191"/>
        <v>454.6</v>
      </c>
      <c r="P277" s="24" t="str">
        <f>IF(O277&lt;=(Relatório!O266*1.05),"PREÇO VÁLIDO","PREÇO INVÁLIDO")</f>
        <v>PREÇO VÁLIDO</v>
      </c>
      <c r="Q277" s="109"/>
    </row>
    <row r="278" spans="1:17" ht="18" x14ac:dyDescent="0.2">
      <c r="A278" s="110" t="s">
        <v>65</v>
      </c>
      <c r="B278" s="111">
        <v>94794</v>
      </c>
      <c r="C278" s="112" t="s">
        <v>209</v>
      </c>
      <c r="D278" s="112" t="s">
        <v>31</v>
      </c>
      <c r="E278" s="136">
        <v>1</v>
      </c>
      <c r="F278" s="114">
        <f>Relatório!F267</f>
        <v>148.74</v>
      </c>
      <c r="G278" s="114">
        <f>Relatório!G267</f>
        <v>18.07</v>
      </c>
      <c r="H278" s="21">
        <f t="shared" si="184"/>
        <v>166.81</v>
      </c>
      <c r="I278" s="114">
        <f t="shared" si="185"/>
        <v>20.52</v>
      </c>
      <c r="J278" s="22">
        <f t="shared" si="186"/>
        <v>179.261448</v>
      </c>
      <c r="K278" s="22">
        <f t="shared" si="187"/>
        <v>21.777964000000001</v>
      </c>
      <c r="L278" s="21">
        <f t="shared" si="188"/>
        <v>201.03</v>
      </c>
      <c r="M278" s="115">
        <f t="shared" si="189"/>
        <v>179.25</v>
      </c>
      <c r="N278" s="115">
        <f t="shared" si="190"/>
        <v>21.77</v>
      </c>
      <c r="O278" s="21">
        <f t="shared" si="191"/>
        <v>201.03</v>
      </c>
      <c r="P278" s="24" t="str">
        <f>IF(O278&lt;=(Relatório!O267*1.05),"PREÇO VÁLIDO","PREÇO INVÁLIDO")</f>
        <v>PREÇO VÁLIDO</v>
      </c>
      <c r="Q278" s="109"/>
    </row>
    <row r="279" spans="1:17" ht="18" x14ac:dyDescent="0.2">
      <c r="A279" s="110" t="s">
        <v>65</v>
      </c>
      <c r="B279" s="111">
        <v>89356</v>
      </c>
      <c r="C279" s="112" t="s">
        <v>210</v>
      </c>
      <c r="D279" s="112" t="s">
        <v>29</v>
      </c>
      <c r="E279" s="126">
        <v>51.46</v>
      </c>
      <c r="F279" s="114">
        <f>Relatório!F268</f>
        <v>6.95</v>
      </c>
      <c r="G279" s="114">
        <f>Relatório!G268</f>
        <v>18.399999999999999</v>
      </c>
      <c r="H279" s="21">
        <f t="shared" si="184"/>
        <v>25.35</v>
      </c>
      <c r="I279" s="114">
        <f t="shared" si="185"/>
        <v>20.52</v>
      </c>
      <c r="J279" s="22">
        <f t="shared" si="186"/>
        <v>8.3761399999999995</v>
      </c>
      <c r="K279" s="22">
        <f t="shared" si="187"/>
        <v>22.17568</v>
      </c>
      <c r="L279" s="21">
        <f t="shared" si="188"/>
        <v>30.55</v>
      </c>
      <c r="M279" s="115">
        <f t="shared" si="189"/>
        <v>431</v>
      </c>
      <c r="N279" s="115">
        <f t="shared" si="190"/>
        <v>1141.0899999999999</v>
      </c>
      <c r="O279" s="21">
        <f t="shared" si="191"/>
        <v>1572.1</v>
      </c>
      <c r="P279" s="24" t="str">
        <f>IF(O279&lt;=(Relatório!O268*1.05),"PREÇO VÁLIDO","PREÇO INVÁLIDO")</f>
        <v>PREÇO VÁLIDO</v>
      </c>
      <c r="Q279" s="109"/>
    </row>
    <row r="280" spans="1:17" ht="18" x14ac:dyDescent="0.2">
      <c r="A280" s="110" t="s">
        <v>65</v>
      </c>
      <c r="B280" s="111">
        <v>89357</v>
      </c>
      <c r="C280" s="112" t="s">
        <v>211</v>
      </c>
      <c r="D280" s="112" t="s">
        <v>29</v>
      </c>
      <c r="E280" s="126">
        <v>20.74</v>
      </c>
      <c r="F280" s="114">
        <f>Relatório!F269</f>
        <v>12.37</v>
      </c>
      <c r="G280" s="114">
        <f>Relatório!G269</f>
        <v>21.92</v>
      </c>
      <c r="H280" s="21">
        <f t="shared" si="184"/>
        <v>34.29</v>
      </c>
      <c r="I280" s="114">
        <f t="shared" si="185"/>
        <v>20.52</v>
      </c>
      <c r="J280" s="22">
        <f t="shared" si="186"/>
        <v>14.908323999999999</v>
      </c>
      <c r="K280" s="22">
        <f t="shared" si="187"/>
        <v>26.417984000000004</v>
      </c>
      <c r="L280" s="21">
        <f t="shared" si="188"/>
        <v>41.32</v>
      </c>
      <c r="M280" s="115">
        <f t="shared" si="189"/>
        <v>309.14</v>
      </c>
      <c r="N280" s="115">
        <f t="shared" si="190"/>
        <v>547.82000000000005</v>
      </c>
      <c r="O280" s="21">
        <f t="shared" si="191"/>
        <v>856.97</v>
      </c>
      <c r="P280" s="24" t="str">
        <f>IF(O280&lt;=(Relatório!O269*1.05),"PREÇO VÁLIDO","PREÇO INVÁLIDO")</f>
        <v>PREÇO VÁLIDO</v>
      </c>
      <c r="Q280" s="109"/>
    </row>
    <row r="281" spans="1:17" ht="18" x14ac:dyDescent="0.2">
      <c r="A281" s="110" t="s">
        <v>65</v>
      </c>
      <c r="B281" s="111">
        <v>89448</v>
      </c>
      <c r="C281" s="112" t="s">
        <v>212</v>
      </c>
      <c r="D281" s="112" t="s">
        <v>29</v>
      </c>
      <c r="E281" s="126">
        <v>38.19</v>
      </c>
      <c r="F281" s="114">
        <f>Relatório!F270</f>
        <v>14.41</v>
      </c>
      <c r="G281" s="114">
        <f>Relatório!G270</f>
        <v>1.35</v>
      </c>
      <c r="H281" s="21">
        <f t="shared" si="184"/>
        <v>15.76</v>
      </c>
      <c r="I281" s="114">
        <f t="shared" si="185"/>
        <v>20.52</v>
      </c>
      <c r="J281" s="22">
        <f t="shared" si="186"/>
        <v>17.366931999999998</v>
      </c>
      <c r="K281" s="22">
        <f t="shared" si="187"/>
        <v>1.6270200000000001</v>
      </c>
      <c r="L281" s="21">
        <f t="shared" si="188"/>
        <v>18.989999999999998</v>
      </c>
      <c r="M281" s="115">
        <f t="shared" si="189"/>
        <v>663.09</v>
      </c>
      <c r="N281" s="115">
        <f t="shared" si="190"/>
        <v>62.12</v>
      </c>
      <c r="O281" s="21">
        <f t="shared" si="191"/>
        <v>725.22</v>
      </c>
      <c r="P281" s="24" t="str">
        <f>IF(O281&lt;=(Relatório!O270*1.05),"PREÇO VÁLIDO","PREÇO INVÁLIDO")</f>
        <v>PREÇO VÁLIDO</v>
      </c>
      <c r="Q281" s="109"/>
    </row>
    <row r="282" spans="1:17" ht="18" x14ac:dyDescent="0.2">
      <c r="A282" s="110" t="s">
        <v>65</v>
      </c>
      <c r="B282" s="111">
        <v>89449</v>
      </c>
      <c r="C282" s="112" t="s">
        <v>213</v>
      </c>
      <c r="D282" s="112" t="s">
        <v>29</v>
      </c>
      <c r="E282" s="126">
        <v>40.04</v>
      </c>
      <c r="F282" s="114">
        <f>Relatório!F271</f>
        <v>15.86</v>
      </c>
      <c r="G282" s="114">
        <f>Relatório!G271</f>
        <v>1.62</v>
      </c>
      <c r="H282" s="21">
        <f t="shared" si="184"/>
        <v>17.48</v>
      </c>
      <c r="I282" s="114">
        <f t="shared" si="185"/>
        <v>20.52</v>
      </c>
      <c r="J282" s="22">
        <f t="shared" si="186"/>
        <v>19.114471999999999</v>
      </c>
      <c r="K282" s="22">
        <f t="shared" si="187"/>
        <v>1.9524240000000002</v>
      </c>
      <c r="L282" s="21">
        <f t="shared" si="188"/>
        <v>21.06</v>
      </c>
      <c r="M282" s="115">
        <f t="shared" si="189"/>
        <v>765.09</v>
      </c>
      <c r="N282" s="115">
        <f t="shared" si="190"/>
        <v>78.14</v>
      </c>
      <c r="O282" s="21">
        <f t="shared" si="191"/>
        <v>843.24</v>
      </c>
      <c r="P282" s="24" t="str">
        <f>IF(O282&lt;=(Relatório!O271*1.05),"PREÇO VÁLIDO","PREÇO INVÁLIDO")</f>
        <v>PREÇO VÁLIDO</v>
      </c>
      <c r="Q282" s="109"/>
    </row>
    <row r="283" spans="1:17" ht="18" x14ac:dyDescent="0.2">
      <c r="A283" s="110" t="s">
        <v>65</v>
      </c>
      <c r="B283" s="111">
        <v>89450</v>
      </c>
      <c r="C283" s="112" t="s">
        <v>214</v>
      </c>
      <c r="D283" s="112" t="s">
        <v>29</v>
      </c>
      <c r="E283" s="136">
        <v>3.91</v>
      </c>
      <c r="F283" s="114">
        <f>Relatório!F272</f>
        <v>25.96</v>
      </c>
      <c r="G283" s="114">
        <f>Relatório!G272</f>
        <v>1.91</v>
      </c>
      <c r="H283" s="21">
        <f t="shared" si="184"/>
        <v>27.87</v>
      </c>
      <c r="I283" s="114">
        <f t="shared" si="185"/>
        <v>20.52</v>
      </c>
      <c r="J283" s="22">
        <f t="shared" si="186"/>
        <v>31.286992000000001</v>
      </c>
      <c r="K283" s="22">
        <f t="shared" si="187"/>
        <v>2.3019319999999999</v>
      </c>
      <c r="L283" s="21">
        <f t="shared" si="188"/>
        <v>33.58</v>
      </c>
      <c r="M283" s="115">
        <f t="shared" si="189"/>
        <v>122.29</v>
      </c>
      <c r="N283" s="115">
        <f t="shared" si="190"/>
        <v>8.99</v>
      </c>
      <c r="O283" s="21">
        <f t="shared" si="191"/>
        <v>131.29</v>
      </c>
      <c r="P283" s="24" t="str">
        <f>IF(O283&lt;=(Relatório!O272*1.05),"PREÇO VÁLIDO","PREÇO INVÁLIDO")</f>
        <v>PREÇO VÁLIDO</v>
      </c>
      <c r="Q283" s="109"/>
    </row>
    <row r="284" spans="1:17" ht="18" x14ac:dyDescent="0.2">
      <c r="A284" s="110" t="s">
        <v>65</v>
      </c>
      <c r="B284" s="111">
        <v>89451</v>
      </c>
      <c r="C284" s="112" t="s">
        <v>215</v>
      </c>
      <c r="D284" s="112" t="s">
        <v>29</v>
      </c>
      <c r="E284" s="126">
        <v>26.16</v>
      </c>
      <c r="F284" s="114">
        <f>Relatório!F273</f>
        <v>42.89</v>
      </c>
      <c r="G284" s="114">
        <f>Relatório!G273</f>
        <v>2.37</v>
      </c>
      <c r="H284" s="21">
        <f t="shared" si="184"/>
        <v>45.26</v>
      </c>
      <c r="I284" s="114">
        <f t="shared" si="185"/>
        <v>20.52</v>
      </c>
      <c r="J284" s="22">
        <f t="shared" si="186"/>
        <v>51.691028000000003</v>
      </c>
      <c r="K284" s="22">
        <f t="shared" si="187"/>
        <v>2.8563240000000003</v>
      </c>
      <c r="L284" s="21">
        <f t="shared" si="188"/>
        <v>54.54</v>
      </c>
      <c r="M284" s="115">
        <f t="shared" si="189"/>
        <v>1352.04</v>
      </c>
      <c r="N284" s="115">
        <f t="shared" si="190"/>
        <v>74.709999999999994</v>
      </c>
      <c r="O284" s="21">
        <f t="shared" si="191"/>
        <v>1426.76</v>
      </c>
      <c r="P284" s="24" t="str">
        <f>IF(O284&lt;=(Relatório!O273*1.05),"PREÇO VÁLIDO","PREÇO INVÁLIDO")</f>
        <v>PREÇO VÁLIDO</v>
      </c>
      <c r="Q284" s="109"/>
    </row>
    <row r="285" spans="1:17" ht="18" x14ac:dyDescent="0.2">
      <c r="A285" s="110" t="s">
        <v>65</v>
      </c>
      <c r="B285" s="111">
        <v>90443</v>
      </c>
      <c r="C285" s="112" t="s">
        <v>216</v>
      </c>
      <c r="D285" s="112" t="s">
        <v>29</v>
      </c>
      <c r="E285" s="126">
        <v>42.35</v>
      </c>
      <c r="F285" s="114">
        <f>Relatório!F274</f>
        <v>0.97</v>
      </c>
      <c r="G285" s="114">
        <f>Relatório!G274</f>
        <v>7.97</v>
      </c>
      <c r="H285" s="21">
        <f t="shared" si="184"/>
        <v>8.94</v>
      </c>
      <c r="I285" s="114">
        <f t="shared" si="185"/>
        <v>20.52</v>
      </c>
      <c r="J285" s="22">
        <f t="shared" si="186"/>
        <v>1.169044</v>
      </c>
      <c r="K285" s="22">
        <f t="shared" si="187"/>
        <v>9.6054440000000003</v>
      </c>
      <c r="L285" s="21">
        <f t="shared" si="188"/>
        <v>10.77</v>
      </c>
      <c r="M285" s="115">
        <f t="shared" si="189"/>
        <v>49.48</v>
      </c>
      <c r="N285" s="115">
        <f t="shared" si="190"/>
        <v>406.61</v>
      </c>
      <c r="O285" s="21">
        <f t="shared" si="191"/>
        <v>456.1</v>
      </c>
      <c r="P285" s="24" t="str">
        <f>IF(O285&lt;=(Relatório!O274*1.05),"PREÇO VÁLIDO","PREÇO INVÁLIDO")</f>
        <v>PREÇO VÁLIDO</v>
      </c>
      <c r="Q285" s="109"/>
    </row>
    <row r="286" spans="1:17" ht="18" x14ac:dyDescent="0.2">
      <c r="A286" s="110" t="s">
        <v>65</v>
      </c>
      <c r="B286" s="111">
        <v>90466</v>
      </c>
      <c r="C286" s="112" t="s">
        <v>217</v>
      </c>
      <c r="D286" s="112" t="s">
        <v>29</v>
      </c>
      <c r="E286" s="126">
        <v>42.35</v>
      </c>
      <c r="F286" s="114">
        <f>Relatório!F275</f>
        <v>4.32</v>
      </c>
      <c r="G286" s="114">
        <f>Relatório!G275</f>
        <v>12.79</v>
      </c>
      <c r="H286" s="21">
        <f t="shared" si="184"/>
        <v>17.11</v>
      </c>
      <c r="I286" s="114">
        <f t="shared" si="185"/>
        <v>20.52</v>
      </c>
      <c r="J286" s="22">
        <f t="shared" si="186"/>
        <v>5.2064640000000004</v>
      </c>
      <c r="K286" s="22">
        <f t="shared" si="187"/>
        <v>15.414507999999998</v>
      </c>
      <c r="L286" s="21">
        <f t="shared" si="188"/>
        <v>20.62</v>
      </c>
      <c r="M286" s="115">
        <f t="shared" si="189"/>
        <v>220.48</v>
      </c>
      <c r="N286" s="115">
        <f t="shared" si="190"/>
        <v>652.76</v>
      </c>
      <c r="O286" s="21">
        <f t="shared" si="191"/>
        <v>873.25</v>
      </c>
      <c r="P286" s="24" t="str">
        <f>IF(O286&lt;=(Relatório!O275*1.05),"PREÇO VÁLIDO","PREÇO INVÁLIDO")</f>
        <v>PREÇO VÁLIDO</v>
      </c>
      <c r="Q286" s="109"/>
    </row>
    <row r="287" spans="1:17" ht="18" x14ac:dyDescent="0.2">
      <c r="A287" s="110" t="s">
        <v>65</v>
      </c>
      <c r="B287" s="111">
        <v>89378</v>
      </c>
      <c r="C287" s="112" t="s">
        <v>218</v>
      </c>
      <c r="D287" s="112" t="s">
        <v>31</v>
      </c>
      <c r="E287" s="136">
        <v>1</v>
      </c>
      <c r="F287" s="114">
        <f>Relatório!F276</f>
        <v>2.65</v>
      </c>
      <c r="G287" s="114">
        <f>Relatório!G276</f>
        <v>4.92</v>
      </c>
      <c r="H287" s="21">
        <f t="shared" si="184"/>
        <v>7.57</v>
      </c>
      <c r="I287" s="114">
        <f t="shared" si="185"/>
        <v>20.52</v>
      </c>
      <c r="J287" s="22">
        <f t="shared" si="186"/>
        <v>3.1937799999999998</v>
      </c>
      <c r="K287" s="22">
        <f t="shared" si="187"/>
        <v>5.9295840000000002</v>
      </c>
      <c r="L287" s="21">
        <f t="shared" si="188"/>
        <v>9.1199999999999992</v>
      </c>
      <c r="M287" s="115">
        <f t="shared" si="189"/>
        <v>3.19</v>
      </c>
      <c r="N287" s="115">
        <f t="shared" si="190"/>
        <v>5.92</v>
      </c>
      <c r="O287" s="21">
        <f t="shared" si="191"/>
        <v>9.1199999999999992</v>
      </c>
      <c r="P287" s="24" t="str">
        <f>IF(O287&lt;=(Relatório!O276*1.05),"PREÇO VÁLIDO","PREÇO INVÁLIDO")</f>
        <v>PREÇO VÁLIDO</v>
      </c>
      <c r="Q287" s="109"/>
    </row>
    <row r="288" spans="1:17" ht="18" x14ac:dyDescent="0.2">
      <c r="A288" s="110" t="s">
        <v>65</v>
      </c>
      <c r="B288" s="124">
        <v>103988</v>
      </c>
      <c r="C288" s="112" t="s">
        <v>219</v>
      </c>
      <c r="D288" s="112" t="s">
        <v>31</v>
      </c>
      <c r="E288" s="136">
        <v>4</v>
      </c>
      <c r="F288" s="114">
        <f>Relatório!F277</f>
        <v>6.98</v>
      </c>
      <c r="G288" s="114">
        <f>Relatório!G277</f>
        <v>6.19</v>
      </c>
      <c r="H288" s="21">
        <f t="shared" si="184"/>
        <v>13.17</v>
      </c>
      <c r="I288" s="114">
        <f t="shared" si="185"/>
        <v>20.52</v>
      </c>
      <c r="J288" s="22">
        <f t="shared" si="186"/>
        <v>8.4122960000000013</v>
      </c>
      <c r="K288" s="22">
        <f t="shared" si="187"/>
        <v>7.4601880000000005</v>
      </c>
      <c r="L288" s="21">
        <f t="shared" si="188"/>
        <v>15.87</v>
      </c>
      <c r="M288" s="115">
        <f t="shared" si="189"/>
        <v>33.64</v>
      </c>
      <c r="N288" s="115">
        <f t="shared" si="190"/>
        <v>29.83</v>
      </c>
      <c r="O288" s="21">
        <f t="shared" si="191"/>
        <v>63.48</v>
      </c>
      <c r="P288" s="24" t="str">
        <f>IF(O288&lt;=(Relatório!O277*1.05),"PREÇO VÁLIDO","PREÇO INVÁLIDO")</f>
        <v>PREÇO VÁLIDO</v>
      </c>
      <c r="Q288" s="109"/>
    </row>
    <row r="289" spans="1:17" ht="18" x14ac:dyDescent="0.2">
      <c r="A289" s="110" t="s">
        <v>65</v>
      </c>
      <c r="B289" s="124">
        <v>103995</v>
      </c>
      <c r="C289" s="112" t="s">
        <v>220</v>
      </c>
      <c r="D289" s="112" t="s">
        <v>31</v>
      </c>
      <c r="E289" s="136">
        <v>4</v>
      </c>
      <c r="F289" s="114">
        <f>Relatório!F278</f>
        <v>8.2100000000000009</v>
      </c>
      <c r="G289" s="114">
        <f>Relatório!G278</f>
        <v>7.41</v>
      </c>
      <c r="H289" s="21">
        <f t="shared" si="184"/>
        <v>15.62</v>
      </c>
      <c r="I289" s="114">
        <f t="shared" si="185"/>
        <v>20.52</v>
      </c>
      <c r="J289" s="22">
        <f t="shared" si="186"/>
        <v>9.8946920000000009</v>
      </c>
      <c r="K289" s="22">
        <f t="shared" si="187"/>
        <v>8.9305319999999995</v>
      </c>
      <c r="L289" s="21">
        <f t="shared" si="188"/>
        <v>18.82</v>
      </c>
      <c r="M289" s="115">
        <f t="shared" si="189"/>
        <v>39.56</v>
      </c>
      <c r="N289" s="115">
        <f t="shared" si="190"/>
        <v>35.71</v>
      </c>
      <c r="O289" s="21">
        <f t="shared" si="191"/>
        <v>75.28</v>
      </c>
      <c r="P289" s="24" t="str">
        <f>IF(O289&lt;=(Relatório!O278*1.05),"PREÇO VÁLIDO","PREÇO INVÁLIDO")</f>
        <v>PREÇO VÁLIDO</v>
      </c>
      <c r="Q289" s="109"/>
    </row>
    <row r="290" spans="1:17" ht="18" x14ac:dyDescent="0.2">
      <c r="A290" s="110" t="s">
        <v>65</v>
      </c>
      <c r="B290" s="111">
        <v>89611</v>
      </c>
      <c r="C290" s="112" t="s">
        <v>221</v>
      </c>
      <c r="D290" s="112" t="s">
        <v>31</v>
      </c>
      <c r="E290" s="136">
        <v>2</v>
      </c>
      <c r="F290" s="114">
        <f>Relatório!F279</f>
        <v>25.44</v>
      </c>
      <c r="G290" s="114">
        <f>Relatório!G279</f>
        <v>5.91</v>
      </c>
      <c r="H290" s="21">
        <f t="shared" si="184"/>
        <v>31.35</v>
      </c>
      <c r="I290" s="114">
        <f t="shared" si="185"/>
        <v>20.52</v>
      </c>
      <c r="J290" s="22">
        <f t="shared" si="186"/>
        <v>30.660288000000001</v>
      </c>
      <c r="K290" s="22">
        <f t="shared" si="187"/>
        <v>7.1227320000000001</v>
      </c>
      <c r="L290" s="21">
        <f t="shared" si="188"/>
        <v>37.78</v>
      </c>
      <c r="M290" s="115">
        <f t="shared" si="189"/>
        <v>61.31</v>
      </c>
      <c r="N290" s="115">
        <f t="shared" si="190"/>
        <v>14.24</v>
      </c>
      <c r="O290" s="21">
        <f t="shared" si="191"/>
        <v>75.56</v>
      </c>
      <c r="P290" s="24" t="str">
        <f>IF(O290&lt;=(Relatório!O279*1.05),"PREÇO VÁLIDO","PREÇO INVÁLIDO")</f>
        <v>PREÇO VÁLIDO</v>
      </c>
      <c r="Q290" s="109"/>
    </row>
    <row r="291" spans="1:17" ht="18" x14ac:dyDescent="0.2">
      <c r="A291" s="110" t="s">
        <v>65</v>
      </c>
      <c r="B291" s="111">
        <v>94497</v>
      </c>
      <c r="C291" s="112" t="s">
        <v>222</v>
      </c>
      <c r="D291" s="112" t="s">
        <v>31</v>
      </c>
      <c r="E291" s="136">
        <v>5</v>
      </c>
      <c r="F291" s="114">
        <f>Relatório!F280</f>
        <v>93.34</v>
      </c>
      <c r="G291" s="114">
        <f>Relatório!G280</f>
        <v>12.7</v>
      </c>
      <c r="H291" s="21">
        <f t="shared" si="184"/>
        <v>106.04</v>
      </c>
      <c r="I291" s="114">
        <f t="shared" si="185"/>
        <v>20.52</v>
      </c>
      <c r="J291" s="22">
        <f t="shared" si="186"/>
        <v>112.493368</v>
      </c>
      <c r="K291" s="22">
        <f t="shared" si="187"/>
        <v>15.306039999999999</v>
      </c>
      <c r="L291" s="21">
        <f t="shared" si="188"/>
        <v>127.79</v>
      </c>
      <c r="M291" s="115">
        <f t="shared" si="189"/>
        <v>562.41999999999996</v>
      </c>
      <c r="N291" s="115">
        <f t="shared" si="190"/>
        <v>76.52</v>
      </c>
      <c r="O291" s="21">
        <f t="shared" si="191"/>
        <v>638.95000000000005</v>
      </c>
      <c r="P291" s="24" t="str">
        <f>IF(O291&lt;=(Relatório!O280*1.05),"PREÇO VÁLIDO","PREÇO INVÁLIDO")</f>
        <v>PREÇO VÁLIDO</v>
      </c>
      <c r="Q291" s="109"/>
    </row>
    <row r="292" spans="1:17" ht="18" x14ac:dyDescent="0.2">
      <c r="A292" s="110" t="s">
        <v>65</v>
      </c>
      <c r="B292" s="111">
        <v>94496</v>
      </c>
      <c r="C292" s="112" t="s">
        <v>223</v>
      </c>
      <c r="D292" s="112" t="s">
        <v>31</v>
      </c>
      <c r="E292" s="136">
        <v>5</v>
      </c>
      <c r="F292" s="114">
        <f>Relatório!F281</f>
        <v>73.91</v>
      </c>
      <c r="G292" s="114">
        <f>Relatório!G281</f>
        <v>9.75</v>
      </c>
      <c r="H292" s="21">
        <f t="shared" si="184"/>
        <v>83.66</v>
      </c>
      <c r="I292" s="114">
        <f t="shared" si="185"/>
        <v>20.52</v>
      </c>
      <c r="J292" s="22">
        <f t="shared" si="186"/>
        <v>89.076331999999994</v>
      </c>
      <c r="K292" s="22">
        <f t="shared" si="187"/>
        <v>11.7507</v>
      </c>
      <c r="L292" s="21">
        <f t="shared" si="188"/>
        <v>100.82</v>
      </c>
      <c r="M292" s="115">
        <f t="shared" si="189"/>
        <v>445.35</v>
      </c>
      <c r="N292" s="115">
        <f t="shared" si="190"/>
        <v>58.74</v>
      </c>
      <c r="O292" s="21">
        <f t="shared" si="191"/>
        <v>504.1</v>
      </c>
      <c r="P292" s="24" t="str">
        <f>IF(O292&lt;=(Relatório!O281*1.05),"PREÇO VÁLIDO","PREÇO INVÁLIDO")</f>
        <v>PREÇO VÁLIDO</v>
      </c>
      <c r="Q292" s="109"/>
    </row>
    <row r="293" spans="1:17" ht="18" x14ac:dyDescent="0.2">
      <c r="A293" s="110" t="s">
        <v>65</v>
      </c>
      <c r="B293" s="124">
        <v>102620</v>
      </c>
      <c r="C293" s="112" t="s">
        <v>224</v>
      </c>
      <c r="D293" s="112" t="s">
        <v>31</v>
      </c>
      <c r="E293" s="136">
        <v>3</v>
      </c>
      <c r="F293" s="114">
        <f>Relatório!F282</f>
        <v>6966.82</v>
      </c>
      <c r="G293" s="114">
        <f>Relatório!G282</f>
        <v>147.79</v>
      </c>
      <c r="H293" s="21">
        <f t="shared" si="184"/>
        <v>7114.61</v>
      </c>
      <c r="I293" s="114">
        <f t="shared" si="185"/>
        <v>20.52</v>
      </c>
      <c r="J293" s="22">
        <f t="shared" si="186"/>
        <v>8396.4114639999989</v>
      </c>
      <c r="K293" s="22">
        <f t="shared" si="187"/>
        <v>178.11650799999998</v>
      </c>
      <c r="L293" s="21">
        <f t="shared" si="188"/>
        <v>8574.52</v>
      </c>
      <c r="M293" s="115">
        <f t="shared" si="189"/>
        <v>25189.21</v>
      </c>
      <c r="N293" s="115">
        <f t="shared" si="190"/>
        <v>534.34</v>
      </c>
      <c r="O293" s="21">
        <f t="shared" si="191"/>
        <v>25723.56</v>
      </c>
      <c r="P293" s="24" t="str">
        <f>IF(O293&lt;=(Relatório!O282*1.05),"PREÇO VÁLIDO","PREÇO INVÁLIDO")</f>
        <v>PREÇO VÁLIDO</v>
      </c>
      <c r="Q293" s="109"/>
    </row>
    <row r="294" spans="1:17" ht="18" x14ac:dyDescent="0.2">
      <c r="A294" s="110" t="s">
        <v>65</v>
      </c>
      <c r="B294" s="111">
        <v>94705</v>
      </c>
      <c r="C294" s="112" t="s">
        <v>225</v>
      </c>
      <c r="D294" s="112" t="s">
        <v>31</v>
      </c>
      <c r="E294" s="136">
        <v>3</v>
      </c>
      <c r="F294" s="114">
        <f>Relatório!F283</f>
        <v>28.67</v>
      </c>
      <c r="G294" s="114">
        <f>Relatório!G283</f>
        <v>6.83</v>
      </c>
      <c r="H294" s="21">
        <f t="shared" si="184"/>
        <v>35.5</v>
      </c>
      <c r="I294" s="114">
        <f t="shared" si="185"/>
        <v>20.52</v>
      </c>
      <c r="J294" s="22">
        <f t="shared" si="186"/>
        <v>34.553083999999998</v>
      </c>
      <c r="K294" s="22">
        <f t="shared" si="187"/>
        <v>8.2315159999999992</v>
      </c>
      <c r="L294" s="21">
        <f t="shared" si="188"/>
        <v>42.78</v>
      </c>
      <c r="M294" s="115">
        <f t="shared" si="189"/>
        <v>103.64</v>
      </c>
      <c r="N294" s="115">
        <f t="shared" si="190"/>
        <v>24.69</v>
      </c>
      <c r="O294" s="21">
        <f t="shared" si="191"/>
        <v>128.34</v>
      </c>
      <c r="P294" s="24" t="str">
        <f>IF(O294&lt;=(Relatório!O283*1.05),"PREÇO VÁLIDO","PREÇO INVÁLIDO")</f>
        <v>PREÇO VÁLIDO</v>
      </c>
      <c r="Q294" s="109"/>
    </row>
    <row r="295" spans="1:17" ht="18" x14ac:dyDescent="0.2">
      <c r="A295" s="110" t="s">
        <v>65</v>
      </c>
      <c r="B295" s="111">
        <v>94706</v>
      </c>
      <c r="C295" s="112" t="s">
        <v>226</v>
      </c>
      <c r="D295" s="112" t="s">
        <v>31</v>
      </c>
      <c r="E295" s="136">
        <v>7</v>
      </c>
      <c r="F295" s="114">
        <f>Relatório!F284</f>
        <v>27.7</v>
      </c>
      <c r="G295" s="114">
        <f>Relatório!G284</f>
        <v>7.11</v>
      </c>
      <c r="H295" s="21">
        <f t="shared" si="184"/>
        <v>34.81</v>
      </c>
      <c r="I295" s="114">
        <f t="shared" si="185"/>
        <v>20.52</v>
      </c>
      <c r="J295" s="22">
        <f t="shared" si="186"/>
        <v>33.384039999999999</v>
      </c>
      <c r="K295" s="22">
        <f t="shared" si="187"/>
        <v>8.5689720000000005</v>
      </c>
      <c r="L295" s="21">
        <f t="shared" si="188"/>
        <v>41.95</v>
      </c>
      <c r="M295" s="115">
        <f t="shared" si="189"/>
        <v>233.67</v>
      </c>
      <c r="N295" s="115">
        <f t="shared" si="190"/>
        <v>59.97</v>
      </c>
      <c r="O295" s="21">
        <f t="shared" si="191"/>
        <v>293.64999999999998</v>
      </c>
      <c r="P295" s="24" t="str">
        <f>IF(O295&lt;=(Relatório!O284*1.05),"PREÇO VÁLIDO","PREÇO INVÁLIDO")</f>
        <v>PREÇO VÁLIDO</v>
      </c>
      <c r="Q295" s="109"/>
    </row>
    <row r="296" spans="1:17" ht="18" x14ac:dyDescent="0.2">
      <c r="A296" s="110" t="s">
        <v>65</v>
      </c>
      <c r="B296" s="111">
        <v>94713</v>
      </c>
      <c r="C296" s="112" t="s">
        <v>227</v>
      </c>
      <c r="D296" s="112" t="s">
        <v>31</v>
      </c>
      <c r="E296" s="136">
        <v>2</v>
      </c>
      <c r="F296" s="114">
        <f>Relatório!F285</f>
        <v>210.45</v>
      </c>
      <c r="G296" s="114">
        <f>Relatório!G285</f>
        <v>13.16</v>
      </c>
      <c r="H296" s="21">
        <f t="shared" si="184"/>
        <v>223.61</v>
      </c>
      <c r="I296" s="114">
        <f t="shared" si="185"/>
        <v>20.52</v>
      </c>
      <c r="J296" s="22">
        <f t="shared" si="186"/>
        <v>253.63433999999998</v>
      </c>
      <c r="K296" s="22">
        <f t="shared" si="187"/>
        <v>15.860431999999999</v>
      </c>
      <c r="L296" s="21">
        <f t="shared" si="188"/>
        <v>269.49</v>
      </c>
      <c r="M296" s="115">
        <f t="shared" si="189"/>
        <v>507.25</v>
      </c>
      <c r="N296" s="115">
        <f t="shared" si="190"/>
        <v>31.72</v>
      </c>
      <c r="O296" s="21">
        <f t="shared" si="191"/>
        <v>538.98</v>
      </c>
      <c r="P296" s="24" t="str">
        <f>IF(O296&lt;=(Relatório!O285*1.05),"PREÇO VÁLIDO","PREÇO INVÁLIDO")</f>
        <v>PREÇO VÁLIDO</v>
      </c>
      <c r="Q296" s="109"/>
    </row>
    <row r="297" spans="1:17" ht="18" x14ac:dyDescent="0.2">
      <c r="A297" s="110" t="s">
        <v>65</v>
      </c>
      <c r="B297" s="124">
        <v>102137</v>
      </c>
      <c r="C297" s="112" t="s">
        <v>228</v>
      </c>
      <c r="D297" s="112" t="s">
        <v>31</v>
      </c>
      <c r="E297" s="136">
        <v>3</v>
      </c>
      <c r="F297" s="114">
        <f>Relatório!F286</f>
        <v>57.94</v>
      </c>
      <c r="G297" s="114">
        <f>Relatório!G286</f>
        <v>33.69</v>
      </c>
      <c r="H297" s="21">
        <f t="shared" si="184"/>
        <v>91.63</v>
      </c>
      <c r="I297" s="114">
        <f t="shared" si="185"/>
        <v>20.52</v>
      </c>
      <c r="J297" s="22">
        <f t="shared" si="186"/>
        <v>69.829287999999991</v>
      </c>
      <c r="K297" s="22">
        <f t="shared" si="187"/>
        <v>40.603187999999996</v>
      </c>
      <c r="L297" s="21">
        <f t="shared" si="188"/>
        <v>110.43</v>
      </c>
      <c r="M297" s="115">
        <f t="shared" si="189"/>
        <v>209.48</v>
      </c>
      <c r="N297" s="115">
        <f t="shared" si="190"/>
        <v>121.8</v>
      </c>
      <c r="O297" s="21">
        <f t="shared" si="191"/>
        <v>331.29</v>
      </c>
      <c r="P297" s="24" t="str">
        <f>IF(O297&lt;=(Relatório!O286*1.05),"PREÇO VÁLIDO","PREÇO INVÁLIDO")</f>
        <v>PREÇO VÁLIDO</v>
      </c>
      <c r="Q297" s="109"/>
    </row>
    <row r="298" spans="1:17" ht="18" x14ac:dyDescent="0.2">
      <c r="A298" s="110" t="s">
        <v>65</v>
      </c>
      <c r="B298" s="111">
        <v>94798</v>
      </c>
      <c r="C298" s="112" t="s">
        <v>229</v>
      </c>
      <c r="D298" s="112" t="s">
        <v>31</v>
      </c>
      <c r="E298" s="136">
        <v>1</v>
      </c>
      <c r="F298" s="114">
        <f>Relatório!F287</f>
        <v>167.58</v>
      </c>
      <c r="G298" s="114">
        <f>Relatório!G287</f>
        <v>16.850000000000001</v>
      </c>
      <c r="H298" s="21">
        <f t="shared" si="184"/>
        <v>184.43</v>
      </c>
      <c r="I298" s="114">
        <f t="shared" si="185"/>
        <v>20.52</v>
      </c>
      <c r="J298" s="22">
        <f t="shared" si="186"/>
        <v>201.96741600000001</v>
      </c>
      <c r="K298" s="22">
        <f t="shared" si="187"/>
        <v>20.30762</v>
      </c>
      <c r="L298" s="21">
        <f t="shared" si="188"/>
        <v>222.27</v>
      </c>
      <c r="M298" s="115">
        <f t="shared" si="189"/>
        <v>201.96</v>
      </c>
      <c r="N298" s="115">
        <f t="shared" si="190"/>
        <v>20.3</v>
      </c>
      <c r="O298" s="21">
        <f t="shared" si="191"/>
        <v>222.27</v>
      </c>
      <c r="P298" s="24" t="str">
        <f>IF(O298&lt;=(Relatório!O287*1.05),"PREÇO VÁLIDO","PREÇO INVÁLIDO")</f>
        <v>PREÇO VÁLIDO</v>
      </c>
      <c r="Q298" s="109"/>
    </row>
    <row r="299" spans="1:17" ht="18" x14ac:dyDescent="0.2">
      <c r="A299" s="110" t="s">
        <v>65</v>
      </c>
      <c r="B299" s="124">
        <v>103990</v>
      </c>
      <c r="C299" s="112" t="s">
        <v>230</v>
      </c>
      <c r="D299" s="112" t="s">
        <v>31</v>
      </c>
      <c r="E299" s="136">
        <v>4</v>
      </c>
      <c r="F299" s="114">
        <f>Relatório!F288</f>
        <v>27.81</v>
      </c>
      <c r="G299" s="114">
        <f>Relatório!G288</f>
        <v>6.18</v>
      </c>
      <c r="H299" s="21">
        <f t="shared" si="184"/>
        <v>33.99</v>
      </c>
      <c r="I299" s="114">
        <f t="shared" si="185"/>
        <v>20.52</v>
      </c>
      <c r="J299" s="22">
        <f t="shared" si="186"/>
        <v>33.516611999999995</v>
      </c>
      <c r="K299" s="22">
        <f t="shared" si="187"/>
        <v>7.4481359999999999</v>
      </c>
      <c r="L299" s="21">
        <f t="shared" si="188"/>
        <v>40.96</v>
      </c>
      <c r="M299" s="115">
        <f t="shared" si="189"/>
        <v>134.05000000000001</v>
      </c>
      <c r="N299" s="115">
        <f t="shared" si="190"/>
        <v>29.78</v>
      </c>
      <c r="O299" s="21">
        <f t="shared" si="191"/>
        <v>163.84</v>
      </c>
      <c r="P299" s="24" t="str">
        <f>IF(O299&lt;=(Relatório!O288*1.05),"PREÇO VÁLIDO","PREÇO INVÁLIDO")</f>
        <v>PREÇO VÁLIDO</v>
      </c>
      <c r="Q299" s="109"/>
    </row>
    <row r="300" spans="1:17" ht="18" x14ac:dyDescent="0.2">
      <c r="A300" s="110" t="s">
        <v>65</v>
      </c>
      <c r="B300" s="111">
        <v>99630</v>
      </c>
      <c r="C300" s="112" t="s">
        <v>231</v>
      </c>
      <c r="D300" s="112" t="s">
        <v>31</v>
      </c>
      <c r="E300" s="136">
        <v>2</v>
      </c>
      <c r="F300" s="114">
        <f>Relatório!F289</f>
        <v>120.3</v>
      </c>
      <c r="G300" s="114">
        <f>Relatório!G289</f>
        <v>9.75</v>
      </c>
      <c r="H300" s="21">
        <f t="shared" si="184"/>
        <v>130.05000000000001</v>
      </c>
      <c r="I300" s="114">
        <f t="shared" si="185"/>
        <v>20.52</v>
      </c>
      <c r="J300" s="22">
        <f t="shared" si="186"/>
        <v>144.98555999999999</v>
      </c>
      <c r="K300" s="22">
        <f t="shared" si="187"/>
        <v>11.7507</v>
      </c>
      <c r="L300" s="21">
        <f t="shared" si="188"/>
        <v>156.72999999999999</v>
      </c>
      <c r="M300" s="115">
        <f t="shared" si="189"/>
        <v>289.95</v>
      </c>
      <c r="N300" s="115">
        <f t="shared" si="190"/>
        <v>23.5</v>
      </c>
      <c r="O300" s="21">
        <f t="shared" si="191"/>
        <v>313.45999999999998</v>
      </c>
      <c r="P300" s="24" t="str">
        <f>IF(O300&lt;=(Relatório!O289*1.05),"PREÇO VÁLIDO","PREÇO INVÁLIDO")</f>
        <v>PREÇO VÁLIDO</v>
      </c>
      <c r="Q300" s="109"/>
    </row>
    <row r="301" spans="1:17" ht="18" x14ac:dyDescent="0.2">
      <c r="A301" s="110" t="s">
        <v>65</v>
      </c>
      <c r="B301" s="124">
        <v>102111</v>
      </c>
      <c r="C301" s="112" t="s">
        <v>232</v>
      </c>
      <c r="D301" s="112" t="s">
        <v>31</v>
      </c>
      <c r="E301" s="136">
        <v>2</v>
      </c>
      <c r="F301" s="114">
        <f>Relatório!F290</f>
        <v>690.58</v>
      </c>
      <c r="G301" s="114">
        <f>Relatório!G290</f>
        <v>132.38</v>
      </c>
      <c r="H301" s="21">
        <f t="shared" si="184"/>
        <v>822.96</v>
      </c>
      <c r="I301" s="114">
        <f t="shared" si="185"/>
        <v>20.52</v>
      </c>
      <c r="J301" s="22">
        <f t="shared" si="186"/>
        <v>832.28701599999999</v>
      </c>
      <c r="K301" s="22">
        <f t="shared" si="187"/>
        <v>159.544376</v>
      </c>
      <c r="L301" s="21">
        <f t="shared" si="188"/>
        <v>991.83</v>
      </c>
      <c r="M301" s="115">
        <f t="shared" si="189"/>
        <v>1664.57</v>
      </c>
      <c r="N301" s="115">
        <f t="shared" si="190"/>
        <v>319.08</v>
      </c>
      <c r="O301" s="21">
        <f t="shared" si="191"/>
        <v>1983.66</v>
      </c>
      <c r="P301" s="24" t="str">
        <f>IF(O301&lt;=(Relatório!O290*1.05),"PREÇO VÁLIDO","PREÇO INVÁLIDO")</f>
        <v>PREÇO VÁLIDO</v>
      </c>
      <c r="Q301" s="109"/>
    </row>
    <row r="302" spans="1:17" ht="18" x14ac:dyDescent="0.2">
      <c r="A302" s="110" t="s">
        <v>65</v>
      </c>
      <c r="B302" s="111">
        <v>91222</v>
      </c>
      <c r="C302" s="112" t="s">
        <v>233</v>
      </c>
      <c r="D302" s="112" t="s">
        <v>29</v>
      </c>
      <c r="E302" s="126">
        <v>13.76</v>
      </c>
      <c r="F302" s="114">
        <f>Relatório!F291</f>
        <v>1.08</v>
      </c>
      <c r="G302" s="114">
        <f>Relatório!G291</f>
        <v>8.86</v>
      </c>
      <c r="H302" s="21">
        <f t="shared" si="184"/>
        <v>9.94</v>
      </c>
      <c r="I302" s="114">
        <f t="shared" si="185"/>
        <v>20.52</v>
      </c>
      <c r="J302" s="22">
        <f t="shared" si="186"/>
        <v>1.3016160000000001</v>
      </c>
      <c r="K302" s="22">
        <f t="shared" si="187"/>
        <v>10.678072</v>
      </c>
      <c r="L302" s="21">
        <f t="shared" si="188"/>
        <v>11.97</v>
      </c>
      <c r="M302" s="115">
        <f t="shared" si="189"/>
        <v>17.89</v>
      </c>
      <c r="N302" s="115">
        <f t="shared" si="190"/>
        <v>146.80000000000001</v>
      </c>
      <c r="O302" s="21">
        <f t="shared" si="191"/>
        <v>164.7</v>
      </c>
      <c r="P302" s="24" t="str">
        <f>IF(O302&lt;=(Relatório!O291*1.05),"PREÇO VÁLIDO","PREÇO INVÁLIDO")</f>
        <v>PREÇO VÁLIDO</v>
      </c>
      <c r="Q302" s="109"/>
    </row>
    <row r="303" spans="1:17" ht="18" x14ac:dyDescent="0.2">
      <c r="A303" s="110" t="s">
        <v>65</v>
      </c>
      <c r="B303" s="111">
        <v>90467</v>
      </c>
      <c r="C303" s="112" t="s">
        <v>234</v>
      </c>
      <c r="D303" s="112" t="s">
        <v>29</v>
      </c>
      <c r="E303" s="126">
        <v>13.76</v>
      </c>
      <c r="F303" s="114">
        <f>Relatório!F292</f>
        <v>6.66</v>
      </c>
      <c r="G303" s="114">
        <f>Relatório!G292</f>
        <v>19.07</v>
      </c>
      <c r="H303" s="21">
        <f t="shared" si="184"/>
        <v>25.73</v>
      </c>
      <c r="I303" s="114">
        <f t="shared" si="185"/>
        <v>20.52</v>
      </c>
      <c r="J303" s="22">
        <f t="shared" si="186"/>
        <v>8.0266319999999993</v>
      </c>
      <c r="K303" s="22">
        <f t="shared" si="187"/>
        <v>22.983164000000002</v>
      </c>
      <c r="L303" s="21">
        <f t="shared" si="188"/>
        <v>31</v>
      </c>
      <c r="M303" s="115">
        <f t="shared" si="189"/>
        <v>110.41</v>
      </c>
      <c r="N303" s="115">
        <f t="shared" si="190"/>
        <v>316.14</v>
      </c>
      <c r="O303" s="21">
        <f t="shared" si="191"/>
        <v>426.56</v>
      </c>
      <c r="P303" s="24" t="str">
        <f>IF(O303&lt;=(Relatório!O292*1.05),"PREÇO VÁLIDO","PREÇO INVÁLIDO")</f>
        <v>PREÇO VÁLIDO</v>
      </c>
      <c r="Q303" s="109"/>
    </row>
    <row r="304" spans="1:17" ht="18" x14ac:dyDescent="0.2">
      <c r="A304" s="110" t="s">
        <v>65</v>
      </c>
      <c r="B304" s="111">
        <v>89363</v>
      </c>
      <c r="C304" s="112" t="s">
        <v>235</v>
      </c>
      <c r="D304" s="112" t="s">
        <v>31</v>
      </c>
      <c r="E304" s="136">
        <v>4</v>
      </c>
      <c r="F304" s="114">
        <f>Relatório!F293</f>
        <v>3.63</v>
      </c>
      <c r="G304" s="114">
        <f>Relatório!G293</f>
        <v>7.38</v>
      </c>
      <c r="H304" s="21">
        <f t="shared" si="184"/>
        <v>11.01</v>
      </c>
      <c r="I304" s="114">
        <f t="shared" si="185"/>
        <v>20.52</v>
      </c>
      <c r="J304" s="22">
        <f t="shared" si="186"/>
        <v>4.3748759999999995</v>
      </c>
      <c r="K304" s="22">
        <f t="shared" si="187"/>
        <v>8.8943759999999994</v>
      </c>
      <c r="L304" s="21">
        <f t="shared" si="188"/>
        <v>13.26</v>
      </c>
      <c r="M304" s="115">
        <f t="shared" si="189"/>
        <v>17.48</v>
      </c>
      <c r="N304" s="115">
        <f t="shared" si="190"/>
        <v>35.549999999999997</v>
      </c>
      <c r="O304" s="21">
        <f t="shared" si="191"/>
        <v>53.04</v>
      </c>
      <c r="P304" s="24" t="str">
        <f>IF(O304&lt;=(Relatório!O293*1.05),"PREÇO VÁLIDO","PREÇO INVÁLIDO")</f>
        <v>PREÇO VÁLIDO</v>
      </c>
      <c r="Q304" s="109"/>
    </row>
    <row r="305" spans="1:17" ht="18" x14ac:dyDescent="0.2">
      <c r="A305" s="110" t="s">
        <v>65</v>
      </c>
      <c r="B305" s="111">
        <v>89502</v>
      </c>
      <c r="C305" s="112" t="s">
        <v>236</v>
      </c>
      <c r="D305" s="112" t="s">
        <v>31</v>
      </c>
      <c r="E305" s="136">
        <v>7</v>
      </c>
      <c r="F305" s="114">
        <f>Relatório!F294</f>
        <v>10.98</v>
      </c>
      <c r="G305" s="114">
        <f>Relatório!G294</f>
        <v>6.14</v>
      </c>
      <c r="H305" s="21">
        <f t="shared" si="184"/>
        <v>17.12</v>
      </c>
      <c r="I305" s="114">
        <f t="shared" si="185"/>
        <v>20.52</v>
      </c>
      <c r="J305" s="22">
        <f t="shared" si="186"/>
        <v>13.233096</v>
      </c>
      <c r="K305" s="22">
        <f t="shared" si="187"/>
        <v>7.3999279999999992</v>
      </c>
      <c r="L305" s="21">
        <f t="shared" si="188"/>
        <v>20.63</v>
      </c>
      <c r="M305" s="115">
        <f t="shared" si="189"/>
        <v>92.61</v>
      </c>
      <c r="N305" s="115">
        <f t="shared" si="190"/>
        <v>51.79</v>
      </c>
      <c r="O305" s="21">
        <f t="shared" si="191"/>
        <v>144.41</v>
      </c>
      <c r="P305" s="24" t="str">
        <f>IF(O305&lt;=(Relatório!O294*1.05),"PREÇO VÁLIDO","PREÇO INVÁLIDO")</f>
        <v>PREÇO VÁLIDO</v>
      </c>
      <c r="Q305" s="109"/>
    </row>
    <row r="306" spans="1:17" ht="18" x14ac:dyDescent="0.2">
      <c r="A306" s="110" t="s">
        <v>65</v>
      </c>
      <c r="B306" s="111">
        <v>89515</v>
      </c>
      <c r="C306" s="112" t="s">
        <v>237</v>
      </c>
      <c r="D306" s="112" t="s">
        <v>31</v>
      </c>
      <c r="E306" s="136">
        <v>1</v>
      </c>
      <c r="F306" s="114">
        <f>Relatório!F295</f>
        <v>69.87</v>
      </c>
      <c r="G306" s="114">
        <f>Relatório!G295</f>
        <v>8.91</v>
      </c>
      <c r="H306" s="21">
        <f t="shared" si="184"/>
        <v>78.78</v>
      </c>
      <c r="I306" s="114">
        <f t="shared" si="185"/>
        <v>20.52</v>
      </c>
      <c r="J306" s="22">
        <f t="shared" si="186"/>
        <v>84.207324</v>
      </c>
      <c r="K306" s="22">
        <f t="shared" si="187"/>
        <v>10.738332</v>
      </c>
      <c r="L306" s="21">
        <f t="shared" si="188"/>
        <v>94.94</v>
      </c>
      <c r="M306" s="115">
        <f t="shared" si="189"/>
        <v>84.2</v>
      </c>
      <c r="N306" s="115">
        <f t="shared" si="190"/>
        <v>10.73</v>
      </c>
      <c r="O306" s="21">
        <f t="shared" si="191"/>
        <v>94.94</v>
      </c>
      <c r="P306" s="24" t="str">
        <f>IF(O306&lt;=(Relatório!O295*1.05),"PREÇO VÁLIDO","PREÇO INVÁLIDO")</f>
        <v>PREÇO VÁLIDO</v>
      </c>
      <c r="Q306" s="109"/>
    </row>
    <row r="307" spans="1:17" ht="18" x14ac:dyDescent="0.2">
      <c r="A307" s="110" t="s">
        <v>65</v>
      </c>
      <c r="B307" s="111">
        <v>89362</v>
      </c>
      <c r="C307" s="112" t="s">
        <v>238</v>
      </c>
      <c r="D307" s="112" t="s">
        <v>31</v>
      </c>
      <c r="E307" s="136">
        <v>9</v>
      </c>
      <c r="F307" s="114">
        <f>Relatório!F296</f>
        <v>2.89</v>
      </c>
      <c r="G307" s="114">
        <f>Relatório!G296</f>
        <v>7.38</v>
      </c>
      <c r="H307" s="21">
        <f t="shared" si="184"/>
        <v>10.27</v>
      </c>
      <c r="I307" s="114">
        <f t="shared" si="185"/>
        <v>20.52</v>
      </c>
      <c r="J307" s="22">
        <f t="shared" si="186"/>
        <v>3.483028</v>
      </c>
      <c r="K307" s="22">
        <f t="shared" si="187"/>
        <v>8.8943759999999994</v>
      </c>
      <c r="L307" s="21">
        <f t="shared" si="188"/>
        <v>12.37</v>
      </c>
      <c r="M307" s="115">
        <f t="shared" si="189"/>
        <v>31.32</v>
      </c>
      <c r="N307" s="115">
        <f t="shared" si="190"/>
        <v>80</v>
      </c>
      <c r="O307" s="21">
        <f t="shared" si="191"/>
        <v>111.33</v>
      </c>
      <c r="P307" s="24" t="str">
        <f>IF(O307&lt;=(Relatório!O296*1.05),"PREÇO VÁLIDO","PREÇO INVÁLIDO")</f>
        <v>PREÇO VÁLIDO</v>
      </c>
      <c r="Q307" s="109"/>
    </row>
    <row r="308" spans="1:17" ht="18" x14ac:dyDescent="0.2">
      <c r="A308" s="110" t="s">
        <v>65</v>
      </c>
      <c r="B308" s="111">
        <v>89497</v>
      </c>
      <c r="C308" s="112" t="s">
        <v>239</v>
      </c>
      <c r="D308" s="112" t="s">
        <v>31</v>
      </c>
      <c r="E308" s="126">
        <v>11</v>
      </c>
      <c r="F308" s="114">
        <f>Relatório!F297</f>
        <v>8.35</v>
      </c>
      <c r="G308" s="114">
        <f>Relatório!G297</f>
        <v>5.05</v>
      </c>
      <c r="H308" s="21">
        <f t="shared" si="184"/>
        <v>13.4</v>
      </c>
      <c r="I308" s="114">
        <f t="shared" si="185"/>
        <v>20.52</v>
      </c>
      <c r="J308" s="22">
        <f t="shared" si="186"/>
        <v>10.063419999999999</v>
      </c>
      <c r="K308" s="22">
        <f t="shared" si="187"/>
        <v>6.0862599999999993</v>
      </c>
      <c r="L308" s="21">
        <f t="shared" si="188"/>
        <v>16.14</v>
      </c>
      <c r="M308" s="115">
        <f t="shared" si="189"/>
        <v>110.63</v>
      </c>
      <c r="N308" s="115">
        <f t="shared" si="190"/>
        <v>66.900000000000006</v>
      </c>
      <c r="O308" s="21">
        <f t="shared" si="191"/>
        <v>177.54</v>
      </c>
      <c r="P308" s="24" t="str">
        <f>IF(O308&lt;=(Relatório!O297*1.05),"PREÇO VÁLIDO","PREÇO INVÁLIDO")</f>
        <v>PREÇO VÁLIDO</v>
      </c>
      <c r="Q308" s="109"/>
    </row>
    <row r="309" spans="1:17" ht="18" x14ac:dyDescent="0.2">
      <c r="A309" s="110" t="s">
        <v>65</v>
      </c>
      <c r="B309" s="111">
        <v>89501</v>
      </c>
      <c r="C309" s="112" t="s">
        <v>240</v>
      </c>
      <c r="D309" s="112" t="s">
        <v>31</v>
      </c>
      <c r="E309" s="126">
        <v>12</v>
      </c>
      <c r="F309" s="114">
        <f>Relatório!F298</f>
        <v>8.57</v>
      </c>
      <c r="G309" s="114">
        <f>Relatório!G298</f>
        <v>6.15</v>
      </c>
      <c r="H309" s="21">
        <f t="shared" si="184"/>
        <v>14.72</v>
      </c>
      <c r="I309" s="114">
        <f t="shared" si="185"/>
        <v>20.52</v>
      </c>
      <c r="J309" s="22">
        <f t="shared" si="186"/>
        <v>10.328564</v>
      </c>
      <c r="K309" s="22">
        <f t="shared" si="187"/>
        <v>7.4119800000000007</v>
      </c>
      <c r="L309" s="21">
        <f t="shared" si="188"/>
        <v>17.739999999999998</v>
      </c>
      <c r="M309" s="115">
        <f t="shared" si="189"/>
        <v>123.93</v>
      </c>
      <c r="N309" s="115">
        <f t="shared" si="190"/>
        <v>88.94</v>
      </c>
      <c r="O309" s="21">
        <f t="shared" si="191"/>
        <v>212.88</v>
      </c>
      <c r="P309" s="24" t="str">
        <f>IF(O309&lt;=(Relatório!O298*1.05),"PREÇO VÁLIDO","PREÇO INVÁLIDO")</f>
        <v>PREÇO VÁLIDO</v>
      </c>
      <c r="Q309" s="109"/>
    </row>
    <row r="310" spans="1:17" ht="18" x14ac:dyDescent="0.2">
      <c r="A310" s="110" t="s">
        <v>65</v>
      </c>
      <c r="B310" s="111">
        <v>89505</v>
      </c>
      <c r="C310" s="112" t="s">
        <v>241</v>
      </c>
      <c r="D310" s="112" t="s">
        <v>31</v>
      </c>
      <c r="E310" s="136">
        <v>2</v>
      </c>
      <c r="F310" s="114">
        <f>Relatório!F299</f>
        <v>32.79</v>
      </c>
      <c r="G310" s="114">
        <f>Relatório!G299</f>
        <v>7.27</v>
      </c>
      <c r="H310" s="21">
        <f t="shared" si="184"/>
        <v>40.06</v>
      </c>
      <c r="I310" s="114">
        <f t="shared" si="185"/>
        <v>20.52</v>
      </c>
      <c r="J310" s="22">
        <f t="shared" si="186"/>
        <v>39.518507999999997</v>
      </c>
      <c r="K310" s="22">
        <f t="shared" si="187"/>
        <v>8.7618039999999997</v>
      </c>
      <c r="L310" s="21">
        <f t="shared" si="188"/>
        <v>48.28</v>
      </c>
      <c r="M310" s="115">
        <f t="shared" si="189"/>
        <v>79.03</v>
      </c>
      <c r="N310" s="115">
        <f t="shared" si="190"/>
        <v>17.52</v>
      </c>
      <c r="O310" s="21">
        <f t="shared" si="191"/>
        <v>96.56</v>
      </c>
      <c r="P310" s="24" t="str">
        <f>IF(O310&lt;=(Relatório!O299*1.05),"PREÇO VÁLIDO","PREÇO INVÁLIDO")</f>
        <v>PREÇO VÁLIDO</v>
      </c>
      <c r="Q310" s="109"/>
    </row>
    <row r="311" spans="1:17" ht="18" x14ac:dyDescent="0.2">
      <c r="A311" s="110" t="s">
        <v>65</v>
      </c>
      <c r="B311" s="111">
        <v>89513</v>
      </c>
      <c r="C311" s="112" t="s">
        <v>242</v>
      </c>
      <c r="D311" s="112" t="s">
        <v>31</v>
      </c>
      <c r="E311" s="136">
        <v>6</v>
      </c>
      <c r="F311" s="114">
        <f>Relatório!F300</f>
        <v>89.28</v>
      </c>
      <c r="G311" s="114">
        <f>Relatório!G300</f>
        <v>8.91</v>
      </c>
      <c r="H311" s="21">
        <f t="shared" si="184"/>
        <v>98.19</v>
      </c>
      <c r="I311" s="114">
        <f t="shared" si="185"/>
        <v>20.52</v>
      </c>
      <c r="J311" s="22">
        <f t="shared" si="186"/>
        <v>107.600256</v>
      </c>
      <c r="K311" s="22">
        <f t="shared" si="187"/>
        <v>10.738332</v>
      </c>
      <c r="L311" s="21">
        <f t="shared" si="188"/>
        <v>118.33</v>
      </c>
      <c r="M311" s="115">
        <f t="shared" si="189"/>
        <v>645.54999999999995</v>
      </c>
      <c r="N311" s="115">
        <f t="shared" si="190"/>
        <v>64.42</v>
      </c>
      <c r="O311" s="21">
        <f t="shared" si="191"/>
        <v>709.98</v>
      </c>
      <c r="P311" s="24" t="str">
        <f>IF(O311&lt;=(Relatório!O300*1.05),"PREÇO VÁLIDO","PREÇO INVÁLIDO")</f>
        <v>PREÇO VÁLIDO</v>
      </c>
      <c r="Q311" s="109"/>
    </row>
    <row r="312" spans="1:17" ht="18" x14ac:dyDescent="0.2">
      <c r="A312" s="110" t="s">
        <v>65</v>
      </c>
      <c r="B312" s="111">
        <v>89395</v>
      </c>
      <c r="C312" s="112" t="s">
        <v>243</v>
      </c>
      <c r="D312" s="112" t="s">
        <v>31</v>
      </c>
      <c r="E312" s="136">
        <v>4</v>
      </c>
      <c r="F312" s="114">
        <f>Relatório!F301</f>
        <v>4.3</v>
      </c>
      <c r="G312" s="114">
        <f>Relatório!G301</f>
        <v>9.81</v>
      </c>
      <c r="H312" s="21">
        <f t="shared" si="184"/>
        <v>14.11</v>
      </c>
      <c r="I312" s="114">
        <f t="shared" si="185"/>
        <v>20.52</v>
      </c>
      <c r="J312" s="22">
        <f t="shared" si="186"/>
        <v>5.1823600000000001</v>
      </c>
      <c r="K312" s="22">
        <f t="shared" si="187"/>
        <v>11.823012</v>
      </c>
      <c r="L312" s="21">
        <f t="shared" si="188"/>
        <v>17</v>
      </c>
      <c r="M312" s="115">
        <f t="shared" si="189"/>
        <v>20.72</v>
      </c>
      <c r="N312" s="115">
        <f t="shared" si="190"/>
        <v>47.27</v>
      </c>
      <c r="O312" s="21">
        <f t="shared" si="191"/>
        <v>68</v>
      </c>
      <c r="P312" s="24" t="str">
        <f>IF(O312&lt;=(Relatório!O301*1.05),"PREÇO VÁLIDO","PREÇO INVÁLIDO")</f>
        <v>PREÇO VÁLIDO</v>
      </c>
      <c r="Q312" s="109"/>
    </row>
    <row r="313" spans="1:17" ht="18" x14ac:dyDescent="0.2">
      <c r="A313" s="110" t="s">
        <v>65</v>
      </c>
      <c r="B313" s="111">
        <v>89398</v>
      </c>
      <c r="C313" s="112" t="s">
        <v>244</v>
      </c>
      <c r="D313" s="112" t="s">
        <v>31</v>
      </c>
      <c r="E313" s="136">
        <v>1</v>
      </c>
      <c r="F313" s="114">
        <f>Relatório!F302</f>
        <v>7.67</v>
      </c>
      <c r="G313" s="114">
        <f>Relatório!G302</f>
        <v>11.7</v>
      </c>
      <c r="H313" s="21">
        <f t="shared" si="184"/>
        <v>19.37</v>
      </c>
      <c r="I313" s="114">
        <f t="shared" si="185"/>
        <v>20.52</v>
      </c>
      <c r="J313" s="22">
        <f t="shared" si="186"/>
        <v>9.2438839999999995</v>
      </c>
      <c r="K313" s="22">
        <f t="shared" si="187"/>
        <v>14.100839999999998</v>
      </c>
      <c r="L313" s="21">
        <f t="shared" si="188"/>
        <v>23.34</v>
      </c>
      <c r="M313" s="115">
        <f t="shared" si="189"/>
        <v>9.24</v>
      </c>
      <c r="N313" s="115">
        <f t="shared" si="190"/>
        <v>14.09</v>
      </c>
      <c r="O313" s="21">
        <f t="shared" si="191"/>
        <v>23.34</v>
      </c>
      <c r="P313" s="24" t="str">
        <f>IF(O313&lt;=(Relatório!O302*1.05),"PREÇO VÁLIDO","PREÇO INVÁLIDO")</f>
        <v>PREÇO VÁLIDO</v>
      </c>
      <c r="Q313" s="109"/>
    </row>
    <row r="314" spans="1:17" ht="18" x14ac:dyDescent="0.2">
      <c r="A314" s="110" t="s">
        <v>65</v>
      </c>
      <c r="B314" s="111">
        <v>89623</v>
      </c>
      <c r="C314" s="112" t="s">
        <v>245</v>
      </c>
      <c r="D314" s="112" t="s">
        <v>31</v>
      </c>
      <c r="E314" s="136">
        <v>2</v>
      </c>
      <c r="F314" s="114">
        <f>Relatório!F303</f>
        <v>12.75</v>
      </c>
      <c r="G314" s="114">
        <f>Relatório!G303</f>
        <v>6.76</v>
      </c>
      <c r="H314" s="21">
        <f t="shared" si="184"/>
        <v>19.510000000000002</v>
      </c>
      <c r="I314" s="114">
        <f t="shared" si="185"/>
        <v>20.52</v>
      </c>
      <c r="J314" s="22">
        <f t="shared" si="186"/>
        <v>15.366299999999999</v>
      </c>
      <c r="K314" s="22">
        <f t="shared" si="187"/>
        <v>8.1471520000000002</v>
      </c>
      <c r="L314" s="21">
        <f t="shared" si="188"/>
        <v>23.51</v>
      </c>
      <c r="M314" s="115">
        <f t="shared" si="189"/>
        <v>30.72</v>
      </c>
      <c r="N314" s="115">
        <f t="shared" si="190"/>
        <v>16.29</v>
      </c>
      <c r="O314" s="21">
        <f t="shared" si="191"/>
        <v>47.02</v>
      </c>
      <c r="P314" s="24" t="str">
        <f>IF(O314&lt;=(Relatório!O303*1.05),"PREÇO VÁLIDO","PREÇO INVÁLIDO")</f>
        <v>PREÇO VÁLIDO</v>
      </c>
    </row>
    <row r="315" spans="1:17" ht="18" x14ac:dyDescent="0.2">
      <c r="A315" s="110" t="s">
        <v>65</v>
      </c>
      <c r="B315" s="111">
        <v>89625</v>
      </c>
      <c r="C315" s="112" t="s">
        <v>246</v>
      </c>
      <c r="D315" s="112" t="s">
        <v>31</v>
      </c>
      <c r="E315" s="136">
        <v>7</v>
      </c>
      <c r="F315" s="114">
        <f>Relatório!F304</f>
        <v>14.82</v>
      </c>
      <c r="G315" s="114">
        <f>Relatório!G304</f>
        <v>8.18</v>
      </c>
      <c r="H315" s="21">
        <f t="shared" si="184"/>
        <v>23</v>
      </c>
      <c r="I315" s="114">
        <f t="shared" si="185"/>
        <v>20.52</v>
      </c>
      <c r="J315" s="22">
        <f t="shared" si="186"/>
        <v>17.861063999999999</v>
      </c>
      <c r="K315" s="22">
        <f t="shared" si="187"/>
        <v>9.8585359999999991</v>
      </c>
      <c r="L315" s="21">
        <f t="shared" si="188"/>
        <v>27.71</v>
      </c>
      <c r="M315" s="115">
        <f t="shared" si="189"/>
        <v>124.98</v>
      </c>
      <c r="N315" s="115">
        <f t="shared" si="190"/>
        <v>68.98</v>
      </c>
      <c r="O315" s="21">
        <f t="shared" si="191"/>
        <v>193.97</v>
      </c>
      <c r="P315" s="24" t="str">
        <f>IF(O315&lt;=(Relatório!O304*1.05),"PREÇO VÁLIDO","PREÇO INVÁLIDO")</f>
        <v>PREÇO VÁLIDO</v>
      </c>
    </row>
    <row r="316" spans="1:17" ht="18" x14ac:dyDescent="0.2">
      <c r="A316" s="110" t="s">
        <v>65</v>
      </c>
      <c r="B316" s="111">
        <v>89629</v>
      </c>
      <c r="C316" s="112" t="s">
        <v>247</v>
      </c>
      <c r="D316" s="112" t="s">
        <v>31</v>
      </c>
      <c r="E316" s="136">
        <v>6</v>
      </c>
      <c r="F316" s="114">
        <f>Relatório!F305</f>
        <v>65.7</v>
      </c>
      <c r="G316" s="114">
        <f>Relatório!G305</f>
        <v>11.88</v>
      </c>
      <c r="H316" s="21">
        <f t="shared" si="184"/>
        <v>77.58</v>
      </c>
      <c r="I316" s="114">
        <f t="shared" si="185"/>
        <v>20.52</v>
      </c>
      <c r="J316" s="22">
        <f t="shared" si="186"/>
        <v>79.181640000000002</v>
      </c>
      <c r="K316" s="22">
        <f t="shared" si="187"/>
        <v>14.317776</v>
      </c>
      <c r="L316" s="21">
        <f t="shared" si="188"/>
        <v>93.49</v>
      </c>
      <c r="M316" s="115">
        <f t="shared" si="189"/>
        <v>475.04</v>
      </c>
      <c r="N316" s="115">
        <f t="shared" si="190"/>
        <v>85.89</v>
      </c>
      <c r="O316" s="21">
        <f t="shared" si="191"/>
        <v>560.94000000000005</v>
      </c>
      <c r="P316" s="24" t="str">
        <f>IF(O316&lt;=(Relatório!O305*1.05),"PREÇO VÁLIDO","PREÇO INVÁLIDO")</f>
        <v>PREÇO VÁLIDO</v>
      </c>
    </row>
    <row r="317" spans="1:17" ht="18" x14ac:dyDescent="0.2">
      <c r="A317" s="110" t="s">
        <v>65</v>
      </c>
      <c r="B317" s="111">
        <v>90373</v>
      </c>
      <c r="C317" s="112" t="s">
        <v>248</v>
      </c>
      <c r="D317" s="112" t="s">
        <v>31</v>
      </c>
      <c r="E317" s="126">
        <v>17</v>
      </c>
      <c r="F317" s="114">
        <f>Relatório!F306</f>
        <v>7.07</v>
      </c>
      <c r="G317" s="114">
        <f>Relatório!G306</f>
        <v>6.35</v>
      </c>
      <c r="H317" s="21">
        <f t="shared" si="184"/>
        <v>13.42</v>
      </c>
      <c r="I317" s="114">
        <f t="shared" si="185"/>
        <v>20.52</v>
      </c>
      <c r="J317" s="22">
        <f t="shared" si="186"/>
        <v>8.5207639999999998</v>
      </c>
      <c r="K317" s="22">
        <f t="shared" si="187"/>
        <v>7.6530199999999997</v>
      </c>
      <c r="L317" s="21">
        <f t="shared" si="188"/>
        <v>16.170000000000002</v>
      </c>
      <c r="M317" s="115">
        <f t="shared" si="189"/>
        <v>144.81</v>
      </c>
      <c r="N317" s="115">
        <f t="shared" si="190"/>
        <v>130.07</v>
      </c>
      <c r="O317" s="21">
        <f t="shared" si="191"/>
        <v>274.89</v>
      </c>
      <c r="P317" s="24" t="str">
        <f>IF(O317&lt;=(Relatório!O306*1.05),"PREÇO VÁLIDO","PREÇO INVÁLIDO")</f>
        <v>PREÇO VÁLIDO</v>
      </c>
    </row>
    <row r="318" spans="1:17" ht="18" x14ac:dyDescent="0.2">
      <c r="A318" s="110" t="s">
        <v>65</v>
      </c>
      <c r="B318" s="124">
        <v>103953</v>
      </c>
      <c r="C318" s="112" t="s">
        <v>249</v>
      </c>
      <c r="D318" s="112" t="s">
        <v>31</v>
      </c>
      <c r="E318" s="136">
        <v>1</v>
      </c>
      <c r="F318" s="114">
        <f>Relatório!F307</f>
        <v>2.96</v>
      </c>
      <c r="G318" s="114">
        <f>Relatório!G307</f>
        <v>4.82</v>
      </c>
      <c r="H318" s="21">
        <f t="shared" si="184"/>
        <v>7.78</v>
      </c>
      <c r="I318" s="114">
        <f t="shared" si="185"/>
        <v>20.52</v>
      </c>
      <c r="J318" s="22">
        <f t="shared" si="186"/>
        <v>3.5673919999999999</v>
      </c>
      <c r="K318" s="22">
        <f t="shared" si="187"/>
        <v>5.8090640000000002</v>
      </c>
      <c r="L318" s="21">
        <f t="shared" si="188"/>
        <v>9.3699999999999992</v>
      </c>
      <c r="M318" s="115">
        <f t="shared" si="189"/>
        <v>3.56</v>
      </c>
      <c r="N318" s="115">
        <f t="shared" si="190"/>
        <v>5.8</v>
      </c>
      <c r="O318" s="21">
        <f t="shared" si="191"/>
        <v>9.3699999999999992</v>
      </c>
      <c r="P318" s="24" t="str">
        <f>IF(O318&lt;=(Relatório!O307*1.05),"PREÇO VÁLIDO","PREÇO INVÁLIDO")</f>
        <v>PREÇO VÁLIDO</v>
      </c>
    </row>
    <row r="319" spans="1:17" ht="18" x14ac:dyDescent="0.2">
      <c r="A319" s="110" t="s">
        <v>65</v>
      </c>
      <c r="B319" s="124">
        <v>103999</v>
      </c>
      <c r="C319" s="112" t="s">
        <v>250</v>
      </c>
      <c r="D319" s="112" t="s">
        <v>31</v>
      </c>
      <c r="E319" s="136">
        <v>2</v>
      </c>
      <c r="F319" s="114">
        <f>Relatório!F308</f>
        <v>6.99</v>
      </c>
      <c r="G319" s="114">
        <f>Relatório!G308</f>
        <v>5.89</v>
      </c>
      <c r="H319" s="21">
        <f t="shared" si="184"/>
        <v>12.88</v>
      </c>
      <c r="I319" s="114">
        <f t="shared" si="185"/>
        <v>20.52</v>
      </c>
      <c r="J319" s="22">
        <f t="shared" si="186"/>
        <v>8.4243480000000002</v>
      </c>
      <c r="K319" s="22">
        <f t="shared" si="187"/>
        <v>7.0986279999999997</v>
      </c>
      <c r="L319" s="21">
        <f t="shared" si="188"/>
        <v>15.52</v>
      </c>
      <c r="M319" s="115">
        <f t="shared" si="189"/>
        <v>16.84</v>
      </c>
      <c r="N319" s="115">
        <f t="shared" si="190"/>
        <v>14.19</v>
      </c>
      <c r="O319" s="21">
        <f t="shared" si="191"/>
        <v>31.04</v>
      </c>
      <c r="P319" s="24" t="str">
        <f>IF(O319&lt;=(Relatório!O308*1.05),"PREÇO VÁLIDO","PREÇO INVÁLIDO")</f>
        <v>PREÇO VÁLIDO</v>
      </c>
    </row>
    <row r="320" spans="1:17" ht="18" x14ac:dyDescent="0.2">
      <c r="A320" s="110" t="s">
        <v>65</v>
      </c>
      <c r="B320" s="124">
        <v>103968</v>
      </c>
      <c r="C320" s="112" t="s">
        <v>251</v>
      </c>
      <c r="D320" s="112" t="s">
        <v>31</v>
      </c>
      <c r="E320" s="136">
        <v>2</v>
      </c>
      <c r="F320" s="114">
        <f>Relatório!F309</f>
        <v>12.81</v>
      </c>
      <c r="G320" s="114">
        <f>Relatório!G309</f>
        <v>3.55</v>
      </c>
      <c r="H320" s="21">
        <f t="shared" si="184"/>
        <v>16.36</v>
      </c>
      <c r="I320" s="114">
        <f t="shared" si="185"/>
        <v>20.52</v>
      </c>
      <c r="J320" s="22">
        <f t="shared" si="186"/>
        <v>15.438612000000001</v>
      </c>
      <c r="K320" s="22">
        <f t="shared" si="187"/>
        <v>4.2784599999999999</v>
      </c>
      <c r="L320" s="21">
        <f t="shared" si="188"/>
        <v>19.71</v>
      </c>
      <c r="M320" s="115">
        <f t="shared" si="189"/>
        <v>30.86</v>
      </c>
      <c r="N320" s="115">
        <f t="shared" si="190"/>
        <v>8.5500000000000007</v>
      </c>
      <c r="O320" s="21">
        <f t="shared" si="191"/>
        <v>39.42</v>
      </c>
      <c r="P320" s="24" t="str">
        <f>IF(O320&lt;=(Relatório!O309*1.05),"PREÇO VÁLIDO","PREÇO INVÁLIDO")</f>
        <v>PREÇO VÁLIDO</v>
      </c>
    </row>
    <row r="321" spans="1:16" x14ac:dyDescent="0.2">
      <c r="A321" s="116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117"/>
      <c r="M321" s="117"/>
      <c r="N321" s="117"/>
      <c r="O321" s="117"/>
      <c r="P321" s="117"/>
    </row>
    <row r="322" spans="1:16" x14ac:dyDescent="0.2">
      <c r="A322" s="107" t="s">
        <v>252</v>
      </c>
      <c r="B322" s="108"/>
      <c r="C322" s="108"/>
      <c r="D322" s="108"/>
      <c r="E322" s="108"/>
      <c r="F322" s="123"/>
      <c r="G322" s="123"/>
      <c r="H322" s="108"/>
      <c r="I322" s="108"/>
      <c r="J322" s="108"/>
      <c r="K322" s="108"/>
      <c r="L322" s="108"/>
      <c r="M322" s="108"/>
      <c r="N322" s="108"/>
      <c r="O322" s="108"/>
      <c r="P322" s="108"/>
    </row>
    <row r="323" spans="1:16" ht="18" x14ac:dyDescent="0.2">
      <c r="A323" s="56" t="s">
        <v>14</v>
      </c>
      <c r="B323" s="55" t="s">
        <v>15</v>
      </c>
      <c r="C323" s="55" t="s">
        <v>16</v>
      </c>
      <c r="D323" s="55" t="s">
        <v>17</v>
      </c>
      <c r="E323" s="57" t="s">
        <v>18</v>
      </c>
      <c r="F323" s="55" t="s">
        <v>19</v>
      </c>
      <c r="G323" s="57" t="s">
        <v>20</v>
      </c>
      <c r="H323" s="55" t="s">
        <v>21</v>
      </c>
      <c r="I323" s="55" t="s">
        <v>22</v>
      </c>
      <c r="J323" s="55" t="s">
        <v>33</v>
      </c>
      <c r="K323" s="55" t="s">
        <v>34</v>
      </c>
      <c r="L323" s="55" t="s">
        <v>23</v>
      </c>
      <c r="M323" s="55" t="s">
        <v>35</v>
      </c>
      <c r="N323" s="55" t="s">
        <v>36</v>
      </c>
      <c r="O323" s="55" t="s">
        <v>24</v>
      </c>
      <c r="P323" s="55" t="s">
        <v>25</v>
      </c>
    </row>
    <row r="324" spans="1:16" ht="18" x14ac:dyDescent="0.2">
      <c r="A324" s="128" t="s">
        <v>82</v>
      </c>
      <c r="B324" s="129" t="s">
        <v>253</v>
      </c>
      <c r="C324" s="129" t="s">
        <v>254</v>
      </c>
      <c r="D324" s="129" t="s">
        <v>31</v>
      </c>
      <c r="E324" s="132">
        <v>1</v>
      </c>
      <c r="F324" s="114">
        <f>Relatório!F313</f>
        <v>8.81</v>
      </c>
      <c r="G324" s="114">
        <f>Relatório!G313</f>
        <v>8.81</v>
      </c>
      <c r="H324" s="21">
        <f t="shared" ref="H324:H371" si="192">TRUNC(F324+G324,2)</f>
        <v>17.62</v>
      </c>
      <c r="I324" s="114">
        <f t="shared" ref="I324:I371" si="193">$B$10</f>
        <v>20.52</v>
      </c>
      <c r="J324" s="22">
        <f t="shared" ref="J324:J371" si="194">F324+(I324/100*F324)</f>
        <v>10.617812000000001</v>
      </c>
      <c r="K324" s="22">
        <f t="shared" ref="K324:K371" si="195">G324+(I324/100*G324)</f>
        <v>10.617812000000001</v>
      </c>
      <c r="L324" s="21">
        <f t="shared" ref="L324:L371" si="196">TRUNC(J324+K324,2)</f>
        <v>21.23</v>
      </c>
      <c r="M324" s="115">
        <f t="shared" ref="M324:M371" si="197">IF((J324+K324),TRUNC((J324/(J324+K324)*O324),2),0)</f>
        <v>10.61</v>
      </c>
      <c r="N324" s="115">
        <f t="shared" ref="N324:N371" si="198">IF((J324+K324),TRUNC((K324/(J324+K324)*O324),2),0)</f>
        <v>10.61</v>
      </c>
      <c r="O324" s="21">
        <f t="shared" ref="O324:O371" si="199">TRUNC(L324*E324,2)</f>
        <v>21.23</v>
      </c>
      <c r="P324" s="24" t="str">
        <f>IF(O324&lt;=(Relatório!O313*1.05),"PREÇO VÁLIDO","PREÇO INVÁLIDO")</f>
        <v>PREÇO VÁLIDO</v>
      </c>
    </row>
    <row r="325" spans="1:16" ht="18" x14ac:dyDescent="0.2">
      <c r="A325" s="128" t="s">
        <v>64</v>
      </c>
      <c r="B325" s="129" t="s">
        <v>255</v>
      </c>
      <c r="C325" s="129" t="s">
        <v>256</v>
      </c>
      <c r="D325" s="129" t="s">
        <v>31</v>
      </c>
      <c r="E325" s="132">
        <v>1</v>
      </c>
      <c r="F325" s="114">
        <f>Relatório!F314</f>
        <v>12.545</v>
      </c>
      <c r="G325" s="114">
        <f>Relatório!G314</f>
        <v>12.545</v>
      </c>
      <c r="H325" s="21">
        <f t="shared" si="192"/>
        <v>25.09</v>
      </c>
      <c r="I325" s="114">
        <f t="shared" si="193"/>
        <v>20.52</v>
      </c>
      <c r="J325" s="22">
        <f t="shared" si="194"/>
        <v>15.119233999999999</v>
      </c>
      <c r="K325" s="22">
        <f t="shared" si="195"/>
        <v>15.119233999999999</v>
      </c>
      <c r="L325" s="21">
        <f t="shared" si="196"/>
        <v>30.23</v>
      </c>
      <c r="M325" s="115">
        <f t="shared" si="197"/>
        <v>15.11</v>
      </c>
      <c r="N325" s="115">
        <f t="shared" si="198"/>
        <v>15.11</v>
      </c>
      <c r="O325" s="21">
        <f t="shared" si="199"/>
        <v>30.23</v>
      </c>
      <c r="P325" s="24" t="str">
        <f>IF(O325&lt;=(Relatório!O314*1.05),"PREÇO VÁLIDO","PREÇO INVÁLIDO")</f>
        <v>PREÇO VÁLIDO</v>
      </c>
    </row>
    <row r="326" spans="1:16" ht="18" x14ac:dyDescent="0.2">
      <c r="A326" s="128" t="s">
        <v>82</v>
      </c>
      <c r="B326" s="129" t="s">
        <v>257</v>
      </c>
      <c r="C326" s="129" t="s">
        <v>258</v>
      </c>
      <c r="D326" s="129" t="s">
        <v>31</v>
      </c>
      <c r="E326" s="132">
        <v>4</v>
      </c>
      <c r="F326" s="114">
        <f>Relatório!F315</f>
        <v>31.445</v>
      </c>
      <c r="G326" s="114">
        <f>Relatório!G315</f>
        <v>31.445</v>
      </c>
      <c r="H326" s="21">
        <f t="shared" si="192"/>
        <v>62.89</v>
      </c>
      <c r="I326" s="114">
        <f t="shared" si="193"/>
        <v>20.52</v>
      </c>
      <c r="J326" s="22">
        <f t="shared" si="194"/>
        <v>37.897514000000001</v>
      </c>
      <c r="K326" s="22">
        <f t="shared" si="195"/>
        <v>37.897514000000001</v>
      </c>
      <c r="L326" s="21">
        <f t="shared" si="196"/>
        <v>75.790000000000006</v>
      </c>
      <c r="M326" s="115">
        <f t="shared" si="197"/>
        <v>151.58000000000001</v>
      </c>
      <c r="N326" s="115">
        <f t="shared" si="198"/>
        <v>151.58000000000001</v>
      </c>
      <c r="O326" s="21">
        <f t="shared" si="199"/>
        <v>303.16000000000003</v>
      </c>
      <c r="P326" s="24" t="str">
        <f>IF(O326&lt;=(Relatório!O315*1.05),"PREÇO VÁLIDO","PREÇO INVÁLIDO")</f>
        <v>PREÇO VÁLIDO</v>
      </c>
    </row>
    <row r="327" spans="1:16" ht="18" x14ac:dyDescent="0.2">
      <c r="A327" s="128" t="s">
        <v>82</v>
      </c>
      <c r="B327" s="129" t="s">
        <v>259</v>
      </c>
      <c r="C327" s="129" t="s">
        <v>260</v>
      </c>
      <c r="D327" s="129" t="s">
        <v>31</v>
      </c>
      <c r="E327" s="132">
        <v>1</v>
      </c>
      <c r="F327" s="114">
        <f>Relatório!F316</f>
        <v>84.855000000000004</v>
      </c>
      <c r="G327" s="114">
        <f>Relatório!G316</f>
        <v>84.855000000000004</v>
      </c>
      <c r="H327" s="21">
        <f t="shared" si="192"/>
        <v>169.71</v>
      </c>
      <c r="I327" s="114">
        <f t="shared" si="193"/>
        <v>20.52</v>
      </c>
      <c r="J327" s="22">
        <f t="shared" si="194"/>
        <v>102.267246</v>
      </c>
      <c r="K327" s="22">
        <f t="shared" si="195"/>
        <v>102.267246</v>
      </c>
      <c r="L327" s="21">
        <f t="shared" si="196"/>
        <v>204.53</v>
      </c>
      <c r="M327" s="115">
        <f t="shared" si="197"/>
        <v>102.26</v>
      </c>
      <c r="N327" s="115">
        <f t="shared" si="198"/>
        <v>102.26</v>
      </c>
      <c r="O327" s="21">
        <f t="shared" si="199"/>
        <v>204.53</v>
      </c>
      <c r="P327" s="24" t="str">
        <f>IF(O327&lt;=(Relatório!O316*1.05),"PREÇO VÁLIDO","PREÇO INVÁLIDO")</f>
        <v>PREÇO VÁLIDO</v>
      </c>
    </row>
    <row r="328" spans="1:16" ht="18" x14ac:dyDescent="0.2">
      <c r="A328" s="128" t="s">
        <v>82</v>
      </c>
      <c r="B328" s="129" t="s">
        <v>261</v>
      </c>
      <c r="C328" s="129" t="s">
        <v>262</v>
      </c>
      <c r="D328" s="129" t="s">
        <v>31</v>
      </c>
      <c r="E328" s="132">
        <v>4</v>
      </c>
      <c r="F328" s="114">
        <f>Relatório!F317</f>
        <v>15.57</v>
      </c>
      <c r="G328" s="114">
        <f>Relatório!G317</f>
        <v>15.57</v>
      </c>
      <c r="H328" s="21">
        <f t="shared" si="192"/>
        <v>31.14</v>
      </c>
      <c r="I328" s="114">
        <f t="shared" si="193"/>
        <v>20.52</v>
      </c>
      <c r="J328" s="22">
        <f t="shared" si="194"/>
        <v>18.764963999999999</v>
      </c>
      <c r="K328" s="22">
        <f t="shared" si="195"/>
        <v>18.764963999999999</v>
      </c>
      <c r="L328" s="21">
        <f t="shared" si="196"/>
        <v>37.520000000000003</v>
      </c>
      <c r="M328" s="115">
        <f t="shared" si="197"/>
        <v>75.040000000000006</v>
      </c>
      <c r="N328" s="115">
        <f t="shared" si="198"/>
        <v>75.040000000000006</v>
      </c>
      <c r="O328" s="21">
        <f t="shared" si="199"/>
        <v>150.08000000000001</v>
      </c>
      <c r="P328" s="24" t="str">
        <f>IF(O328&lt;=(Relatório!O317*1.05),"PREÇO VÁLIDO","PREÇO INVÁLIDO")</f>
        <v>PREÇO VÁLIDO</v>
      </c>
    </row>
    <row r="329" spans="1:16" ht="18" x14ac:dyDescent="0.2">
      <c r="A329" s="128" t="s">
        <v>82</v>
      </c>
      <c r="B329" s="129" t="s">
        <v>263</v>
      </c>
      <c r="C329" s="129" t="s">
        <v>264</v>
      </c>
      <c r="D329" s="129" t="s">
        <v>31</v>
      </c>
      <c r="E329" s="132">
        <v>1</v>
      </c>
      <c r="F329" s="114">
        <f>Relatório!F318</f>
        <v>511.96499999999997</v>
      </c>
      <c r="G329" s="114">
        <f>Relatório!G318</f>
        <v>511.96499999999997</v>
      </c>
      <c r="H329" s="21">
        <f t="shared" si="192"/>
        <v>1023.93</v>
      </c>
      <c r="I329" s="114">
        <f t="shared" si="193"/>
        <v>20.52</v>
      </c>
      <c r="J329" s="22">
        <f t="shared" si="194"/>
        <v>617.020218</v>
      </c>
      <c r="K329" s="22">
        <f t="shared" si="195"/>
        <v>617.020218</v>
      </c>
      <c r="L329" s="21">
        <f t="shared" si="196"/>
        <v>1234.04</v>
      </c>
      <c r="M329" s="115">
        <f t="shared" si="197"/>
        <v>617.02</v>
      </c>
      <c r="N329" s="115">
        <f t="shared" si="198"/>
        <v>617.02</v>
      </c>
      <c r="O329" s="21">
        <f t="shared" si="199"/>
        <v>1234.04</v>
      </c>
      <c r="P329" s="24" t="str">
        <f>IF(O329&lt;=(Relatório!O318*1.05),"PREÇO VÁLIDO","PREÇO INVÁLIDO")</f>
        <v>PREÇO VÁLIDO</v>
      </c>
    </row>
    <row r="330" spans="1:16" ht="27" x14ac:dyDescent="0.2">
      <c r="A330" s="128" t="s">
        <v>186</v>
      </c>
      <c r="B330" s="129" t="s">
        <v>265</v>
      </c>
      <c r="C330" s="129" t="s">
        <v>266</v>
      </c>
      <c r="D330" s="129" t="s">
        <v>31</v>
      </c>
      <c r="E330" s="132">
        <v>1</v>
      </c>
      <c r="F330" s="114">
        <f>Relatório!F319</f>
        <v>22.254999999999999</v>
      </c>
      <c r="G330" s="114">
        <f>Relatório!G319</f>
        <v>22.254999999999999</v>
      </c>
      <c r="H330" s="21">
        <f t="shared" si="192"/>
        <v>44.51</v>
      </c>
      <c r="I330" s="114">
        <f t="shared" si="193"/>
        <v>20.52</v>
      </c>
      <c r="J330" s="22">
        <f t="shared" si="194"/>
        <v>26.821725999999998</v>
      </c>
      <c r="K330" s="22">
        <f t="shared" si="195"/>
        <v>26.821725999999998</v>
      </c>
      <c r="L330" s="21">
        <f t="shared" si="196"/>
        <v>53.64</v>
      </c>
      <c r="M330" s="115">
        <f t="shared" si="197"/>
        <v>26.82</v>
      </c>
      <c r="N330" s="115">
        <f t="shared" si="198"/>
        <v>26.82</v>
      </c>
      <c r="O330" s="21">
        <f t="shared" si="199"/>
        <v>53.64</v>
      </c>
      <c r="P330" s="24" t="str">
        <f>IF(O330&lt;=(Relatório!O319*1.05),"PREÇO VÁLIDO","PREÇO INVÁLIDO")</f>
        <v>PREÇO VÁLIDO</v>
      </c>
    </row>
    <row r="331" spans="1:16" ht="18" x14ac:dyDescent="0.2">
      <c r="A331" s="128" t="s">
        <v>186</v>
      </c>
      <c r="B331" s="129" t="s">
        <v>267</v>
      </c>
      <c r="C331" s="129" t="s">
        <v>268</v>
      </c>
      <c r="D331" s="129" t="s">
        <v>31</v>
      </c>
      <c r="E331" s="132">
        <v>1</v>
      </c>
      <c r="F331" s="114">
        <f>Relatório!F320</f>
        <v>269.39499999999998</v>
      </c>
      <c r="G331" s="114">
        <f>Relatório!G320</f>
        <v>269.39499999999998</v>
      </c>
      <c r="H331" s="21">
        <f t="shared" si="192"/>
        <v>538.79</v>
      </c>
      <c r="I331" s="114">
        <f t="shared" si="193"/>
        <v>20.52</v>
      </c>
      <c r="J331" s="22">
        <f t="shared" si="194"/>
        <v>324.67485399999998</v>
      </c>
      <c r="K331" s="22">
        <f t="shared" si="195"/>
        <v>324.67485399999998</v>
      </c>
      <c r="L331" s="21">
        <f t="shared" si="196"/>
        <v>649.34</v>
      </c>
      <c r="M331" s="115">
        <f t="shared" si="197"/>
        <v>324.67</v>
      </c>
      <c r="N331" s="115">
        <f t="shared" si="198"/>
        <v>324.67</v>
      </c>
      <c r="O331" s="21">
        <f t="shared" si="199"/>
        <v>649.34</v>
      </c>
      <c r="P331" s="24" t="str">
        <f>IF(O331&lt;=(Relatório!O320*1.05),"PREÇO VÁLIDO","PREÇO INVÁLIDO")</f>
        <v>PREÇO VÁLIDO</v>
      </c>
    </row>
    <row r="332" spans="1:16" ht="18" x14ac:dyDescent="0.2">
      <c r="A332" s="128" t="s">
        <v>186</v>
      </c>
      <c r="B332" s="129" t="s">
        <v>269</v>
      </c>
      <c r="C332" s="129" t="s">
        <v>270</v>
      </c>
      <c r="D332" s="129" t="s">
        <v>31</v>
      </c>
      <c r="E332" s="132">
        <v>1</v>
      </c>
      <c r="F332" s="114">
        <f>Relatório!F321</f>
        <v>63.365000000000002</v>
      </c>
      <c r="G332" s="114">
        <f>Relatório!G321</f>
        <v>63.365000000000002</v>
      </c>
      <c r="H332" s="21">
        <f t="shared" si="192"/>
        <v>126.73</v>
      </c>
      <c r="I332" s="114">
        <f t="shared" si="193"/>
        <v>20.52</v>
      </c>
      <c r="J332" s="22">
        <f t="shared" si="194"/>
        <v>76.367497999999998</v>
      </c>
      <c r="K332" s="22">
        <f t="shared" si="195"/>
        <v>76.367497999999998</v>
      </c>
      <c r="L332" s="21">
        <f t="shared" si="196"/>
        <v>152.72999999999999</v>
      </c>
      <c r="M332" s="115">
        <f t="shared" si="197"/>
        <v>76.36</v>
      </c>
      <c r="N332" s="115">
        <f t="shared" si="198"/>
        <v>76.36</v>
      </c>
      <c r="O332" s="21">
        <f t="shared" si="199"/>
        <v>152.72999999999999</v>
      </c>
      <c r="P332" s="24" t="str">
        <f>IF(O332&lt;=(Relatório!O321*1.05),"PREÇO VÁLIDO","PREÇO INVÁLIDO")</f>
        <v>PREÇO VÁLIDO</v>
      </c>
    </row>
    <row r="333" spans="1:16" ht="18" x14ac:dyDescent="0.2">
      <c r="A333" s="128" t="s">
        <v>186</v>
      </c>
      <c r="B333" s="129" t="s">
        <v>271</v>
      </c>
      <c r="C333" s="129" t="s">
        <v>272</v>
      </c>
      <c r="D333" s="129" t="s">
        <v>31</v>
      </c>
      <c r="E333" s="132">
        <v>1</v>
      </c>
      <c r="F333" s="114">
        <f>Relatório!F322</f>
        <v>79.724999999999994</v>
      </c>
      <c r="G333" s="114">
        <f>Relatório!G322</f>
        <v>79.724999999999994</v>
      </c>
      <c r="H333" s="21">
        <f t="shared" si="192"/>
        <v>159.44999999999999</v>
      </c>
      <c r="I333" s="114">
        <f t="shared" si="193"/>
        <v>20.52</v>
      </c>
      <c r="J333" s="22">
        <f t="shared" si="194"/>
        <v>96.084569999999985</v>
      </c>
      <c r="K333" s="22">
        <f t="shared" si="195"/>
        <v>96.084569999999985</v>
      </c>
      <c r="L333" s="21">
        <f t="shared" si="196"/>
        <v>192.16</v>
      </c>
      <c r="M333" s="115">
        <f t="shared" si="197"/>
        <v>96.08</v>
      </c>
      <c r="N333" s="115">
        <f t="shared" si="198"/>
        <v>96.08</v>
      </c>
      <c r="O333" s="21">
        <f t="shared" si="199"/>
        <v>192.16</v>
      </c>
      <c r="P333" s="24" t="str">
        <f>IF(O333&lt;=(Relatório!O322*1.05),"PREÇO VÁLIDO","PREÇO INVÁLIDO")</f>
        <v>PREÇO VÁLIDO</v>
      </c>
    </row>
    <row r="334" spans="1:16" ht="18" x14ac:dyDescent="0.2">
      <c r="A334" s="110" t="s">
        <v>65</v>
      </c>
      <c r="B334" s="111">
        <v>89726</v>
      </c>
      <c r="C334" s="112" t="s">
        <v>273</v>
      </c>
      <c r="D334" s="112" t="s">
        <v>31</v>
      </c>
      <c r="E334" s="136">
        <v>2</v>
      </c>
      <c r="F334" s="114">
        <f>Relatório!F323</f>
        <v>4.46</v>
      </c>
      <c r="G334" s="114">
        <f>Relatório!G323</f>
        <v>6.16</v>
      </c>
      <c r="H334" s="21">
        <f t="shared" si="192"/>
        <v>10.62</v>
      </c>
      <c r="I334" s="114">
        <f t="shared" si="193"/>
        <v>20.52</v>
      </c>
      <c r="J334" s="22">
        <f t="shared" si="194"/>
        <v>5.3751920000000002</v>
      </c>
      <c r="K334" s="22">
        <f t="shared" si="195"/>
        <v>7.4240320000000004</v>
      </c>
      <c r="L334" s="21">
        <f t="shared" si="196"/>
        <v>12.79</v>
      </c>
      <c r="M334" s="115">
        <f t="shared" si="197"/>
        <v>10.74</v>
      </c>
      <c r="N334" s="115">
        <f t="shared" si="198"/>
        <v>14.83</v>
      </c>
      <c r="O334" s="21">
        <f t="shared" si="199"/>
        <v>25.58</v>
      </c>
      <c r="P334" s="24" t="str">
        <f>IF(O334&lt;=(Relatório!O323*1.05),"PREÇO VÁLIDO","PREÇO INVÁLIDO")</f>
        <v>PREÇO VÁLIDO</v>
      </c>
    </row>
    <row r="335" spans="1:16" ht="18" x14ac:dyDescent="0.2">
      <c r="A335" s="110" t="s">
        <v>65</v>
      </c>
      <c r="B335" s="111">
        <v>89732</v>
      </c>
      <c r="C335" s="112" t="s">
        <v>274</v>
      </c>
      <c r="D335" s="112" t="s">
        <v>31</v>
      </c>
      <c r="E335" s="136">
        <v>8</v>
      </c>
      <c r="F335" s="114">
        <f>Relatório!F324</f>
        <v>8.41</v>
      </c>
      <c r="G335" s="114">
        <f>Relatório!G324</f>
        <v>6.67</v>
      </c>
      <c r="H335" s="21">
        <f t="shared" si="192"/>
        <v>15.08</v>
      </c>
      <c r="I335" s="114">
        <f t="shared" si="193"/>
        <v>20.52</v>
      </c>
      <c r="J335" s="22">
        <f t="shared" si="194"/>
        <v>10.135732000000001</v>
      </c>
      <c r="K335" s="22">
        <f t="shared" si="195"/>
        <v>8.0386839999999999</v>
      </c>
      <c r="L335" s="21">
        <f t="shared" si="196"/>
        <v>18.170000000000002</v>
      </c>
      <c r="M335" s="115">
        <f t="shared" si="197"/>
        <v>81.06</v>
      </c>
      <c r="N335" s="115">
        <f t="shared" si="198"/>
        <v>64.290000000000006</v>
      </c>
      <c r="O335" s="21">
        <f t="shared" si="199"/>
        <v>145.36000000000001</v>
      </c>
      <c r="P335" s="24" t="str">
        <f>IF(O335&lt;=(Relatório!O324*1.05),"PREÇO VÁLIDO","PREÇO INVÁLIDO")</f>
        <v>PREÇO VÁLIDO</v>
      </c>
    </row>
    <row r="336" spans="1:16" ht="18" x14ac:dyDescent="0.2">
      <c r="A336" s="110" t="s">
        <v>65</v>
      </c>
      <c r="B336" s="111">
        <v>89724</v>
      </c>
      <c r="C336" s="112" t="s">
        <v>275</v>
      </c>
      <c r="D336" s="112" t="s">
        <v>31</v>
      </c>
      <c r="E336" s="126">
        <v>15</v>
      </c>
      <c r="F336" s="114">
        <f>Relatório!F325</f>
        <v>4.29</v>
      </c>
      <c r="G336" s="114">
        <f>Relatório!G325</f>
        <v>6.16</v>
      </c>
      <c r="H336" s="21">
        <f t="shared" si="192"/>
        <v>10.45</v>
      </c>
      <c r="I336" s="114">
        <f t="shared" si="193"/>
        <v>20.52</v>
      </c>
      <c r="J336" s="22">
        <f t="shared" si="194"/>
        <v>5.1703080000000003</v>
      </c>
      <c r="K336" s="22">
        <f t="shared" si="195"/>
        <v>7.4240320000000004</v>
      </c>
      <c r="L336" s="21">
        <f t="shared" si="196"/>
        <v>12.59</v>
      </c>
      <c r="M336" s="115">
        <f t="shared" si="197"/>
        <v>77.52</v>
      </c>
      <c r="N336" s="115">
        <f t="shared" si="198"/>
        <v>111.32</v>
      </c>
      <c r="O336" s="21">
        <f t="shared" si="199"/>
        <v>188.85</v>
      </c>
      <c r="P336" s="24" t="str">
        <f>IF(O336&lt;=(Relatório!O325*1.05),"PREÇO VÁLIDO","PREÇO INVÁLIDO")</f>
        <v>PREÇO VÁLIDO</v>
      </c>
    </row>
    <row r="337" spans="1:16" ht="18" x14ac:dyDescent="0.2">
      <c r="A337" s="110" t="s">
        <v>65</v>
      </c>
      <c r="B337" s="111">
        <v>89731</v>
      </c>
      <c r="C337" s="112" t="s">
        <v>276</v>
      </c>
      <c r="D337" s="112" t="s">
        <v>31</v>
      </c>
      <c r="E337" s="136">
        <v>3</v>
      </c>
      <c r="F337" s="114">
        <f>Relatório!F326</f>
        <v>7.86</v>
      </c>
      <c r="G337" s="114">
        <f>Relatório!G326</f>
        <v>6.67</v>
      </c>
      <c r="H337" s="21">
        <f t="shared" si="192"/>
        <v>14.53</v>
      </c>
      <c r="I337" s="114">
        <f t="shared" si="193"/>
        <v>20.52</v>
      </c>
      <c r="J337" s="22">
        <f t="shared" si="194"/>
        <v>9.4728720000000006</v>
      </c>
      <c r="K337" s="22">
        <f t="shared" si="195"/>
        <v>8.0386839999999999</v>
      </c>
      <c r="L337" s="21">
        <f t="shared" si="196"/>
        <v>17.510000000000002</v>
      </c>
      <c r="M337" s="115">
        <f t="shared" si="197"/>
        <v>28.41</v>
      </c>
      <c r="N337" s="115">
        <f t="shared" si="198"/>
        <v>24.11</v>
      </c>
      <c r="O337" s="21">
        <f t="shared" si="199"/>
        <v>52.53</v>
      </c>
      <c r="P337" s="24" t="str">
        <f>IF(O337&lt;=(Relatório!O326*1.05),"PREÇO VÁLIDO","PREÇO INVÁLIDO")</f>
        <v>PREÇO VÁLIDO</v>
      </c>
    </row>
    <row r="338" spans="1:16" ht="18" x14ac:dyDescent="0.2">
      <c r="A338" s="110" t="s">
        <v>65</v>
      </c>
      <c r="B338" s="111">
        <v>89744</v>
      </c>
      <c r="C338" s="112" t="s">
        <v>277</v>
      </c>
      <c r="D338" s="112" t="s">
        <v>31</v>
      </c>
      <c r="E338" s="136">
        <v>4</v>
      </c>
      <c r="F338" s="114">
        <f>Relatório!F327</f>
        <v>16.53</v>
      </c>
      <c r="G338" s="114">
        <f>Relatório!G327</f>
        <v>9.31</v>
      </c>
      <c r="H338" s="21">
        <f t="shared" si="192"/>
        <v>25.84</v>
      </c>
      <c r="I338" s="114">
        <f t="shared" si="193"/>
        <v>20.52</v>
      </c>
      <c r="J338" s="22">
        <f t="shared" si="194"/>
        <v>19.921956000000002</v>
      </c>
      <c r="K338" s="22">
        <f t="shared" si="195"/>
        <v>11.220412</v>
      </c>
      <c r="L338" s="21">
        <f t="shared" si="196"/>
        <v>31.14</v>
      </c>
      <c r="M338" s="115">
        <f t="shared" si="197"/>
        <v>79.680000000000007</v>
      </c>
      <c r="N338" s="115">
        <f t="shared" si="198"/>
        <v>44.87</v>
      </c>
      <c r="O338" s="21">
        <f t="shared" si="199"/>
        <v>124.56</v>
      </c>
      <c r="P338" s="24" t="str">
        <f>IF(O338&lt;=(Relatório!O327*1.05),"PREÇO VÁLIDO","PREÇO INVÁLIDO")</f>
        <v>PREÇO VÁLIDO</v>
      </c>
    </row>
    <row r="339" spans="1:16" ht="18" x14ac:dyDescent="0.2">
      <c r="A339" s="110" t="s">
        <v>65</v>
      </c>
      <c r="B339" s="111">
        <v>89825</v>
      </c>
      <c r="C339" s="112" t="s">
        <v>278</v>
      </c>
      <c r="D339" s="112" t="s">
        <v>31</v>
      </c>
      <c r="E339" s="136">
        <v>2</v>
      </c>
      <c r="F339" s="114">
        <f>Relatório!F328</f>
        <v>12.93</v>
      </c>
      <c r="G339" s="114">
        <f>Relatório!G328</f>
        <v>2.19</v>
      </c>
      <c r="H339" s="21">
        <f t="shared" si="192"/>
        <v>15.12</v>
      </c>
      <c r="I339" s="114">
        <f t="shared" si="193"/>
        <v>20.52</v>
      </c>
      <c r="J339" s="22">
        <f t="shared" si="194"/>
        <v>15.583235999999999</v>
      </c>
      <c r="K339" s="22">
        <f t="shared" si="195"/>
        <v>2.6393879999999998</v>
      </c>
      <c r="L339" s="21">
        <f t="shared" si="196"/>
        <v>18.22</v>
      </c>
      <c r="M339" s="115">
        <f t="shared" si="197"/>
        <v>31.16</v>
      </c>
      <c r="N339" s="115">
        <f t="shared" si="198"/>
        <v>5.27</v>
      </c>
      <c r="O339" s="21">
        <f t="shared" si="199"/>
        <v>36.44</v>
      </c>
      <c r="P339" s="24" t="str">
        <f>IF(O339&lt;=(Relatório!O328*1.05),"PREÇO VÁLIDO","PREÇO INVÁLIDO")</f>
        <v>PREÇO VÁLIDO</v>
      </c>
    </row>
    <row r="340" spans="1:16" ht="18" x14ac:dyDescent="0.2">
      <c r="A340" s="110" t="s">
        <v>65</v>
      </c>
      <c r="B340" s="111">
        <v>89785</v>
      </c>
      <c r="C340" s="112" t="s">
        <v>279</v>
      </c>
      <c r="D340" s="112" t="s">
        <v>31</v>
      </c>
      <c r="E340" s="136">
        <v>5</v>
      </c>
      <c r="F340" s="114">
        <f>Relatório!F329</f>
        <v>15.61</v>
      </c>
      <c r="G340" s="114">
        <f>Relatório!G329</f>
        <v>8.9</v>
      </c>
      <c r="H340" s="21">
        <f t="shared" si="192"/>
        <v>24.51</v>
      </c>
      <c r="I340" s="114">
        <f t="shared" si="193"/>
        <v>20.52</v>
      </c>
      <c r="J340" s="22">
        <f t="shared" si="194"/>
        <v>18.813171999999998</v>
      </c>
      <c r="K340" s="22">
        <f t="shared" si="195"/>
        <v>10.726280000000001</v>
      </c>
      <c r="L340" s="21">
        <f t="shared" si="196"/>
        <v>29.53</v>
      </c>
      <c r="M340" s="115">
        <f t="shared" si="197"/>
        <v>94.03</v>
      </c>
      <c r="N340" s="115">
        <f t="shared" si="198"/>
        <v>53.61</v>
      </c>
      <c r="O340" s="21">
        <f t="shared" si="199"/>
        <v>147.65</v>
      </c>
      <c r="P340" s="24" t="str">
        <f>IF(O340&lt;=(Relatório!O329*1.05),"PREÇO VÁLIDO","PREÇO INVÁLIDO")</f>
        <v>PREÇO VÁLIDO</v>
      </c>
    </row>
    <row r="341" spans="1:16" ht="18" x14ac:dyDescent="0.2">
      <c r="A341" s="110" t="s">
        <v>65</v>
      </c>
      <c r="B341" s="111">
        <v>89795</v>
      </c>
      <c r="C341" s="112" t="s">
        <v>280</v>
      </c>
      <c r="D341" s="112" t="s">
        <v>31</v>
      </c>
      <c r="E341" s="136">
        <v>4</v>
      </c>
      <c r="F341" s="114">
        <f>Relatório!F330</f>
        <v>25.79</v>
      </c>
      <c r="G341" s="114">
        <f>Relatório!G330</f>
        <v>10.65</v>
      </c>
      <c r="H341" s="21">
        <f t="shared" si="192"/>
        <v>36.44</v>
      </c>
      <c r="I341" s="114">
        <f t="shared" si="193"/>
        <v>20.52</v>
      </c>
      <c r="J341" s="22">
        <f t="shared" si="194"/>
        <v>31.082107999999998</v>
      </c>
      <c r="K341" s="22">
        <f t="shared" si="195"/>
        <v>12.835380000000001</v>
      </c>
      <c r="L341" s="21">
        <f t="shared" si="196"/>
        <v>43.91</v>
      </c>
      <c r="M341" s="115">
        <f t="shared" si="197"/>
        <v>124.3</v>
      </c>
      <c r="N341" s="115">
        <f t="shared" si="198"/>
        <v>51.33</v>
      </c>
      <c r="O341" s="21">
        <f t="shared" si="199"/>
        <v>175.64</v>
      </c>
      <c r="P341" s="24" t="str">
        <f>IF(O341&lt;=(Relatório!O330*1.05),"PREÇO VÁLIDO","PREÇO INVÁLIDO")</f>
        <v>PREÇO VÁLIDO</v>
      </c>
    </row>
    <row r="342" spans="1:16" ht="18" x14ac:dyDescent="0.2">
      <c r="A342" s="110" t="s">
        <v>65</v>
      </c>
      <c r="B342" s="111">
        <v>89735</v>
      </c>
      <c r="C342" s="112" t="s">
        <v>281</v>
      </c>
      <c r="D342" s="112" t="s">
        <v>31</v>
      </c>
      <c r="E342" s="136">
        <v>5</v>
      </c>
      <c r="F342" s="114">
        <f>Relatório!F331</f>
        <v>15.83</v>
      </c>
      <c r="G342" s="114">
        <f>Relatório!G331</f>
        <v>6.66</v>
      </c>
      <c r="H342" s="21">
        <f t="shared" si="192"/>
        <v>22.49</v>
      </c>
      <c r="I342" s="114">
        <f t="shared" si="193"/>
        <v>20.52</v>
      </c>
      <c r="J342" s="22">
        <f t="shared" si="194"/>
        <v>19.078316000000001</v>
      </c>
      <c r="K342" s="22">
        <f t="shared" si="195"/>
        <v>8.0266319999999993</v>
      </c>
      <c r="L342" s="21">
        <f t="shared" si="196"/>
        <v>27.1</v>
      </c>
      <c r="M342" s="115">
        <f t="shared" si="197"/>
        <v>95.37</v>
      </c>
      <c r="N342" s="115">
        <f t="shared" si="198"/>
        <v>40.119999999999997</v>
      </c>
      <c r="O342" s="21">
        <f t="shared" si="199"/>
        <v>135.5</v>
      </c>
      <c r="P342" s="24" t="str">
        <f>IF(O342&lt;=(Relatório!O331*1.05),"PREÇO VÁLIDO","PREÇO INVÁLIDO")</f>
        <v>PREÇO VÁLIDO</v>
      </c>
    </row>
    <row r="343" spans="1:16" ht="18" x14ac:dyDescent="0.2">
      <c r="A343" s="110" t="s">
        <v>65</v>
      </c>
      <c r="B343" s="111">
        <v>89750</v>
      </c>
      <c r="C343" s="112" t="s">
        <v>282</v>
      </c>
      <c r="D343" s="112" t="s">
        <v>31</v>
      </c>
      <c r="E343" s="126">
        <v>11</v>
      </c>
      <c r="F343" s="114">
        <f>Relatório!F332</f>
        <v>54</v>
      </c>
      <c r="G343" s="114">
        <f>Relatório!G332</f>
        <v>9.3000000000000007</v>
      </c>
      <c r="H343" s="21">
        <f t="shared" si="192"/>
        <v>63.3</v>
      </c>
      <c r="I343" s="114">
        <f t="shared" si="193"/>
        <v>20.52</v>
      </c>
      <c r="J343" s="22">
        <f t="shared" si="194"/>
        <v>65.080799999999996</v>
      </c>
      <c r="K343" s="22">
        <f t="shared" si="195"/>
        <v>11.208360000000001</v>
      </c>
      <c r="L343" s="21">
        <f t="shared" si="196"/>
        <v>76.28</v>
      </c>
      <c r="M343" s="115">
        <f t="shared" si="197"/>
        <v>715.8</v>
      </c>
      <c r="N343" s="115">
        <f t="shared" si="198"/>
        <v>123.27</v>
      </c>
      <c r="O343" s="21">
        <f t="shared" si="199"/>
        <v>839.08</v>
      </c>
      <c r="P343" s="24" t="str">
        <f>IF(O343&lt;=(Relatório!O332*1.05),"PREÇO VÁLIDO","PREÇO INVÁLIDO")</f>
        <v>PREÇO VÁLIDO</v>
      </c>
    </row>
    <row r="344" spans="1:16" ht="18" x14ac:dyDescent="0.2">
      <c r="A344" s="110" t="s">
        <v>65</v>
      </c>
      <c r="B344" s="111">
        <v>89549</v>
      </c>
      <c r="C344" s="112" t="s">
        <v>283</v>
      </c>
      <c r="D344" s="112" t="s">
        <v>31</v>
      </c>
      <c r="E344" s="136">
        <v>2</v>
      </c>
      <c r="F344" s="114">
        <f>Relatório!F333</f>
        <v>13.81</v>
      </c>
      <c r="G344" s="114">
        <f>Relatório!G333</f>
        <v>2.48</v>
      </c>
      <c r="H344" s="21">
        <f t="shared" si="192"/>
        <v>16.29</v>
      </c>
      <c r="I344" s="114">
        <f t="shared" si="193"/>
        <v>20.52</v>
      </c>
      <c r="J344" s="22">
        <f t="shared" si="194"/>
        <v>16.643812</v>
      </c>
      <c r="K344" s="22">
        <f t="shared" si="195"/>
        <v>2.988896</v>
      </c>
      <c r="L344" s="21">
        <f t="shared" si="196"/>
        <v>19.63</v>
      </c>
      <c r="M344" s="115">
        <f t="shared" si="197"/>
        <v>33.28</v>
      </c>
      <c r="N344" s="115">
        <f t="shared" si="198"/>
        <v>5.97</v>
      </c>
      <c r="O344" s="21">
        <f t="shared" si="199"/>
        <v>39.26</v>
      </c>
      <c r="P344" s="24" t="str">
        <f>IF(O344&lt;=(Relatório!O333*1.05),"PREÇO VÁLIDO","PREÇO INVÁLIDO")</f>
        <v>PREÇO VÁLIDO</v>
      </c>
    </row>
    <row r="345" spans="1:16" ht="18" x14ac:dyDescent="0.2">
      <c r="A345" s="110" t="s">
        <v>65</v>
      </c>
      <c r="B345" s="111">
        <v>89753</v>
      </c>
      <c r="C345" s="112" t="s">
        <v>284</v>
      </c>
      <c r="D345" s="112" t="s">
        <v>31</v>
      </c>
      <c r="E345" s="136">
        <v>5</v>
      </c>
      <c r="F345" s="114">
        <f>Relatório!F334</f>
        <v>4.53</v>
      </c>
      <c r="G345" s="114">
        <f>Relatório!G334</f>
        <v>4.45</v>
      </c>
      <c r="H345" s="21">
        <f t="shared" si="192"/>
        <v>8.98</v>
      </c>
      <c r="I345" s="114">
        <f t="shared" si="193"/>
        <v>20.52</v>
      </c>
      <c r="J345" s="22">
        <f t="shared" si="194"/>
        <v>5.4595560000000001</v>
      </c>
      <c r="K345" s="22">
        <f t="shared" si="195"/>
        <v>5.3631400000000005</v>
      </c>
      <c r="L345" s="21">
        <f t="shared" si="196"/>
        <v>10.82</v>
      </c>
      <c r="M345" s="115">
        <f t="shared" si="197"/>
        <v>27.29</v>
      </c>
      <c r="N345" s="115">
        <f t="shared" si="198"/>
        <v>26.8</v>
      </c>
      <c r="O345" s="21">
        <f t="shared" si="199"/>
        <v>54.1</v>
      </c>
      <c r="P345" s="24" t="str">
        <f>IF(O345&lt;=(Relatório!O334*1.05),"PREÇO VÁLIDO","PREÇO INVÁLIDO")</f>
        <v>PREÇO VÁLIDO</v>
      </c>
    </row>
    <row r="346" spans="1:16" ht="18" x14ac:dyDescent="0.2">
      <c r="A346" s="110" t="s">
        <v>65</v>
      </c>
      <c r="B346" s="111">
        <v>89774</v>
      </c>
      <c r="C346" s="112" t="s">
        <v>285</v>
      </c>
      <c r="D346" s="112" t="s">
        <v>31</v>
      </c>
      <c r="E346" s="136">
        <v>1</v>
      </c>
      <c r="F346" s="114">
        <f>Relatório!F335</f>
        <v>9.09</v>
      </c>
      <c r="G346" s="114">
        <f>Relatório!G335</f>
        <v>5.33</v>
      </c>
      <c r="H346" s="21">
        <f t="shared" si="192"/>
        <v>14.42</v>
      </c>
      <c r="I346" s="114">
        <f t="shared" si="193"/>
        <v>20.52</v>
      </c>
      <c r="J346" s="22">
        <f t="shared" si="194"/>
        <v>10.955268</v>
      </c>
      <c r="K346" s="22">
        <f t="shared" si="195"/>
        <v>6.4237159999999998</v>
      </c>
      <c r="L346" s="21">
        <f t="shared" si="196"/>
        <v>17.37</v>
      </c>
      <c r="M346" s="115">
        <f t="shared" si="197"/>
        <v>10.94</v>
      </c>
      <c r="N346" s="115">
        <f t="shared" si="198"/>
        <v>6.42</v>
      </c>
      <c r="O346" s="21">
        <f t="shared" si="199"/>
        <v>17.37</v>
      </c>
      <c r="P346" s="24" t="str">
        <f>IF(O346&lt;=(Relatório!O335*1.05),"PREÇO VÁLIDO","PREÇO INVÁLIDO")</f>
        <v>PREÇO VÁLIDO</v>
      </c>
    </row>
    <row r="347" spans="1:16" ht="18" x14ac:dyDescent="0.2">
      <c r="A347" s="110" t="s">
        <v>65</v>
      </c>
      <c r="B347" s="111">
        <v>89779</v>
      </c>
      <c r="C347" s="112" t="s">
        <v>286</v>
      </c>
      <c r="D347" s="112" t="s">
        <v>31</v>
      </c>
      <c r="E347" s="126">
        <v>16</v>
      </c>
      <c r="F347" s="114">
        <f>Relatório!F336</f>
        <v>23.7</v>
      </c>
      <c r="G347" s="114">
        <f>Relatório!G336</f>
        <v>6.2</v>
      </c>
      <c r="H347" s="21">
        <f t="shared" si="192"/>
        <v>29.9</v>
      </c>
      <c r="I347" s="114">
        <f t="shared" si="193"/>
        <v>20.52</v>
      </c>
      <c r="J347" s="22">
        <f t="shared" si="194"/>
        <v>28.56324</v>
      </c>
      <c r="K347" s="22">
        <f t="shared" si="195"/>
        <v>7.4722400000000002</v>
      </c>
      <c r="L347" s="21">
        <f t="shared" si="196"/>
        <v>36.03</v>
      </c>
      <c r="M347" s="115">
        <f t="shared" si="197"/>
        <v>456.94</v>
      </c>
      <c r="N347" s="115">
        <f t="shared" si="198"/>
        <v>119.53</v>
      </c>
      <c r="O347" s="21">
        <f t="shared" si="199"/>
        <v>576.48</v>
      </c>
      <c r="P347" s="24" t="str">
        <f>IF(O347&lt;=(Relatório!O336*1.05),"PREÇO VÁLIDO","PREÇO INVÁLIDO")</f>
        <v>PREÇO VÁLIDO</v>
      </c>
    </row>
    <row r="348" spans="1:16" ht="18" x14ac:dyDescent="0.2">
      <c r="A348" s="110" t="s">
        <v>65</v>
      </c>
      <c r="B348" s="111">
        <v>89711</v>
      </c>
      <c r="C348" s="112" t="s">
        <v>287</v>
      </c>
      <c r="D348" s="112" t="s">
        <v>29</v>
      </c>
      <c r="E348" s="126">
        <v>10.3</v>
      </c>
      <c r="F348" s="114">
        <f>Relatório!F337</f>
        <v>7.17</v>
      </c>
      <c r="G348" s="114">
        <f>Relatório!G337</f>
        <v>14.16</v>
      </c>
      <c r="H348" s="21">
        <f t="shared" si="192"/>
        <v>21.33</v>
      </c>
      <c r="I348" s="114">
        <f t="shared" si="193"/>
        <v>20.52</v>
      </c>
      <c r="J348" s="22">
        <f t="shared" si="194"/>
        <v>8.6412840000000006</v>
      </c>
      <c r="K348" s="22">
        <f t="shared" si="195"/>
        <v>17.065632000000001</v>
      </c>
      <c r="L348" s="21">
        <f t="shared" si="196"/>
        <v>25.7</v>
      </c>
      <c r="M348" s="115">
        <f t="shared" si="197"/>
        <v>88.98</v>
      </c>
      <c r="N348" s="115">
        <f t="shared" si="198"/>
        <v>175.72</v>
      </c>
      <c r="O348" s="21">
        <f t="shared" si="199"/>
        <v>264.70999999999998</v>
      </c>
      <c r="P348" s="24" t="str">
        <f>IF(O348&lt;=(Relatório!O337*1.05),"PREÇO VÁLIDO","PREÇO INVÁLIDO")</f>
        <v>PREÇO VÁLIDO</v>
      </c>
    </row>
    <row r="349" spans="1:16" ht="18" x14ac:dyDescent="0.2">
      <c r="A349" s="110" t="s">
        <v>65</v>
      </c>
      <c r="B349" s="111">
        <v>89712</v>
      </c>
      <c r="C349" s="112" t="s">
        <v>288</v>
      </c>
      <c r="D349" s="112" t="s">
        <v>29</v>
      </c>
      <c r="E349" s="126">
        <v>44.09</v>
      </c>
      <c r="F349" s="114">
        <f>Relatório!F338</f>
        <v>10.67</v>
      </c>
      <c r="G349" s="114">
        <f>Relatório!G338</f>
        <v>15.41</v>
      </c>
      <c r="H349" s="21">
        <f t="shared" si="192"/>
        <v>26.08</v>
      </c>
      <c r="I349" s="114">
        <f t="shared" si="193"/>
        <v>20.52</v>
      </c>
      <c r="J349" s="22">
        <f t="shared" si="194"/>
        <v>12.859484</v>
      </c>
      <c r="K349" s="22">
        <f t="shared" si="195"/>
        <v>18.572132</v>
      </c>
      <c r="L349" s="21">
        <f t="shared" si="196"/>
        <v>31.43</v>
      </c>
      <c r="M349" s="115">
        <f t="shared" si="197"/>
        <v>566.94000000000005</v>
      </c>
      <c r="N349" s="115">
        <f t="shared" si="198"/>
        <v>818.79</v>
      </c>
      <c r="O349" s="21">
        <f t="shared" si="199"/>
        <v>1385.74</v>
      </c>
      <c r="P349" s="24" t="str">
        <f>IF(O349&lt;=(Relatório!O338*1.05),"PREÇO VÁLIDO","PREÇO INVÁLIDO")</f>
        <v>PREÇO VÁLIDO</v>
      </c>
    </row>
    <row r="350" spans="1:16" ht="18" x14ac:dyDescent="0.2">
      <c r="A350" s="110" t="s">
        <v>65</v>
      </c>
      <c r="B350" s="111">
        <v>89713</v>
      </c>
      <c r="C350" s="112" t="s">
        <v>289</v>
      </c>
      <c r="D350" s="112" t="s">
        <v>29</v>
      </c>
      <c r="E350" s="126">
        <v>14.22</v>
      </c>
      <c r="F350" s="114">
        <f>Relatório!F339</f>
        <v>13.76</v>
      </c>
      <c r="G350" s="114">
        <f>Relatório!G339</f>
        <v>18.46</v>
      </c>
      <c r="H350" s="21">
        <f t="shared" si="192"/>
        <v>32.22</v>
      </c>
      <c r="I350" s="114">
        <f t="shared" si="193"/>
        <v>20.52</v>
      </c>
      <c r="J350" s="22">
        <f t="shared" si="194"/>
        <v>16.583552000000001</v>
      </c>
      <c r="K350" s="22">
        <f t="shared" si="195"/>
        <v>22.247992</v>
      </c>
      <c r="L350" s="21">
        <f t="shared" si="196"/>
        <v>38.83</v>
      </c>
      <c r="M350" s="115">
        <f t="shared" si="197"/>
        <v>235.8</v>
      </c>
      <c r="N350" s="115">
        <f t="shared" si="198"/>
        <v>316.35000000000002</v>
      </c>
      <c r="O350" s="21">
        <f t="shared" si="199"/>
        <v>552.16</v>
      </c>
      <c r="P350" s="24" t="str">
        <f>IF(O350&lt;=(Relatório!O339*1.05),"PREÇO VÁLIDO","PREÇO INVÁLIDO")</f>
        <v>PREÇO VÁLIDO</v>
      </c>
    </row>
    <row r="351" spans="1:16" ht="18" x14ac:dyDescent="0.2">
      <c r="A351" s="110" t="s">
        <v>65</v>
      </c>
      <c r="B351" s="111">
        <v>89714</v>
      </c>
      <c r="C351" s="112" t="s">
        <v>290</v>
      </c>
      <c r="D351" s="112" t="s">
        <v>29</v>
      </c>
      <c r="E351" s="126">
        <v>75.61</v>
      </c>
      <c r="F351" s="114">
        <f>Relatório!F340</f>
        <v>14.83</v>
      </c>
      <c r="G351" s="114">
        <f>Relatório!G340</f>
        <v>21.51</v>
      </c>
      <c r="H351" s="21">
        <f t="shared" si="192"/>
        <v>36.340000000000003</v>
      </c>
      <c r="I351" s="114">
        <f t="shared" si="193"/>
        <v>20.52</v>
      </c>
      <c r="J351" s="22">
        <f t="shared" si="194"/>
        <v>17.873116</v>
      </c>
      <c r="K351" s="22">
        <f t="shared" si="195"/>
        <v>25.923852000000004</v>
      </c>
      <c r="L351" s="21">
        <f t="shared" si="196"/>
        <v>43.79</v>
      </c>
      <c r="M351" s="115">
        <f t="shared" si="197"/>
        <v>1351.17</v>
      </c>
      <c r="N351" s="115">
        <f t="shared" si="198"/>
        <v>1959.78</v>
      </c>
      <c r="O351" s="21">
        <f t="shared" si="199"/>
        <v>3310.96</v>
      </c>
      <c r="P351" s="24" t="str">
        <f>IF(O351&lt;=(Relatório!O340*1.05),"PREÇO VÁLIDO","PREÇO INVÁLIDO")</f>
        <v>PREÇO VÁLIDO</v>
      </c>
    </row>
    <row r="352" spans="1:16" ht="18" x14ac:dyDescent="0.2">
      <c r="A352" s="110" t="s">
        <v>65</v>
      </c>
      <c r="B352" s="111">
        <v>89849</v>
      </c>
      <c r="C352" s="112" t="s">
        <v>291</v>
      </c>
      <c r="D352" s="112" t="s">
        <v>29</v>
      </c>
      <c r="E352" s="126">
        <v>18.559999999999999</v>
      </c>
      <c r="F352" s="114">
        <f>Relatório!F341</f>
        <v>32.97</v>
      </c>
      <c r="G352" s="114">
        <f>Relatório!G341</f>
        <v>15.04</v>
      </c>
      <c r="H352" s="21">
        <f t="shared" si="192"/>
        <v>48.01</v>
      </c>
      <c r="I352" s="114">
        <f t="shared" si="193"/>
        <v>20.52</v>
      </c>
      <c r="J352" s="22">
        <f t="shared" si="194"/>
        <v>39.735444000000001</v>
      </c>
      <c r="K352" s="22">
        <f t="shared" si="195"/>
        <v>18.126207999999998</v>
      </c>
      <c r="L352" s="21">
        <f t="shared" si="196"/>
        <v>57.86</v>
      </c>
      <c r="M352" s="115">
        <f t="shared" si="197"/>
        <v>737.46</v>
      </c>
      <c r="N352" s="115">
        <f t="shared" si="198"/>
        <v>336.41</v>
      </c>
      <c r="O352" s="21">
        <f t="shared" si="199"/>
        <v>1073.8800000000001</v>
      </c>
      <c r="P352" s="24" t="str">
        <f>IF(O352&lt;=(Relatório!O341*1.05),"PREÇO VÁLIDO","PREÇO INVÁLIDO")</f>
        <v>PREÇO VÁLIDO</v>
      </c>
    </row>
    <row r="353" spans="1:16" ht="18" x14ac:dyDescent="0.2">
      <c r="A353" s="110" t="s">
        <v>65</v>
      </c>
      <c r="B353" s="111">
        <v>97906</v>
      </c>
      <c r="C353" s="112" t="s">
        <v>292</v>
      </c>
      <c r="D353" s="112" t="s">
        <v>31</v>
      </c>
      <c r="E353" s="136">
        <v>2</v>
      </c>
      <c r="F353" s="114">
        <f>Relatório!F342</f>
        <v>260.93</v>
      </c>
      <c r="G353" s="114">
        <f>Relatório!G342</f>
        <v>230.38</v>
      </c>
      <c r="H353" s="21">
        <f t="shared" si="192"/>
        <v>491.31</v>
      </c>
      <c r="I353" s="114">
        <f t="shared" si="193"/>
        <v>20.52</v>
      </c>
      <c r="J353" s="22">
        <f t="shared" si="194"/>
        <v>314.47283600000003</v>
      </c>
      <c r="K353" s="22">
        <f t="shared" si="195"/>
        <v>277.653976</v>
      </c>
      <c r="L353" s="21">
        <f t="shared" si="196"/>
        <v>592.12</v>
      </c>
      <c r="M353" s="115">
        <f t="shared" si="197"/>
        <v>628.92999999999995</v>
      </c>
      <c r="N353" s="115">
        <f t="shared" si="198"/>
        <v>555.29999999999995</v>
      </c>
      <c r="O353" s="21">
        <f t="shared" si="199"/>
        <v>1184.24</v>
      </c>
      <c r="P353" s="24" t="str">
        <f>IF(O353&lt;=(Relatório!O342*1.05),"PREÇO VÁLIDO","PREÇO INVÁLIDO")</f>
        <v>PREÇO VÁLIDO</v>
      </c>
    </row>
    <row r="354" spans="1:16" ht="18" x14ac:dyDescent="0.2">
      <c r="A354" s="110" t="s">
        <v>65</v>
      </c>
      <c r="B354" s="111">
        <v>90724</v>
      </c>
      <c r="C354" s="112" t="s">
        <v>293</v>
      </c>
      <c r="D354" s="112" t="s">
        <v>31</v>
      </c>
      <c r="E354" s="136">
        <v>3</v>
      </c>
      <c r="F354" s="114">
        <f>Relatório!F343</f>
        <v>4.47</v>
      </c>
      <c r="G354" s="114">
        <f>Relatório!G343</f>
        <v>17.13</v>
      </c>
      <c r="H354" s="21">
        <f t="shared" si="192"/>
        <v>21.6</v>
      </c>
      <c r="I354" s="114">
        <f t="shared" si="193"/>
        <v>20.52</v>
      </c>
      <c r="J354" s="22">
        <f t="shared" si="194"/>
        <v>5.3872439999999999</v>
      </c>
      <c r="K354" s="22">
        <f t="shared" si="195"/>
        <v>20.645076</v>
      </c>
      <c r="L354" s="21">
        <f t="shared" si="196"/>
        <v>26.03</v>
      </c>
      <c r="M354" s="115">
        <f t="shared" si="197"/>
        <v>16.16</v>
      </c>
      <c r="N354" s="115">
        <f t="shared" si="198"/>
        <v>61.92</v>
      </c>
      <c r="O354" s="21">
        <f t="shared" si="199"/>
        <v>78.09</v>
      </c>
      <c r="P354" s="24" t="str">
        <f>IF(O354&lt;=(Relatório!O343*1.05),"PREÇO VÁLIDO","PREÇO INVÁLIDO")</f>
        <v>PREÇO VÁLIDO</v>
      </c>
    </row>
    <row r="355" spans="1:16" ht="18" x14ac:dyDescent="0.2">
      <c r="A355" s="110" t="s">
        <v>65</v>
      </c>
      <c r="B355" s="111">
        <v>90725</v>
      </c>
      <c r="C355" s="112" t="s">
        <v>294</v>
      </c>
      <c r="D355" s="112" t="s">
        <v>31</v>
      </c>
      <c r="E355" s="136">
        <v>6</v>
      </c>
      <c r="F355" s="114">
        <f>Relatório!F344</f>
        <v>5.61</v>
      </c>
      <c r="G355" s="114">
        <f>Relatório!G344</f>
        <v>21.01</v>
      </c>
      <c r="H355" s="21">
        <f t="shared" si="192"/>
        <v>26.62</v>
      </c>
      <c r="I355" s="114">
        <f t="shared" si="193"/>
        <v>20.52</v>
      </c>
      <c r="J355" s="22">
        <f t="shared" si="194"/>
        <v>6.7611720000000002</v>
      </c>
      <c r="K355" s="22">
        <f t="shared" si="195"/>
        <v>25.321252000000001</v>
      </c>
      <c r="L355" s="21">
        <f t="shared" si="196"/>
        <v>32.08</v>
      </c>
      <c r="M355" s="115">
        <f t="shared" si="197"/>
        <v>40.56</v>
      </c>
      <c r="N355" s="115">
        <f t="shared" si="198"/>
        <v>151.91</v>
      </c>
      <c r="O355" s="21">
        <f t="shared" si="199"/>
        <v>192.48</v>
      </c>
      <c r="P355" s="24" t="str">
        <f>IF(O355&lt;=(Relatório!O344*1.05),"PREÇO VÁLIDO","PREÇO INVÁLIDO")</f>
        <v>PREÇO VÁLIDO</v>
      </c>
    </row>
    <row r="356" spans="1:16" ht="18" x14ac:dyDescent="0.2">
      <c r="A356" s="110" t="s">
        <v>65</v>
      </c>
      <c r="B356" s="111">
        <v>90443</v>
      </c>
      <c r="C356" s="112" t="s">
        <v>216</v>
      </c>
      <c r="D356" s="112" t="s">
        <v>29</v>
      </c>
      <c r="E356" s="136">
        <v>3.6</v>
      </c>
      <c r="F356" s="114">
        <f>Relatório!F345</f>
        <v>0.97</v>
      </c>
      <c r="G356" s="114">
        <f>Relatório!G345</f>
        <v>7.97</v>
      </c>
      <c r="H356" s="21">
        <f t="shared" si="192"/>
        <v>8.94</v>
      </c>
      <c r="I356" s="114">
        <f t="shared" si="193"/>
        <v>20.52</v>
      </c>
      <c r="J356" s="22">
        <f t="shared" si="194"/>
        <v>1.169044</v>
      </c>
      <c r="K356" s="22">
        <f t="shared" si="195"/>
        <v>9.6054440000000003</v>
      </c>
      <c r="L356" s="21">
        <f t="shared" si="196"/>
        <v>10.77</v>
      </c>
      <c r="M356" s="115">
        <f t="shared" si="197"/>
        <v>4.2</v>
      </c>
      <c r="N356" s="115">
        <f t="shared" si="198"/>
        <v>34.56</v>
      </c>
      <c r="O356" s="21">
        <f t="shared" si="199"/>
        <v>38.770000000000003</v>
      </c>
      <c r="P356" s="24" t="str">
        <f>IF(O356&lt;=(Relatório!O345*1.05),"PREÇO VÁLIDO","PREÇO INVÁLIDO")</f>
        <v>PREÇO VÁLIDO</v>
      </c>
    </row>
    <row r="357" spans="1:16" ht="18" x14ac:dyDescent="0.2">
      <c r="A357" s="110" t="s">
        <v>65</v>
      </c>
      <c r="B357" s="111">
        <v>90466</v>
      </c>
      <c r="C357" s="112" t="s">
        <v>217</v>
      </c>
      <c r="D357" s="112" t="s">
        <v>29</v>
      </c>
      <c r="E357" s="136">
        <v>3.6</v>
      </c>
      <c r="F357" s="114">
        <f>Relatório!F346</f>
        <v>4.32</v>
      </c>
      <c r="G357" s="114">
        <f>Relatório!G346</f>
        <v>12.79</v>
      </c>
      <c r="H357" s="21">
        <f t="shared" si="192"/>
        <v>17.11</v>
      </c>
      <c r="I357" s="114">
        <f t="shared" si="193"/>
        <v>20.52</v>
      </c>
      <c r="J357" s="22">
        <f t="shared" si="194"/>
        <v>5.2064640000000004</v>
      </c>
      <c r="K357" s="22">
        <f t="shared" si="195"/>
        <v>15.414507999999998</v>
      </c>
      <c r="L357" s="21">
        <f t="shared" si="196"/>
        <v>20.62</v>
      </c>
      <c r="M357" s="115">
        <f t="shared" si="197"/>
        <v>18.739999999999998</v>
      </c>
      <c r="N357" s="115">
        <f t="shared" si="198"/>
        <v>55.48</v>
      </c>
      <c r="O357" s="21">
        <f t="shared" si="199"/>
        <v>74.23</v>
      </c>
      <c r="P357" s="24" t="str">
        <f>IF(O357&lt;=(Relatório!O346*1.05),"PREÇO VÁLIDO","PREÇO INVÁLIDO")</f>
        <v>PREÇO VÁLIDO</v>
      </c>
    </row>
    <row r="358" spans="1:16" ht="18" x14ac:dyDescent="0.2">
      <c r="A358" s="110" t="s">
        <v>65</v>
      </c>
      <c r="B358" s="111">
        <v>93358</v>
      </c>
      <c r="C358" s="112" t="s">
        <v>45</v>
      </c>
      <c r="D358" s="112" t="s">
        <v>30</v>
      </c>
      <c r="E358" s="126">
        <v>10.61</v>
      </c>
      <c r="F358" s="114">
        <f>Relatório!F347</f>
        <v>15.72</v>
      </c>
      <c r="G358" s="114">
        <f>Relatório!G347</f>
        <v>73.599999999999994</v>
      </c>
      <c r="H358" s="21">
        <f t="shared" si="192"/>
        <v>89.32</v>
      </c>
      <c r="I358" s="114">
        <f t="shared" si="193"/>
        <v>20.52</v>
      </c>
      <c r="J358" s="22">
        <f t="shared" si="194"/>
        <v>18.945744000000001</v>
      </c>
      <c r="K358" s="22">
        <f t="shared" si="195"/>
        <v>88.702719999999999</v>
      </c>
      <c r="L358" s="21">
        <f t="shared" si="196"/>
        <v>107.64</v>
      </c>
      <c r="M358" s="115">
        <f t="shared" si="197"/>
        <v>200.99</v>
      </c>
      <c r="N358" s="115">
        <f t="shared" si="198"/>
        <v>941.06</v>
      </c>
      <c r="O358" s="21">
        <f t="shared" si="199"/>
        <v>1142.06</v>
      </c>
      <c r="P358" s="24" t="str">
        <f>IF(O358&lt;=(Relatório!O347*1.05),"PREÇO VÁLIDO","PREÇO INVÁLIDO")</f>
        <v>PREÇO VÁLIDO</v>
      </c>
    </row>
    <row r="359" spans="1:16" ht="18" x14ac:dyDescent="0.2">
      <c r="A359" s="110" t="s">
        <v>65</v>
      </c>
      <c r="B359" s="124">
        <v>100978</v>
      </c>
      <c r="C359" s="112" t="s">
        <v>77</v>
      </c>
      <c r="D359" s="112" t="s">
        <v>30</v>
      </c>
      <c r="E359" s="136">
        <v>0.42</v>
      </c>
      <c r="F359" s="114">
        <f>Relatório!F348</f>
        <v>5.85</v>
      </c>
      <c r="G359" s="114">
        <f>Relatório!G348</f>
        <v>1.22</v>
      </c>
      <c r="H359" s="21">
        <f t="shared" si="192"/>
        <v>7.07</v>
      </c>
      <c r="I359" s="114">
        <f t="shared" si="193"/>
        <v>20.52</v>
      </c>
      <c r="J359" s="22">
        <f t="shared" si="194"/>
        <v>7.050419999999999</v>
      </c>
      <c r="K359" s="22">
        <f t="shared" si="195"/>
        <v>1.4703439999999999</v>
      </c>
      <c r="L359" s="21">
        <f t="shared" si="196"/>
        <v>8.52</v>
      </c>
      <c r="M359" s="115">
        <f t="shared" si="197"/>
        <v>2.95</v>
      </c>
      <c r="N359" s="115">
        <f t="shared" si="198"/>
        <v>0.61</v>
      </c>
      <c r="O359" s="21">
        <f t="shared" si="199"/>
        <v>3.57</v>
      </c>
      <c r="P359" s="24" t="str">
        <f>IF(O359&lt;=(Relatório!O348*1.05),"PREÇO VÁLIDO","PREÇO INVÁLIDO")</f>
        <v>PREÇO VÁLIDO</v>
      </c>
    </row>
    <row r="360" spans="1:16" ht="18" x14ac:dyDescent="0.2">
      <c r="A360" s="110" t="s">
        <v>65</v>
      </c>
      <c r="B360" s="111">
        <v>95875</v>
      </c>
      <c r="C360" s="112" t="s">
        <v>78</v>
      </c>
      <c r="D360" s="112" t="s">
        <v>79</v>
      </c>
      <c r="E360" s="126">
        <v>12.6</v>
      </c>
      <c r="F360" s="114">
        <f>Relatório!F349</f>
        <v>2.1</v>
      </c>
      <c r="G360" s="114">
        <f>Relatório!G349</f>
        <v>0.37</v>
      </c>
      <c r="H360" s="21">
        <f t="shared" si="192"/>
        <v>2.4700000000000002</v>
      </c>
      <c r="I360" s="114">
        <f t="shared" si="193"/>
        <v>20.52</v>
      </c>
      <c r="J360" s="22">
        <f t="shared" si="194"/>
        <v>2.5309200000000001</v>
      </c>
      <c r="K360" s="22">
        <f t="shared" si="195"/>
        <v>0.44592399999999999</v>
      </c>
      <c r="L360" s="21">
        <f t="shared" si="196"/>
        <v>2.97</v>
      </c>
      <c r="M360" s="115">
        <f t="shared" si="197"/>
        <v>31.81</v>
      </c>
      <c r="N360" s="115">
        <f t="shared" si="198"/>
        <v>5.6</v>
      </c>
      <c r="O360" s="21">
        <f t="shared" si="199"/>
        <v>37.42</v>
      </c>
      <c r="P360" s="24" t="str">
        <f>IF(O360&lt;=(Relatório!O349*1.05),"PREÇO VÁLIDO","PREÇO INVÁLIDO")</f>
        <v>PREÇO VÁLIDO</v>
      </c>
    </row>
    <row r="361" spans="1:16" ht="18" x14ac:dyDescent="0.2">
      <c r="A361" s="110" t="s">
        <v>65</v>
      </c>
      <c r="B361" s="111">
        <v>86916</v>
      </c>
      <c r="C361" s="112" t="s">
        <v>295</v>
      </c>
      <c r="D361" s="112" t="s">
        <v>31</v>
      </c>
      <c r="E361" s="136">
        <v>1</v>
      </c>
      <c r="F361" s="114">
        <f>Relatório!F350</f>
        <v>17.12</v>
      </c>
      <c r="G361" s="114">
        <f>Relatório!G350</f>
        <v>5.16</v>
      </c>
      <c r="H361" s="21">
        <f t="shared" si="192"/>
        <v>22.28</v>
      </c>
      <c r="I361" s="114">
        <f t="shared" si="193"/>
        <v>20.52</v>
      </c>
      <c r="J361" s="22">
        <f t="shared" si="194"/>
        <v>20.633024000000002</v>
      </c>
      <c r="K361" s="22">
        <f t="shared" si="195"/>
        <v>6.2188319999999999</v>
      </c>
      <c r="L361" s="21">
        <f t="shared" si="196"/>
        <v>26.85</v>
      </c>
      <c r="M361" s="115">
        <f t="shared" si="197"/>
        <v>20.63</v>
      </c>
      <c r="N361" s="115">
        <f t="shared" si="198"/>
        <v>6.21</v>
      </c>
      <c r="O361" s="21">
        <f t="shared" si="199"/>
        <v>26.85</v>
      </c>
      <c r="P361" s="24" t="str">
        <f>IF(O361&lt;=(Relatório!O350*1.05),"PREÇO VÁLIDO","PREÇO INVÁLIDO")</f>
        <v>PREÇO VÁLIDO</v>
      </c>
    </row>
    <row r="362" spans="1:16" ht="18" x14ac:dyDescent="0.2">
      <c r="A362" s="110" t="s">
        <v>65</v>
      </c>
      <c r="B362" s="124">
        <v>104345</v>
      </c>
      <c r="C362" s="112" t="s">
        <v>296</v>
      </c>
      <c r="D362" s="112" t="s">
        <v>31</v>
      </c>
      <c r="E362" s="136">
        <v>2</v>
      </c>
      <c r="F362" s="114">
        <f>Relatório!F351</f>
        <v>27.21</v>
      </c>
      <c r="G362" s="114">
        <f>Relatório!G351</f>
        <v>11.23</v>
      </c>
      <c r="H362" s="21">
        <f t="shared" si="192"/>
        <v>38.44</v>
      </c>
      <c r="I362" s="114">
        <f t="shared" si="193"/>
        <v>20.52</v>
      </c>
      <c r="J362" s="22">
        <f t="shared" si="194"/>
        <v>32.793492000000001</v>
      </c>
      <c r="K362" s="22">
        <f t="shared" si="195"/>
        <v>13.534396000000001</v>
      </c>
      <c r="L362" s="21">
        <f t="shared" si="196"/>
        <v>46.32</v>
      </c>
      <c r="M362" s="115">
        <f t="shared" si="197"/>
        <v>65.569999999999993</v>
      </c>
      <c r="N362" s="115">
        <f t="shared" si="198"/>
        <v>27.06</v>
      </c>
      <c r="O362" s="21">
        <f t="shared" si="199"/>
        <v>92.64</v>
      </c>
      <c r="P362" s="24" t="str">
        <f>IF(O362&lt;=(Relatório!O351*1.05),"PREÇO VÁLIDO","PREÇO INVÁLIDO")</f>
        <v>PREÇO VÁLIDO</v>
      </c>
    </row>
    <row r="363" spans="1:16" ht="18" x14ac:dyDescent="0.2">
      <c r="A363" s="110" t="s">
        <v>65</v>
      </c>
      <c r="B363" s="111">
        <v>89708</v>
      </c>
      <c r="C363" s="112" t="s">
        <v>297</v>
      </c>
      <c r="D363" s="112" t="s">
        <v>31</v>
      </c>
      <c r="E363" s="136">
        <v>2</v>
      </c>
      <c r="F363" s="114">
        <f>Relatório!F352</f>
        <v>85.05</v>
      </c>
      <c r="G363" s="114">
        <f>Relatório!G352</f>
        <v>23.08</v>
      </c>
      <c r="H363" s="21">
        <f t="shared" si="192"/>
        <v>108.13</v>
      </c>
      <c r="I363" s="114">
        <f t="shared" si="193"/>
        <v>20.52</v>
      </c>
      <c r="J363" s="22">
        <f t="shared" si="194"/>
        <v>102.50225999999999</v>
      </c>
      <c r="K363" s="22">
        <f t="shared" si="195"/>
        <v>27.816015999999998</v>
      </c>
      <c r="L363" s="21">
        <f t="shared" si="196"/>
        <v>130.31</v>
      </c>
      <c r="M363" s="115">
        <f t="shared" si="197"/>
        <v>204.99</v>
      </c>
      <c r="N363" s="115">
        <f t="shared" si="198"/>
        <v>55.62</v>
      </c>
      <c r="O363" s="21">
        <f t="shared" si="199"/>
        <v>260.62</v>
      </c>
      <c r="P363" s="24" t="str">
        <f>IF(O363&lt;=(Relatório!O352*1.05),"PREÇO VÁLIDO","PREÇO INVÁLIDO")</f>
        <v>PREÇO VÁLIDO</v>
      </c>
    </row>
    <row r="364" spans="1:16" ht="18" x14ac:dyDescent="0.2">
      <c r="A364" s="110" t="s">
        <v>65</v>
      </c>
      <c r="B364" s="111">
        <v>97978</v>
      </c>
      <c r="C364" s="112" t="s">
        <v>298</v>
      </c>
      <c r="D364" s="112" t="s">
        <v>31</v>
      </c>
      <c r="E364" s="136">
        <v>1</v>
      </c>
      <c r="F364" s="114">
        <f>Relatório!F353</f>
        <v>767.89</v>
      </c>
      <c r="G364" s="114">
        <f>Relatório!G353</f>
        <v>253.94</v>
      </c>
      <c r="H364" s="21">
        <f t="shared" si="192"/>
        <v>1021.83</v>
      </c>
      <c r="I364" s="114">
        <f t="shared" si="193"/>
        <v>20.52</v>
      </c>
      <c r="J364" s="22">
        <f t="shared" si="194"/>
        <v>925.46102799999994</v>
      </c>
      <c r="K364" s="22">
        <f t="shared" si="195"/>
        <v>306.04848800000002</v>
      </c>
      <c r="L364" s="21">
        <f t="shared" si="196"/>
        <v>1231.5</v>
      </c>
      <c r="M364" s="115">
        <f t="shared" si="197"/>
        <v>925.45</v>
      </c>
      <c r="N364" s="115">
        <f t="shared" si="198"/>
        <v>306.04000000000002</v>
      </c>
      <c r="O364" s="21">
        <f t="shared" si="199"/>
        <v>1231.5</v>
      </c>
      <c r="P364" s="24" t="str">
        <f>IF(O364&lt;=(Relatório!O353*1.05),"PREÇO VÁLIDO","PREÇO INVÁLIDO")</f>
        <v>PREÇO VÁLIDO</v>
      </c>
    </row>
    <row r="365" spans="1:16" ht="18" x14ac:dyDescent="0.2">
      <c r="A365" s="110" t="s">
        <v>65</v>
      </c>
      <c r="B365" s="124">
        <v>101618</v>
      </c>
      <c r="C365" s="112" t="s">
        <v>46</v>
      </c>
      <c r="D365" s="112" t="s">
        <v>30</v>
      </c>
      <c r="E365" s="136">
        <v>0.54</v>
      </c>
      <c r="F365" s="114">
        <f>Relatório!F354</f>
        <v>191.9</v>
      </c>
      <c r="G365" s="114">
        <f>Relatório!G354</f>
        <v>114.48</v>
      </c>
      <c r="H365" s="21">
        <f t="shared" si="192"/>
        <v>306.38</v>
      </c>
      <c r="I365" s="114">
        <f t="shared" si="193"/>
        <v>20.52</v>
      </c>
      <c r="J365" s="22">
        <f t="shared" si="194"/>
        <v>231.27788000000001</v>
      </c>
      <c r="K365" s="22">
        <f t="shared" si="195"/>
        <v>137.971296</v>
      </c>
      <c r="L365" s="21">
        <f t="shared" si="196"/>
        <v>369.24</v>
      </c>
      <c r="M365" s="115">
        <f t="shared" si="197"/>
        <v>124.88</v>
      </c>
      <c r="N365" s="115">
        <f t="shared" si="198"/>
        <v>74.489999999999995</v>
      </c>
      <c r="O365" s="21">
        <f t="shared" si="199"/>
        <v>199.38</v>
      </c>
      <c r="P365" s="24" t="str">
        <f>IF(O365&lt;=(Relatório!O354*1.05),"PREÇO VÁLIDO","PREÇO INVÁLIDO")</f>
        <v>PREÇO VÁLIDO</v>
      </c>
    </row>
    <row r="366" spans="1:16" ht="18" x14ac:dyDescent="0.2">
      <c r="A366" s="110" t="s">
        <v>65</v>
      </c>
      <c r="B366" s="111">
        <v>91222</v>
      </c>
      <c r="C366" s="112" t="s">
        <v>233</v>
      </c>
      <c r="D366" s="112" t="s">
        <v>29</v>
      </c>
      <c r="E366" s="136">
        <v>7.38</v>
      </c>
      <c r="F366" s="114">
        <f>Relatório!F355</f>
        <v>1.08</v>
      </c>
      <c r="G366" s="114">
        <f>Relatório!G355</f>
        <v>8.86</v>
      </c>
      <c r="H366" s="21">
        <f t="shared" si="192"/>
        <v>9.94</v>
      </c>
      <c r="I366" s="114">
        <f t="shared" si="193"/>
        <v>20.52</v>
      </c>
      <c r="J366" s="22">
        <f t="shared" si="194"/>
        <v>1.3016160000000001</v>
      </c>
      <c r="K366" s="22">
        <f t="shared" si="195"/>
        <v>10.678072</v>
      </c>
      <c r="L366" s="21">
        <f t="shared" si="196"/>
        <v>11.97</v>
      </c>
      <c r="M366" s="115">
        <f t="shared" si="197"/>
        <v>9.59</v>
      </c>
      <c r="N366" s="115">
        <f t="shared" si="198"/>
        <v>78.73</v>
      </c>
      <c r="O366" s="21">
        <f t="shared" si="199"/>
        <v>88.33</v>
      </c>
      <c r="P366" s="24" t="str">
        <f>IF(O366&lt;=(Relatório!O355*1.05),"PREÇO VÁLIDO","PREÇO INVÁLIDO")</f>
        <v>PREÇO VÁLIDO</v>
      </c>
    </row>
    <row r="367" spans="1:16" ht="18" x14ac:dyDescent="0.2">
      <c r="A367" s="110" t="s">
        <v>65</v>
      </c>
      <c r="B367" s="111">
        <v>90467</v>
      </c>
      <c r="C367" s="112" t="s">
        <v>234</v>
      </c>
      <c r="D367" s="112" t="s">
        <v>29</v>
      </c>
      <c r="E367" s="136">
        <v>7.38</v>
      </c>
      <c r="F367" s="114">
        <f>Relatório!F356</f>
        <v>6.66</v>
      </c>
      <c r="G367" s="114">
        <f>Relatório!G356</f>
        <v>19.07</v>
      </c>
      <c r="H367" s="21">
        <f t="shared" si="192"/>
        <v>25.73</v>
      </c>
      <c r="I367" s="114">
        <f t="shared" si="193"/>
        <v>20.52</v>
      </c>
      <c r="J367" s="22">
        <f t="shared" si="194"/>
        <v>8.0266319999999993</v>
      </c>
      <c r="K367" s="22">
        <f t="shared" si="195"/>
        <v>22.983164000000002</v>
      </c>
      <c r="L367" s="21">
        <f t="shared" si="196"/>
        <v>31</v>
      </c>
      <c r="M367" s="115">
        <f t="shared" si="197"/>
        <v>59.21</v>
      </c>
      <c r="N367" s="115">
        <f t="shared" si="198"/>
        <v>169.56</v>
      </c>
      <c r="O367" s="21">
        <f t="shared" si="199"/>
        <v>228.78</v>
      </c>
      <c r="P367" s="24" t="str">
        <f>IF(O367&lt;=(Relatório!O356*1.05),"PREÇO VÁLIDO","PREÇO INVÁLIDO")</f>
        <v>PREÇO VÁLIDO</v>
      </c>
    </row>
    <row r="368" spans="1:16" ht="27" x14ac:dyDescent="0.2">
      <c r="A368" s="110" t="s">
        <v>65</v>
      </c>
      <c r="B368" s="111">
        <v>91179</v>
      </c>
      <c r="C368" s="112" t="s">
        <v>299</v>
      </c>
      <c r="D368" s="112" t="s">
        <v>29</v>
      </c>
      <c r="E368" s="136">
        <v>8.8699999999999992</v>
      </c>
      <c r="F368" s="114">
        <f>Relatório!F357</f>
        <v>6.59</v>
      </c>
      <c r="G368" s="114">
        <f>Relatório!G357</f>
        <v>9.09</v>
      </c>
      <c r="H368" s="21">
        <f t="shared" si="192"/>
        <v>15.68</v>
      </c>
      <c r="I368" s="114">
        <f t="shared" si="193"/>
        <v>20.52</v>
      </c>
      <c r="J368" s="22">
        <f t="shared" si="194"/>
        <v>7.9422680000000003</v>
      </c>
      <c r="K368" s="22">
        <f t="shared" si="195"/>
        <v>10.955268</v>
      </c>
      <c r="L368" s="21">
        <f t="shared" si="196"/>
        <v>18.89</v>
      </c>
      <c r="M368" s="115">
        <f t="shared" si="197"/>
        <v>70.41</v>
      </c>
      <c r="N368" s="115">
        <f t="shared" si="198"/>
        <v>97.13</v>
      </c>
      <c r="O368" s="21">
        <f t="shared" si="199"/>
        <v>167.55</v>
      </c>
      <c r="P368" s="24" t="str">
        <f>IF(O368&lt;=(Relatório!O357*1.05),"PREÇO VÁLIDO","PREÇO INVÁLIDO")</f>
        <v>PREÇO VÁLIDO</v>
      </c>
    </row>
    <row r="369" spans="1:16" ht="27" x14ac:dyDescent="0.2">
      <c r="A369" s="110" t="s">
        <v>65</v>
      </c>
      <c r="B369" s="111">
        <v>91180</v>
      </c>
      <c r="C369" s="112" t="s">
        <v>300</v>
      </c>
      <c r="D369" s="112" t="s">
        <v>29</v>
      </c>
      <c r="E369" s="126">
        <v>20.43</v>
      </c>
      <c r="F369" s="114">
        <f>Relatório!F358</f>
        <v>8.31</v>
      </c>
      <c r="G369" s="114">
        <f>Relatório!G358</f>
        <v>12.31</v>
      </c>
      <c r="H369" s="21">
        <f t="shared" si="192"/>
        <v>20.62</v>
      </c>
      <c r="I369" s="114">
        <f t="shared" si="193"/>
        <v>20.52</v>
      </c>
      <c r="J369" s="22">
        <f t="shared" si="194"/>
        <v>10.015212</v>
      </c>
      <c r="K369" s="22">
        <f t="shared" si="195"/>
        <v>14.836012</v>
      </c>
      <c r="L369" s="21">
        <f t="shared" si="196"/>
        <v>24.85</v>
      </c>
      <c r="M369" s="115">
        <f t="shared" si="197"/>
        <v>204.59</v>
      </c>
      <c r="N369" s="115">
        <f t="shared" si="198"/>
        <v>303.08</v>
      </c>
      <c r="O369" s="21">
        <f t="shared" si="199"/>
        <v>507.68</v>
      </c>
      <c r="P369" s="24" t="str">
        <f>IF(O369&lt;=(Relatório!O358*1.05),"PREÇO VÁLIDO","PREÇO INVÁLIDO")</f>
        <v>PREÇO VÁLIDO</v>
      </c>
    </row>
    <row r="370" spans="1:16" ht="27" x14ac:dyDescent="0.2">
      <c r="A370" s="110" t="s">
        <v>65</v>
      </c>
      <c r="B370" s="111">
        <v>91181</v>
      </c>
      <c r="C370" s="112" t="s">
        <v>301</v>
      </c>
      <c r="D370" s="112" t="s">
        <v>29</v>
      </c>
      <c r="E370" s="136">
        <v>1.5</v>
      </c>
      <c r="F370" s="114">
        <f>Relatório!F359</f>
        <v>8.31</v>
      </c>
      <c r="G370" s="114">
        <f>Relatório!G359</f>
        <v>13.16</v>
      </c>
      <c r="H370" s="21">
        <f t="shared" si="192"/>
        <v>21.47</v>
      </c>
      <c r="I370" s="114">
        <f t="shared" si="193"/>
        <v>20.52</v>
      </c>
      <c r="J370" s="22">
        <f t="shared" si="194"/>
        <v>10.015212</v>
      </c>
      <c r="K370" s="22">
        <f t="shared" si="195"/>
        <v>15.860431999999999</v>
      </c>
      <c r="L370" s="21">
        <f t="shared" si="196"/>
        <v>25.87</v>
      </c>
      <c r="M370" s="115">
        <f t="shared" si="197"/>
        <v>15.01</v>
      </c>
      <c r="N370" s="115">
        <f t="shared" si="198"/>
        <v>23.78</v>
      </c>
      <c r="O370" s="21">
        <f t="shared" si="199"/>
        <v>38.799999999999997</v>
      </c>
      <c r="P370" s="24" t="str">
        <f>IF(O370&lt;=(Relatório!O359*1.05),"PREÇO VÁLIDO","PREÇO INVÁLIDO")</f>
        <v>PREÇO VÁLIDO</v>
      </c>
    </row>
    <row r="371" spans="1:16" ht="18" x14ac:dyDescent="0.2">
      <c r="A371" s="110" t="s">
        <v>65</v>
      </c>
      <c r="B371" s="111">
        <v>93382</v>
      </c>
      <c r="C371" s="112" t="s">
        <v>55</v>
      </c>
      <c r="D371" s="112" t="s">
        <v>30</v>
      </c>
      <c r="E371" s="126">
        <v>10.19</v>
      </c>
      <c r="F371" s="114">
        <f>Relatório!F360</f>
        <v>6.77</v>
      </c>
      <c r="G371" s="114">
        <f>Relatório!G360</f>
        <v>20.49</v>
      </c>
      <c r="H371" s="21">
        <f t="shared" si="192"/>
        <v>27.26</v>
      </c>
      <c r="I371" s="114">
        <f t="shared" si="193"/>
        <v>20.52</v>
      </c>
      <c r="J371" s="22">
        <f t="shared" si="194"/>
        <v>8.159203999999999</v>
      </c>
      <c r="K371" s="22">
        <f t="shared" si="195"/>
        <v>24.694547999999998</v>
      </c>
      <c r="L371" s="21">
        <f t="shared" si="196"/>
        <v>32.85</v>
      </c>
      <c r="M371" s="115">
        <f t="shared" si="197"/>
        <v>83.13</v>
      </c>
      <c r="N371" s="115">
        <f t="shared" si="198"/>
        <v>251.6</v>
      </c>
      <c r="O371" s="21">
        <f t="shared" si="199"/>
        <v>334.74</v>
      </c>
      <c r="P371" s="24" t="str">
        <f>IF(O371&lt;=(Relatório!O360*1.05),"PREÇO VÁLIDO","PREÇO INVÁLIDO")</f>
        <v>PREÇO VÁLIDO</v>
      </c>
    </row>
    <row r="372" spans="1:16" x14ac:dyDescent="0.2">
      <c r="A372" s="116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117"/>
      <c r="M372" s="117"/>
      <c r="N372" s="117"/>
      <c r="O372" s="117"/>
      <c r="P372" s="117"/>
    </row>
    <row r="373" spans="1:16" x14ac:dyDescent="0.2">
      <c r="A373" s="107" t="s">
        <v>302</v>
      </c>
      <c r="B373" s="108"/>
      <c r="C373" s="108"/>
      <c r="D373" s="108"/>
      <c r="E373" s="108"/>
      <c r="F373" s="123"/>
      <c r="G373" s="123"/>
      <c r="H373" s="108"/>
      <c r="I373" s="108"/>
      <c r="J373" s="108"/>
      <c r="K373" s="108"/>
      <c r="L373" s="108"/>
      <c r="M373" s="108"/>
      <c r="N373" s="108"/>
      <c r="O373" s="108"/>
      <c r="P373" s="108"/>
    </row>
    <row r="374" spans="1:16" ht="18" x14ac:dyDescent="0.2">
      <c r="A374" s="56" t="s">
        <v>14</v>
      </c>
      <c r="B374" s="55" t="s">
        <v>15</v>
      </c>
      <c r="C374" s="55" t="s">
        <v>16</v>
      </c>
      <c r="D374" s="55" t="s">
        <v>17</v>
      </c>
      <c r="E374" s="57" t="s">
        <v>18</v>
      </c>
      <c r="F374" s="55" t="s">
        <v>19</v>
      </c>
      <c r="G374" s="57" t="s">
        <v>20</v>
      </c>
      <c r="H374" s="55" t="s">
        <v>21</v>
      </c>
      <c r="I374" s="55" t="s">
        <v>22</v>
      </c>
      <c r="J374" s="55" t="s">
        <v>33</v>
      </c>
      <c r="K374" s="55" t="s">
        <v>34</v>
      </c>
      <c r="L374" s="55" t="s">
        <v>23</v>
      </c>
      <c r="M374" s="55" t="s">
        <v>35</v>
      </c>
      <c r="N374" s="55" t="s">
        <v>36</v>
      </c>
      <c r="O374" s="55" t="s">
        <v>24</v>
      </c>
      <c r="P374" s="55" t="s">
        <v>25</v>
      </c>
    </row>
    <row r="375" spans="1:16" ht="18" x14ac:dyDescent="0.2">
      <c r="A375" s="128" t="s">
        <v>82</v>
      </c>
      <c r="B375" s="129" t="s">
        <v>303</v>
      </c>
      <c r="C375" s="129" t="s">
        <v>304</v>
      </c>
      <c r="D375" s="129" t="s">
        <v>27</v>
      </c>
      <c r="E375" s="132">
        <v>0.5</v>
      </c>
      <c r="F375" s="114">
        <f>Relatório!F364</f>
        <v>230.54499999999999</v>
      </c>
      <c r="G375" s="114">
        <f>Relatório!G364</f>
        <v>230.54499999999999</v>
      </c>
      <c r="H375" s="21">
        <f t="shared" ref="H375:H388" si="200">TRUNC(F375+G375,2)</f>
        <v>461.09</v>
      </c>
      <c r="I375" s="114">
        <f t="shared" ref="I375:I388" si="201">$B$10</f>
        <v>20.52</v>
      </c>
      <c r="J375" s="22">
        <f t="shared" ref="J375:J388" si="202">F375+(I375/100*F375)</f>
        <v>277.85283399999997</v>
      </c>
      <c r="K375" s="22">
        <f t="shared" ref="K375:K388" si="203">G375+(I375/100*G375)</f>
        <v>277.85283399999997</v>
      </c>
      <c r="L375" s="21">
        <f t="shared" ref="L375:L388" si="204">TRUNC(J375+K375,2)</f>
        <v>555.70000000000005</v>
      </c>
      <c r="M375" s="115">
        <f t="shared" ref="M375:M388" si="205">IF((J375+K375),TRUNC((J375/(J375+K375)*O375),2),0)</f>
        <v>138.91999999999999</v>
      </c>
      <c r="N375" s="115">
        <f t="shared" ref="N375:N388" si="206">IF((J375+K375),TRUNC((K375/(J375+K375)*O375),2),0)</f>
        <v>138.91999999999999</v>
      </c>
      <c r="O375" s="21">
        <f t="shared" ref="O375:O388" si="207">TRUNC(L375*E375,2)</f>
        <v>277.85000000000002</v>
      </c>
      <c r="P375" s="24" t="str">
        <f>IF(O375&lt;=(Relatório!O364*1.05),"PREÇO VÁLIDO","PREÇO INVÁLIDO")</f>
        <v>PREÇO VÁLIDO</v>
      </c>
    </row>
    <row r="376" spans="1:16" ht="18" x14ac:dyDescent="0.2">
      <c r="A376" s="128" t="s">
        <v>82</v>
      </c>
      <c r="B376" s="129" t="s">
        <v>305</v>
      </c>
      <c r="C376" s="129" t="s">
        <v>306</v>
      </c>
      <c r="D376" s="129" t="s">
        <v>31</v>
      </c>
      <c r="E376" s="132">
        <v>1</v>
      </c>
      <c r="F376" s="114">
        <f>Relatório!F365</f>
        <v>37.97</v>
      </c>
      <c r="G376" s="114">
        <f>Relatório!G365</f>
        <v>37.97</v>
      </c>
      <c r="H376" s="21">
        <f t="shared" si="200"/>
        <v>75.94</v>
      </c>
      <c r="I376" s="114">
        <f t="shared" si="201"/>
        <v>20.52</v>
      </c>
      <c r="J376" s="22">
        <f t="shared" si="202"/>
        <v>45.761443999999997</v>
      </c>
      <c r="K376" s="22">
        <f t="shared" si="203"/>
        <v>45.761443999999997</v>
      </c>
      <c r="L376" s="21">
        <f t="shared" si="204"/>
        <v>91.52</v>
      </c>
      <c r="M376" s="115">
        <f t="shared" si="205"/>
        <v>45.76</v>
      </c>
      <c r="N376" s="115">
        <f t="shared" si="206"/>
        <v>45.76</v>
      </c>
      <c r="O376" s="21">
        <f t="shared" si="207"/>
        <v>91.52</v>
      </c>
      <c r="P376" s="24" t="str">
        <f>IF(O376&lt;=(Relatório!O365*1.05),"PREÇO VÁLIDO","PREÇO INVÁLIDO")</f>
        <v>PREÇO VÁLIDO</v>
      </c>
    </row>
    <row r="377" spans="1:16" ht="18" x14ac:dyDescent="0.2">
      <c r="A377" s="128" t="s">
        <v>82</v>
      </c>
      <c r="B377" s="129" t="s">
        <v>307</v>
      </c>
      <c r="C377" s="129" t="s">
        <v>308</v>
      </c>
      <c r="D377" s="129" t="s">
        <v>31</v>
      </c>
      <c r="E377" s="132">
        <v>1</v>
      </c>
      <c r="F377" s="114">
        <f>Relatório!F366</f>
        <v>107.91</v>
      </c>
      <c r="G377" s="114">
        <f>Relatório!G366</f>
        <v>107.91</v>
      </c>
      <c r="H377" s="21">
        <f t="shared" si="200"/>
        <v>215.82</v>
      </c>
      <c r="I377" s="114">
        <f t="shared" si="201"/>
        <v>20.52</v>
      </c>
      <c r="J377" s="22">
        <f t="shared" si="202"/>
        <v>130.05313200000001</v>
      </c>
      <c r="K377" s="22">
        <f t="shared" si="203"/>
        <v>130.05313200000001</v>
      </c>
      <c r="L377" s="21">
        <f t="shared" si="204"/>
        <v>260.10000000000002</v>
      </c>
      <c r="M377" s="115">
        <f t="shared" si="205"/>
        <v>130.05000000000001</v>
      </c>
      <c r="N377" s="115">
        <f t="shared" si="206"/>
        <v>130.05000000000001</v>
      </c>
      <c r="O377" s="21">
        <f t="shared" si="207"/>
        <v>260.10000000000002</v>
      </c>
      <c r="P377" s="24" t="str">
        <f>IF(O377&lt;=(Relatório!O366*1.05),"PREÇO VÁLIDO","PREÇO INVÁLIDO")</f>
        <v>PREÇO VÁLIDO</v>
      </c>
    </row>
    <row r="378" spans="1:16" ht="18" x14ac:dyDescent="0.2">
      <c r="A378" s="128" t="s">
        <v>82</v>
      </c>
      <c r="B378" s="129" t="s">
        <v>309</v>
      </c>
      <c r="C378" s="129" t="s">
        <v>310</v>
      </c>
      <c r="D378" s="129" t="s">
        <v>31</v>
      </c>
      <c r="E378" s="132">
        <v>1</v>
      </c>
      <c r="F378" s="114">
        <f>Relatório!F367</f>
        <v>269.84500000000003</v>
      </c>
      <c r="G378" s="114">
        <f>Relatório!G367</f>
        <v>269.84500000000003</v>
      </c>
      <c r="H378" s="21">
        <f t="shared" si="200"/>
        <v>539.69000000000005</v>
      </c>
      <c r="I378" s="114">
        <f t="shared" si="201"/>
        <v>20.52</v>
      </c>
      <c r="J378" s="22">
        <f t="shared" si="202"/>
        <v>325.21719400000001</v>
      </c>
      <c r="K378" s="22">
        <f t="shared" si="203"/>
        <v>325.21719400000001</v>
      </c>
      <c r="L378" s="21">
        <f t="shared" si="204"/>
        <v>650.42999999999995</v>
      </c>
      <c r="M378" s="115">
        <f t="shared" si="205"/>
        <v>325.20999999999998</v>
      </c>
      <c r="N378" s="115">
        <f t="shared" si="206"/>
        <v>325.20999999999998</v>
      </c>
      <c r="O378" s="21">
        <f t="shared" si="207"/>
        <v>650.42999999999995</v>
      </c>
      <c r="P378" s="24" t="str">
        <f>IF(O378&lt;=(Relatório!O367*1.05),"PREÇO VÁLIDO","PREÇO INVÁLIDO")</f>
        <v>PREÇO VÁLIDO</v>
      </c>
    </row>
    <row r="379" spans="1:16" ht="18" x14ac:dyDescent="0.2">
      <c r="A379" s="128" t="s">
        <v>82</v>
      </c>
      <c r="B379" s="129" t="s">
        <v>311</v>
      </c>
      <c r="C379" s="129" t="s">
        <v>312</v>
      </c>
      <c r="D379" s="129" t="s">
        <v>31</v>
      </c>
      <c r="E379" s="132">
        <v>1</v>
      </c>
      <c r="F379" s="114">
        <f>Relatório!F368</f>
        <v>501.92</v>
      </c>
      <c r="G379" s="114">
        <f>Relatório!G368</f>
        <v>501.92</v>
      </c>
      <c r="H379" s="21">
        <f t="shared" si="200"/>
        <v>1003.84</v>
      </c>
      <c r="I379" s="114">
        <f t="shared" si="201"/>
        <v>20.52</v>
      </c>
      <c r="J379" s="22">
        <f t="shared" si="202"/>
        <v>604.91398400000003</v>
      </c>
      <c r="K379" s="22">
        <f t="shared" si="203"/>
        <v>604.91398400000003</v>
      </c>
      <c r="L379" s="21">
        <f t="shared" si="204"/>
        <v>1209.82</v>
      </c>
      <c r="M379" s="115">
        <f t="shared" si="205"/>
        <v>604.91</v>
      </c>
      <c r="N379" s="115">
        <f t="shared" si="206"/>
        <v>604.91</v>
      </c>
      <c r="O379" s="21">
        <f t="shared" si="207"/>
        <v>1209.82</v>
      </c>
      <c r="P379" s="24" t="str">
        <f>IF(O379&lt;=(Relatório!O368*1.05),"PREÇO VÁLIDO","PREÇO INVÁLIDO")</f>
        <v>PREÇO VÁLIDO</v>
      </c>
    </row>
    <row r="380" spans="1:16" ht="18" x14ac:dyDescent="0.2">
      <c r="A380" s="128" t="s">
        <v>82</v>
      </c>
      <c r="B380" s="129" t="s">
        <v>313</v>
      </c>
      <c r="C380" s="129" t="s">
        <v>314</v>
      </c>
      <c r="D380" s="129" t="s">
        <v>31</v>
      </c>
      <c r="E380" s="132">
        <v>1</v>
      </c>
      <c r="F380" s="114">
        <f>Relatório!F369</f>
        <v>962.505</v>
      </c>
      <c r="G380" s="114">
        <f>Relatório!G369</f>
        <v>962.505</v>
      </c>
      <c r="H380" s="21">
        <f t="shared" si="200"/>
        <v>1925.01</v>
      </c>
      <c r="I380" s="114">
        <f t="shared" si="201"/>
        <v>20.52</v>
      </c>
      <c r="J380" s="22">
        <f t="shared" si="202"/>
        <v>1160.0110259999999</v>
      </c>
      <c r="K380" s="22">
        <f t="shared" si="203"/>
        <v>1160.0110259999999</v>
      </c>
      <c r="L380" s="21">
        <f t="shared" si="204"/>
        <v>2320.02</v>
      </c>
      <c r="M380" s="115">
        <f t="shared" si="205"/>
        <v>1160.01</v>
      </c>
      <c r="N380" s="115">
        <f t="shared" si="206"/>
        <v>1160.01</v>
      </c>
      <c r="O380" s="21">
        <f t="shared" si="207"/>
        <v>2320.02</v>
      </c>
      <c r="P380" s="24" t="str">
        <f>IF(O380&lt;=(Relatório!O369*1.05),"PREÇO VÁLIDO","PREÇO INVÁLIDO")</f>
        <v>PREÇO VÁLIDO</v>
      </c>
    </row>
    <row r="381" spans="1:16" ht="18" x14ac:dyDescent="0.2">
      <c r="A381" s="128" t="s">
        <v>82</v>
      </c>
      <c r="B381" s="129" t="s">
        <v>315</v>
      </c>
      <c r="C381" s="129" t="s">
        <v>316</v>
      </c>
      <c r="D381" s="129" t="s">
        <v>31</v>
      </c>
      <c r="E381" s="132">
        <v>1</v>
      </c>
      <c r="F381" s="114">
        <f>Relatório!F370</f>
        <v>446.82</v>
      </c>
      <c r="G381" s="114">
        <f>Relatório!G370</f>
        <v>446.82</v>
      </c>
      <c r="H381" s="21">
        <f t="shared" si="200"/>
        <v>893.64</v>
      </c>
      <c r="I381" s="114">
        <f t="shared" si="201"/>
        <v>20.52</v>
      </c>
      <c r="J381" s="22">
        <f t="shared" si="202"/>
        <v>538.50746400000003</v>
      </c>
      <c r="K381" s="22">
        <f t="shared" si="203"/>
        <v>538.50746400000003</v>
      </c>
      <c r="L381" s="21">
        <f t="shared" si="204"/>
        <v>1077.01</v>
      </c>
      <c r="M381" s="115">
        <f t="shared" si="205"/>
        <v>538.5</v>
      </c>
      <c r="N381" s="115">
        <f t="shared" si="206"/>
        <v>538.5</v>
      </c>
      <c r="O381" s="21">
        <f t="shared" si="207"/>
        <v>1077.01</v>
      </c>
      <c r="P381" s="24" t="str">
        <f>IF(O381&lt;=(Relatório!O370*1.05),"PREÇO VÁLIDO","PREÇO INVÁLIDO")</f>
        <v>PREÇO VÁLIDO</v>
      </c>
    </row>
    <row r="382" spans="1:16" ht="18" x14ac:dyDescent="0.2">
      <c r="A382" s="110" t="s">
        <v>65</v>
      </c>
      <c r="B382" s="124">
        <v>100849</v>
      </c>
      <c r="C382" s="112" t="s">
        <v>317</v>
      </c>
      <c r="D382" s="112" t="s">
        <v>31</v>
      </c>
      <c r="E382" s="136">
        <v>1</v>
      </c>
      <c r="F382" s="114">
        <f>Relatório!F371</f>
        <v>40.630000000000003</v>
      </c>
      <c r="G382" s="114">
        <f>Relatório!G371</f>
        <v>5.18</v>
      </c>
      <c r="H382" s="21">
        <f t="shared" si="200"/>
        <v>45.81</v>
      </c>
      <c r="I382" s="114">
        <f t="shared" si="201"/>
        <v>20.52</v>
      </c>
      <c r="J382" s="22">
        <f t="shared" si="202"/>
        <v>48.967276000000005</v>
      </c>
      <c r="K382" s="22">
        <f t="shared" si="203"/>
        <v>6.2429359999999994</v>
      </c>
      <c r="L382" s="21">
        <f t="shared" si="204"/>
        <v>55.21</v>
      </c>
      <c r="M382" s="115">
        <f t="shared" si="205"/>
        <v>48.96</v>
      </c>
      <c r="N382" s="115">
        <f t="shared" si="206"/>
        <v>6.24</v>
      </c>
      <c r="O382" s="21">
        <f t="shared" si="207"/>
        <v>55.21</v>
      </c>
      <c r="P382" s="24" t="str">
        <f>IF(O382&lt;=(Relatório!O371*1.05),"PREÇO VÁLIDO","PREÇO INVÁLIDO")</f>
        <v>PREÇO VÁLIDO</v>
      </c>
    </row>
    <row r="383" spans="1:16" ht="18" x14ac:dyDescent="0.2">
      <c r="A383" s="110" t="s">
        <v>65</v>
      </c>
      <c r="B383" s="111">
        <v>86884</v>
      </c>
      <c r="C383" s="112" t="s">
        <v>318</v>
      </c>
      <c r="D383" s="112" t="s">
        <v>31</v>
      </c>
      <c r="E383" s="136">
        <v>1</v>
      </c>
      <c r="F383" s="114">
        <f>Relatório!F372</f>
        <v>5.93</v>
      </c>
      <c r="G383" s="114">
        <f>Relatório!G372</f>
        <v>5.17</v>
      </c>
      <c r="H383" s="21">
        <f t="shared" si="200"/>
        <v>11.1</v>
      </c>
      <c r="I383" s="114">
        <f t="shared" si="201"/>
        <v>20.52</v>
      </c>
      <c r="J383" s="22">
        <f t="shared" si="202"/>
        <v>7.1468359999999995</v>
      </c>
      <c r="K383" s="22">
        <f t="shared" si="203"/>
        <v>6.2308839999999996</v>
      </c>
      <c r="L383" s="21">
        <f t="shared" si="204"/>
        <v>13.37</v>
      </c>
      <c r="M383" s="115">
        <f t="shared" si="205"/>
        <v>7.14</v>
      </c>
      <c r="N383" s="115">
        <f t="shared" si="206"/>
        <v>6.22</v>
      </c>
      <c r="O383" s="21">
        <f t="shared" si="207"/>
        <v>13.37</v>
      </c>
      <c r="P383" s="24" t="str">
        <f>IF(O383&lt;=(Relatório!O372*1.05),"PREÇO VÁLIDO","PREÇO INVÁLIDO")</f>
        <v>PREÇO VÁLIDO</v>
      </c>
    </row>
    <row r="384" spans="1:16" ht="18" x14ac:dyDescent="0.2">
      <c r="A384" s="110" t="s">
        <v>65</v>
      </c>
      <c r="B384" s="111">
        <v>86877</v>
      </c>
      <c r="C384" s="112" t="s">
        <v>319</v>
      </c>
      <c r="D384" s="112" t="s">
        <v>31</v>
      </c>
      <c r="E384" s="136">
        <v>1</v>
      </c>
      <c r="F384" s="114">
        <f>Relatório!F373</f>
        <v>49.16</v>
      </c>
      <c r="G384" s="114">
        <f>Relatório!G373</f>
        <v>5.87</v>
      </c>
      <c r="H384" s="21">
        <f t="shared" si="200"/>
        <v>55.03</v>
      </c>
      <c r="I384" s="114">
        <f t="shared" si="201"/>
        <v>20.52</v>
      </c>
      <c r="J384" s="22">
        <f t="shared" si="202"/>
        <v>59.247631999999996</v>
      </c>
      <c r="K384" s="22">
        <f t="shared" si="203"/>
        <v>7.0745240000000003</v>
      </c>
      <c r="L384" s="21">
        <f t="shared" si="204"/>
        <v>66.319999999999993</v>
      </c>
      <c r="M384" s="115">
        <f t="shared" si="205"/>
        <v>59.24</v>
      </c>
      <c r="N384" s="115">
        <f t="shared" si="206"/>
        <v>7.07</v>
      </c>
      <c r="O384" s="21">
        <f t="shared" si="207"/>
        <v>66.319999999999993</v>
      </c>
      <c r="P384" s="24" t="str">
        <f>IF(O384&lt;=(Relatório!O373*1.05),"PREÇO VÁLIDO","PREÇO INVÁLIDO")</f>
        <v>PREÇO VÁLIDO</v>
      </c>
    </row>
    <row r="385" spans="1:16" ht="18" x14ac:dyDescent="0.2">
      <c r="A385" s="110" t="s">
        <v>65</v>
      </c>
      <c r="B385" s="111">
        <v>86883</v>
      </c>
      <c r="C385" s="112" t="s">
        <v>320</v>
      </c>
      <c r="D385" s="112" t="s">
        <v>31</v>
      </c>
      <c r="E385" s="136">
        <v>1</v>
      </c>
      <c r="F385" s="114">
        <f>Relatório!F374</f>
        <v>9.0299999999999994</v>
      </c>
      <c r="G385" s="114">
        <f>Relatório!G374</f>
        <v>2.86</v>
      </c>
      <c r="H385" s="21">
        <f t="shared" si="200"/>
        <v>11.89</v>
      </c>
      <c r="I385" s="114">
        <f t="shared" si="201"/>
        <v>20.52</v>
      </c>
      <c r="J385" s="22">
        <f t="shared" si="202"/>
        <v>10.882956</v>
      </c>
      <c r="K385" s="22">
        <f t="shared" si="203"/>
        <v>3.4468719999999999</v>
      </c>
      <c r="L385" s="21">
        <f t="shared" si="204"/>
        <v>14.32</v>
      </c>
      <c r="M385" s="115">
        <f t="shared" si="205"/>
        <v>10.87</v>
      </c>
      <c r="N385" s="115">
        <f t="shared" si="206"/>
        <v>3.44</v>
      </c>
      <c r="O385" s="21">
        <f t="shared" si="207"/>
        <v>14.32</v>
      </c>
      <c r="P385" s="24" t="str">
        <f>IF(O385&lt;=(Relatório!O374*1.05),"PREÇO VÁLIDO","PREÇO INVÁLIDO")</f>
        <v>PREÇO VÁLIDO</v>
      </c>
    </row>
    <row r="386" spans="1:16" ht="18" x14ac:dyDescent="0.2">
      <c r="A386" s="110" t="s">
        <v>65</v>
      </c>
      <c r="B386" s="111">
        <v>95547</v>
      </c>
      <c r="C386" s="112" t="s">
        <v>321</v>
      </c>
      <c r="D386" s="112" t="s">
        <v>31</v>
      </c>
      <c r="E386" s="136">
        <v>1</v>
      </c>
      <c r="F386" s="114">
        <f>Relatório!F375</f>
        <v>46.93</v>
      </c>
      <c r="G386" s="114">
        <f>Relatório!G375</f>
        <v>10.7</v>
      </c>
      <c r="H386" s="21">
        <f t="shared" si="200"/>
        <v>57.63</v>
      </c>
      <c r="I386" s="114">
        <f t="shared" si="201"/>
        <v>20.52</v>
      </c>
      <c r="J386" s="22">
        <f t="shared" si="202"/>
        <v>56.560035999999997</v>
      </c>
      <c r="K386" s="22">
        <f t="shared" si="203"/>
        <v>12.895639999999998</v>
      </c>
      <c r="L386" s="21">
        <f t="shared" si="204"/>
        <v>69.45</v>
      </c>
      <c r="M386" s="115">
        <f t="shared" si="205"/>
        <v>56.55</v>
      </c>
      <c r="N386" s="115">
        <f t="shared" si="206"/>
        <v>12.89</v>
      </c>
      <c r="O386" s="21">
        <f t="shared" si="207"/>
        <v>69.45</v>
      </c>
      <c r="P386" s="24" t="str">
        <f>IF(O386&lt;=(Relatório!O375*1.05),"PREÇO VÁLIDO","PREÇO INVÁLIDO")</f>
        <v>PREÇO VÁLIDO</v>
      </c>
    </row>
    <row r="387" spans="1:16" ht="18" x14ac:dyDescent="0.2">
      <c r="A387" s="110" t="s">
        <v>65</v>
      </c>
      <c r="B387" s="111">
        <v>95544</v>
      </c>
      <c r="C387" s="112" t="s">
        <v>322</v>
      </c>
      <c r="D387" s="112" t="s">
        <v>31</v>
      </c>
      <c r="E387" s="136">
        <v>1</v>
      </c>
      <c r="F387" s="114">
        <f>Relatório!F376</f>
        <v>41.38</v>
      </c>
      <c r="G387" s="114">
        <f>Relatório!G376</f>
        <v>10.7</v>
      </c>
      <c r="H387" s="21">
        <f t="shared" si="200"/>
        <v>52.08</v>
      </c>
      <c r="I387" s="114">
        <f t="shared" si="201"/>
        <v>20.52</v>
      </c>
      <c r="J387" s="22">
        <f t="shared" si="202"/>
        <v>49.871176000000006</v>
      </c>
      <c r="K387" s="22">
        <f t="shared" si="203"/>
        <v>12.895639999999998</v>
      </c>
      <c r="L387" s="21">
        <f t="shared" si="204"/>
        <v>62.76</v>
      </c>
      <c r="M387" s="115">
        <f t="shared" si="205"/>
        <v>49.86</v>
      </c>
      <c r="N387" s="115">
        <f t="shared" si="206"/>
        <v>12.89</v>
      </c>
      <c r="O387" s="21">
        <f t="shared" si="207"/>
        <v>62.76</v>
      </c>
      <c r="P387" s="24" t="str">
        <f>IF(O387&lt;=(Relatório!O376*1.05),"PREÇO VÁLIDO","PREÇO INVÁLIDO")</f>
        <v>PREÇO VÁLIDO</v>
      </c>
    </row>
    <row r="388" spans="1:16" ht="18" x14ac:dyDescent="0.2">
      <c r="A388" s="110" t="s">
        <v>65</v>
      </c>
      <c r="B388" s="111">
        <v>95471</v>
      </c>
      <c r="C388" s="112" t="s">
        <v>323</v>
      </c>
      <c r="D388" s="112" t="s">
        <v>31</v>
      </c>
      <c r="E388" s="136">
        <v>1</v>
      </c>
      <c r="F388" s="114">
        <f>Relatório!F377</f>
        <v>702.77</v>
      </c>
      <c r="G388" s="114">
        <f>Relatório!G377</f>
        <v>42.68</v>
      </c>
      <c r="H388" s="21">
        <f t="shared" si="200"/>
        <v>745.45</v>
      </c>
      <c r="I388" s="114">
        <f t="shared" si="201"/>
        <v>20.52</v>
      </c>
      <c r="J388" s="22">
        <f t="shared" si="202"/>
        <v>846.97840399999995</v>
      </c>
      <c r="K388" s="22">
        <f t="shared" si="203"/>
        <v>51.437936000000001</v>
      </c>
      <c r="L388" s="21">
        <f t="shared" si="204"/>
        <v>898.41</v>
      </c>
      <c r="M388" s="115">
        <f t="shared" si="205"/>
        <v>846.97</v>
      </c>
      <c r="N388" s="115">
        <f t="shared" si="206"/>
        <v>51.43</v>
      </c>
      <c r="O388" s="21">
        <f t="shared" si="207"/>
        <v>898.41</v>
      </c>
      <c r="P388" s="24" t="str">
        <f>IF(O388&lt;=(Relatório!O377*1.05),"PREÇO VÁLIDO","PREÇO INVÁLIDO")</f>
        <v>PREÇO VÁLIDO</v>
      </c>
    </row>
    <row r="389" spans="1:16" x14ac:dyDescent="0.2">
      <c r="A389" s="116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117"/>
      <c r="M389" s="117"/>
      <c r="N389" s="117"/>
      <c r="O389" s="117"/>
      <c r="P389" s="117"/>
    </row>
    <row r="390" spans="1:16" x14ac:dyDescent="0.2">
      <c r="A390" s="118" t="s">
        <v>28</v>
      </c>
      <c r="B390" s="119"/>
      <c r="C390" s="119"/>
      <c r="D390" s="119"/>
      <c r="E390" s="119"/>
      <c r="F390" s="120"/>
      <c r="G390" s="120"/>
      <c r="H390" s="119"/>
      <c r="I390" s="119"/>
      <c r="J390" s="119"/>
      <c r="K390" s="119"/>
      <c r="L390" s="119"/>
      <c r="M390" s="119"/>
      <c r="N390" s="119"/>
      <c r="O390" s="121">
        <f>SUM(O275:O388)</f>
        <v>67265.820000000022</v>
      </c>
      <c r="P390" s="122"/>
    </row>
    <row r="391" spans="1:16" x14ac:dyDescent="0.2">
      <c r="A391" s="116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117"/>
      <c r="M391" s="117"/>
      <c r="N391" s="117"/>
      <c r="O391" s="117"/>
      <c r="P391" s="117"/>
    </row>
    <row r="392" spans="1:16" x14ac:dyDescent="0.2">
      <c r="A392" s="107" t="s">
        <v>324</v>
      </c>
      <c r="B392" s="108"/>
      <c r="C392" s="108"/>
      <c r="D392" s="108"/>
      <c r="E392" s="108"/>
      <c r="F392" s="123"/>
      <c r="G392" s="123"/>
      <c r="H392" s="108"/>
      <c r="I392" s="108"/>
      <c r="J392" s="108"/>
      <c r="K392" s="108"/>
      <c r="L392" s="108"/>
      <c r="M392" s="108"/>
      <c r="N392" s="108"/>
      <c r="O392" s="108"/>
      <c r="P392" s="108"/>
    </row>
    <row r="393" spans="1:16" x14ac:dyDescent="0.2">
      <c r="A393" s="107" t="s">
        <v>325</v>
      </c>
      <c r="B393" s="108"/>
      <c r="C393" s="108"/>
      <c r="D393" s="108"/>
      <c r="E393" s="108"/>
      <c r="F393" s="123"/>
      <c r="G393" s="123"/>
      <c r="H393" s="108"/>
      <c r="I393" s="108"/>
      <c r="J393" s="108"/>
      <c r="K393" s="108"/>
      <c r="L393" s="108"/>
      <c r="M393" s="108"/>
      <c r="N393" s="108"/>
      <c r="O393" s="108"/>
      <c r="P393" s="108"/>
    </row>
    <row r="394" spans="1:16" ht="18" x14ac:dyDescent="0.2">
      <c r="A394" s="56" t="s">
        <v>14</v>
      </c>
      <c r="B394" s="55" t="s">
        <v>15</v>
      </c>
      <c r="C394" s="55" t="s">
        <v>16</v>
      </c>
      <c r="D394" s="55" t="s">
        <v>17</v>
      </c>
      <c r="E394" s="57" t="s">
        <v>18</v>
      </c>
      <c r="F394" s="55" t="s">
        <v>19</v>
      </c>
      <c r="G394" s="57" t="s">
        <v>20</v>
      </c>
      <c r="H394" s="55" t="s">
        <v>21</v>
      </c>
      <c r="I394" s="55" t="s">
        <v>22</v>
      </c>
      <c r="J394" s="55" t="s">
        <v>33</v>
      </c>
      <c r="K394" s="55" t="s">
        <v>34</v>
      </c>
      <c r="L394" s="55" t="s">
        <v>23</v>
      </c>
      <c r="M394" s="55" t="s">
        <v>35</v>
      </c>
      <c r="N394" s="55" t="s">
        <v>36</v>
      </c>
      <c r="O394" s="55" t="s">
        <v>24</v>
      </c>
      <c r="P394" s="55" t="s">
        <v>25</v>
      </c>
    </row>
    <row r="395" spans="1:16" ht="18" x14ac:dyDescent="0.2">
      <c r="A395" s="110" t="s">
        <v>65</v>
      </c>
      <c r="B395" s="111">
        <v>91857</v>
      </c>
      <c r="C395" s="112" t="s">
        <v>326</v>
      </c>
      <c r="D395" s="112" t="s">
        <v>29</v>
      </c>
      <c r="E395" s="126">
        <v>60</v>
      </c>
      <c r="F395" s="114">
        <f>Relatório!F384</f>
        <v>8.23</v>
      </c>
      <c r="G395" s="114">
        <f>Relatório!G384</f>
        <v>7.94</v>
      </c>
      <c r="H395" s="21">
        <f t="shared" ref="H395:H401" si="208">TRUNC(F395+G395,2)</f>
        <v>16.170000000000002</v>
      </c>
      <c r="I395" s="114">
        <f t="shared" ref="I395:I401" si="209">$B$10</f>
        <v>20.52</v>
      </c>
      <c r="J395" s="22">
        <f t="shared" ref="J395:J401" si="210">F395+(I395/100*F395)</f>
        <v>9.9187960000000004</v>
      </c>
      <c r="K395" s="22">
        <f t="shared" ref="K395:K401" si="211">G395+(I395/100*G395)</f>
        <v>9.5692880000000002</v>
      </c>
      <c r="L395" s="21">
        <f t="shared" ref="L395:L401" si="212">TRUNC(J395+K395,2)</f>
        <v>19.48</v>
      </c>
      <c r="M395" s="115">
        <f t="shared" ref="M395:M401" si="213">IF((J395+K395),TRUNC((J395/(J395+K395)*O395),2),0)</f>
        <v>594.88</v>
      </c>
      <c r="N395" s="115">
        <f t="shared" ref="N395:N401" si="214">IF((J395+K395),TRUNC((K395/(J395+K395)*O395),2),0)</f>
        <v>573.91</v>
      </c>
      <c r="O395" s="21">
        <f t="shared" ref="O395:O401" si="215">TRUNC(L395*E395,2)</f>
        <v>1168.8</v>
      </c>
      <c r="P395" s="24" t="str">
        <f>IF(O395&lt;=(Relatório!O384*1.05),"PREÇO VÁLIDO","PREÇO INVÁLIDO")</f>
        <v>PREÇO VÁLIDO</v>
      </c>
    </row>
    <row r="396" spans="1:16" ht="18" x14ac:dyDescent="0.2">
      <c r="A396" s="110" t="s">
        <v>65</v>
      </c>
      <c r="B396" s="111">
        <v>91854</v>
      </c>
      <c r="C396" s="112" t="s">
        <v>50</v>
      </c>
      <c r="D396" s="112" t="s">
        <v>29</v>
      </c>
      <c r="E396" s="127">
        <v>510</v>
      </c>
      <c r="F396" s="114">
        <f>Relatório!F385</f>
        <v>3.45</v>
      </c>
      <c r="G396" s="114">
        <f>Relatório!G385</f>
        <v>7.16</v>
      </c>
      <c r="H396" s="21">
        <f t="shared" si="208"/>
        <v>10.61</v>
      </c>
      <c r="I396" s="114">
        <f t="shared" si="209"/>
        <v>20.52</v>
      </c>
      <c r="J396" s="22">
        <f t="shared" si="210"/>
        <v>4.15794</v>
      </c>
      <c r="K396" s="22">
        <f t="shared" si="211"/>
        <v>8.629232</v>
      </c>
      <c r="L396" s="21">
        <f t="shared" si="212"/>
        <v>12.78</v>
      </c>
      <c r="M396" s="115">
        <f t="shared" si="213"/>
        <v>2119.36</v>
      </c>
      <c r="N396" s="115">
        <f t="shared" si="214"/>
        <v>4398.43</v>
      </c>
      <c r="O396" s="21">
        <f t="shared" si="215"/>
        <v>6517.8</v>
      </c>
      <c r="P396" s="24" t="str">
        <f>IF(O396&lt;=(Relatório!O385*1.05),"PREÇO VÁLIDO","PREÇO INVÁLIDO")</f>
        <v>PREÇO VÁLIDO</v>
      </c>
    </row>
    <row r="397" spans="1:16" ht="18" x14ac:dyDescent="0.2">
      <c r="A397" s="110" t="s">
        <v>65</v>
      </c>
      <c r="B397" s="111">
        <v>91850</v>
      </c>
      <c r="C397" s="112" t="s">
        <v>327</v>
      </c>
      <c r="D397" s="112" t="s">
        <v>29</v>
      </c>
      <c r="E397" s="126">
        <v>36</v>
      </c>
      <c r="F397" s="114">
        <f>Relatório!F386</f>
        <v>4.2</v>
      </c>
      <c r="G397" s="114">
        <f>Relatório!G386</f>
        <v>5.5</v>
      </c>
      <c r="H397" s="21">
        <f t="shared" si="208"/>
        <v>9.6999999999999993</v>
      </c>
      <c r="I397" s="114">
        <f t="shared" si="209"/>
        <v>20.52</v>
      </c>
      <c r="J397" s="22">
        <f t="shared" si="210"/>
        <v>5.0618400000000001</v>
      </c>
      <c r="K397" s="22">
        <f t="shared" si="211"/>
        <v>6.6286000000000005</v>
      </c>
      <c r="L397" s="21">
        <f t="shared" si="212"/>
        <v>11.69</v>
      </c>
      <c r="M397" s="115">
        <f t="shared" si="213"/>
        <v>182.21</v>
      </c>
      <c r="N397" s="115">
        <f t="shared" si="214"/>
        <v>238.62</v>
      </c>
      <c r="O397" s="21">
        <f t="shared" si="215"/>
        <v>420.84</v>
      </c>
      <c r="P397" s="24" t="str">
        <f>IF(O397&lt;=(Relatório!O386*1.05),"PREÇO VÁLIDO","PREÇO INVÁLIDO")</f>
        <v>PREÇO VÁLIDO</v>
      </c>
    </row>
    <row r="398" spans="1:16" ht="18" x14ac:dyDescent="0.2">
      <c r="A398" s="110" t="s">
        <v>65</v>
      </c>
      <c r="B398" s="111">
        <v>91925</v>
      </c>
      <c r="C398" s="112" t="s">
        <v>328</v>
      </c>
      <c r="D398" s="112" t="s">
        <v>29</v>
      </c>
      <c r="E398" s="127">
        <v>695</v>
      </c>
      <c r="F398" s="114">
        <f>Relatório!F387</f>
        <v>2.58</v>
      </c>
      <c r="G398" s="114">
        <f>Relatório!G387</f>
        <v>1.22</v>
      </c>
      <c r="H398" s="21">
        <f t="shared" si="208"/>
        <v>3.8</v>
      </c>
      <c r="I398" s="114">
        <f t="shared" si="209"/>
        <v>20.52</v>
      </c>
      <c r="J398" s="22">
        <f t="shared" si="210"/>
        <v>3.109416</v>
      </c>
      <c r="K398" s="22">
        <f t="shared" si="211"/>
        <v>1.4703439999999999</v>
      </c>
      <c r="L398" s="21">
        <f t="shared" si="212"/>
        <v>4.57</v>
      </c>
      <c r="M398" s="115">
        <f t="shared" si="213"/>
        <v>2156.4299999999998</v>
      </c>
      <c r="N398" s="115">
        <f t="shared" si="214"/>
        <v>1019.71</v>
      </c>
      <c r="O398" s="21">
        <f t="shared" si="215"/>
        <v>3176.15</v>
      </c>
      <c r="P398" s="24" t="str">
        <f>IF(O398&lt;=(Relatório!O387*1.05),"PREÇO VÁLIDO","PREÇO INVÁLIDO")</f>
        <v>PREÇO VÁLIDO</v>
      </c>
    </row>
    <row r="399" spans="1:16" ht="18" x14ac:dyDescent="0.2">
      <c r="A399" s="110" t="s">
        <v>65</v>
      </c>
      <c r="B399" s="111">
        <v>91927</v>
      </c>
      <c r="C399" s="112" t="s">
        <v>329</v>
      </c>
      <c r="D399" s="112" t="s">
        <v>29</v>
      </c>
      <c r="E399" s="133">
        <v>1335</v>
      </c>
      <c r="F399" s="114">
        <f>Relatório!F388</f>
        <v>3.57</v>
      </c>
      <c r="G399" s="114">
        <f>Relatório!G388</f>
        <v>1.54</v>
      </c>
      <c r="H399" s="21">
        <f t="shared" si="208"/>
        <v>5.1100000000000003</v>
      </c>
      <c r="I399" s="114">
        <f t="shared" si="209"/>
        <v>20.52</v>
      </c>
      <c r="J399" s="22">
        <f t="shared" si="210"/>
        <v>4.3025640000000003</v>
      </c>
      <c r="K399" s="22">
        <f t="shared" si="211"/>
        <v>1.8560080000000001</v>
      </c>
      <c r="L399" s="21">
        <f t="shared" si="212"/>
        <v>6.15</v>
      </c>
      <c r="M399" s="115">
        <f t="shared" si="213"/>
        <v>5735.92</v>
      </c>
      <c r="N399" s="115">
        <f t="shared" si="214"/>
        <v>2474.3200000000002</v>
      </c>
      <c r="O399" s="21">
        <f t="shared" si="215"/>
        <v>8210.25</v>
      </c>
      <c r="P399" s="24" t="str">
        <f>IF(O399&lt;=(Relatório!O388*1.05),"PREÇO VÁLIDO","PREÇO INVÁLIDO")</f>
        <v>PREÇO VÁLIDO</v>
      </c>
    </row>
    <row r="400" spans="1:16" ht="18" x14ac:dyDescent="0.2">
      <c r="A400" s="110" t="s">
        <v>65</v>
      </c>
      <c r="B400" s="111">
        <v>91929</v>
      </c>
      <c r="C400" s="112" t="s">
        <v>330</v>
      </c>
      <c r="D400" s="112" t="s">
        <v>29</v>
      </c>
      <c r="E400" s="127">
        <v>183</v>
      </c>
      <c r="F400" s="114">
        <f>Relatório!F389</f>
        <v>5.41</v>
      </c>
      <c r="G400" s="114">
        <f>Relatório!G389</f>
        <v>2.0699999999999998</v>
      </c>
      <c r="H400" s="21">
        <f t="shared" si="208"/>
        <v>7.48</v>
      </c>
      <c r="I400" s="114">
        <f t="shared" si="209"/>
        <v>20.52</v>
      </c>
      <c r="J400" s="22">
        <f t="shared" si="210"/>
        <v>6.5201320000000003</v>
      </c>
      <c r="K400" s="22">
        <f t="shared" si="211"/>
        <v>2.494764</v>
      </c>
      <c r="L400" s="21">
        <f t="shared" si="212"/>
        <v>9.01</v>
      </c>
      <c r="M400" s="115">
        <f t="shared" si="213"/>
        <v>1192.53</v>
      </c>
      <c r="N400" s="115">
        <f t="shared" si="214"/>
        <v>456.29</v>
      </c>
      <c r="O400" s="21">
        <f t="shared" si="215"/>
        <v>1648.83</v>
      </c>
      <c r="P400" s="24" t="str">
        <f>IF(O400&lt;=(Relatório!O389*1.05),"PREÇO VÁLIDO","PREÇO INVÁLIDO")</f>
        <v>PREÇO VÁLIDO</v>
      </c>
    </row>
    <row r="401" spans="1:16" ht="18" x14ac:dyDescent="0.2">
      <c r="A401" s="110" t="s">
        <v>65</v>
      </c>
      <c r="B401" s="111">
        <v>91935</v>
      </c>
      <c r="C401" s="112" t="s">
        <v>331</v>
      </c>
      <c r="D401" s="112" t="s">
        <v>29</v>
      </c>
      <c r="E401" s="127">
        <v>225</v>
      </c>
      <c r="F401" s="114">
        <f>Relatório!F390</f>
        <v>20.2</v>
      </c>
      <c r="G401" s="114">
        <f>Relatório!G390</f>
        <v>6.05</v>
      </c>
      <c r="H401" s="21">
        <f t="shared" si="208"/>
        <v>26.25</v>
      </c>
      <c r="I401" s="114">
        <f t="shared" si="209"/>
        <v>20.52</v>
      </c>
      <c r="J401" s="22">
        <f t="shared" si="210"/>
        <v>24.345039999999997</v>
      </c>
      <c r="K401" s="22">
        <f t="shared" si="211"/>
        <v>7.2914599999999998</v>
      </c>
      <c r="L401" s="21">
        <f t="shared" si="212"/>
        <v>31.63</v>
      </c>
      <c r="M401" s="115">
        <f t="shared" si="213"/>
        <v>5476.5</v>
      </c>
      <c r="N401" s="115">
        <f t="shared" si="214"/>
        <v>1640.24</v>
      </c>
      <c r="O401" s="21">
        <f t="shared" si="215"/>
        <v>7116.75</v>
      </c>
      <c r="P401" s="24" t="str">
        <f>IF(O401&lt;=(Relatório!O390*1.05),"PREÇO VÁLIDO","PREÇO INVÁLIDO")</f>
        <v>PREÇO VÁLIDO</v>
      </c>
    </row>
    <row r="402" spans="1:16" x14ac:dyDescent="0.2">
      <c r="A402" s="116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117"/>
      <c r="M402" s="117"/>
      <c r="N402" s="117"/>
      <c r="O402" s="117"/>
      <c r="P402" s="117"/>
    </row>
    <row r="403" spans="1:16" x14ac:dyDescent="0.2">
      <c r="A403" s="107" t="s">
        <v>332</v>
      </c>
      <c r="B403" s="108"/>
      <c r="C403" s="108"/>
      <c r="D403" s="108"/>
      <c r="E403" s="108"/>
      <c r="F403" s="123"/>
      <c r="G403" s="123"/>
      <c r="H403" s="108"/>
      <c r="I403" s="108"/>
      <c r="J403" s="108"/>
      <c r="K403" s="108"/>
      <c r="L403" s="108"/>
      <c r="M403" s="108"/>
      <c r="N403" s="108"/>
      <c r="O403" s="108"/>
      <c r="P403" s="108"/>
    </row>
    <row r="404" spans="1:16" ht="18" x14ac:dyDescent="0.2">
      <c r="A404" s="56" t="s">
        <v>14</v>
      </c>
      <c r="B404" s="55" t="s">
        <v>15</v>
      </c>
      <c r="C404" s="55" t="s">
        <v>16</v>
      </c>
      <c r="D404" s="55" t="s">
        <v>17</v>
      </c>
      <c r="E404" s="57" t="s">
        <v>18</v>
      </c>
      <c r="F404" s="55" t="s">
        <v>19</v>
      </c>
      <c r="G404" s="57" t="s">
        <v>20</v>
      </c>
      <c r="H404" s="55" t="s">
        <v>21</v>
      </c>
      <c r="I404" s="55" t="s">
        <v>22</v>
      </c>
      <c r="J404" s="55" t="s">
        <v>33</v>
      </c>
      <c r="K404" s="55" t="s">
        <v>34</v>
      </c>
      <c r="L404" s="55" t="s">
        <v>23</v>
      </c>
      <c r="M404" s="55" t="s">
        <v>35</v>
      </c>
      <c r="N404" s="55" t="s">
        <v>36</v>
      </c>
      <c r="O404" s="55" t="s">
        <v>24</v>
      </c>
      <c r="P404" s="55" t="s">
        <v>25</v>
      </c>
    </row>
    <row r="405" spans="1:16" ht="18" x14ac:dyDescent="0.2">
      <c r="A405" s="128" t="s">
        <v>82</v>
      </c>
      <c r="B405" s="129" t="s">
        <v>333</v>
      </c>
      <c r="C405" s="129" t="s">
        <v>334</v>
      </c>
      <c r="D405" s="129" t="s">
        <v>31</v>
      </c>
      <c r="E405" s="132">
        <v>7</v>
      </c>
      <c r="F405" s="114">
        <f>Relatório!F394</f>
        <v>4.335</v>
      </c>
      <c r="G405" s="114">
        <f>Relatório!G394</f>
        <v>4.335</v>
      </c>
      <c r="H405" s="21">
        <f t="shared" ref="H405:H430" si="216">TRUNC(F405+G405,2)</f>
        <v>8.67</v>
      </c>
      <c r="I405" s="114">
        <f t="shared" ref="I405:I430" si="217">$B$10</f>
        <v>20.52</v>
      </c>
      <c r="J405" s="22">
        <f t="shared" ref="J405:J430" si="218">F405+(I405/100*F405)</f>
        <v>5.2245419999999996</v>
      </c>
      <c r="K405" s="22">
        <f t="shared" ref="K405:K430" si="219">G405+(I405/100*G405)</f>
        <v>5.2245419999999996</v>
      </c>
      <c r="L405" s="21">
        <f t="shared" ref="L405:L430" si="220">TRUNC(J405+K405,2)</f>
        <v>10.44</v>
      </c>
      <c r="M405" s="115">
        <f t="shared" ref="M405:M430" si="221">IF((J405+K405),TRUNC((J405/(J405+K405)*O405),2),0)</f>
        <v>36.54</v>
      </c>
      <c r="N405" s="115">
        <f t="shared" ref="N405:N430" si="222">IF((J405+K405),TRUNC((K405/(J405+K405)*O405),2),0)</f>
        <v>36.54</v>
      </c>
      <c r="O405" s="21">
        <f t="shared" ref="O405:O430" si="223">TRUNC(L405*E405,2)</f>
        <v>73.08</v>
      </c>
      <c r="P405" s="24" t="str">
        <f>IF(O405&lt;=(Relatório!O394*1.05),"PREÇO VÁLIDO","PREÇO INVÁLIDO")</f>
        <v>PREÇO VÁLIDO</v>
      </c>
    </row>
    <row r="406" spans="1:16" ht="18" x14ac:dyDescent="0.2">
      <c r="A406" s="128" t="s">
        <v>82</v>
      </c>
      <c r="B406" s="129" t="s">
        <v>335</v>
      </c>
      <c r="C406" s="129" t="s">
        <v>336</v>
      </c>
      <c r="D406" s="129" t="s">
        <v>31</v>
      </c>
      <c r="E406" s="132">
        <v>8</v>
      </c>
      <c r="F406" s="114">
        <f>Relatório!F395</f>
        <v>53.524999999999999</v>
      </c>
      <c r="G406" s="114">
        <f>Relatório!G395</f>
        <v>53.524999999999999</v>
      </c>
      <c r="H406" s="21">
        <f t="shared" si="216"/>
        <v>107.05</v>
      </c>
      <c r="I406" s="114">
        <f t="shared" si="217"/>
        <v>20.52</v>
      </c>
      <c r="J406" s="22">
        <f t="shared" si="218"/>
        <v>64.508330000000001</v>
      </c>
      <c r="K406" s="22">
        <f t="shared" si="219"/>
        <v>64.508330000000001</v>
      </c>
      <c r="L406" s="21">
        <f t="shared" si="220"/>
        <v>129.01</v>
      </c>
      <c r="M406" s="115">
        <f t="shared" si="221"/>
        <v>516.04</v>
      </c>
      <c r="N406" s="115">
        <f t="shared" si="222"/>
        <v>516.04</v>
      </c>
      <c r="O406" s="21">
        <f t="shared" si="223"/>
        <v>1032.08</v>
      </c>
      <c r="P406" s="24" t="str">
        <f>IF(O406&lt;=(Relatório!O395*1.05),"PREÇO VÁLIDO","PREÇO INVÁLIDO")</f>
        <v>PREÇO VÁLIDO</v>
      </c>
    </row>
    <row r="407" spans="1:16" ht="18" x14ac:dyDescent="0.2">
      <c r="A407" s="128" t="s">
        <v>82</v>
      </c>
      <c r="B407" s="129" t="s">
        <v>337</v>
      </c>
      <c r="C407" s="129" t="s">
        <v>338</v>
      </c>
      <c r="D407" s="129" t="s">
        <v>31</v>
      </c>
      <c r="E407" s="131">
        <v>26</v>
      </c>
      <c r="F407" s="114">
        <f>Relatório!F396</f>
        <v>67.504999999999995</v>
      </c>
      <c r="G407" s="114">
        <f>Relatório!G396</f>
        <v>67.504999999999995</v>
      </c>
      <c r="H407" s="21">
        <f t="shared" si="216"/>
        <v>135.01</v>
      </c>
      <c r="I407" s="114">
        <f t="shared" si="217"/>
        <v>20.52</v>
      </c>
      <c r="J407" s="22">
        <f t="shared" si="218"/>
        <v>81.357025999999991</v>
      </c>
      <c r="K407" s="22">
        <f t="shared" si="219"/>
        <v>81.357025999999991</v>
      </c>
      <c r="L407" s="21">
        <f t="shared" si="220"/>
        <v>162.71</v>
      </c>
      <c r="M407" s="115">
        <f t="shared" si="221"/>
        <v>2115.23</v>
      </c>
      <c r="N407" s="115">
        <f t="shared" si="222"/>
        <v>2115.23</v>
      </c>
      <c r="O407" s="21">
        <f t="shared" si="223"/>
        <v>4230.46</v>
      </c>
      <c r="P407" s="24" t="str">
        <f>IF(O407&lt;=(Relatório!O396*1.05),"PREÇO VÁLIDO","PREÇO INVÁLIDO")</f>
        <v>PREÇO VÁLIDO</v>
      </c>
    </row>
    <row r="408" spans="1:16" ht="18" x14ac:dyDescent="0.2">
      <c r="A408" s="128" t="s">
        <v>82</v>
      </c>
      <c r="B408" s="129" t="s">
        <v>339</v>
      </c>
      <c r="C408" s="129" t="s">
        <v>340</v>
      </c>
      <c r="D408" s="129" t="s">
        <v>31</v>
      </c>
      <c r="E408" s="131">
        <v>70</v>
      </c>
      <c r="F408" s="114">
        <f>Relatório!F397</f>
        <v>54.05</v>
      </c>
      <c r="G408" s="114">
        <f>Relatório!G397</f>
        <v>54.05</v>
      </c>
      <c r="H408" s="21">
        <f t="shared" si="216"/>
        <v>108.1</v>
      </c>
      <c r="I408" s="114">
        <f t="shared" si="217"/>
        <v>20.52</v>
      </c>
      <c r="J408" s="22">
        <f t="shared" si="218"/>
        <v>65.141059999999996</v>
      </c>
      <c r="K408" s="22">
        <f t="shared" si="219"/>
        <v>65.141059999999996</v>
      </c>
      <c r="L408" s="21">
        <f t="shared" si="220"/>
        <v>130.28</v>
      </c>
      <c r="M408" s="115">
        <f t="shared" si="221"/>
        <v>4559.8</v>
      </c>
      <c r="N408" s="115">
        <f t="shared" si="222"/>
        <v>4559.8</v>
      </c>
      <c r="O408" s="21">
        <f t="shared" si="223"/>
        <v>9119.6</v>
      </c>
      <c r="P408" s="24" t="str">
        <f>IF(O408&lt;=(Relatório!O397*1.05),"PREÇO VÁLIDO","PREÇO INVÁLIDO")</f>
        <v>PREÇO VÁLIDO</v>
      </c>
    </row>
    <row r="409" spans="1:16" ht="18" x14ac:dyDescent="0.2">
      <c r="A409" s="128" t="s">
        <v>82</v>
      </c>
      <c r="B409" s="129" t="s">
        <v>341</v>
      </c>
      <c r="C409" s="129" t="s">
        <v>342</v>
      </c>
      <c r="D409" s="129" t="s">
        <v>31</v>
      </c>
      <c r="E409" s="132">
        <v>4</v>
      </c>
      <c r="F409" s="114">
        <f>Relatório!F398</f>
        <v>50.575000000000003</v>
      </c>
      <c r="G409" s="114">
        <f>Relatório!G398</f>
        <v>50.575000000000003</v>
      </c>
      <c r="H409" s="21">
        <f t="shared" si="216"/>
        <v>101.15</v>
      </c>
      <c r="I409" s="114">
        <f t="shared" si="217"/>
        <v>20.52</v>
      </c>
      <c r="J409" s="22">
        <f t="shared" si="218"/>
        <v>60.95299</v>
      </c>
      <c r="K409" s="22">
        <f t="shared" si="219"/>
        <v>60.95299</v>
      </c>
      <c r="L409" s="21">
        <f t="shared" si="220"/>
        <v>121.9</v>
      </c>
      <c r="M409" s="115">
        <f t="shared" si="221"/>
        <v>243.8</v>
      </c>
      <c r="N409" s="115">
        <f t="shared" si="222"/>
        <v>243.8</v>
      </c>
      <c r="O409" s="21">
        <f t="shared" si="223"/>
        <v>487.6</v>
      </c>
      <c r="P409" s="24" t="str">
        <f>IF(O409&lt;=(Relatório!O398*1.05),"PREÇO VÁLIDO","PREÇO INVÁLIDO")</f>
        <v>PREÇO VÁLIDO</v>
      </c>
    </row>
    <row r="410" spans="1:16" ht="18" x14ac:dyDescent="0.2">
      <c r="A410" s="128" t="s">
        <v>82</v>
      </c>
      <c r="B410" s="129" t="s">
        <v>343</v>
      </c>
      <c r="C410" s="129" t="s">
        <v>344</v>
      </c>
      <c r="D410" s="129" t="s">
        <v>31</v>
      </c>
      <c r="E410" s="132">
        <v>2</v>
      </c>
      <c r="F410" s="114">
        <f>Relatório!F399</f>
        <v>821.24</v>
      </c>
      <c r="G410" s="114">
        <f>Relatório!G399</f>
        <v>821.24</v>
      </c>
      <c r="H410" s="21">
        <f t="shared" si="216"/>
        <v>1642.48</v>
      </c>
      <c r="I410" s="114">
        <f t="shared" si="217"/>
        <v>20.52</v>
      </c>
      <c r="J410" s="22">
        <f t="shared" si="218"/>
        <v>989.75844800000004</v>
      </c>
      <c r="K410" s="22">
        <f t="shared" si="219"/>
        <v>989.75844800000004</v>
      </c>
      <c r="L410" s="21">
        <f t="shared" si="220"/>
        <v>1979.51</v>
      </c>
      <c r="M410" s="115">
        <f t="shared" si="221"/>
        <v>1979.51</v>
      </c>
      <c r="N410" s="115">
        <f t="shared" si="222"/>
        <v>1979.51</v>
      </c>
      <c r="O410" s="21">
        <f t="shared" si="223"/>
        <v>3959.02</v>
      </c>
      <c r="P410" s="24" t="str">
        <f>IF(O410&lt;=(Relatório!O399*1.05),"PREÇO VÁLIDO","PREÇO INVÁLIDO")</f>
        <v>PREÇO VÁLIDO</v>
      </c>
    </row>
    <row r="411" spans="1:16" ht="18" x14ac:dyDescent="0.2">
      <c r="A411" s="110" t="s">
        <v>65</v>
      </c>
      <c r="B411" s="111">
        <v>93655</v>
      </c>
      <c r="C411" s="112" t="s">
        <v>345</v>
      </c>
      <c r="D411" s="112" t="s">
        <v>31</v>
      </c>
      <c r="E411" s="126">
        <v>13</v>
      </c>
      <c r="F411" s="114">
        <f>Relatório!F400</f>
        <v>10.11</v>
      </c>
      <c r="G411" s="114">
        <f>Relatório!G400</f>
        <v>3.52</v>
      </c>
      <c r="H411" s="21">
        <f t="shared" si="216"/>
        <v>13.63</v>
      </c>
      <c r="I411" s="114">
        <f t="shared" si="217"/>
        <v>20.52</v>
      </c>
      <c r="J411" s="22">
        <f t="shared" si="218"/>
        <v>12.184571999999999</v>
      </c>
      <c r="K411" s="22">
        <f t="shared" si="219"/>
        <v>4.2423039999999999</v>
      </c>
      <c r="L411" s="21">
        <f t="shared" si="220"/>
        <v>16.420000000000002</v>
      </c>
      <c r="M411" s="115">
        <f t="shared" si="221"/>
        <v>158.33000000000001</v>
      </c>
      <c r="N411" s="115">
        <f t="shared" si="222"/>
        <v>55.12</v>
      </c>
      <c r="O411" s="21">
        <f t="shared" si="223"/>
        <v>213.46</v>
      </c>
      <c r="P411" s="24" t="str">
        <f>IF(O411&lt;=(Relatório!O400*1.05),"PREÇO VÁLIDO","PREÇO INVÁLIDO")</f>
        <v>PREÇO VÁLIDO</v>
      </c>
    </row>
    <row r="412" spans="1:16" ht="18" x14ac:dyDescent="0.2">
      <c r="A412" s="110" t="s">
        <v>65</v>
      </c>
      <c r="B412" s="111">
        <v>93656</v>
      </c>
      <c r="C412" s="112" t="s">
        <v>346</v>
      </c>
      <c r="D412" s="112" t="s">
        <v>31</v>
      </c>
      <c r="E412" s="126">
        <v>12</v>
      </c>
      <c r="F412" s="114">
        <f>Relatório!F401</f>
        <v>10.11</v>
      </c>
      <c r="G412" s="114">
        <f>Relatório!G401</f>
        <v>3.52</v>
      </c>
      <c r="H412" s="21">
        <f t="shared" si="216"/>
        <v>13.63</v>
      </c>
      <c r="I412" s="114">
        <f t="shared" si="217"/>
        <v>20.52</v>
      </c>
      <c r="J412" s="22">
        <f t="shared" si="218"/>
        <v>12.184571999999999</v>
      </c>
      <c r="K412" s="22">
        <f t="shared" si="219"/>
        <v>4.2423039999999999</v>
      </c>
      <c r="L412" s="21">
        <f t="shared" si="220"/>
        <v>16.420000000000002</v>
      </c>
      <c r="M412" s="115">
        <f t="shared" si="221"/>
        <v>146.15</v>
      </c>
      <c r="N412" s="115">
        <f t="shared" si="222"/>
        <v>50.88</v>
      </c>
      <c r="O412" s="21">
        <f t="shared" si="223"/>
        <v>197.04</v>
      </c>
      <c r="P412" s="24" t="str">
        <f>IF(O412&lt;=(Relatório!O401*1.05),"PREÇO VÁLIDO","PREÇO INVÁLIDO")</f>
        <v>PREÇO VÁLIDO</v>
      </c>
    </row>
    <row r="413" spans="1:16" ht="18" x14ac:dyDescent="0.2">
      <c r="A413" s="110" t="s">
        <v>65</v>
      </c>
      <c r="B413" s="111">
        <v>91940</v>
      </c>
      <c r="C413" s="112" t="s">
        <v>48</v>
      </c>
      <c r="D413" s="112" t="s">
        <v>31</v>
      </c>
      <c r="E413" s="127">
        <v>162</v>
      </c>
      <c r="F413" s="114">
        <f>Relatório!F402</f>
        <v>5.03</v>
      </c>
      <c r="G413" s="114">
        <f>Relatório!G402</f>
        <v>15.69</v>
      </c>
      <c r="H413" s="21">
        <f t="shared" si="216"/>
        <v>20.72</v>
      </c>
      <c r="I413" s="114">
        <f t="shared" si="217"/>
        <v>20.52</v>
      </c>
      <c r="J413" s="22">
        <f t="shared" si="218"/>
        <v>6.0621559999999999</v>
      </c>
      <c r="K413" s="22">
        <f t="shared" si="219"/>
        <v>18.909587999999999</v>
      </c>
      <c r="L413" s="21">
        <f t="shared" si="220"/>
        <v>24.97</v>
      </c>
      <c r="M413" s="115">
        <f t="shared" si="221"/>
        <v>982</v>
      </c>
      <c r="N413" s="115">
        <f t="shared" si="222"/>
        <v>3063.13</v>
      </c>
      <c r="O413" s="21">
        <f t="shared" si="223"/>
        <v>4045.14</v>
      </c>
      <c r="P413" s="24" t="str">
        <f>IF(O413&lt;=(Relatório!O402*1.05),"PREÇO VÁLIDO","PREÇO INVÁLIDO")</f>
        <v>PREÇO VÁLIDO</v>
      </c>
    </row>
    <row r="414" spans="1:16" ht="18" x14ac:dyDescent="0.2">
      <c r="A414" s="110" t="s">
        <v>65</v>
      </c>
      <c r="B414" s="111">
        <v>92008</v>
      </c>
      <c r="C414" s="112" t="s">
        <v>347</v>
      </c>
      <c r="D414" s="112" t="s">
        <v>31</v>
      </c>
      <c r="E414" s="126">
        <v>10</v>
      </c>
      <c r="F414" s="114">
        <f>Relatório!F403</f>
        <v>26.99</v>
      </c>
      <c r="G414" s="114">
        <f>Relatório!G403</f>
        <v>29.24</v>
      </c>
      <c r="H414" s="21">
        <f t="shared" si="216"/>
        <v>56.23</v>
      </c>
      <c r="I414" s="114">
        <f t="shared" si="217"/>
        <v>20.52</v>
      </c>
      <c r="J414" s="22">
        <f t="shared" si="218"/>
        <v>32.528347999999994</v>
      </c>
      <c r="K414" s="22">
        <f t="shared" si="219"/>
        <v>35.240048000000002</v>
      </c>
      <c r="L414" s="21">
        <f t="shared" si="220"/>
        <v>67.760000000000005</v>
      </c>
      <c r="M414" s="115">
        <f t="shared" si="221"/>
        <v>325.24</v>
      </c>
      <c r="N414" s="115">
        <f t="shared" si="222"/>
        <v>352.35</v>
      </c>
      <c r="O414" s="21">
        <f t="shared" si="223"/>
        <v>677.6</v>
      </c>
      <c r="P414" s="24" t="str">
        <f>IF(O414&lt;=(Relatório!O403*1.05),"PREÇO VÁLIDO","PREÇO INVÁLIDO")</f>
        <v>PREÇO VÁLIDO</v>
      </c>
    </row>
    <row r="415" spans="1:16" ht="18" x14ac:dyDescent="0.2">
      <c r="A415" s="110" t="s">
        <v>65</v>
      </c>
      <c r="B415" s="111">
        <v>91953</v>
      </c>
      <c r="C415" s="112" t="s">
        <v>348</v>
      </c>
      <c r="D415" s="112" t="s">
        <v>31</v>
      </c>
      <c r="E415" s="126">
        <v>12</v>
      </c>
      <c r="F415" s="114">
        <f>Relatório!F404</f>
        <v>15.58</v>
      </c>
      <c r="G415" s="114">
        <f>Relatório!G404</f>
        <v>19.190000000000001</v>
      </c>
      <c r="H415" s="21">
        <f t="shared" si="216"/>
        <v>34.770000000000003</v>
      </c>
      <c r="I415" s="114">
        <f t="shared" si="217"/>
        <v>20.52</v>
      </c>
      <c r="J415" s="22">
        <f t="shared" si="218"/>
        <v>18.777016</v>
      </c>
      <c r="K415" s="22">
        <f t="shared" si="219"/>
        <v>23.127788000000002</v>
      </c>
      <c r="L415" s="21">
        <f t="shared" si="220"/>
        <v>41.9</v>
      </c>
      <c r="M415" s="115">
        <f t="shared" si="221"/>
        <v>225.29</v>
      </c>
      <c r="N415" s="115">
        <f t="shared" si="222"/>
        <v>277.5</v>
      </c>
      <c r="O415" s="21">
        <f t="shared" si="223"/>
        <v>502.8</v>
      </c>
      <c r="P415" s="24" t="str">
        <f>IF(O415&lt;=(Relatório!O404*1.05),"PREÇO VÁLIDO","PREÇO INVÁLIDO")</f>
        <v>PREÇO VÁLIDO</v>
      </c>
    </row>
    <row r="416" spans="1:16" ht="18" x14ac:dyDescent="0.2">
      <c r="A416" s="110" t="s">
        <v>65</v>
      </c>
      <c r="B416" s="111">
        <v>91955</v>
      </c>
      <c r="C416" s="112" t="s">
        <v>349</v>
      </c>
      <c r="D416" s="112" t="s">
        <v>31</v>
      </c>
      <c r="E416" s="126">
        <v>10</v>
      </c>
      <c r="F416" s="114">
        <f>Relatório!F405</f>
        <v>18.61</v>
      </c>
      <c r="G416" s="114">
        <f>Relatório!G405</f>
        <v>23.71</v>
      </c>
      <c r="H416" s="21">
        <f t="shared" si="216"/>
        <v>42.32</v>
      </c>
      <c r="I416" s="114">
        <f t="shared" si="217"/>
        <v>20.52</v>
      </c>
      <c r="J416" s="22">
        <f t="shared" si="218"/>
        <v>22.428771999999999</v>
      </c>
      <c r="K416" s="22">
        <f t="shared" si="219"/>
        <v>28.575292000000001</v>
      </c>
      <c r="L416" s="21">
        <f t="shared" si="220"/>
        <v>51</v>
      </c>
      <c r="M416" s="115">
        <f t="shared" si="221"/>
        <v>224.26</v>
      </c>
      <c r="N416" s="115">
        <f t="shared" si="222"/>
        <v>285.73</v>
      </c>
      <c r="O416" s="21">
        <f t="shared" si="223"/>
        <v>510</v>
      </c>
      <c r="P416" s="24" t="str">
        <f>IF(O416&lt;=(Relatório!O405*1.05),"PREÇO VÁLIDO","PREÇO INVÁLIDO")</f>
        <v>PREÇO VÁLIDO</v>
      </c>
    </row>
    <row r="417" spans="1:16" ht="18" x14ac:dyDescent="0.2">
      <c r="A417" s="110" t="s">
        <v>65</v>
      </c>
      <c r="B417" s="111">
        <v>91967</v>
      </c>
      <c r="C417" s="112" t="s">
        <v>350</v>
      </c>
      <c r="D417" s="112" t="s">
        <v>31</v>
      </c>
      <c r="E417" s="136">
        <v>3</v>
      </c>
      <c r="F417" s="114">
        <f>Relatório!F406</f>
        <v>33.799999999999997</v>
      </c>
      <c r="G417" s="114">
        <f>Relatório!G406</f>
        <v>37.28</v>
      </c>
      <c r="H417" s="21">
        <f t="shared" si="216"/>
        <v>71.08</v>
      </c>
      <c r="I417" s="114">
        <f t="shared" si="217"/>
        <v>20.52</v>
      </c>
      <c r="J417" s="22">
        <f t="shared" si="218"/>
        <v>40.735759999999999</v>
      </c>
      <c r="K417" s="22">
        <f t="shared" si="219"/>
        <v>44.929856000000001</v>
      </c>
      <c r="L417" s="21">
        <f t="shared" si="220"/>
        <v>85.66</v>
      </c>
      <c r="M417" s="115">
        <f t="shared" si="221"/>
        <v>122.19</v>
      </c>
      <c r="N417" s="115">
        <f t="shared" si="222"/>
        <v>134.78</v>
      </c>
      <c r="O417" s="21">
        <f t="shared" si="223"/>
        <v>256.98</v>
      </c>
      <c r="P417" s="24" t="str">
        <f>IF(O417&lt;=(Relatório!O406*1.05),"PREÇO VÁLIDO","PREÇO INVÁLIDO")</f>
        <v>PREÇO VÁLIDO</v>
      </c>
    </row>
    <row r="418" spans="1:16" ht="18" x14ac:dyDescent="0.2">
      <c r="A418" s="110" t="s">
        <v>65</v>
      </c>
      <c r="B418" s="111">
        <v>97597</v>
      </c>
      <c r="C418" s="112" t="s">
        <v>351</v>
      </c>
      <c r="D418" s="112" t="s">
        <v>31</v>
      </c>
      <c r="E418" s="136">
        <v>1</v>
      </c>
      <c r="F418" s="114">
        <f>Relatório!F407</f>
        <v>59.12</v>
      </c>
      <c r="G418" s="114">
        <f>Relatório!G407</f>
        <v>15.44</v>
      </c>
      <c r="H418" s="21">
        <f t="shared" si="216"/>
        <v>74.56</v>
      </c>
      <c r="I418" s="114">
        <f t="shared" si="217"/>
        <v>20.52</v>
      </c>
      <c r="J418" s="22">
        <f t="shared" si="218"/>
        <v>71.251424</v>
      </c>
      <c r="K418" s="22">
        <f t="shared" si="219"/>
        <v>18.608287999999998</v>
      </c>
      <c r="L418" s="21">
        <f t="shared" si="220"/>
        <v>89.85</v>
      </c>
      <c r="M418" s="115">
        <f t="shared" si="221"/>
        <v>71.239999999999995</v>
      </c>
      <c r="N418" s="115">
        <f t="shared" si="222"/>
        <v>18.600000000000001</v>
      </c>
      <c r="O418" s="21">
        <f t="shared" si="223"/>
        <v>89.85</v>
      </c>
      <c r="P418" s="24" t="str">
        <f>IF(O418&lt;=(Relatório!O407*1.05),"PREÇO VÁLIDO","PREÇO INVÁLIDO")</f>
        <v>PREÇO VÁLIDO</v>
      </c>
    </row>
    <row r="419" spans="1:16" ht="18" x14ac:dyDescent="0.2">
      <c r="A419" s="110" t="s">
        <v>65</v>
      </c>
      <c r="B419" s="111">
        <v>93671</v>
      </c>
      <c r="C419" s="112" t="s">
        <v>352</v>
      </c>
      <c r="D419" s="112" t="s">
        <v>31</v>
      </c>
      <c r="E419" s="136">
        <v>1</v>
      </c>
      <c r="F419" s="114">
        <f>Relatório!F408</f>
        <v>64.86</v>
      </c>
      <c r="G419" s="114">
        <f>Relatório!G408</f>
        <v>14.54</v>
      </c>
      <c r="H419" s="21">
        <f t="shared" si="216"/>
        <v>79.400000000000006</v>
      </c>
      <c r="I419" s="114">
        <f t="shared" si="217"/>
        <v>20.52</v>
      </c>
      <c r="J419" s="22">
        <f t="shared" si="218"/>
        <v>78.169272000000007</v>
      </c>
      <c r="K419" s="22">
        <f t="shared" si="219"/>
        <v>17.523607999999999</v>
      </c>
      <c r="L419" s="21">
        <f t="shared" si="220"/>
        <v>95.69</v>
      </c>
      <c r="M419" s="115">
        <f t="shared" si="221"/>
        <v>78.16</v>
      </c>
      <c r="N419" s="115">
        <f t="shared" si="222"/>
        <v>17.52</v>
      </c>
      <c r="O419" s="21">
        <f t="shared" si="223"/>
        <v>95.69</v>
      </c>
      <c r="P419" s="24" t="str">
        <f>IF(O419&lt;=(Relatório!O408*1.05),"PREÇO VÁLIDO","PREÇO INVÁLIDO")</f>
        <v>PREÇO VÁLIDO</v>
      </c>
    </row>
    <row r="420" spans="1:16" ht="18" x14ac:dyDescent="0.2">
      <c r="A420" s="110" t="s">
        <v>65</v>
      </c>
      <c r="B420" s="111">
        <v>93673</v>
      </c>
      <c r="C420" s="112" t="s">
        <v>353</v>
      </c>
      <c r="D420" s="112" t="s">
        <v>31</v>
      </c>
      <c r="E420" s="136">
        <v>1</v>
      </c>
      <c r="F420" s="114">
        <f>Relatório!F409</f>
        <v>68.62</v>
      </c>
      <c r="G420" s="114">
        <f>Relatório!G409</f>
        <v>30.2</v>
      </c>
      <c r="H420" s="21">
        <f t="shared" si="216"/>
        <v>98.82</v>
      </c>
      <c r="I420" s="114">
        <f t="shared" si="217"/>
        <v>20.52</v>
      </c>
      <c r="J420" s="22">
        <f t="shared" si="218"/>
        <v>82.700824000000011</v>
      </c>
      <c r="K420" s="22">
        <f t="shared" si="219"/>
        <v>36.397039999999997</v>
      </c>
      <c r="L420" s="21">
        <f t="shared" si="220"/>
        <v>119.09</v>
      </c>
      <c r="M420" s="115">
        <f t="shared" si="221"/>
        <v>82.69</v>
      </c>
      <c r="N420" s="115">
        <f t="shared" si="222"/>
        <v>36.39</v>
      </c>
      <c r="O420" s="21">
        <f t="shared" si="223"/>
        <v>119.09</v>
      </c>
      <c r="P420" s="24" t="str">
        <f>IF(O420&lt;=(Relatório!O409*1.05),"PREÇO VÁLIDO","PREÇO INVÁLIDO")</f>
        <v>PREÇO VÁLIDO</v>
      </c>
    </row>
    <row r="421" spans="1:16" ht="18" x14ac:dyDescent="0.2">
      <c r="A421" s="110" t="s">
        <v>65</v>
      </c>
      <c r="B421" s="111">
        <v>91959</v>
      </c>
      <c r="C421" s="112" t="s">
        <v>354</v>
      </c>
      <c r="D421" s="112" t="s">
        <v>31</v>
      </c>
      <c r="E421" s="136">
        <v>1</v>
      </c>
      <c r="F421" s="114">
        <f>Relatório!F410</f>
        <v>24.7</v>
      </c>
      <c r="G421" s="114">
        <f>Relatório!G410</f>
        <v>28.22</v>
      </c>
      <c r="H421" s="21">
        <f t="shared" si="216"/>
        <v>52.92</v>
      </c>
      <c r="I421" s="114">
        <f t="shared" si="217"/>
        <v>20.52</v>
      </c>
      <c r="J421" s="22">
        <f t="shared" si="218"/>
        <v>29.768439999999998</v>
      </c>
      <c r="K421" s="22">
        <f t="shared" si="219"/>
        <v>34.010743999999995</v>
      </c>
      <c r="L421" s="21">
        <f t="shared" si="220"/>
        <v>63.77</v>
      </c>
      <c r="M421" s="115">
        <f t="shared" si="221"/>
        <v>29.76</v>
      </c>
      <c r="N421" s="115">
        <f t="shared" si="222"/>
        <v>34</v>
      </c>
      <c r="O421" s="21">
        <f t="shared" si="223"/>
        <v>63.77</v>
      </c>
      <c r="P421" s="24" t="str">
        <f>IF(O421&lt;=(Relatório!O410*1.05),"PREÇO VÁLIDO","PREÇO INVÁLIDO")</f>
        <v>PREÇO VÁLIDO</v>
      </c>
    </row>
    <row r="422" spans="1:16" ht="18" x14ac:dyDescent="0.2">
      <c r="A422" s="110" t="s">
        <v>65</v>
      </c>
      <c r="B422" s="111">
        <v>91996</v>
      </c>
      <c r="C422" s="112" t="s">
        <v>355</v>
      </c>
      <c r="D422" s="112" t="s">
        <v>31</v>
      </c>
      <c r="E422" s="126">
        <v>70</v>
      </c>
      <c r="F422" s="114">
        <f>Relatório!F411</f>
        <v>17.34</v>
      </c>
      <c r="G422" s="114">
        <f>Relatório!G411</f>
        <v>23.71</v>
      </c>
      <c r="H422" s="21">
        <f t="shared" si="216"/>
        <v>41.05</v>
      </c>
      <c r="I422" s="114">
        <f t="shared" si="217"/>
        <v>20.52</v>
      </c>
      <c r="J422" s="22">
        <f t="shared" si="218"/>
        <v>20.898167999999998</v>
      </c>
      <c r="K422" s="22">
        <f t="shared" si="219"/>
        <v>28.575292000000001</v>
      </c>
      <c r="L422" s="21">
        <f t="shared" si="220"/>
        <v>49.47</v>
      </c>
      <c r="M422" s="115">
        <f t="shared" si="221"/>
        <v>1462.76</v>
      </c>
      <c r="N422" s="115">
        <f t="shared" si="222"/>
        <v>2000.13</v>
      </c>
      <c r="O422" s="21">
        <f t="shared" si="223"/>
        <v>3462.9</v>
      </c>
      <c r="P422" s="24" t="str">
        <f>IF(O422&lt;=(Relatório!O411*1.05),"PREÇO VÁLIDO","PREÇO INVÁLIDO")</f>
        <v>PREÇO VÁLIDO</v>
      </c>
    </row>
    <row r="423" spans="1:16" ht="18" x14ac:dyDescent="0.2">
      <c r="A423" s="110" t="s">
        <v>65</v>
      </c>
      <c r="B423" s="111">
        <v>91993</v>
      </c>
      <c r="C423" s="112" t="s">
        <v>356</v>
      </c>
      <c r="D423" s="112" t="s">
        <v>31</v>
      </c>
      <c r="E423" s="136">
        <v>9</v>
      </c>
      <c r="F423" s="114">
        <f>Relatório!F412</f>
        <v>21.38</v>
      </c>
      <c r="G423" s="114">
        <f>Relatório!G412</f>
        <v>34.03</v>
      </c>
      <c r="H423" s="21">
        <f t="shared" si="216"/>
        <v>55.41</v>
      </c>
      <c r="I423" s="114">
        <f t="shared" si="217"/>
        <v>20.52</v>
      </c>
      <c r="J423" s="22">
        <f t="shared" si="218"/>
        <v>25.767175999999999</v>
      </c>
      <c r="K423" s="22">
        <f t="shared" si="219"/>
        <v>41.012956000000003</v>
      </c>
      <c r="L423" s="21">
        <f t="shared" si="220"/>
        <v>66.78</v>
      </c>
      <c r="M423" s="115">
        <f t="shared" si="221"/>
        <v>231.9</v>
      </c>
      <c r="N423" s="115">
        <f t="shared" si="222"/>
        <v>369.11</v>
      </c>
      <c r="O423" s="21">
        <f t="shared" si="223"/>
        <v>601.02</v>
      </c>
      <c r="P423" s="24" t="str">
        <f>IF(O423&lt;=(Relatório!O412*1.05),"PREÇO VÁLIDO","PREÇO INVÁLIDO")</f>
        <v>PREÇO VÁLIDO</v>
      </c>
    </row>
    <row r="424" spans="1:16" ht="18" x14ac:dyDescent="0.2">
      <c r="A424" s="110" t="s">
        <v>65</v>
      </c>
      <c r="B424" s="111">
        <v>91937</v>
      </c>
      <c r="C424" s="112" t="s">
        <v>62</v>
      </c>
      <c r="D424" s="112" t="s">
        <v>31</v>
      </c>
      <c r="E424" s="126">
        <v>58</v>
      </c>
      <c r="F424" s="114">
        <f>Relatório!F413</f>
        <v>5.75</v>
      </c>
      <c r="G424" s="114">
        <f>Relatório!G413</f>
        <v>11.86</v>
      </c>
      <c r="H424" s="21">
        <f t="shared" si="216"/>
        <v>17.61</v>
      </c>
      <c r="I424" s="114">
        <f t="shared" si="217"/>
        <v>20.52</v>
      </c>
      <c r="J424" s="22">
        <f t="shared" si="218"/>
        <v>6.9298999999999999</v>
      </c>
      <c r="K424" s="22">
        <f t="shared" si="219"/>
        <v>14.293671999999999</v>
      </c>
      <c r="L424" s="21">
        <f t="shared" si="220"/>
        <v>21.22</v>
      </c>
      <c r="M424" s="115">
        <f t="shared" si="221"/>
        <v>401.86</v>
      </c>
      <c r="N424" s="115">
        <f t="shared" si="222"/>
        <v>828.89</v>
      </c>
      <c r="O424" s="21">
        <f t="shared" si="223"/>
        <v>1230.76</v>
      </c>
      <c r="P424" s="24" t="str">
        <f>IF(O424&lt;=(Relatório!O413*1.05),"PREÇO VÁLIDO","PREÇO INVÁLIDO")</f>
        <v>PREÇO VÁLIDO</v>
      </c>
    </row>
    <row r="425" spans="1:16" ht="18" x14ac:dyDescent="0.2">
      <c r="A425" s="110" t="s">
        <v>65</v>
      </c>
      <c r="B425" s="111">
        <v>97881</v>
      </c>
      <c r="C425" s="112" t="s">
        <v>357</v>
      </c>
      <c r="D425" s="112" t="s">
        <v>31</v>
      </c>
      <c r="E425" s="136">
        <v>2</v>
      </c>
      <c r="F425" s="114">
        <f>Relatório!F414</f>
        <v>117.97</v>
      </c>
      <c r="G425" s="114">
        <f>Relatório!G414</f>
        <v>25.12</v>
      </c>
      <c r="H425" s="21">
        <f t="shared" si="216"/>
        <v>143.09</v>
      </c>
      <c r="I425" s="114">
        <f t="shared" si="217"/>
        <v>20.52</v>
      </c>
      <c r="J425" s="22">
        <f t="shared" si="218"/>
        <v>142.17744400000001</v>
      </c>
      <c r="K425" s="22">
        <f t="shared" si="219"/>
        <v>30.274624000000003</v>
      </c>
      <c r="L425" s="21">
        <f t="shared" si="220"/>
        <v>172.45</v>
      </c>
      <c r="M425" s="115">
        <f t="shared" si="221"/>
        <v>284.35000000000002</v>
      </c>
      <c r="N425" s="115">
        <f t="shared" si="222"/>
        <v>60.54</v>
      </c>
      <c r="O425" s="21">
        <f t="shared" si="223"/>
        <v>344.9</v>
      </c>
      <c r="P425" s="24" t="str">
        <f>IF(O425&lt;=(Relatório!O414*1.05),"PREÇO VÁLIDO","PREÇO INVÁLIDO")</f>
        <v>PREÇO VÁLIDO</v>
      </c>
    </row>
    <row r="426" spans="1:16" ht="18" x14ac:dyDescent="0.2">
      <c r="A426" s="110" t="s">
        <v>65</v>
      </c>
      <c r="B426" s="124">
        <v>103782</v>
      </c>
      <c r="C426" s="112" t="s">
        <v>358</v>
      </c>
      <c r="D426" s="112" t="s">
        <v>31</v>
      </c>
      <c r="E426" s="136">
        <v>4</v>
      </c>
      <c r="F426" s="114">
        <f>Relatório!F415</f>
        <v>14.48</v>
      </c>
      <c r="G426" s="114">
        <f>Relatório!G415</f>
        <v>19.7</v>
      </c>
      <c r="H426" s="21">
        <f t="shared" si="216"/>
        <v>34.18</v>
      </c>
      <c r="I426" s="114">
        <f t="shared" si="217"/>
        <v>20.52</v>
      </c>
      <c r="J426" s="22">
        <f t="shared" si="218"/>
        <v>17.451295999999999</v>
      </c>
      <c r="K426" s="22">
        <f t="shared" si="219"/>
        <v>23.742439999999998</v>
      </c>
      <c r="L426" s="21">
        <f t="shared" si="220"/>
        <v>41.19</v>
      </c>
      <c r="M426" s="115">
        <f t="shared" si="221"/>
        <v>69.790000000000006</v>
      </c>
      <c r="N426" s="115">
        <f t="shared" si="222"/>
        <v>94.96</v>
      </c>
      <c r="O426" s="21">
        <f t="shared" si="223"/>
        <v>164.76</v>
      </c>
      <c r="P426" s="24" t="str">
        <f>IF(O426&lt;=(Relatório!O415*1.05),"PREÇO VÁLIDO","PREÇO INVÁLIDO")</f>
        <v>PREÇO VÁLIDO</v>
      </c>
    </row>
    <row r="427" spans="1:16" ht="18" x14ac:dyDescent="0.2">
      <c r="A427" s="110" t="s">
        <v>65</v>
      </c>
      <c r="B427" s="111">
        <v>92023</v>
      </c>
      <c r="C427" s="112" t="s">
        <v>49</v>
      </c>
      <c r="D427" s="112" t="s">
        <v>31</v>
      </c>
      <c r="E427" s="136">
        <v>2</v>
      </c>
      <c r="F427" s="114">
        <f>Relatório!F416</f>
        <v>26.44</v>
      </c>
      <c r="G427" s="114">
        <f>Relatório!G416</f>
        <v>32.700000000000003</v>
      </c>
      <c r="H427" s="21">
        <f t="shared" si="216"/>
        <v>59.14</v>
      </c>
      <c r="I427" s="114">
        <f t="shared" si="217"/>
        <v>20.52</v>
      </c>
      <c r="J427" s="22">
        <f t="shared" si="218"/>
        <v>31.865488000000003</v>
      </c>
      <c r="K427" s="22">
        <f t="shared" si="219"/>
        <v>39.410040000000002</v>
      </c>
      <c r="L427" s="21">
        <f t="shared" si="220"/>
        <v>71.27</v>
      </c>
      <c r="M427" s="115">
        <f t="shared" si="221"/>
        <v>63.72</v>
      </c>
      <c r="N427" s="115">
        <f t="shared" si="222"/>
        <v>78.81</v>
      </c>
      <c r="O427" s="21">
        <f t="shared" si="223"/>
        <v>142.54</v>
      </c>
      <c r="P427" s="24" t="str">
        <f>IF(O427&lt;=(Relatório!O416*1.05),"PREÇO VÁLIDO","PREÇO INVÁLIDO")</f>
        <v>PREÇO VÁLIDO</v>
      </c>
    </row>
    <row r="428" spans="1:16" ht="18" x14ac:dyDescent="0.2">
      <c r="A428" s="110" t="s">
        <v>65</v>
      </c>
      <c r="B428" s="111">
        <v>90447</v>
      </c>
      <c r="C428" s="112" t="s">
        <v>359</v>
      </c>
      <c r="D428" s="112" t="s">
        <v>29</v>
      </c>
      <c r="E428" s="127">
        <v>176.4</v>
      </c>
      <c r="F428" s="114">
        <f>Relatório!F417</f>
        <v>1.17</v>
      </c>
      <c r="G428" s="114">
        <f>Relatório!G417</f>
        <v>9.0399999999999991</v>
      </c>
      <c r="H428" s="21">
        <f t="shared" si="216"/>
        <v>10.210000000000001</v>
      </c>
      <c r="I428" s="114">
        <f t="shared" si="217"/>
        <v>20.52</v>
      </c>
      <c r="J428" s="22">
        <f t="shared" si="218"/>
        <v>1.4100839999999999</v>
      </c>
      <c r="K428" s="22">
        <f t="shared" si="219"/>
        <v>10.895007999999999</v>
      </c>
      <c r="L428" s="21">
        <f t="shared" si="220"/>
        <v>12.3</v>
      </c>
      <c r="M428" s="115">
        <f t="shared" si="221"/>
        <v>248.63</v>
      </c>
      <c r="N428" s="115">
        <f t="shared" si="222"/>
        <v>1921.08</v>
      </c>
      <c r="O428" s="21">
        <f t="shared" si="223"/>
        <v>2169.7199999999998</v>
      </c>
      <c r="P428" s="24" t="str">
        <f>IF(O428&lt;=(Relatório!O417*1.05),"PREÇO VÁLIDO","PREÇO INVÁLIDO")</f>
        <v>PREÇO VÁLIDO</v>
      </c>
    </row>
    <row r="429" spans="1:16" ht="18" x14ac:dyDescent="0.2">
      <c r="A429" s="110" t="s">
        <v>65</v>
      </c>
      <c r="B429" s="111">
        <v>90466</v>
      </c>
      <c r="C429" s="112" t="s">
        <v>217</v>
      </c>
      <c r="D429" s="112" t="s">
        <v>29</v>
      </c>
      <c r="E429" s="127">
        <v>176.4</v>
      </c>
      <c r="F429" s="114">
        <f>Relatório!F418</f>
        <v>4.32</v>
      </c>
      <c r="G429" s="114">
        <f>Relatório!G418</f>
        <v>12.79</v>
      </c>
      <c r="H429" s="21">
        <f t="shared" si="216"/>
        <v>17.11</v>
      </c>
      <c r="I429" s="114">
        <f t="shared" si="217"/>
        <v>20.52</v>
      </c>
      <c r="J429" s="22">
        <f t="shared" si="218"/>
        <v>5.2064640000000004</v>
      </c>
      <c r="K429" s="22">
        <f t="shared" si="219"/>
        <v>15.414507999999998</v>
      </c>
      <c r="L429" s="21">
        <f t="shared" si="220"/>
        <v>20.62</v>
      </c>
      <c r="M429" s="115">
        <f t="shared" si="221"/>
        <v>918.37</v>
      </c>
      <c r="N429" s="115">
        <f t="shared" si="222"/>
        <v>2718.98</v>
      </c>
      <c r="O429" s="21">
        <f t="shared" si="223"/>
        <v>3637.36</v>
      </c>
      <c r="P429" s="24" t="str">
        <f>IF(O429&lt;=(Relatório!O418*1.05),"PREÇO VÁLIDO","PREÇO INVÁLIDO")</f>
        <v>PREÇO VÁLIDO</v>
      </c>
    </row>
    <row r="430" spans="1:16" ht="18" x14ac:dyDescent="0.2">
      <c r="A430" s="110" t="s">
        <v>65</v>
      </c>
      <c r="B430" s="111">
        <v>93653</v>
      </c>
      <c r="C430" s="112" t="s">
        <v>47</v>
      </c>
      <c r="D430" s="112" t="s">
        <v>31</v>
      </c>
      <c r="E430" s="136">
        <v>9</v>
      </c>
      <c r="F430" s="114">
        <f>Relatório!F419</f>
        <v>9.56</v>
      </c>
      <c r="G430" s="114">
        <f>Relatório!G419</f>
        <v>1.85</v>
      </c>
      <c r="H430" s="21">
        <f t="shared" si="216"/>
        <v>11.41</v>
      </c>
      <c r="I430" s="114">
        <f t="shared" si="217"/>
        <v>20.52</v>
      </c>
      <c r="J430" s="22">
        <f t="shared" si="218"/>
        <v>11.521712000000001</v>
      </c>
      <c r="K430" s="22">
        <f t="shared" si="219"/>
        <v>2.2296200000000002</v>
      </c>
      <c r="L430" s="21">
        <f t="shared" si="220"/>
        <v>13.75</v>
      </c>
      <c r="M430" s="115">
        <f t="shared" si="221"/>
        <v>103.68</v>
      </c>
      <c r="N430" s="115">
        <f t="shared" si="222"/>
        <v>20.059999999999999</v>
      </c>
      <c r="O430" s="21">
        <f t="shared" si="223"/>
        <v>123.75</v>
      </c>
      <c r="P430" s="24" t="str">
        <f>IF(O430&lt;=(Relatório!O419*1.05),"PREÇO VÁLIDO","PREÇO INVÁLIDO")</f>
        <v>PREÇO VÁLIDO</v>
      </c>
    </row>
    <row r="431" spans="1:16" x14ac:dyDescent="0.2">
      <c r="A431" s="116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117"/>
      <c r="M431" s="117"/>
      <c r="N431" s="117"/>
      <c r="O431" s="117"/>
      <c r="P431" s="117"/>
    </row>
    <row r="432" spans="1:16" x14ac:dyDescent="0.2">
      <c r="A432" s="118" t="s">
        <v>28</v>
      </c>
      <c r="B432" s="119"/>
      <c r="C432" s="119"/>
      <c r="D432" s="119"/>
      <c r="E432" s="119"/>
      <c r="F432" s="120"/>
      <c r="G432" s="120"/>
      <c r="H432" s="119"/>
      <c r="I432" s="119"/>
      <c r="J432" s="119"/>
      <c r="K432" s="119"/>
      <c r="L432" s="119"/>
      <c r="M432" s="119"/>
      <c r="N432" s="119"/>
      <c r="O432" s="121">
        <f>SUM(O395:O430)</f>
        <v>65810.39</v>
      </c>
      <c r="P432" s="122"/>
    </row>
    <row r="433" spans="1:16" x14ac:dyDescent="0.2">
      <c r="A433" s="116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117"/>
      <c r="M433" s="117"/>
      <c r="N433" s="117"/>
      <c r="O433" s="117"/>
      <c r="P433" s="117"/>
    </row>
    <row r="434" spans="1:16" x14ac:dyDescent="0.2">
      <c r="A434" s="107" t="s">
        <v>360</v>
      </c>
      <c r="B434" s="108"/>
      <c r="C434" s="108"/>
      <c r="D434" s="108"/>
      <c r="E434" s="108"/>
      <c r="F434" s="123"/>
      <c r="G434" s="123"/>
      <c r="H434" s="108"/>
      <c r="I434" s="108"/>
      <c r="J434" s="108"/>
      <c r="K434" s="108"/>
      <c r="L434" s="108"/>
      <c r="M434" s="108"/>
      <c r="N434" s="108"/>
      <c r="O434" s="108"/>
      <c r="P434" s="108"/>
    </row>
    <row r="435" spans="1:16" x14ac:dyDescent="0.2">
      <c r="A435" s="107" t="s">
        <v>361</v>
      </c>
      <c r="B435" s="108"/>
      <c r="C435" s="108"/>
      <c r="D435" s="108"/>
      <c r="E435" s="108"/>
      <c r="F435" s="123"/>
      <c r="G435" s="123"/>
      <c r="H435" s="108"/>
      <c r="I435" s="108"/>
      <c r="J435" s="108"/>
      <c r="K435" s="108"/>
      <c r="L435" s="108"/>
      <c r="M435" s="108"/>
      <c r="N435" s="108"/>
      <c r="O435" s="108"/>
      <c r="P435" s="108"/>
    </row>
    <row r="436" spans="1:16" ht="18" x14ac:dyDescent="0.2">
      <c r="A436" s="56" t="s">
        <v>14</v>
      </c>
      <c r="B436" s="55" t="s">
        <v>15</v>
      </c>
      <c r="C436" s="55" t="s">
        <v>16</v>
      </c>
      <c r="D436" s="55" t="s">
        <v>17</v>
      </c>
      <c r="E436" s="57" t="s">
        <v>18</v>
      </c>
      <c r="F436" s="55" t="s">
        <v>19</v>
      </c>
      <c r="G436" s="57" t="s">
        <v>20</v>
      </c>
      <c r="H436" s="55" t="s">
        <v>21</v>
      </c>
      <c r="I436" s="55" t="s">
        <v>22</v>
      </c>
      <c r="J436" s="55" t="s">
        <v>33</v>
      </c>
      <c r="K436" s="55" t="s">
        <v>34</v>
      </c>
      <c r="L436" s="55" t="s">
        <v>23</v>
      </c>
      <c r="M436" s="55" t="s">
        <v>35</v>
      </c>
      <c r="N436" s="55" t="s">
        <v>36</v>
      </c>
      <c r="O436" s="55" t="s">
        <v>24</v>
      </c>
      <c r="P436" s="55" t="s">
        <v>25</v>
      </c>
    </row>
    <row r="437" spans="1:16" ht="18" x14ac:dyDescent="0.2">
      <c r="A437" s="110" t="s">
        <v>65</v>
      </c>
      <c r="B437" s="111">
        <v>97599</v>
      </c>
      <c r="C437" s="112" t="s">
        <v>362</v>
      </c>
      <c r="D437" s="112" t="s">
        <v>31</v>
      </c>
      <c r="E437" s="126">
        <v>13</v>
      </c>
      <c r="F437" s="114">
        <f>Relatório!F426</f>
        <v>13.6</v>
      </c>
      <c r="G437" s="114">
        <f>Relatório!G426</f>
        <v>7.37</v>
      </c>
      <c r="H437" s="21">
        <f>TRUNC(F437+G437,2)</f>
        <v>20.97</v>
      </c>
      <c r="I437" s="114">
        <f>$B$10</f>
        <v>20.52</v>
      </c>
      <c r="J437" s="22">
        <f>F437+(I437/100*F437)</f>
        <v>16.390719999999998</v>
      </c>
      <c r="K437" s="22">
        <f>G437+(I437/100*G437)</f>
        <v>8.8823240000000006</v>
      </c>
      <c r="L437" s="21">
        <f>TRUNC(J437+K437,2)</f>
        <v>25.27</v>
      </c>
      <c r="M437" s="115">
        <f>IF((J437+K437),TRUNC((J437/(J437+K437)*O437),2),0)</f>
        <v>213.05</v>
      </c>
      <c r="N437" s="115">
        <f>IF((J437+K437),TRUNC((K437/(J437+K437)*O437),2),0)</f>
        <v>115.45</v>
      </c>
      <c r="O437" s="21">
        <f>TRUNC(L437*E437,2)</f>
        <v>328.51</v>
      </c>
      <c r="P437" s="24" t="str">
        <f>IF(O437&lt;=(Relatório!O426*1.05),"PREÇO VÁLIDO","PREÇO INVÁLIDO")</f>
        <v>PREÇO VÁLIDO</v>
      </c>
    </row>
    <row r="438" spans="1:16" x14ac:dyDescent="0.2">
      <c r="A438" s="116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117"/>
      <c r="M438" s="117"/>
      <c r="N438" s="117"/>
      <c r="O438" s="117"/>
      <c r="P438" s="117"/>
    </row>
    <row r="439" spans="1:16" x14ac:dyDescent="0.2">
      <c r="A439" s="107" t="s">
        <v>363</v>
      </c>
      <c r="B439" s="108"/>
      <c r="C439" s="108"/>
      <c r="D439" s="108"/>
      <c r="E439" s="108"/>
      <c r="F439" s="123"/>
      <c r="G439" s="123"/>
      <c r="H439" s="108"/>
      <c r="I439" s="108"/>
      <c r="J439" s="108"/>
      <c r="K439" s="108"/>
      <c r="L439" s="108"/>
      <c r="M439" s="108"/>
      <c r="N439" s="108"/>
      <c r="O439" s="108"/>
      <c r="P439" s="108"/>
    </row>
    <row r="440" spans="1:16" ht="18" x14ac:dyDescent="0.2">
      <c r="A440" s="56" t="s">
        <v>14</v>
      </c>
      <c r="B440" s="55" t="s">
        <v>15</v>
      </c>
      <c r="C440" s="55" t="s">
        <v>16</v>
      </c>
      <c r="D440" s="55" t="s">
        <v>17</v>
      </c>
      <c r="E440" s="57" t="s">
        <v>18</v>
      </c>
      <c r="F440" s="55" t="s">
        <v>19</v>
      </c>
      <c r="G440" s="57" t="s">
        <v>20</v>
      </c>
      <c r="H440" s="55" t="s">
        <v>21</v>
      </c>
      <c r="I440" s="55" t="s">
        <v>22</v>
      </c>
      <c r="J440" s="55" t="s">
        <v>33</v>
      </c>
      <c r="K440" s="55" t="s">
        <v>34</v>
      </c>
      <c r="L440" s="55" t="s">
        <v>23</v>
      </c>
      <c r="M440" s="55" t="s">
        <v>35</v>
      </c>
      <c r="N440" s="55" t="s">
        <v>36</v>
      </c>
      <c r="O440" s="55" t="s">
        <v>24</v>
      </c>
      <c r="P440" s="55" t="s">
        <v>25</v>
      </c>
    </row>
    <row r="441" spans="1:16" ht="27" x14ac:dyDescent="0.2">
      <c r="A441" s="128" t="s">
        <v>82</v>
      </c>
      <c r="B441" s="129" t="s">
        <v>364</v>
      </c>
      <c r="C441" s="129" t="s">
        <v>365</v>
      </c>
      <c r="D441" s="129" t="s">
        <v>31</v>
      </c>
      <c r="E441" s="132">
        <v>5</v>
      </c>
      <c r="F441" s="114">
        <f>Relatório!F430</f>
        <v>23.445</v>
      </c>
      <c r="G441" s="114">
        <f>Relatório!G430</f>
        <v>23.445</v>
      </c>
      <c r="H441" s="21">
        <f t="shared" ref="H441:H444" si="224">TRUNC(F441+G441,2)</f>
        <v>46.89</v>
      </c>
      <c r="I441" s="114">
        <f t="shared" ref="I441:I444" si="225">$B$10</f>
        <v>20.52</v>
      </c>
      <c r="J441" s="22">
        <f t="shared" ref="J441:J444" si="226">F441+(I441/100*F441)</f>
        <v>28.255914000000001</v>
      </c>
      <c r="K441" s="22">
        <f t="shared" ref="K441:K444" si="227">G441+(I441/100*G441)</f>
        <v>28.255914000000001</v>
      </c>
      <c r="L441" s="21">
        <f t="shared" ref="L441:L444" si="228">TRUNC(J441+K441,2)</f>
        <v>56.51</v>
      </c>
      <c r="M441" s="115">
        <f t="shared" ref="M441:M444" si="229">IF((J441+K441),TRUNC((J441/(J441+K441)*O441),2),0)</f>
        <v>141.27000000000001</v>
      </c>
      <c r="N441" s="115">
        <f t="shared" ref="N441:N444" si="230">IF((J441+K441),TRUNC((K441/(J441+K441)*O441),2),0)</f>
        <v>141.27000000000001</v>
      </c>
      <c r="O441" s="21">
        <f t="shared" ref="O441:O444" si="231">TRUNC(L441*E441,2)</f>
        <v>282.55</v>
      </c>
      <c r="P441" s="24" t="str">
        <f>IF(O441&lt;=(Relatório!O430*1.05),"PREÇO VÁLIDO","PREÇO INVÁLIDO")</f>
        <v>PREÇO VÁLIDO</v>
      </c>
    </row>
    <row r="442" spans="1:16" ht="27" x14ac:dyDescent="0.2">
      <c r="A442" s="128" t="s">
        <v>82</v>
      </c>
      <c r="B442" s="129" t="s">
        <v>366</v>
      </c>
      <c r="C442" s="129" t="s">
        <v>367</v>
      </c>
      <c r="D442" s="129" t="s">
        <v>31</v>
      </c>
      <c r="E442" s="132">
        <v>4</v>
      </c>
      <c r="F442" s="114">
        <f>Relatório!F431</f>
        <v>13.29</v>
      </c>
      <c r="G442" s="114">
        <f>Relatório!G431</f>
        <v>13.29</v>
      </c>
      <c r="H442" s="21">
        <f t="shared" si="224"/>
        <v>26.58</v>
      </c>
      <c r="I442" s="114">
        <f t="shared" si="225"/>
        <v>20.52</v>
      </c>
      <c r="J442" s="22">
        <f t="shared" si="226"/>
        <v>16.017108</v>
      </c>
      <c r="K442" s="22">
        <f t="shared" si="227"/>
        <v>16.017108</v>
      </c>
      <c r="L442" s="21">
        <f t="shared" si="228"/>
        <v>32.03</v>
      </c>
      <c r="M442" s="115">
        <f t="shared" si="229"/>
        <v>64.06</v>
      </c>
      <c r="N442" s="115">
        <f t="shared" si="230"/>
        <v>64.06</v>
      </c>
      <c r="O442" s="21">
        <f t="shared" si="231"/>
        <v>128.12</v>
      </c>
      <c r="P442" s="24" t="str">
        <f>IF(O442&lt;=(Relatório!O431*1.05),"PREÇO VÁLIDO","PREÇO INVÁLIDO")</f>
        <v>PREÇO VÁLIDO</v>
      </c>
    </row>
    <row r="443" spans="1:16" ht="18" x14ac:dyDescent="0.2">
      <c r="A443" s="128" t="s">
        <v>82</v>
      </c>
      <c r="B443" s="129" t="s">
        <v>368</v>
      </c>
      <c r="C443" s="129" t="s">
        <v>369</v>
      </c>
      <c r="D443" s="129" t="s">
        <v>29</v>
      </c>
      <c r="E443" s="130">
        <v>144.76</v>
      </c>
      <c r="F443" s="114">
        <f>Relatório!F432</f>
        <v>7.4050000000000002</v>
      </c>
      <c r="G443" s="114">
        <f>Relatório!G432</f>
        <v>7.4050000000000002</v>
      </c>
      <c r="H443" s="21">
        <f t="shared" si="224"/>
        <v>14.81</v>
      </c>
      <c r="I443" s="114">
        <f t="shared" si="225"/>
        <v>20.52</v>
      </c>
      <c r="J443" s="22">
        <f t="shared" si="226"/>
        <v>8.9245060000000009</v>
      </c>
      <c r="K443" s="22">
        <f t="shared" si="227"/>
        <v>8.9245060000000009</v>
      </c>
      <c r="L443" s="21">
        <f t="shared" si="228"/>
        <v>17.84</v>
      </c>
      <c r="M443" s="115">
        <f t="shared" si="229"/>
        <v>1291.25</v>
      </c>
      <c r="N443" s="115">
        <f t="shared" si="230"/>
        <v>1291.25</v>
      </c>
      <c r="O443" s="21">
        <f t="shared" si="231"/>
        <v>2582.5100000000002</v>
      </c>
      <c r="P443" s="24" t="str">
        <f>IF(O443&lt;=(Relatório!O432*1.05),"PREÇO VÁLIDO","PREÇO INVÁLIDO")</f>
        <v>PREÇO VÁLIDO</v>
      </c>
    </row>
    <row r="444" spans="1:16" ht="27" x14ac:dyDescent="0.2">
      <c r="A444" s="128" t="s">
        <v>82</v>
      </c>
      <c r="B444" s="129" t="s">
        <v>370</v>
      </c>
      <c r="C444" s="129" t="s">
        <v>371</v>
      </c>
      <c r="D444" s="129" t="s">
        <v>31</v>
      </c>
      <c r="E444" s="131">
        <v>44</v>
      </c>
      <c r="F444" s="114">
        <f>Relatório!F433</f>
        <v>9.4749999999999996</v>
      </c>
      <c r="G444" s="114">
        <f>Relatório!G433</f>
        <v>9.4749999999999996</v>
      </c>
      <c r="H444" s="21">
        <f t="shared" si="224"/>
        <v>18.95</v>
      </c>
      <c r="I444" s="114">
        <f t="shared" si="225"/>
        <v>20.52</v>
      </c>
      <c r="J444" s="22">
        <f t="shared" si="226"/>
        <v>11.419269999999999</v>
      </c>
      <c r="K444" s="22">
        <f t="shared" si="227"/>
        <v>11.419269999999999</v>
      </c>
      <c r="L444" s="21">
        <f t="shared" si="228"/>
        <v>22.83</v>
      </c>
      <c r="M444" s="115">
        <f t="shared" si="229"/>
        <v>502.26</v>
      </c>
      <c r="N444" s="115">
        <f t="shared" si="230"/>
        <v>502.26</v>
      </c>
      <c r="O444" s="21">
        <f t="shared" si="231"/>
        <v>1004.52</v>
      </c>
      <c r="P444" s="24" t="str">
        <f>IF(O444&lt;=(Relatório!O433*1.05),"PREÇO VÁLIDO","PREÇO INVÁLIDO")</f>
        <v>PREÇO VÁLIDO</v>
      </c>
    </row>
    <row r="445" spans="1:16" x14ac:dyDescent="0.2">
      <c r="A445" s="116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117"/>
      <c r="M445" s="117"/>
      <c r="N445" s="117"/>
      <c r="O445" s="117"/>
      <c r="P445" s="117"/>
    </row>
    <row r="446" spans="1:16" x14ac:dyDescent="0.2">
      <c r="A446" s="107" t="s">
        <v>372</v>
      </c>
      <c r="B446" s="108"/>
      <c r="C446" s="108"/>
      <c r="D446" s="108"/>
      <c r="E446" s="108"/>
      <c r="F446" s="123"/>
      <c r="G446" s="123"/>
      <c r="H446" s="108"/>
      <c r="I446" s="108"/>
      <c r="J446" s="108"/>
      <c r="K446" s="108"/>
      <c r="L446" s="108"/>
      <c r="M446" s="108"/>
      <c r="N446" s="108"/>
      <c r="O446" s="108"/>
      <c r="P446" s="108"/>
    </row>
    <row r="447" spans="1:16" ht="18" x14ac:dyDescent="0.2">
      <c r="A447" s="56" t="s">
        <v>14</v>
      </c>
      <c r="B447" s="55" t="s">
        <v>15</v>
      </c>
      <c r="C447" s="55" t="s">
        <v>16</v>
      </c>
      <c r="D447" s="55" t="s">
        <v>17</v>
      </c>
      <c r="E447" s="57" t="s">
        <v>18</v>
      </c>
      <c r="F447" s="55" t="s">
        <v>19</v>
      </c>
      <c r="G447" s="57" t="s">
        <v>20</v>
      </c>
      <c r="H447" s="55" t="s">
        <v>21</v>
      </c>
      <c r="I447" s="55" t="s">
        <v>22</v>
      </c>
      <c r="J447" s="55" t="s">
        <v>33</v>
      </c>
      <c r="K447" s="55" t="s">
        <v>34</v>
      </c>
      <c r="L447" s="55" t="s">
        <v>23</v>
      </c>
      <c r="M447" s="55" t="s">
        <v>35</v>
      </c>
      <c r="N447" s="55" t="s">
        <v>36</v>
      </c>
      <c r="O447" s="55" t="s">
        <v>24</v>
      </c>
      <c r="P447" s="55" t="s">
        <v>25</v>
      </c>
    </row>
    <row r="448" spans="1:16" ht="18" x14ac:dyDescent="0.2">
      <c r="A448" s="110" t="s">
        <v>65</v>
      </c>
      <c r="B448" s="111">
        <v>92368</v>
      </c>
      <c r="C448" s="112" t="s">
        <v>373</v>
      </c>
      <c r="D448" s="112" t="s">
        <v>29</v>
      </c>
      <c r="E448" s="126">
        <v>16.11</v>
      </c>
      <c r="F448" s="114">
        <f>Relatório!F437</f>
        <v>118.67</v>
      </c>
      <c r="G448" s="114">
        <f>Relatório!G437</f>
        <v>13.32</v>
      </c>
      <c r="H448" s="21">
        <f t="shared" ref="H448:H461" si="232">TRUNC(F448+G448,2)</f>
        <v>131.99</v>
      </c>
      <c r="I448" s="114">
        <f t="shared" ref="I448:I461" si="233">$B$10</f>
        <v>20.52</v>
      </c>
      <c r="J448" s="22">
        <f t="shared" ref="J448:J461" si="234">F448+(I448/100*F448)</f>
        <v>143.021084</v>
      </c>
      <c r="K448" s="22">
        <f t="shared" ref="K448:K461" si="235">G448+(I448/100*G448)</f>
        <v>16.053263999999999</v>
      </c>
      <c r="L448" s="21">
        <f t="shared" ref="L448:L461" si="236">TRUNC(J448+K448,2)</f>
        <v>159.07</v>
      </c>
      <c r="M448" s="115">
        <f t="shared" ref="M448:M461" si="237">IF((J448+K448),TRUNC((J448/(J448+K448)*O448),2),0)</f>
        <v>2303.9899999999998</v>
      </c>
      <c r="N448" s="115">
        <f t="shared" ref="N448:N461" si="238">IF((J448+K448),TRUNC((K448/(J448+K448)*O448),2),0)</f>
        <v>258.61</v>
      </c>
      <c r="O448" s="21">
        <f t="shared" ref="O448:O461" si="239">TRUNC(L448*E448,2)</f>
        <v>2562.61</v>
      </c>
      <c r="P448" s="24" t="str">
        <f>IF(O448&lt;=(Relatório!O437*1.05),"PREÇO VÁLIDO","PREÇO INVÁLIDO")</f>
        <v>PREÇO VÁLIDO</v>
      </c>
    </row>
    <row r="449" spans="1:16" ht="18" x14ac:dyDescent="0.2">
      <c r="A449" s="110" t="s">
        <v>65</v>
      </c>
      <c r="B449" s="111">
        <v>92367</v>
      </c>
      <c r="C449" s="112" t="s">
        <v>374</v>
      </c>
      <c r="D449" s="112" t="s">
        <v>29</v>
      </c>
      <c r="E449" s="126">
        <v>14.92</v>
      </c>
      <c r="F449" s="114">
        <f>Relatório!F438</f>
        <v>88.43</v>
      </c>
      <c r="G449" s="114">
        <f>Relatório!G438</f>
        <v>11.84</v>
      </c>
      <c r="H449" s="21">
        <f t="shared" si="232"/>
        <v>100.27</v>
      </c>
      <c r="I449" s="114">
        <f t="shared" si="233"/>
        <v>20.52</v>
      </c>
      <c r="J449" s="22">
        <f t="shared" si="234"/>
        <v>106.57583600000001</v>
      </c>
      <c r="K449" s="22">
        <f t="shared" si="235"/>
        <v>14.269568</v>
      </c>
      <c r="L449" s="21">
        <f t="shared" si="236"/>
        <v>120.84</v>
      </c>
      <c r="M449" s="115">
        <f t="shared" si="237"/>
        <v>1590.03</v>
      </c>
      <c r="N449" s="115">
        <f t="shared" si="238"/>
        <v>212.89</v>
      </c>
      <c r="O449" s="21">
        <f t="shared" si="239"/>
        <v>1802.93</v>
      </c>
      <c r="P449" s="24" t="str">
        <f>IF(O449&lt;=(Relatório!O438*1.05),"PREÇO VÁLIDO","PREÇO INVÁLIDO")</f>
        <v>PREÇO VÁLIDO</v>
      </c>
    </row>
    <row r="450" spans="1:16" ht="18" x14ac:dyDescent="0.2">
      <c r="A450" s="110" t="s">
        <v>65</v>
      </c>
      <c r="B450" s="111">
        <v>92636</v>
      </c>
      <c r="C450" s="112" t="s">
        <v>375</v>
      </c>
      <c r="D450" s="112" t="s">
        <v>31</v>
      </c>
      <c r="E450" s="136">
        <v>4</v>
      </c>
      <c r="F450" s="114">
        <f>Relatório!F439</f>
        <v>152.31</v>
      </c>
      <c r="G450" s="114">
        <f>Relatório!G439</f>
        <v>60.02</v>
      </c>
      <c r="H450" s="21">
        <f t="shared" si="232"/>
        <v>212.33</v>
      </c>
      <c r="I450" s="114">
        <f t="shared" si="233"/>
        <v>20.52</v>
      </c>
      <c r="J450" s="22">
        <f t="shared" si="234"/>
        <v>183.56401199999999</v>
      </c>
      <c r="K450" s="22">
        <f t="shared" si="235"/>
        <v>72.336104000000006</v>
      </c>
      <c r="L450" s="21">
        <f t="shared" si="236"/>
        <v>255.9</v>
      </c>
      <c r="M450" s="115">
        <f t="shared" si="237"/>
        <v>734.25</v>
      </c>
      <c r="N450" s="115">
        <f t="shared" si="238"/>
        <v>289.33999999999997</v>
      </c>
      <c r="O450" s="21">
        <f t="shared" si="239"/>
        <v>1023.6</v>
      </c>
      <c r="P450" s="24" t="str">
        <f>IF(O450&lt;=(Relatório!O439*1.05),"PREÇO VÁLIDO","PREÇO INVÁLIDO")</f>
        <v>PREÇO VÁLIDO</v>
      </c>
    </row>
    <row r="451" spans="1:16" ht="18" x14ac:dyDescent="0.2">
      <c r="A451" s="110" t="s">
        <v>65</v>
      </c>
      <c r="B451" s="111">
        <v>92390</v>
      </c>
      <c r="C451" s="112" t="s">
        <v>376</v>
      </c>
      <c r="D451" s="112" t="s">
        <v>31</v>
      </c>
      <c r="E451" s="136">
        <v>1</v>
      </c>
      <c r="F451" s="114">
        <f>Relatório!F440</f>
        <v>109.65</v>
      </c>
      <c r="G451" s="114">
        <f>Relatório!G440</f>
        <v>53.34</v>
      </c>
      <c r="H451" s="21">
        <f t="shared" si="232"/>
        <v>162.99</v>
      </c>
      <c r="I451" s="114">
        <f t="shared" si="233"/>
        <v>20.52</v>
      </c>
      <c r="J451" s="22">
        <f t="shared" si="234"/>
        <v>132.15018000000001</v>
      </c>
      <c r="K451" s="22">
        <f t="shared" si="235"/>
        <v>64.285368000000005</v>
      </c>
      <c r="L451" s="21">
        <f t="shared" si="236"/>
        <v>196.43</v>
      </c>
      <c r="M451" s="115">
        <f t="shared" si="237"/>
        <v>132.13999999999999</v>
      </c>
      <c r="N451" s="115">
        <f t="shared" si="238"/>
        <v>64.28</v>
      </c>
      <c r="O451" s="21">
        <f t="shared" si="239"/>
        <v>196.43</v>
      </c>
      <c r="P451" s="24" t="str">
        <f>IF(O451&lt;=(Relatório!O440*1.05),"PREÇO VÁLIDO","PREÇO INVÁLIDO")</f>
        <v>PREÇO VÁLIDO</v>
      </c>
    </row>
    <row r="452" spans="1:16" ht="18" x14ac:dyDescent="0.2">
      <c r="A452" s="110" t="s">
        <v>65</v>
      </c>
      <c r="B452" s="111">
        <v>92642</v>
      </c>
      <c r="C452" s="112" t="s">
        <v>377</v>
      </c>
      <c r="D452" s="112" t="s">
        <v>31</v>
      </c>
      <c r="E452" s="136">
        <v>3</v>
      </c>
      <c r="F452" s="114">
        <f>Relatório!F441</f>
        <v>151.80000000000001</v>
      </c>
      <c r="G452" s="114">
        <f>Relatório!G441</f>
        <v>71.09</v>
      </c>
      <c r="H452" s="21">
        <f t="shared" si="232"/>
        <v>222.89</v>
      </c>
      <c r="I452" s="114">
        <f t="shared" si="233"/>
        <v>20.52</v>
      </c>
      <c r="J452" s="22">
        <f t="shared" si="234"/>
        <v>182.94936000000001</v>
      </c>
      <c r="K452" s="22">
        <f t="shared" si="235"/>
        <v>85.677668000000011</v>
      </c>
      <c r="L452" s="21">
        <f t="shared" si="236"/>
        <v>268.62</v>
      </c>
      <c r="M452" s="115">
        <f t="shared" si="237"/>
        <v>548.83000000000004</v>
      </c>
      <c r="N452" s="115">
        <f t="shared" si="238"/>
        <v>257.02</v>
      </c>
      <c r="O452" s="21">
        <f t="shared" si="239"/>
        <v>805.86</v>
      </c>
      <c r="P452" s="24" t="str">
        <f>IF(O452&lt;=(Relatório!O441*1.05),"PREÇO VÁLIDO","PREÇO INVÁLIDO")</f>
        <v>PREÇO VÁLIDO</v>
      </c>
    </row>
    <row r="453" spans="1:16" ht="18" x14ac:dyDescent="0.2">
      <c r="A453" s="110" t="s">
        <v>65</v>
      </c>
      <c r="B453" s="111">
        <v>92644</v>
      </c>
      <c r="C453" s="112" t="s">
        <v>378</v>
      </c>
      <c r="D453" s="112" t="s">
        <v>31</v>
      </c>
      <c r="E453" s="136">
        <v>2</v>
      </c>
      <c r="F453" s="114">
        <f>Relatório!F442</f>
        <v>201</v>
      </c>
      <c r="G453" s="114">
        <f>Relatório!G442</f>
        <v>80.03</v>
      </c>
      <c r="H453" s="21">
        <f t="shared" si="232"/>
        <v>281.02999999999997</v>
      </c>
      <c r="I453" s="114">
        <f t="shared" si="233"/>
        <v>20.52</v>
      </c>
      <c r="J453" s="22">
        <f t="shared" si="234"/>
        <v>242.24520000000001</v>
      </c>
      <c r="K453" s="22">
        <f t="shared" si="235"/>
        <v>96.452156000000002</v>
      </c>
      <c r="L453" s="21">
        <f t="shared" si="236"/>
        <v>338.69</v>
      </c>
      <c r="M453" s="115">
        <f t="shared" si="237"/>
        <v>484.47</v>
      </c>
      <c r="N453" s="115">
        <f t="shared" si="238"/>
        <v>192.9</v>
      </c>
      <c r="O453" s="21">
        <f t="shared" si="239"/>
        <v>677.38</v>
      </c>
      <c r="P453" s="24" t="str">
        <f>IF(O453&lt;=(Relatório!O442*1.05),"PREÇO VÁLIDO","PREÇO INVÁLIDO")</f>
        <v>PREÇO VÁLIDO</v>
      </c>
    </row>
    <row r="454" spans="1:16" ht="18" x14ac:dyDescent="0.2">
      <c r="A454" s="110" t="s">
        <v>65</v>
      </c>
      <c r="B454" s="111">
        <v>92936</v>
      </c>
      <c r="C454" s="112" t="s">
        <v>379</v>
      </c>
      <c r="D454" s="112" t="s">
        <v>31</v>
      </c>
      <c r="E454" s="136">
        <v>1</v>
      </c>
      <c r="F454" s="114">
        <f>Relatório!F443</f>
        <v>122.89</v>
      </c>
      <c r="G454" s="114">
        <f>Relatório!G443</f>
        <v>40.01</v>
      </c>
      <c r="H454" s="21">
        <f t="shared" si="232"/>
        <v>162.9</v>
      </c>
      <c r="I454" s="114">
        <f t="shared" si="233"/>
        <v>20.52</v>
      </c>
      <c r="J454" s="22">
        <f t="shared" si="234"/>
        <v>148.10702800000001</v>
      </c>
      <c r="K454" s="22">
        <f t="shared" si="235"/>
        <v>48.220051999999995</v>
      </c>
      <c r="L454" s="21">
        <f t="shared" si="236"/>
        <v>196.32</v>
      </c>
      <c r="M454" s="115">
        <f t="shared" si="237"/>
        <v>148.1</v>
      </c>
      <c r="N454" s="115">
        <f t="shared" si="238"/>
        <v>48.21</v>
      </c>
      <c r="O454" s="21">
        <f t="shared" si="239"/>
        <v>196.32</v>
      </c>
      <c r="P454" s="24" t="str">
        <f>IF(O454&lt;=(Relatório!O443*1.05),"PREÇO VÁLIDO","PREÇO INVÁLIDO")</f>
        <v>PREÇO VÁLIDO</v>
      </c>
    </row>
    <row r="455" spans="1:16" ht="18" x14ac:dyDescent="0.2">
      <c r="A455" s="110" t="s">
        <v>65</v>
      </c>
      <c r="B455" s="111">
        <v>92378</v>
      </c>
      <c r="C455" s="112" t="s">
        <v>380</v>
      </c>
      <c r="D455" s="112" t="s">
        <v>31</v>
      </c>
      <c r="E455" s="136">
        <v>1</v>
      </c>
      <c r="F455" s="114">
        <f>Relatório!F444</f>
        <v>77.290000000000006</v>
      </c>
      <c r="G455" s="114">
        <f>Relatório!G444</f>
        <v>35.57</v>
      </c>
      <c r="H455" s="21">
        <f t="shared" si="232"/>
        <v>112.86</v>
      </c>
      <c r="I455" s="114">
        <f t="shared" si="233"/>
        <v>20.52</v>
      </c>
      <c r="J455" s="22">
        <f t="shared" si="234"/>
        <v>93.149908000000011</v>
      </c>
      <c r="K455" s="22">
        <f t="shared" si="235"/>
        <v>42.868963999999998</v>
      </c>
      <c r="L455" s="21">
        <f t="shared" si="236"/>
        <v>136.01</v>
      </c>
      <c r="M455" s="115">
        <f t="shared" si="237"/>
        <v>93.14</v>
      </c>
      <c r="N455" s="115">
        <f t="shared" si="238"/>
        <v>42.86</v>
      </c>
      <c r="O455" s="21">
        <f t="shared" si="239"/>
        <v>136.01</v>
      </c>
      <c r="P455" s="24" t="str">
        <f>IF(O455&lt;=(Relatório!O444*1.05),"PREÇO VÁLIDO","PREÇO INVÁLIDO")</f>
        <v>PREÇO VÁLIDO</v>
      </c>
    </row>
    <row r="456" spans="1:16" ht="18" x14ac:dyDescent="0.2">
      <c r="A456" s="110" t="s">
        <v>65</v>
      </c>
      <c r="B456" s="111">
        <v>94500</v>
      </c>
      <c r="C456" s="112" t="s">
        <v>381</v>
      </c>
      <c r="D456" s="112" t="s">
        <v>31</v>
      </c>
      <c r="E456" s="136">
        <v>3</v>
      </c>
      <c r="F456" s="114">
        <f>Relatório!F445</f>
        <v>323.52</v>
      </c>
      <c r="G456" s="114">
        <f>Relatório!G445</f>
        <v>27.5</v>
      </c>
      <c r="H456" s="21">
        <f t="shared" si="232"/>
        <v>351.02</v>
      </c>
      <c r="I456" s="114">
        <f t="shared" si="233"/>
        <v>20.52</v>
      </c>
      <c r="J456" s="22">
        <f t="shared" si="234"/>
        <v>389.90630399999998</v>
      </c>
      <c r="K456" s="22">
        <f t="shared" si="235"/>
        <v>33.143000000000001</v>
      </c>
      <c r="L456" s="21">
        <f t="shared" si="236"/>
        <v>423.04</v>
      </c>
      <c r="M456" s="115">
        <f t="shared" si="237"/>
        <v>1169.69</v>
      </c>
      <c r="N456" s="115">
        <f t="shared" si="238"/>
        <v>99.42</v>
      </c>
      <c r="O456" s="21">
        <f t="shared" si="239"/>
        <v>1269.1199999999999</v>
      </c>
      <c r="P456" s="24" t="str">
        <f>IF(O456&lt;=(Relatório!O445*1.05),"PREÇO VÁLIDO","PREÇO INVÁLIDO")</f>
        <v>PREÇO VÁLIDO</v>
      </c>
    </row>
    <row r="457" spans="1:16" ht="18" x14ac:dyDescent="0.2">
      <c r="A457" s="110" t="s">
        <v>65</v>
      </c>
      <c r="B457" s="111">
        <v>99633</v>
      </c>
      <c r="C457" s="112" t="s">
        <v>382</v>
      </c>
      <c r="D457" s="112" t="s">
        <v>31</v>
      </c>
      <c r="E457" s="136">
        <v>1</v>
      </c>
      <c r="F457" s="114">
        <f>Relatório!F446</f>
        <v>440.3</v>
      </c>
      <c r="G457" s="114">
        <f>Relatório!G446</f>
        <v>27.5</v>
      </c>
      <c r="H457" s="21">
        <f t="shared" si="232"/>
        <v>467.8</v>
      </c>
      <c r="I457" s="114">
        <f t="shared" si="233"/>
        <v>20.52</v>
      </c>
      <c r="J457" s="22">
        <f t="shared" si="234"/>
        <v>530.64956000000006</v>
      </c>
      <c r="K457" s="22">
        <f t="shared" si="235"/>
        <v>33.143000000000001</v>
      </c>
      <c r="L457" s="21">
        <f t="shared" si="236"/>
        <v>563.79</v>
      </c>
      <c r="M457" s="115">
        <f t="shared" si="237"/>
        <v>530.64</v>
      </c>
      <c r="N457" s="115">
        <f t="shared" si="238"/>
        <v>33.14</v>
      </c>
      <c r="O457" s="21">
        <f t="shared" si="239"/>
        <v>563.79</v>
      </c>
      <c r="P457" s="24" t="str">
        <f>IF(O457&lt;=(Relatório!O446*1.05),"PREÇO VÁLIDO","PREÇO INVÁLIDO")</f>
        <v>PREÇO VÁLIDO</v>
      </c>
    </row>
    <row r="458" spans="1:16" ht="18" x14ac:dyDescent="0.2">
      <c r="A458" s="110" t="s">
        <v>65</v>
      </c>
      <c r="B458" s="111">
        <v>94714</v>
      </c>
      <c r="C458" s="112" t="s">
        <v>383</v>
      </c>
      <c r="D458" s="112" t="s">
        <v>31</v>
      </c>
      <c r="E458" s="136">
        <v>2</v>
      </c>
      <c r="F458" s="114">
        <f>Relatório!F447</f>
        <v>299.63</v>
      </c>
      <c r="G458" s="114">
        <f>Relatório!G447</f>
        <v>13.59</v>
      </c>
      <c r="H458" s="21">
        <f t="shared" si="232"/>
        <v>313.22000000000003</v>
      </c>
      <c r="I458" s="114">
        <f t="shared" si="233"/>
        <v>20.52</v>
      </c>
      <c r="J458" s="22">
        <f t="shared" si="234"/>
        <v>361.11407600000001</v>
      </c>
      <c r="K458" s="22">
        <f t="shared" si="235"/>
        <v>16.378668000000001</v>
      </c>
      <c r="L458" s="21">
        <f t="shared" si="236"/>
        <v>377.49</v>
      </c>
      <c r="M458" s="115">
        <f t="shared" si="237"/>
        <v>722.22</v>
      </c>
      <c r="N458" s="115">
        <f t="shared" si="238"/>
        <v>32.75</v>
      </c>
      <c r="O458" s="21">
        <f t="shared" si="239"/>
        <v>754.98</v>
      </c>
      <c r="P458" s="24" t="str">
        <f>IF(O458&lt;=(Relatório!O447*1.05),"PREÇO VÁLIDO","PREÇO INVÁLIDO")</f>
        <v>PREÇO VÁLIDO</v>
      </c>
    </row>
    <row r="459" spans="1:16" ht="18" x14ac:dyDescent="0.2">
      <c r="A459" s="128" t="s">
        <v>82</v>
      </c>
      <c r="B459" s="129" t="s">
        <v>384</v>
      </c>
      <c r="C459" s="129" t="s">
        <v>385</v>
      </c>
      <c r="D459" s="129" t="s">
        <v>31</v>
      </c>
      <c r="E459" s="132">
        <v>3</v>
      </c>
      <c r="F459" s="114">
        <f>Relatório!F448</f>
        <v>25.395</v>
      </c>
      <c r="G459" s="114">
        <f>Relatório!G448</f>
        <v>25.395</v>
      </c>
      <c r="H459" s="21">
        <f t="shared" si="232"/>
        <v>50.79</v>
      </c>
      <c r="I459" s="114">
        <f t="shared" si="233"/>
        <v>20.52</v>
      </c>
      <c r="J459" s="22">
        <f t="shared" si="234"/>
        <v>30.606054</v>
      </c>
      <c r="K459" s="22">
        <f t="shared" si="235"/>
        <v>30.606054</v>
      </c>
      <c r="L459" s="21">
        <f t="shared" si="236"/>
        <v>61.21</v>
      </c>
      <c r="M459" s="115">
        <f t="shared" si="237"/>
        <v>91.81</v>
      </c>
      <c r="N459" s="115">
        <f t="shared" si="238"/>
        <v>91.81</v>
      </c>
      <c r="O459" s="21">
        <f t="shared" si="239"/>
        <v>183.63</v>
      </c>
      <c r="P459" s="24" t="str">
        <f>IF(O459&lt;=(Relatório!O448*1.05),"PREÇO VÁLIDO","PREÇO INVÁLIDO")</f>
        <v>PREÇO VÁLIDO</v>
      </c>
    </row>
    <row r="460" spans="1:16" ht="27" x14ac:dyDescent="0.2">
      <c r="A460" s="128" t="s">
        <v>186</v>
      </c>
      <c r="B460" s="129" t="s">
        <v>386</v>
      </c>
      <c r="C460" s="129" t="s">
        <v>387</v>
      </c>
      <c r="D460" s="129" t="s">
        <v>31</v>
      </c>
      <c r="E460" s="132">
        <v>2</v>
      </c>
      <c r="F460" s="114">
        <f>Relatório!F449</f>
        <v>901.57</v>
      </c>
      <c r="G460" s="114">
        <f>Relatório!G449</f>
        <v>901.57</v>
      </c>
      <c r="H460" s="21">
        <f t="shared" si="232"/>
        <v>1803.14</v>
      </c>
      <c r="I460" s="114">
        <f t="shared" si="233"/>
        <v>20.52</v>
      </c>
      <c r="J460" s="22">
        <f t="shared" si="234"/>
        <v>1086.5721640000002</v>
      </c>
      <c r="K460" s="22">
        <f t="shared" si="235"/>
        <v>1086.5721640000002</v>
      </c>
      <c r="L460" s="21">
        <f t="shared" si="236"/>
        <v>2173.14</v>
      </c>
      <c r="M460" s="115">
        <f t="shared" si="237"/>
        <v>2173.14</v>
      </c>
      <c r="N460" s="115">
        <f t="shared" si="238"/>
        <v>2173.14</v>
      </c>
      <c r="O460" s="21">
        <f t="shared" si="239"/>
        <v>4346.28</v>
      </c>
      <c r="P460" s="24" t="str">
        <f>IF(O460&lt;=(Relatório!O449*1.05),"PREÇO VÁLIDO","PREÇO INVÁLIDO")</f>
        <v>PREÇO VÁLIDO</v>
      </c>
    </row>
    <row r="461" spans="1:16" ht="18" x14ac:dyDescent="0.2">
      <c r="A461" s="128" t="s">
        <v>186</v>
      </c>
      <c r="B461" s="129" t="s">
        <v>388</v>
      </c>
      <c r="C461" s="129" t="s">
        <v>389</v>
      </c>
      <c r="D461" s="129" t="s">
        <v>31</v>
      </c>
      <c r="E461" s="132">
        <v>2</v>
      </c>
      <c r="F461" s="114">
        <f>Relatório!F450</f>
        <v>11.62</v>
      </c>
      <c r="G461" s="114">
        <f>Relatório!G450</f>
        <v>20.36</v>
      </c>
      <c r="H461" s="21">
        <f t="shared" si="232"/>
        <v>31.98</v>
      </c>
      <c r="I461" s="114">
        <f t="shared" si="233"/>
        <v>20.52</v>
      </c>
      <c r="J461" s="22">
        <f t="shared" si="234"/>
        <v>14.004423999999998</v>
      </c>
      <c r="K461" s="22">
        <f t="shared" si="235"/>
        <v>24.537872</v>
      </c>
      <c r="L461" s="21">
        <f t="shared" si="236"/>
        <v>38.54</v>
      </c>
      <c r="M461" s="115">
        <f t="shared" si="237"/>
        <v>28</v>
      </c>
      <c r="N461" s="115">
        <f t="shared" si="238"/>
        <v>49.07</v>
      </c>
      <c r="O461" s="21">
        <f t="shared" si="239"/>
        <v>77.08</v>
      </c>
      <c r="P461" s="24" t="str">
        <f>IF(O461&lt;=(Relatório!O450*1.05),"PREÇO VÁLIDO","PREÇO INVÁLIDO")</f>
        <v>PREÇO VÁLIDO</v>
      </c>
    </row>
    <row r="462" spans="1:16" x14ac:dyDescent="0.2">
      <c r="A462" s="116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117"/>
      <c r="M462" s="117"/>
      <c r="N462" s="117"/>
      <c r="O462" s="117"/>
      <c r="P462" s="117"/>
    </row>
    <row r="463" spans="1:16" x14ac:dyDescent="0.2">
      <c r="A463" s="107" t="s">
        <v>390</v>
      </c>
      <c r="B463" s="108"/>
      <c r="C463" s="108"/>
      <c r="D463" s="108"/>
      <c r="E463" s="108"/>
      <c r="F463" s="123"/>
      <c r="G463" s="123"/>
      <c r="H463" s="108"/>
      <c r="I463" s="108"/>
      <c r="J463" s="108"/>
      <c r="K463" s="108"/>
      <c r="L463" s="108"/>
      <c r="M463" s="108"/>
      <c r="N463" s="108"/>
      <c r="O463" s="108"/>
      <c r="P463" s="108"/>
    </row>
    <row r="464" spans="1:16" ht="18" x14ac:dyDescent="0.2">
      <c r="A464" s="56" t="s">
        <v>14</v>
      </c>
      <c r="B464" s="55" t="s">
        <v>15</v>
      </c>
      <c r="C464" s="55" t="s">
        <v>16</v>
      </c>
      <c r="D464" s="55" t="s">
        <v>17</v>
      </c>
      <c r="E464" s="57" t="s">
        <v>18</v>
      </c>
      <c r="F464" s="55" t="s">
        <v>19</v>
      </c>
      <c r="G464" s="57" t="s">
        <v>20</v>
      </c>
      <c r="H464" s="55" t="s">
        <v>21</v>
      </c>
      <c r="I464" s="55" t="s">
        <v>22</v>
      </c>
      <c r="J464" s="55" t="s">
        <v>33</v>
      </c>
      <c r="K464" s="55" t="s">
        <v>34</v>
      </c>
      <c r="L464" s="55" t="s">
        <v>23</v>
      </c>
      <c r="M464" s="55" t="s">
        <v>35</v>
      </c>
      <c r="N464" s="55" t="s">
        <v>36</v>
      </c>
      <c r="O464" s="55" t="s">
        <v>24</v>
      </c>
      <c r="P464" s="55" t="s">
        <v>25</v>
      </c>
    </row>
    <row r="465" spans="1:16" ht="18" x14ac:dyDescent="0.2">
      <c r="A465" s="128" t="s">
        <v>82</v>
      </c>
      <c r="B465" s="129" t="s">
        <v>391</v>
      </c>
      <c r="C465" s="129" t="s">
        <v>392</v>
      </c>
      <c r="D465" s="129" t="s">
        <v>31</v>
      </c>
      <c r="E465" s="131">
        <v>23</v>
      </c>
      <c r="F465" s="114">
        <f>Relatório!F454</f>
        <v>14.025</v>
      </c>
      <c r="G465" s="114">
        <f>Relatório!G454</f>
        <v>14.025</v>
      </c>
      <c r="H465" s="21">
        <f t="shared" ref="H465:H472" si="240">TRUNC(F465+G465,2)</f>
        <v>28.05</v>
      </c>
      <c r="I465" s="114">
        <f t="shared" ref="I465:I472" si="241">$B$10</f>
        <v>20.52</v>
      </c>
      <c r="J465" s="22">
        <f t="shared" ref="J465:J472" si="242">F465+(I465/100*F465)</f>
        <v>16.902930000000001</v>
      </c>
      <c r="K465" s="22">
        <f t="shared" ref="K465:K472" si="243">G465+(I465/100*G465)</f>
        <v>16.902930000000001</v>
      </c>
      <c r="L465" s="21">
        <f t="shared" ref="L465:L472" si="244">TRUNC(J465+K465,2)</f>
        <v>33.799999999999997</v>
      </c>
      <c r="M465" s="115">
        <f t="shared" ref="M465:M472" si="245">IF((J465+K465),TRUNC((J465/(J465+K465)*O465),2),0)</f>
        <v>388.7</v>
      </c>
      <c r="N465" s="115">
        <f t="shared" ref="N465:N472" si="246">IF((J465+K465),TRUNC((K465/(J465+K465)*O465),2),0)</f>
        <v>388.7</v>
      </c>
      <c r="O465" s="21">
        <f t="shared" ref="O465:O472" si="247">TRUNC(L465*E465,2)</f>
        <v>777.4</v>
      </c>
      <c r="P465" s="24" t="str">
        <f>IF(O465&lt;=(Relatório!O454*1.05),"PREÇO VÁLIDO","PREÇO INVÁLIDO")</f>
        <v>PREÇO VÁLIDO</v>
      </c>
    </row>
    <row r="466" spans="1:16" ht="18" x14ac:dyDescent="0.2">
      <c r="A466" s="128" t="s">
        <v>82</v>
      </c>
      <c r="B466" s="129" t="s">
        <v>333</v>
      </c>
      <c r="C466" s="129" t="s">
        <v>334</v>
      </c>
      <c r="D466" s="129" t="s">
        <v>31</v>
      </c>
      <c r="E466" s="131">
        <v>19</v>
      </c>
      <c r="F466" s="114">
        <f>Relatório!F455</f>
        <v>4.335</v>
      </c>
      <c r="G466" s="114">
        <f>Relatório!G455</f>
        <v>4.335</v>
      </c>
      <c r="H466" s="21">
        <f t="shared" si="240"/>
        <v>8.67</v>
      </c>
      <c r="I466" s="114">
        <f t="shared" si="241"/>
        <v>20.52</v>
      </c>
      <c r="J466" s="22">
        <f t="shared" si="242"/>
        <v>5.2245419999999996</v>
      </c>
      <c r="K466" s="22">
        <f t="shared" si="243"/>
        <v>5.2245419999999996</v>
      </c>
      <c r="L466" s="21">
        <f t="shared" si="244"/>
        <v>10.44</v>
      </c>
      <c r="M466" s="115">
        <f t="shared" si="245"/>
        <v>99.18</v>
      </c>
      <c r="N466" s="115">
        <f t="shared" si="246"/>
        <v>99.18</v>
      </c>
      <c r="O466" s="21">
        <f t="shared" si="247"/>
        <v>198.36</v>
      </c>
      <c r="P466" s="24" t="str">
        <f>IF(O466&lt;=(Relatório!O455*1.05),"PREÇO VÁLIDO","PREÇO INVÁLIDO")</f>
        <v>PREÇO VÁLIDO</v>
      </c>
    </row>
    <row r="467" spans="1:16" ht="18" x14ac:dyDescent="0.2">
      <c r="A467" s="128" t="s">
        <v>82</v>
      </c>
      <c r="B467" s="129" t="s">
        <v>393</v>
      </c>
      <c r="C467" s="129" t="s">
        <v>394</v>
      </c>
      <c r="D467" s="129" t="s">
        <v>31</v>
      </c>
      <c r="E467" s="132">
        <v>2</v>
      </c>
      <c r="F467" s="114">
        <f>Relatório!F456</f>
        <v>128.65</v>
      </c>
      <c r="G467" s="114">
        <f>Relatório!G456</f>
        <v>128.65</v>
      </c>
      <c r="H467" s="21">
        <f t="shared" si="240"/>
        <v>257.3</v>
      </c>
      <c r="I467" s="114">
        <f t="shared" si="241"/>
        <v>20.52</v>
      </c>
      <c r="J467" s="22">
        <f t="shared" si="242"/>
        <v>155.04898</v>
      </c>
      <c r="K467" s="22">
        <f t="shared" si="243"/>
        <v>155.04898</v>
      </c>
      <c r="L467" s="21">
        <f t="shared" si="244"/>
        <v>310.08999999999997</v>
      </c>
      <c r="M467" s="115">
        <f t="shared" si="245"/>
        <v>310.08999999999997</v>
      </c>
      <c r="N467" s="115">
        <f t="shared" si="246"/>
        <v>310.08999999999997</v>
      </c>
      <c r="O467" s="21">
        <f t="shared" si="247"/>
        <v>620.17999999999995</v>
      </c>
      <c r="P467" s="24" t="str">
        <f>IF(O467&lt;=(Relatório!O456*1.05),"PREÇO VÁLIDO","PREÇO INVÁLIDO")</f>
        <v>PREÇO VÁLIDO</v>
      </c>
    </row>
    <row r="468" spans="1:16" ht="18" x14ac:dyDescent="0.2">
      <c r="A468" s="128" t="s">
        <v>82</v>
      </c>
      <c r="B468" s="129" t="s">
        <v>395</v>
      </c>
      <c r="C468" s="129" t="s">
        <v>396</v>
      </c>
      <c r="D468" s="129" t="s">
        <v>31</v>
      </c>
      <c r="E468" s="132">
        <v>2</v>
      </c>
      <c r="F468" s="114">
        <f>Relatório!F457</f>
        <v>180.76499999999999</v>
      </c>
      <c r="G468" s="114">
        <f>Relatório!G457</f>
        <v>180.76499999999999</v>
      </c>
      <c r="H468" s="21">
        <f t="shared" si="240"/>
        <v>361.53</v>
      </c>
      <c r="I468" s="114">
        <f t="shared" si="241"/>
        <v>20.52</v>
      </c>
      <c r="J468" s="22">
        <f t="shared" si="242"/>
        <v>217.85797799999997</v>
      </c>
      <c r="K468" s="22">
        <f t="shared" si="243"/>
        <v>217.85797799999997</v>
      </c>
      <c r="L468" s="21">
        <f t="shared" si="244"/>
        <v>435.71</v>
      </c>
      <c r="M468" s="115">
        <f t="shared" si="245"/>
        <v>435.71</v>
      </c>
      <c r="N468" s="115">
        <f t="shared" si="246"/>
        <v>435.71</v>
      </c>
      <c r="O468" s="21">
        <f t="shared" si="247"/>
        <v>871.42</v>
      </c>
      <c r="P468" s="24" t="str">
        <f>IF(O468&lt;=(Relatório!O457*1.05),"PREÇO VÁLIDO","PREÇO INVÁLIDO")</f>
        <v>PREÇO VÁLIDO</v>
      </c>
    </row>
    <row r="469" spans="1:16" ht="18" x14ac:dyDescent="0.2">
      <c r="A469" s="128" t="s">
        <v>82</v>
      </c>
      <c r="B469" s="129" t="s">
        <v>397</v>
      </c>
      <c r="C469" s="129" t="s">
        <v>398</v>
      </c>
      <c r="D469" s="129" t="s">
        <v>31</v>
      </c>
      <c r="E469" s="132">
        <v>9</v>
      </c>
      <c r="F469" s="114">
        <f>Relatório!F458</f>
        <v>135.41</v>
      </c>
      <c r="G469" s="114">
        <f>Relatório!G458</f>
        <v>135.41</v>
      </c>
      <c r="H469" s="21">
        <f t="shared" si="240"/>
        <v>270.82</v>
      </c>
      <c r="I469" s="114">
        <f t="shared" si="241"/>
        <v>20.52</v>
      </c>
      <c r="J469" s="22">
        <f t="shared" si="242"/>
        <v>163.19613200000001</v>
      </c>
      <c r="K469" s="22">
        <f t="shared" si="243"/>
        <v>163.19613200000001</v>
      </c>
      <c r="L469" s="21">
        <f t="shared" si="244"/>
        <v>326.39</v>
      </c>
      <c r="M469" s="115">
        <f t="shared" si="245"/>
        <v>1468.75</v>
      </c>
      <c r="N469" s="115">
        <f t="shared" si="246"/>
        <v>1468.75</v>
      </c>
      <c r="O469" s="21">
        <f t="shared" si="247"/>
        <v>2937.51</v>
      </c>
      <c r="P469" s="24" t="str">
        <f>IF(O469&lt;=(Relatório!O458*1.05),"PREÇO VÁLIDO","PREÇO INVÁLIDO")</f>
        <v>PREÇO VÁLIDO</v>
      </c>
    </row>
    <row r="470" spans="1:16" ht="18" x14ac:dyDescent="0.2">
      <c r="A470" s="128" t="s">
        <v>82</v>
      </c>
      <c r="B470" s="129" t="s">
        <v>399</v>
      </c>
      <c r="C470" s="129" t="s">
        <v>400</v>
      </c>
      <c r="D470" s="129" t="s">
        <v>29</v>
      </c>
      <c r="E470" s="131">
        <v>89.04</v>
      </c>
      <c r="F470" s="114">
        <f>Relatório!F459</f>
        <v>14.35</v>
      </c>
      <c r="G470" s="114">
        <f>Relatório!G459</f>
        <v>14.35</v>
      </c>
      <c r="H470" s="21">
        <f t="shared" si="240"/>
        <v>28.7</v>
      </c>
      <c r="I470" s="114">
        <f t="shared" si="241"/>
        <v>20.52</v>
      </c>
      <c r="J470" s="22">
        <f t="shared" si="242"/>
        <v>17.294619999999998</v>
      </c>
      <c r="K470" s="22">
        <f t="shared" si="243"/>
        <v>17.294619999999998</v>
      </c>
      <c r="L470" s="21">
        <f t="shared" si="244"/>
        <v>34.58</v>
      </c>
      <c r="M470" s="115">
        <f t="shared" si="245"/>
        <v>1539.5</v>
      </c>
      <c r="N470" s="115">
        <f t="shared" si="246"/>
        <v>1539.5</v>
      </c>
      <c r="O470" s="21">
        <f t="shared" si="247"/>
        <v>3079</v>
      </c>
      <c r="P470" s="24" t="str">
        <f>IF(O470&lt;=(Relatório!O459*1.05),"PREÇO VÁLIDO","PREÇO INVÁLIDO")</f>
        <v>PREÇO VÁLIDO</v>
      </c>
    </row>
    <row r="471" spans="1:16" ht="18" x14ac:dyDescent="0.2">
      <c r="A471" s="110" t="s">
        <v>65</v>
      </c>
      <c r="B471" s="111">
        <v>95727</v>
      </c>
      <c r="C471" s="112" t="s">
        <v>401</v>
      </c>
      <c r="D471" s="112" t="s">
        <v>29</v>
      </c>
      <c r="E471" s="126">
        <v>75.77</v>
      </c>
      <c r="F471" s="114">
        <f>Relatório!F460</f>
        <v>6.46</v>
      </c>
      <c r="G471" s="114">
        <f>Relatório!G460</f>
        <v>13.43</v>
      </c>
      <c r="H471" s="21">
        <f t="shared" si="240"/>
        <v>19.89</v>
      </c>
      <c r="I471" s="114">
        <f t="shared" si="241"/>
        <v>20.52</v>
      </c>
      <c r="J471" s="22">
        <f t="shared" si="242"/>
        <v>7.7855919999999994</v>
      </c>
      <c r="K471" s="22">
        <f t="shared" si="243"/>
        <v>16.185835999999998</v>
      </c>
      <c r="L471" s="21">
        <f t="shared" si="244"/>
        <v>23.97</v>
      </c>
      <c r="M471" s="115">
        <f t="shared" si="245"/>
        <v>589.87</v>
      </c>
      <c r="N471" s="115">
        <f t="shared" si="246"/>
        <v>1226.32</v>
      </c>
      <c r="O471" s="21">
        <f t="shared" si="247"/>
        <v>1816.2</v>
      </c>
      <c r="P471" s="24" t="str">
        <f>IF(O471&lt;=(Relatório!O460*1.05),"PREÇO VÁLIDO","PREÇO INVÁLIDO")</f>
        <v>PREÇO VÁLIDO</v>
      </c>
    </row>
    <row r="472" spans="1:16" ht="18" x14ac:dyDescent="0.2">
      <c r="A472" s="110" t="s">
        <v>65</v>
      </c>
      <c r="B472" s="111">
        <v>91902</v>
      </c>
      <c r="C472" s="112" t="s">
        <v>402</v>
      </c>
      <c r="D472" s="112" t="s">
        <v>31</v>
      </c>
      <c r="E472" s="136">
        <v>5</v>
      </c>
      <c r="F472" s="114">
        <f>Relatório!F461</f>
        <v>3.86</v>
      </c>
      <c r="G472" s="114">
        <f>Relatório!G461</f>
        <v>8.66</v>
      </c>
      <c r="H472" s="21">
        <f t="shared" si="240"/>
        <v>12.52</v>
      </c>
      <c r="I472" s="114">
        <f t="shared" si="241"/>
        <v>20.52</v>
      </c>
      <c r="J472" s="22">
        <f t="shared" si="242"/>
        <v>4.6520719999999995</v>
      </c>
      <c r="K472" s="22">
        <f t="shared" si="243"/>
        <v>10.437032</v>
      </c>
      <c r="L472" s="21">
        <f t="shared" si="244"/>
        <v>15.08</v>
      </c>
      <c r="M472" s="115">
        <f t="shared" si="245"/>
        <v>23.24</v>
      </c>
      <c r="N472" s="115">
        <f t="shared" si="246"/>
        <v>52.15</v>
      </c>
      <c r="O472" s="21">
        <f t="shared" si="247"/>
        <v>75.400000000000006</v>
      </c>
      <c r="P472" s="24" t="str">
        <f>IF(O472&lt;=(Relatório!O461*1.05),"PREÇO VÁLIDO","PREÇO INVÁLIDO")</f>
        <v>PREÇO VÁLIDO</v>
      </c>
    </row>
    <row r="473" spans="1:16" x14ac:dyDescent="0.2">
      <c r="A473" s="116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117"/>
      <c r="M473" s="117"/>
      <c r="N473" s="117"/>
      <c r="O473" s="117"/>
      <c r="P473" s="117"/>
    </row>
    <row r="474" spans="1:16" x14ac:dyDescent="0.2">
      <c r="A474" s="107" t="s">
        <v>403</v>
      </c>
      <c r="B474" s="108"/>
      <c r="C474" s="108"/>
      <c r="D474" s="108"/>
      <c r="E474" s="108"/>
      <c r="F474" s="123"/>
      <c r="G474" s="123"/>
      <c r="H474" s="108"/>
      <c r="I474" s="108"/>
      <c r="J474" s="108"/>
      <c r="K474" s="108"/>
      <c r="L474" s="108"/>
      <c r="M474" s="108"/>
      <c r="N474" s="108"/>
      <c r="O474" s="108"/>
      <c r="P474" s="108"/>
    </row>
    <row r="475" spans="1:16" ht="18" x14ac:dyDescent="0.2">
      <c r="A475" s="56" t="s">
        <v>14</v>
      </c>
      <c r="B475" s="55" t="s">
        <v>15</v>
      </c>
      <c r="C475" s="55" t="s">
        <v>16</v>
      </c>
      <c r="D475" s="55" t="s">
        <v>17</v>
      </c>
      <c r="E475" s="57" t="s">
        <v>18</v>
      </c>
      <c r="F475" s="55" t="s">
        <v>19</v>
      </c>
      <c r="G475" s="57" t="s">
        <v>20</v>
      </c>
      <c r="H475" s="55" t="s">
        <v>21</v>
      </c>
      <c r="I475" s="55" t="s">
        <v>22</v>
      </c>
      <c r="J475" s="55" t="s">
        <v>33</v>
      </c>
      <c r="K475" s="55" t="s">
        <v>34</v>
      </c>
      <c r="L475" s="55" t="s">
        <v>23</v>
      </c>
      <c r="M475" s="55" t="s">
        <v>35</v>
      </c>
      <c r="N475" s="55" t="s">
        <v>36</v>
      </c>
      <c r="O475" s="55" t="s">
        <v>24</v>
      </c>
      <c r="P475" s="55" t="s">
        <v>25</v>
      </c>
    </row>
    <row r="476" spans="1:16" ht="18" x14ac:dyDescent="0.2">
      <c r="A476" s="128" t="s">
        <v>82</v>
      </c>
      <c r="B476" s="129" t="s">
        <v>404</v>
      </c>
      <c r="C476" s="129" t="s">
        <v>405</v>
      </c>
      <c r="D476" s="129" t="s">
        <v>31</v>
      </c>
      <c r="E476" s="132">
        <v>4</v>
      </c>
      <c r="F476" s="114">
        <f>Relatório!F465</f>
        <v>15.525</v>
      </c>
      <c r="G476" s="114">
        <f>Relatório!G465</f>
        <v>15.525</v>
      </c>
      <c r="H476" s="21">
        <f t="shared" ref="H476:H492" si="248">TRUNC(F476+G476,2)</f>
        <v>31.05</v>
      </c>
      <c r="I476" s="114">
        <f t="shared" ref="I476:I492" si="249">$B$10</f>
        <v>20.52</v>
      </c>
      <c r="J476" s="22">
        <f t="shared" ref="J476:J492" si="250">F476+(I476/100*F476)</f>
        <v>18.710730000000002</v>
      </c>
      <c r="K476" s="22">
        <f t="shared" ref="K476:K492" si="251">G476+(I476/100*G476)</f>
        <v>18.710730000000002</v>
      </c>
      <c r="L476" s="21">
        <f t="shared" ref="L476:L492" si="252">TRUNC(J476+K476,2)</f>
        <v>37.42</v>
      </c>
      <c r="M476" s="115">
        <f t="shared" ref="M476:M492" si="253">IF((J476+K476),TRUNC((J476/(J476+K476)*O476),2),0)</f>
        <v>74.84</v>
      </c>
      <c r="N476" s="115">
        <f t="shared" ref="N476:N492" si="254">IF((J476+K476),TRUNC((K476/(J476+K476)*O476),2),0)</f>
        <v>74.84</v>
      </c>
      <c r="O476" s="21">
        <f t="shared" ref="O476:O492" si="255">TRUNC(L476*E476,2)</f>
        <v>149.68</v>
      </c>
      <c r="P476" s="24" t="str">
        <f>IF(O476&lt;=(Relatório!O465*1.05),"PREÇO VÁLIDO","PREÇO INVÁLIDO")</f>
        <v>PREÇO VÁLIDO</v>
      </c>
    </row>
    <row r="477" spans="1:16" ht="27" x14ac:dyDescent="0.2">
      <c r="A477" s="128" t="s">
        <v>82</v>
      </c>
      <c r="B477" s="129" t="s">
        <v>364</v>
      </c>
      <c r="C477" s="129" t="s">
        <v>365</v>
      </c>
      <c r="D477" s="129" t="s">
        <v>31</v>
      </c>
      <c r="E477" s="132">
        <v>2</v>
      </c>
      <c r="F477" s="114">
        <f>Relatório!F466</f>
        <v>23.445</v>
      </c>
      <c r="G477" s="114">
        <f>Relatório!G466</f>
        <v>23.445</v>
      </c>
      <c r="H477" s="21">
        <f t="shared" si="248"/>
        <v>46.89</v>
      </c>
      <c r="I477" s="114">
        <f t="shared" si="249"/>
        <v>20.52</v>
      </c>
      <c r="J477" s="22">
        <f t="shared" si="250"/>
        <v>28.255914000000001</v>
      </c>
      <c r="K477" s="22">
        <f t="shared" si="251"/>
        <v>28.255914000000001</v>
      </c>
      <c r="L477" s="21">
        <f t="shared" si="252"/>
        <v>56.51</v>
      </c>
      <c r="M477" s="115">
        <f t="shared" si="253"/>
        <v>56.51</v>
      </c>
      <c r="N477" s="115">
        <f t="shared" si="254"/>
        <v>56.51</v>
      </c>
      <c r="O477" s="21">
        <f t="shared" si="255"/>
        <v>113.02</v>
      </c>
      <c r="P477" s="24" t="str">
        <f>IF(O477&lt;=(Relatório!O466*1.05),"PREÇO VÁLIDO","PREÇO INVÁLIDO")</f>
        <v>PREÇO VÁLIDO</v>
      </c>
    </row>
    <row r="478" spans="1:16" ht="18" x14ac:dyDescent="0.2">
      <c r="A478" s="128" t="s">
        <v>64</v>
      </c>
      <c r="B478" s="129" t="s">
        <v>406</v>
      </c>
      <c r="C478" s="129" t="s">
        <v>407</v>
      </c>
      <c r="D478" s="129" t="s">
        <v>27</v>
      </c>
      <c r="E478" s="132">
        <v>0.14000000000000001</v>
      </c>
      <c r="F478" s="114">
        <f>Relatório!F467</f>
        <v>317.17500000000001</v>
      </c>
      <c r="G478" s="114">
        <f>Relatório!G467</f>
        <v>317.17500000000001</v>
      </c>
      <c r="H478" s="21">
        <f t="shared" si="248"/>
        <v>634.35</v>
      </c>
      <c r="I478" s="114">
        <f t="shared" si="249"/>
        <v>20.52</v>
      </c>
      <c r="J478" s="22">
        <f t="shared" si="250"/>
        <v>382.25931000000003</v>
      </c>
      <c r="K478" s="22">
        <f t="shared" si="251"/>
        <v>382.25931000000003</v>
      </c>
      <c r="L478" s="21">
        <f t="shared" si="252"/>
        <v>764.51</v>
      </c>
      <c r="M478" s="115">
        <f t="shared" si="253"/>
        <v>53.51</v>
      </c>
      <c r="N478" s="115">
        <f t="shared" si="254"/>
        <v>53.51</v>
      </c>
      <c r="O478" s="21">
        <f t="shared" si="255"/>
        <v>107.03</v>
      </c>
      <c r="P478" s="24" t="str">
        <f>IF(O478&lt;=(Relatório!O467*1.05),"PREÇO VÁLIDO","PREÇO INVÁLIDO")</f>
        <v>PREÇO VÁLIDO</v>
      </c>
    </row>
    <row r="479" spans="1:16" ht="18" x14ac:dyDescent="0.2">
      <c r="A479" s="110" t="s">
        <v>65</v>
      </c>
      <c r="B479" s="111">
        <v>92687</v>
      </c>
      <c r="C479" s="112" t="s">
        <v>408</v>
      </c>
      <c r="D479" s="112" t="s">
        <v>29</v>
      </c>
      <c r="E479" s="136">
        <v>9.84</v>
      </c>
      <c r="F479" s="114">
        <f>Relatório!F468</f>
        <v>18.8</v>
      </c>
      <c r="G479" s="114">
        <f>Relatório!G468</f>
        <v>8.36</v>
      </c>
      <c r="H479" s="21">
        <f t="shared" si="248"/>
        <v>27.16</v>
      </c>
      <c r="I479" s="114">
        <f t="shared" si="249"/>
        <v>20.52</v>
      </c>
      <c r="J479" s="22">
        <f t="shared" si="250"/>
        <v>22.65776</v>
      </c>
      <c r="K479" s="22">
        <f t="shared" si="251"/>
        <v>10.075472</v>
      </c>
      <c r="L479" s="21">
        <f t="shared" si="252"/>
        <v>32.729999999999997</v>
      </c>
      <c r="M479" s="115">
        <f t="shared" si="253"/>
        <v>222.92</v>
      </c>
      <c r="N479" s="115">
        <f t="shared" si="254"/>
        <v>99.13</v>
      </c>
      <c r="O479" s="21">
        <f t="shared" si="255"/>
        <v>322.06</v>
      </c>
      <c r="P479" s="24" t="str">
        <f>IF(O479&lt;=(Relatório!O468*1.05),"PREÇO VÁLIDO","PREÇO INVÁLIDO")</f>
        <v>PREÇO VÁLIDO</v>
      </c>
    </row>
    <row r="480" spans="1:16" ht="18" x14ac:dyDescent="0.2">
      <c r="A480" s="110" t="s">
        <v>65</v>
      </c>
      <c r="B480" s="111">
        <v>92688</v>
      </c>
      <c r="C480" s="112" t="s">
        <v>409</v>
      </c>
      <c r="D480" s="112" t="s">
        <v>29</v>
      </c>
      <c r="E480" s="126">
        <v>66.8</v>
      </c>
      <c r="F480" s="114">
        <f>Relatório!F469</f>
        <v>24.32</v>
      </c>
      <c r="G480" s="114">
        <f>Relatório!G469</f>
        <v>14.35</v>
      </c>
      <c r="H480" s="21">
        <f t="shared" si="248"/>
        <v>38.67</v>
      </c>
      <c r="I480" s="114">
        <f t="shared" si="249"/>
        <v>20.52</v>
      </c>
      <c r="J480" s="22">
        <f t="shared" si="250"/>
        <v>29.310464</v>
      </c>
      <c r="K480" s="22">
        <f t="shared" si="251"/>
        <v>17.294619999999998</v>
      </c>
      <c r="L480" s="21">
        <f t="shared" si="252"/>
        <v>46.6</v>
      </c>
      <c r="M480" s="115">
        <f t="shared" si="253"/>
        <v>1957.72</v>
      </c>
      <c r="N480" s="115">
        <f t="shared" si="254"/>
        <v>1155.1500000000001</v>
      </c>
      <c r="O480" s="21">
        <f t="shared" si="255"/>
        <v>3112.88</v>
      </c>
      <c r="P480" s="24" t="str">
        <f>IF(O480&lt;=(Relatório!O469*1.05),"PREÇO VÁLIDO","PREÇO INVÁLIDO")</f>
        <v>PREÇO VÁLIDO</v>
      </c>
    </row>
    <row r="481" spans="1:16" ht="18" x14ac:dyDescent="0.2">
      <c r="A481" s="110" t="s">
        <v>65</v>
      </c>
      <c r="B481" s="111">
        <v>92699</v>
      </c>
      <c r="C481" s="112" t="s">
        <v>410</v>
      </c>
      <c r="D481" s="112" t="s">
        <v>31</v>
      </c>
      <c r="E481" s="126">
        <v>12</v>
      </c>
      <c r="F481" s="114">
        <f>Relatório!F470</f>
        <v>9.68</v>
      </c>
      <c r="G481" s="114">
        <f>Relatório!G470</f>
        <v>12.54</v>
      </c>
      <c r="H481" s="21">
        <f t="shared" si="248"/>
        <v>22.22</v>
      </c>
      <c r="I481" s="114">
        <f t="shared" si="249"/>
        <v>20.52</v>
      </c>
      <c r="J481" s="22">
        <f t="shared" si="250"/>
        <v>11.666335999999999</v>
      </c>
      <c r="K481" s="22">
        <f t="shared" si="251"/>
        <v>15.113207999999998</v>
      </c>
      <c r="L481" s="21">
        <f t="shared" si="252"/>
        <v>26.77</v>
      </c>
      <c r="M481" s="115">
        <f t="shared" si="253"/>
        <v>139.94</v>
      </c>
      <c r="N481" s="115">
        <f t="shared" si="254"/>
        <v>181.29</v>
      </c>
      <c r="O481" s="21">
        <f t="shared" si="255"/>
        <v>321.24</v>
      </c>
      <c r="P481" s="24" t="str">
        <f>IF(O481&lt;=(Relatório!O470*1.05),"PREÇO VÁLIDO","PREÇO INVÁLIDO")</f>
        <v>PREÇO VÁLIDO</v>
      </c>
    </row>
    <row r="482" spans="1:16" ht="18" x14ac:dyDescent="0.2">
      <c r="A482" s="110" t="s">
        <v>65</v>
      </c>
      <c r="B482" s="111">
        <v>92701</v>
      </c>
      <c r="C482" s="112" t="s">
        <v>411</v>
      </c>
      <c r="D482" s="112" t="s">
        <v>31</v>
      </c>
      <c r="E482" s="136">
        <v>9</v>
      </c>
      <c r="F482" s="114">
        <f>Relatório!F471</f>
        <v>14.86</v>
      </c>
      <c r="G482" s="114">
        <f>Relatório!G471</f>
        <v>21.55</v>
      </c>
      <c r="H482" s="21">
        <f t="shared" si="248"/>
        <v>36.409999999999997</v>
      </c>
      <c r="I482" s="114">
        <f t="shared" si="249"/>
        <v>20.52</v>
      </c>
      <c r="J482" s="22">
        <f t="shared" si="250"/>
        <v>17.909271999999998</v>
      </c>
      <c r="K482" s="22">
        <f t="shared" si="251"/>
        <v>25.972059999999999</v>
      </c>
      <c r="L482" s="21">
        <f t="shared" si="252"/>
        <v>43.88</v>
      </c>
      <c r="M482" s="115">
        <f t="shared" si="253"/>
        <v>161.16999999999999</v>
      </c>
      <c r="N482" s="115">
        <f t="shared" si="254"/>
        <v>233.74</v>
      </c>
      <c r="O482" s="21">
        <f t="shared" si="255"/>
        <v>394.92</v>
      </c>
      <c r="P482" s="24" t="str">
        <f>IF(O482&lt;=(Relatório!O471*1.05),"PREÇO VÁLIDO","PREÇO INVÁLIDO")</f>
        <v>PREÇO VÁLIDO</v>
      </c>
    </row>
    <row r="483" spans="1:16" ht="18" x14ac:dyDescent="0.2">
      <c r="A483" s="110" t="s">
        <v>65</v>
      </c>
      <c r="B483" s="111">
        <v>92705</v>
      </c>
      <c r="C483" s="112" t="s">
        <v>412</v>
      </c>
      <c r="D483" s="112" t="s">
        <v>31</v>
      </c>
      <c r="E483" s="136">
        <v>3</v>
      </c>
      <c r="F483" s="114">
        <f>Relatório!F472</f>
        <v>19.399999999999999</v>
      </c>
      <c r="G483" s="114">
        <f>Relatório!G472</f>
        <v>28.69</v>
      </c>
      <c r="H483" s="21">
        <f t="shared" si="248"/>
        <v>48.09</v>
      </c>
      <c r="I483" s="114">
        <f t="shared" si="249"/>
        <v>20.52</v>
      </c>
      <c r="J483" s="22">
        <f t="shared" si="250"/>
        <v>23.380879999999998</v>
      </c>
      <c r="K483" s="22">
        <f t="shared" si="251"/>
        <v>34.577188</v>
      </c>
      <c r="L483" s="21">
        <f t="shared" si="252"/>
        <v>57.95</v>
      </c>
      <c r="M483" s="115">
        <f t="shared" si="253"/>
        <v>70.13</v>
      </c>
      <c r="N483" s="115">
        <f t="shared" si="254"/>
        <v>103.71</v>
      </c>
      <c r="O483" s="21">
        <f t="shared" si="255"/>
        <v>173.85</v>
      </c>
      <c r="P483" s="24" t="str">
        <f>IF(O483&lt;=(Relatório!O472*1.05),"PREÇO VÁLIDO","PREÇO INVÁLIDO")</f>
        <v>PREÇO VÁLIDO</v>
      </c>
    </row>
    <row r="484" spans="1:16" ht="18" x14ac:dyDescent="0.2">
      <c r="A484" s="110" t="s">
        <v>65</v>
      </c>
      <c r="B484" s="111">
        <v>92695</v>
      </c>
      <c r="C484" s="112" t="s">
        <v>413</v>
      </c>
      <c r="D484" s="112" t="s">
        <v>31</v>
      </c>
      <c r="E484" s="136">
        <v>5</v>
      </c>
      <c r="F484" s="114">
        <f>Relatório!F473</f>
        <v>11.49</v>
      </c>
      <c r="G484" s="114">
        <f>Relatório!G473</f>
        <v>14.37</v>
      </c>
      <c r="H484" s="21">
        <f t="shared" si="248"/>
        <v>25.86</v>
      </c>
      <c r="I484" s="114">
        <f t="shared" si="249"/>
        <v>20.52</v>
      </c>
      <c r="J484" s="22">
        <f t="shared" si="250"/>
        <v>13.847747999999999</v>
      </c>
      <c r="K484" s="22">
        <f t="shared" si="251"/>
        <v>17.318724</v>
      </c>
      <c r="L484" s="21">
        <f t="shared" si="252"/>
        <v>31.16</v>
      </c>
      <c r="M484" s="115">
        <f t="shared" si="253"/>
        <v>69.22</v>
      </c>
      <c r="N484" s="115">
        <f t="shared" si="254"/>
        <v>86.57</v>
      </c>
      <c r="O484" s="21">
        <f t="shared" si="255"/>
        <v>155.80000000000001</v>
      </c>
      <c r="P484" s="24" t="str">
        <f>IF(O484&lt;=(Relatório!O473*1.05),"PREÇO VÁLIDO","PREÇO INVÁLIDO")</f>
        <v>PREÇO VÁLIDO</v>
      </c>
    </row>
    <row r="485" spans="1:16" ht="18" x14ac:dyDescent="0.2">
      <c r="A485" s="110" t="s">
        <v>65</v>
      </c>
      <c r="B485" s="124">
        <v>103029</v>
      </c>
      <c r="C485" s="112" t="s">
        <v>414</v>
      </c>
      <c r="D485" s="112" t="s">
        <v>31</v>
      </c>
      <c r="E485" s="136">
        <v>2</v>
      </c>
      <c r="F485" s="114">
        <f>Relatório!F474</f>
        <v>40.06</v>
      </c>
      <c r="G485" s="114">
        <f>Relatório!G474</f>
        <v>5.31</v>
      </c>
      <c r="H485" s="21">
        <f t="shared" si="248"/>
        <v>45.37</v>
      </c>
      <c r="I485" s="114">
        <f t="shared" si="249"/>
        <v>20.52</v>
      </c>
      <c r="J485" s="22">
        <f t="shared" si="250"/>
        <v>48.280312000000002</v>
      </c>
      <c r="K485" s="22">
        <f t="shared" si="251"/>
        <v>6.3996119999999994</v>
      </c>
      <c r="L485" s="21">
        <f t="shared" si="252"/>
        <v>54.67</v>
      </c>
      <c r="M485" s="115">
        <f t="shared" si="253"/>
        <v>96.54</v>
      </c>
      <c r="N485" s="115">
        <f t="shared" si="254"/>
        <v>12.79</v>
      </c>
      <c r="O485" s="21">
        <f t="shared" si="255"/>
        <v>109.34</v>
      </c>
      <c r="P485" s="24" t="str">
        <f>IF(O485&lt;=(Relatório!O474*1.05),"PREÇO VÁLIDO","PREÇO INVÁLIDO")</f>
        <v>PREÇO VÁLIDO</v>
      </c>
    </row>
    <row r="486" spans="1:16" ht="18" x14ac:dyDescent="0.2">
      <c r="A486" s="110" t="s">
        <v>65</v>
      </c>
      <c r="B486" s="111">
        <v>93358</v>
      </c>
      <c r="C486" s="112" t="s">
        <v>45</v>
      </c>
      <c r="D486" s="112" t="s">
        <v>30</v>
      </c>
      <c r="E486" s="136">
        <v>6.03</v>
      </c>
      <c r="F486" s="114">
        <f>Relatório!F475</f>
        <v>15.72</v>
      </c>
      <c r="G486" s="114">
        <f>Relatório!G475</f>
        <v>73.599999999999994</v>
      </c>
      <c r="H486" s="21">
        <f t="shared" si="248"/>
        <v>89.32</v>
      </c>
      <c r="I486" s="114">
        <f t="shared" si="249"/>
        <v>20.52</v>
      </c>
      <c r="J486" s="22">
        <f t="shared" si="250"/>
        <v>18.945744000000001</v>
      </c>
      <c r="K486" s="22">
        <f t="shared" si="251"/>
        <v>88.702719999999999</v>
      </c>
      <c r="L486" s="21">
        <f t="shared" si="252"/>
        <v>107.64</v>
      </c>
      <c r="M486" s="115">
        <f t="shared" si="253"/>
        <v>114.23</v>
      </c>
      <c r="N486" s="115">
        <f t="shared" si="254"/>
        <v>534.82000000000005</v>
      </c>
      <c r="O486" s="21">
        <f t="shared" si="255"/>
        <v>649.05999999999995</v>
      </c>
      <c r="P486" s="24" t="str">
        <f>IF(O486&lt;=(Relatório!O475*1.05),"PREÇO VÁLIDO","PREÇO INVÁLIDO")</f>
        <v>PREÇO VÁLIDO</v>
      </c>
    </row>
    <row r="487" spans="1:16" ht="18" x14ac:dyDescent="0.2">
      <c r="A487" s="110" t="s">
        <v>65</v>
      </c>
      <c r="B487" s="111">
        <v>92953</v>
      </c>
      <c r="C487" s="112" t="s">
        <v>415</v>
      </c>
      <c r="D487" s="112" t="s">
        <v>31</v>
      </c>
      <c r="E487" s="136">
        <v>3</v>
      </c>
      <c r="F487" s="114">
        <f>Relatório!F476</f>
        <v>12.98</v>
      </c>
      <c r="G487" s="114">
        <f>Relatório!G476</f>
        <v>14.37</v>
      </c>
      <c r="H487" s="21">
        <f t="shared" si="248"/>
        <v>27.35</v>
      </c>
      <c r="I487" s="114">
        <f t="shared" si="249"/>
        <v>20.52</v>
      </c>
      <c r="J487" s="22">
        <f t="shared" si="250"/>
        <v>15.643496000000001</v>
      </c>
      <c r="K487" s="22">
        <f t="shared" si="251"/>
        <v>17.318724</v>
      </c>
      <c r="L487" s="21">
        <f t="shared" si="252"/>
        <v>32.96</v>
      </c>
      <c r="M487" s="115">
        <f t="shared" si="253"/>
        <v>46.92</v>
      </c>
      <c r="N487" s="115">
        <f t="shared" si="254"/>
        <v>51.95</v>
      </c>
      <c r="O487" s="21">
        <f t="shared" si="255"/>
        <v>98.88</v>
      </c>
      <c r="P487" s="24" t="str">
        <f>IF(O487&lt;=(Relatório!O476*1.05),"PREÇO VÁLIDO","PREÇO INVÁLIDO")</f>
        <v>PREÇO VÁLIDO</v>
      </c>
    </row>
    <row r="488" spans="1:16" ht="18" x14ac:dyDescent="0.2">
      <c r="A488" s="110" t="s">
        <v>65</v>
      </c>
      <c r="B488" s="111">
        <v>92700</v>
      </c>
      <c r="C488" s="112" t="s">
        <v>416</v>
      </c>
      <c r="D488" s="112" t="s">
        <v>31</v>
      </c>
      <c r="E488" s="136">
        <v>3</v>
      </c>
      <c r="F488" s="114">
        <f>Relatório!F477</f>
        <v>17.079999999999998</v>
      </c>
      <c r="G488" s="114">
        <f>Relatório!G477</f>
        <v>21.55</v>
      </c>
      <c r="H488" s="21">
        <f t="shared" si="248"/>
        <v>38.630000000000003</v>
      </c>
      <c r="I488" s="114">
        <f t="shared" si="249"/>
        <v>20.52</v>
      </c>
      <c r="J488" s="22">
        <f t="shared" si="250"/>
        <v>20.584815999999996</v>
      </c>
      <c r="K488" s="22">
        <f t="shared" si="251"/>
        <v>25.972059999999999</v>
      </c>
      <c r="L488" s="21">
        <f t="shared" si="252"/>
        <v>46.55</v>
      </c>
      <c r="M488" s="115">
        <f t="shared" si="253"/>
        <v>61.74</v>
      </c>
      <c r="N488" s="115">
        <f t="shared" si="254"/>
        <v>77.900000000000006</v>
      </c>
      <c r="O488" s="21">
        <f t="shared" si="255"/>
        <v>139.65</v>
      </c>
      <c r="P488" s="24" t="str">
        <f>IF(O488&lt;=(Relatório!O477*1.05),"PREÇO VÁLIDO","PREÇO INVÁLIDO")</f>
        <v>PREÇO VÁLIDO</v>
      </c>
    </row>
    <row r="489" spans="1:16" ht="18" x14ac:dyDescent="0.2">
      <c r="A489" s="110" t="s">
        <v>65</v>
      </c>
      <c r="B489" s="111">
        <v>95249</v>
      </c>
      <c r="C489" s="112" t="s">
        <v>417</v>
      </c>
      <c r="D489" s="112" t="s">
        <v>31</v>
      </c>
      <c r="E489" s="136">
        <v>6</v>
      </c>
      <c r="F489" s="114">
        <f>Relatório!F478</f>
        <v>56.02</v>
      </c>
      <c r="G489" s="114">
        <f>Relatório!G478</f>
        <v>5.31</v>
      </c>
      <c r="H489" s="21">
        <f t="shared" si="248"/>
        <v>61.33</v>
      </c>
      <c r="I489" s="114">
        <f t="shared" si="249"/>
        <v>20.52</v>
      </c>
      <c r="J489" s="22">
        <f t="shared" si="250"/>
        <v>67.515304</v>
      </c>
      <c r="K489" s="22">
        <f t="shared" si="251"/>
        <v>6.3996119999999994</v>
      </c>
      <c r="L489" s="21">
        <f t="shared" si="252"/>
        <v>73.91</v>
      </c>
      <c r="M489" s="115">
        <f t="shared" si="253"/>
        <v>405.06</v>
      </c>
      <c r="N489" s="115">
        <f t="shared" si="254"/>
        <v>38.39</v>
      </c>
      <c r="O489" s="21">
        <f t="shared" si="255"/>
        <v>443.46</v>
      </c>
      <c r="P489" s="24" t="str">
        <f>IF(O489&lt;=(Relatório!O478*1.05),"PREÇO VÁLIDO","PREÇO INVÁLIDO")</f>
        <v>PREÇO VÁLIDO</v>
      </c>
    </row>
    <row r="490" spans="1:16" ht="18" x14ac:dyDescent="0.2">
      <c r="A490" s="110" t="s">
        <v>65</v>
      </c>
      <c r="B490" s="111">
        <v>95248</v>
      </c>
      <c r="C490" s="112" t="s">
        <v>418</v>
      </c>
      <c r="D490" s="112" t="s">
        <v>31</v>
      </c>
      <c r="E490" s="136">
        <v>5</v>
      </c>
      <c r="F490" s="114">
        <f>Relatório!F479</f>
        <v>48.37</v>
      </c>
      <c r="G490" s="114">
        <f>Relatório!G479</f>
        <v>3.46</v>
      </c>
      <c r="H490" s="21">
        <f t="shared" si="248"/>
        <v>51.83</v>
      </c>
      <c r="I490" s="114">
        <f t="shared" si="249"/>
        <v>20.52</v>
      </c>
      <c r="J490" s="22">
        <f t="shared" si="250"/>
        <v>58.295524</v>
      </c>
      <c r="K490" s="22">
        <f t="shared" si="251"/>
        <v>4.1699919999999997</v>
      </c>
      <c r="L490" s="21">
        <f t="shared" si="252"/>
        <v>62.46</v>
      </c>
      <c r="M490" s="115">
        <f t="shared" si="253"/>
        <v>291.45</v>
      </c>
      <c r="N490" s="115">
        <f t="shared" si="254"/>
        <v>20.84</v>
      </c>
      <c r="O490" s="21">
        <f t="shared" si="255"/>
        <v>312.3</v>
      </c>
      <c r="P490" s="24" t="str">
        <f>IF(O490&lt;=(Relatório!O479*1.05),"PREÇO VÁLIDO","PREÇO INVÁLIDO")</f>
        <v>PREÇO VÁLIDO</v>
      </c>
    </row>
    <row r="491" spans="1:16" ht="18" x14ac:dyDescent="0.2">
      <c r="A491" s="110" t="s">
        <v>65</v>
      </c>
      <c r="B491" s="111">
        <v>98572</v>
      </c>
      <c r="C491" s="112" t="s">
        <v>419</v>
      </c>
      <c r="D491" s="112" t="s">
        <v>27</v>
      </c>
      <c r="E491" s="126">
        <v>20.082000000000001</v>
      </c>
      <c r="F491" s="114">
        <f>Relatório!F480</f>
        <v>34.35</v>
      </c>
      <c r="G491" s="114">
        <f>Relatório!G480</f>
        <v>25.77</v>
      </c>
      <c r="H491" s="21">
        <f t="shared" si="248"/>
        <v>60.12</v>
      </c>
      <c r="I491" s="114">
        <f t="shared" si="249"/>
        <v>20.52</v>
      </c>
      <c r="J491" s="22">
        <f t="shared" si="250"/>
        <v>41.398620000000001</v>
      </c>
      <c r="K491" s="22">
        <f t="shared" si="251"/>
        <v>31.058004</v>
      </c>
      <c r="L491" s="21">
        <f t="shared" si="252"/>
        <v>72.45</v>
      </c>
      <c r="M491" s="115">
        <f t="shared" si="253"/>
        <v>831.29</v>
      </c>
      <c r="N491" s="115">
        <f t="shared" si="254"/>
        <v>623.64</v>
      </c>
      <c r="O491" s="21">
        <f t="shared" si="255"/>
        <v>1454.94</v>
      </c>
      <c r="P491" s="24" t="str">
        <f>IF(O491&lt;=(Relatório!O480*1.05),"PREÇO VÁLIDO","PREÇO INVÁLIDO")</f>
        <v>PREÇO VÁLIDO</v>
      </c>
    </row>
    <row r="492" spans="1:16" ht="18" x14ac:dyDescent="0.2">
      <c r="A492" s="110" t="s">
        <v>65</v>
      </c>
      <c r="B492" s="111">
        <v>93382</v>
      </c>
      <c r="C492" s="112" t="s">
        <v>55</v>
      </c>
      <c r="D492" s="112" t="s">
        <v>30</v>
      </c>
      <c r="E492" s="136">
        <v>6.0250000000000004</v>
      </c>
      <c r="F492" s="114">
        <f>Relatório!F481</f>
        <v>6.77</v>
      </c>
      <c r="G492" s="114">
        <f>Relatório!G481</f>
        <v>20.49</v>
      </c>
      <c r="H492" s="21">
        <f t="shared" si="248"/>
        <v>27.26</v>
      </c>
      <c r="I492" s="114">
        <f t="shared" si="249"/>
        <v>20.52</v>
      </c>
      <c r="J492" s="22">
        <f t="shared" si="250"/>
        <v>8.159203999999999</v>
      </c>
      <c r="K492" s="22">
        <f t="shared" si="251"/>
        <v>24.694547999999998</v>
      </c>
      <c r="L492" s="21">
        <f t="shared" si="252"/>
        <v>32.85</v>
      </c>
      <c r="M492" s="115">
        <f t="shared" si="253"/>
        <v>49.15</v>
      </c>
      <c r="N492" s="115">
        <f t="shared" si="254"/>
        <v>148.76</v>
      </c>
      <c r="O492" s="21">
        <f t="shared" si="255"/>
        <v>197.92</v>
      </c>
      <c r="P492" s="24" t="str">
        <f>IF(O492&lt;=(Relatório!O481*1.05),"PREÇO VÁLIDO","PREÇO INVÁLIDO")</f>
        <v>PREÇO VÁLIDO</v>
      </c>
    </row>
    <row r="493" spans="1:16" x14ac:dyDescent="0.2">
      <c r="A493" s="116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117"/>
      <c r="M493" s="117"/>
      <c r="N493" s="117"/>
      <c r="O493" s="117"/>
      <c r="P493" s="117"/>
    </row>
    <row r="494" spans="1:16" x14ac:dyDescent="0.2">
      <c r="A494" s="107" t="s">
        <v>420</v>
      </c>
      <c r="B494" s="108"/>
      <c r="C494" s="108"/>
      <c r="D494" s="108"/>
      <c r="E494" s="108"/>
      <c r="F494" s="123"/>
      <c r="G494" s="123"/>
      <c r="H494" s="108"/>
      <c r="I494" s="108"/>
      <c r="J494" s="108"/>
      <c r="K494" s="108"/>
      <c r="L494" s="108"/>
      <c r="M494" s="108"/>
      <c r="N494" s="108"/>
      <c r="O494" s="108"/>
      <c r="P494" s="108"/>
    </row>
    <row r="495" spans="1:16" ht="18" x14ac:dyDescent="0.2">
      <c r="A495" s="56" t="s">
        <v>14</v>
      </c>
      <c r="B495" s="55" t="s">
        <v>15</v>
      </c>
      <c r="C495" s="55" t="s">
        <v>16</v>
      </c>
      <c r="D495" s="55" t="s">
        <v>17</v>
      </c>
      <c r="E495" s="57" t="s">
        <v>18</v>
      </c>
      <c r="F495" s="55" t="s">
        <v>19</v>
      </c>
      <c r="G495" s="57" t="s">
        <v>20</v>
      </c>
      <c r="H495" s="55" t="s">
        <v>21</v>
      </c>
      <c r="I495" s="55" t="s">
        <v>22</v>
      </c>
      <c r="J495" s="55" t="s">
        <v>33</v>
      </c>
      <c r="K495" s="55" t="s">
        <v>34</v>
      </c>
      <c r="L495" s="55" t="s">
        <v>23</v>
      </c>
      <c r="M495" s="55" t="s">
        <v>35</v>
      </c>
      <c r="N495" s="55" t="s">
        <v>36</v>
      </c>
      <c r="O495" s="55" t="s">
        <v>24</v>
      </c>
      <c r="P495" s="55" t="s">
        <v>25</v>
      </c>
    </row>
    <row r="496" spans="1:16" ht="27" x14ac:dyDescent="0.2">
      <c r="A496" s="128" t="s">
        <v>186</v>
      </c>
      <c r="B496" s="129" t="s">
        <v>421</v>
      </c>
      <c r="C496" s="129" t="s">
        <v>422</v>
      </c>
      <c r="D496" s="129" t="s">
        <v>31</v>
      </c>
      <c r="E496" s="132">
        <v>6</v>
      </c>
      <c r="F496" s="114">
        <f>Relatório!F485</f>
        <v>15.13</v>
      </c>
      <c r="G496" s="114">
        <f>Relatório!G485</f>
        <v>15.13</v>
      </c>
      <c r="H496" s="21">
        <f t="shared" ref="H496:H498" si="256">TRUNC(F496+G496,2)</f>
        <v>30.26</v>
      </c>
      <c r="I496" s="114">
        <f t="shared" ref="I496:I498" si="257">$B$10</f>
        <v>20.52</v>
      </c>
      <c r="J496" s="22">
        <f t="shared" ref="J496:J498" si="258">F496+(I496/100*F496)</f>
        <v>18.234676</v>
      </c>
      <c r="K496" s="22">
        <f t="shared" ref="K496:K498" si="259">G496+(I496/100*G496)</f>
        <v>18.234676</v>
      </c>
      <c r="L496" s="21">
        <f t="shared" ref="L496:L498" si="260">TRUNC(J496+K496,2)</f>
        <v>36.46</v>
      </c>
      <c r="M496" s="115">
        <f t="shared" ref="M496:M498" si="261">IF((J496+K496),TRUNC((J496/(J496+K496)*O496),2),0)</f>
        <v>109.38</v>
      </c>
      <c r="N496" s="115">
        <f t="shared" ref="N496:N498" si="262">IF((J496+K496),TRUNC((K496/(J496+K496)*O496),2),0)</f>
        <v>109.38</v>
      </c>
      <c r="O496" s="21">
        <f t="shared" ref="O496:O498" si="263">TRUNC(L496*E496,2)</f>
        <v>218.76</v>
      </c>
      <c r="P496" s="24" t="str">
        <f>IF(O496&lt;=(Relatório!O485*1.05),"PREÇO VÁLIDO","PREÇO INVÁLIDO")</f>
        <v>PREÇO VÁLIDO</v>
      </c>
    </row>
    <row r="497" spans="1:16" ht="18" x14ac:dyDescent="0.2">
      <c r="A497" s="128" t="s">
        <v>82</v>
      </c>
      <c r="B497" s="129" t="s">
        <v>423</v>
      </c>
      <c r="C497" s="129" t="s">
        <v>424</v>
      </c>
      <c r="D497" s="129" t="s">
        <v>31</v>
      </c>
      <c r="E497" s="132">
        <v>5</v>
      </c>
      <c r="F497" s="114">
        <f>Relatório!F486</f>
        <v>110.99</v>
      </c>
      <c r="G497" s="114">
        <f>Relatório!G486</f>
        <v>110.99</v>
      </c>
      <c r="H497" s="21">
        <f t="shared" si="256"/>
        <v>221.98</v>
      </c>
      <c r="I497" s="114">
        <f t="shared" si="257"/>
        <v>20.52</v>
      </c>
      <c r="J497" s="22">
        <f t="shared" si="258"/>
        <v>133.76514799999998</v>
      </c>
      <c r="K497" s="22">
        <f t="shared" si="259"/>
        <v>133.76514799999998</v>
      </c>
      <c r="L497" s="21">
        <f t="shared" si="260"/>
        <v>267.52999999999997</v>
      </c>
      <c r="M497" s="115">
        <f t="shared" si="261"/>
        <v>668.82</v>
      </c>
      <c r="N497" s="115">
        <f t="shared" si="262"/>
        <v>668.82</v>
      </c>
      <c r="O497" s="21">
        <f t="shared" si="263"/>
        <v>1337.65</v>
      </c>
      <c r="P497" s="24" t="str">
        <f>IF(O497&lt;=(Relatório!O486*1.05),"PREÇO VÁLIDO","PREÇO INVÁLIDO")</f>
        <v>PREÇO VÁLIDO</v>
      </c>
    </row>
    <row r="498" spans="1:16" ht="18" x14ac:dyDescent="0.2">
      <c r="A498" s="110" t="s">
        <v>65</v>
      </c>
      <c r="B498" s="124">
        <v>101906</v>
      </c>
      <c r="C498" s="112" t="s">
        <v>425</v>
      </c>
      <c r="D498" s="112" t="s">
        <v>31</v>
      </c>
      <c r="E498" s="136">
        <v>1</v>
      </c>
      <c r="F498" s="114">
        <f>Relatório!F487</f>
        <v>517.32000000000005</v>
      </c>
      <c r="G498" s="114">
        <f>Relatório!G487</f>
        <v>22.08</v>
      </c>
      <c r="H498" s="21">
        <f t="shared" si="256"/>
        <v>539.4</v>
      </c>
      <c r="I498" s="114">
        <f t="shared" si="257"/>
        <v>20.52</v>
      </c>
      <c r="J498" s="22">
        <f t="shared" si="258"/>
        <v>623.474064</v>
      </c>
      <c r="K498" s="22">
        <f t="shared" si="259"/>
        <v>26.610816</v>
      </c>
      <c r="L498" s="21">
        <f t="shared" si="260"/>
        <v>650.08000000000004</v>
      </c>
      <c r="M498" s="115">
        <f t="shared" si="261"/>
        <v>623.46</v>
      </c>
      <c r="N498" s="115">
        <f t="shared" si="262"/>
        <v>26.61</v>
      </c>
      <c r="O498" s="21">
        <f t="shared" si="263"/>
        <v>650.08000000000004</v>
      </c>
      <c r="P498" s="24" t="str">
        <f>IF(O498&lt;=(Relatório!O487*1.05),"PREÇO VÁLIDO","PREÇO INVÁLIDO")</f>
        <v>PREÇO VÁLIDO</v>
      </c>
    </row>
    <row r="499" spans="1:16" x14ac:dyDescent="0.2">
      <c r="A499" s="116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117"/>
      <c r="M499" s="117"/>
      <c r="N499" s="117"/>
      <c r="O499" s="117"/>
      <c r="P499" s="117"/>
    </row>
    <row r="500" spans="1:16" x14ac:dyDescent="0.2">
      <c r="A500" s="107" t="s">
        <v>426</v>
      </c>
      <c r="B500" s="108"/>
      <c r="C500" s="108"/>
      <c r="D500" s="108"/>
      <c r="E500" s="108"/>
      <c r="F500" s="123"/>
      <c r="G500" s="123"/>
      <c r="H500" s="108"/>
      <c r="I500" s="108"/>
      <c r="J500" s="108"/>
      <c r="K500" s="108"/>
      <c r="L500" s="108"/>
      <c r="M500" s="108"/>
      <c r="N500" s="108"/>
      <c r="O500" s="108"/>
      <c r="P500" s="108"/>
    </row>
    <row r="501" spans="1:16" ht="18" x14ac:dyDescent="0.2">
      <c r="A501" s="56" t="s">
        <v>14</v>
      </c>
      <c r="B501" s="55" t="s">
        <v>15</v>
      </c>
      <c r="C501" s="55" t="s">
        <v>16</v>
      </c>
      <c r="D501" s="55" t="s">
        <v>17</v>
      </c>
      <c r="E501" s="57" t="s">
        <v>18</v>
      </c>
      <c r="F501" s="55" t="s">
        <v>19</v>
      </c>
      <c r="G501" s="57" t="s">
        <v>20</v>
      </c>
      <c r="H501" s="55" t="s">
        <v>21</v>
      </c>
      <c r="I501" s="55" t="s">
        <v>22</v>
      </c>
      <c r="J501" s="55" t="s">
        <v>33</v>
      </c>
      <c r="K501" s="55" t="s">
        <v>34</v>
      </c>
      <c r="L501" s="55" t="s">
        <v>23</v>
      </c>
      <c r="M501" s="55" t="s">
        <v>35</v>
      </c>
      <c r="N501" s="55" t="s">
        <v>36</v>
      </c>
      <c r="O501" s="55" t="s">
        <v>24</v>
      </c>
      <c r="P501" s="55" t="s">
        <v>25</v>
      </c>
    </row>
    <row r="502" spans="1:16" ht="27" x14ac:dyDescent="0.2">
      <c r="A502" s="128" t="s">
        <v>82</v>
      </c>
      <c r="B502" s="129" t="s">
        <v>427</v>
      </c>
      <c r="C502" s="129" t="s">
        <v>428</v>
      </c>
      <c r="D502" s="129" t="s">
        <v>29</v>
      </c>
      <c r="E502" s="131">
        <v>10.83</v>
      </c>
      <c r="F502" s="114">
        <f>Relatório!F491</f>
        <v>368.38499999999999</v>
      </c>
      <c r="G502" s="114">
        <f>Relatório!G491</f>
        <v>368.38499999999999</v>
      </c>
      <c r="H502" s="21">
        <f t="shared" ref="H502:H506" si="264">TRUNC(F502+G502,2)</f>
        <v>736.77</v>
      </c>
      <c r="I502" s="114">
        <f t="shared" ref="I502:I506" si="265">$B$10</f>
        <v>20.52</v>
      </c>
      <c r="J502" s="22">
        <f t="shared" ref="J502:J506" si="266">F502+(I502/100*F502)</f>
        <v>443.97760199999999</v>
      </c>
      <c r="K502" s="22">
        <f t="shared" ref="K502:K506" si="267">G502+(I502/100*G502)</f>
        <v>443.97760199999999</v>
      </c>
      <c r="L502" s="21">
        <f t="shared" ref="L502:L506" si="268">TRUNC(J502+K502,2)</f>
        <v>887.95</v>
      </c>
      <c r="M502" s="115">
        <f t="shared" ref="M502:M506" si="269">IF((J502+K502),TRUNC((J502/(J502+K502)*O502),2),0)</f>
        <v>4808.24</v>
      </c>
      <c r="N502" s="115">
        <f t="shared" ref="N502:N506" si="270">IF((J502+K502),TRUNC((K502/(J502+K502)*O502),2),0)</f>
        <v>4808.24</v>
      </c>
      <c r="O502" s="21">
        <f t="shared" ref="O502:O506" si="271">TRUNC(L502*E502,2)</f>
        <v>9616.49</v>
      </c>
      <c r="P502" s="24" t="str">
        <f>IF(O502&lt;=(Relatório!O491*1.05),"PREÇO VÁLIDO","PREÇO INVÁLIDO")</f>
        <v>PREÇO VÁLIDO</v>
      </c>
    </row>
    <row r="503" spans="1:16" ht="18" x14ac:dyDescent="0.2">
      <c r="A503" s="110" t="s">
        <v>65</v>
      </c>
      <c r="B503" s="124">
        <v>100719</v>
      </c>
      <c r="C503" s="112" t="s">
        <v>429</v>
      </c>
      <c r="D503" s="112" t="s">
        <v>27</v>
      </c>
      <c r="E503" s="126">
        <v>71.14</v>
      </c>
      <c r="F503" s="114">
        <f>Relatório!F492</f>
        <v>9.4700000000000006</v>
      </c>
      <c r="G503" s="114">
        <f>Relatório!G492</f>
        <v>1.68</v>
      </c>
      <c r="H503" s="21">
        <f t="shared" si="264"/>
        <v>11.15</v>
      </c>
      <c r="I503" s="114">
        <f t="shared" si="265"/>
        <v>20.52</v>
      </c>
      <c r="J503" s="22">
        <f t="shared" si="266"/>
        <v>11.413244000000001</v>
      </c>
      <c r="K503" s="22">
        <f t="shared" si="267"/>
        <v>2.0247359999999999</v>
      </c>
      <c r="L503" s="21">
        <f t="shared" si="268"/>
        <v>13.43</v>
      </c>
      <c r="M503" s="115">
        <f t="shared" si="269"/>
        <v>811.45</v>
      </c>
      <c r="N503" s="115">
        <f t="shared" si="270"/>
        <v>143.94999999999999</v>
      </c>
      <c r="O503" s="21">
        <f t="shared" si="271"/>
        <v>955.41</v>
      </c>
      <c r="P503" s="24" t="str">
        <f>IF(O503&lt;=(Relatório!O492*1.05),"PREÇO VÁLIDO","PREÇO INVÁLIDO")</f>
        <v>PREÇO VÁLIDO</v>
      </c>
    </row>
    <row r="504" spans="1:16" ht="18" x14ac:dyDescent="0.2">
      <c r="A504" s="110" t="s">
        <v>65</v>
      </c>
      <c r="B504" s="124">
        <v>100743</v>
      </c>
      <c r="C504" s="112" t="s">
        <v>430</v>
      </c>
      <c r="D504" s="112" t="s">
        <v>27</v>
      </c>
      <c r="E504" s="126">
        <v>71.14</v>
      </c>
      <c r="F504" s="114">
        <f>Relatório!F493</f>
        <v>9.06</v>
      </c>
      <c r="G504" s="114">
        <f>Relatório!G493</f>
        <v>1.68</v>
      </c>
      <c r="H504" s="21">
        <f t="shared" si="264"/>
        <v>10.74</v>
      </c>
      <c r="I504" s="114">
        <f t="shared" si="265"/>
        <v>20.52</v>
      </c>
      <c r="J504" s="22">
        <f t="shared" si="266"/>
        <v>10.919112</v>
      </c>
      <c r="K504" s="22">
        <f t="shared" si="267"/>
        <v>2.0247359999999999</v>
      </c>
      <c r="L504" s="21">
        <f t="shared" si="268"/>
        <v>12.94</v>
      </c>
      <c r="M504" s="115">
        <f t="shared" si="269"/>
        <v>776.55</v>
      </c>
      <c r="N504" s="115">
        <f t="shared" si="270"/>
        <v>143.99</v>
      </c>
      <c r="O504" s="21">
        <f t="shared" si="271"/>
        <v>920.55</v>
      </c>
      <c r="P504" s="24" t="str">
        <f>IF(O504&lt;=(Relatório!O493*1.05),"PREÇO VÁLIDO","PREÇO INVÁLIDO")</f>
        <v>PREÇO VÁLIDO</v>
      </c>
    </row>
    <row r="505" spans="1:16" ht="18" x14ac:dyDescent="0.2">
      <c r="A505" s="110" t="s">
        <v>65</v>
      </c>
      <c r="B505" s="111">
        <v>99855</v>
      </c>
      <c r="C505" s="112" t="s">
        <v>431</v>
      </c>
      <c r="D505" s="112" t="s">
        <v>29</v>
      </c>
      <c r="E505" s="127">
        <v>109.82</v>
      </c>
      <c r="F505" s="114">
        <f>Relatório!F494</f>
        <v>65.2</v>
      </c>
      <c r="G505" s="114">
        <f>Relatório!G494</f>
        <v>40.79</v>
      </c>
      <c r="H505" s="21">
        <f t="shared" si="264"/>
        <v>105.99</v>
      </c>
      <c r="I505" s="114">
        <f t="shared" si="265"/>
        <v>20.52</v>
      </c>
      <c r="J505" s="22">
        <f t="shared" si="266"/>
        <v>78.579040000000006</v>
      </c>
      <c r="K505" s="22">
        <f t="shared" si="267"/>
        <v>49.160108000000001</v>
      </c>
      <c r="L505" s="21">
        <f t="shared" si="268"/>
        <v>127.73</v>
      </c>
      <c r="M505" s="115">
        <f t="shared" si="269"/>
        <v>8628.92</v>
      </c>
      <c r="N505" s="115">
        <f t="shared" si="270"/>
        <v>5398.37</v>
      </c>
      <c r="O505" s="21">
        <f t="shared" si="271"/>
        <v>14027.3</v>
      </c>
      <c r="P505" s="24" t="str">
        <f>IF(O505&lt;=(Relatório!O494*1.05),"PREÇO VÁLIDO","PREÇO INVÁLIDO")</f>
        <v>PREÇO VÁLIDO</v>
      </c>
    </row>
    <row r="506" spans="1:16" ht="27" x14ac:dyDescent="0.2">
      <c r="A506" s="110" t="s">
        <v>65</v>
      </c>
      <c r="B506" s="111">
        <v>99837</v>
      </c>
      <c r="C506" s="112" t="s">
        <v>432</v>
      </c>
      <c r="D506" s="112" t="s">
        <v>29</v>
      </c>
      <c r="E506" s="136">
        <v>7.16</v>
      </c>
      <c r="F506" s="114">
        <f>Relatório!F495</f>
        <v>343.3</v>
      </c>
      <c r="G506" s="114">
        <f>Relatório!G495</f>
        <v>237.1</v>
      </c>
      <c r="H506" s="21">
        <f t="shared" si="264"/>
        <v>580.4</v>
      </c>
      <c r="I506" s="114">
        <f t="shared" si="265"/>
        <v>20.52</v>
      </c>
      <c r="J506" s="22">
        <f t="shared" si="266"/>
        <v>413.74516</v>
      </c>
      <c r="K506" s="22">
        <f t="shared" si="267"/>
        <v>285.75292000000002</v>
      </c>
      <c r="L506" s="21">
        <f t="shared" si="268"/>
        <v>699.49</v>
      </c>
      <c r="M506" s="115">
        <f t="shared" si="269"/>
        <v>2962.37</v>
      </c>
      <c r="N506" s="115">
        <f t="shared" si="270"/>
        <v>2045.96</v>
      </c>
      <c r="O506" s="21">
        <f t="shared" si="271"/>
        <v>5008.34</v>
      </c>
      <c r="P506" s="24" t="str">
        <f>IF(O506&lt;=(Relatório!O495*1.05),"PREÇO VÁLIDO","PREÇO INVÁLIDO")</f>
        <v>PREÇO VÁLIDO</v>
      </c>
    </row>
    <row r="507" spans="1:16" x14ac:dyDescent="0.2">
      <c r="A507" s="116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117"/>
      <c r="M507" s="117"/>
      <c r="N507" s="117"/>
      <c r="O507" s="117"/>
      <c r="P507" s="117"/>
    </row>
    <row r="508" spans="1:16" x14ac:dyDescent="0.2">
      <c r="A508" s="118" t="s">
        <v>28</v>
      </c>
      <c r="B508" s="119"/>
      <c r="C508" s="119"/>
      <c r="D508" s="119"/>
      <c r="E508" s="119"/>
      <c r="F508" s="120"/>
      <c r="G508" s="120"/>
      <c r="H508" s="119"/>
      <c r="I508" s="119"/>
      <c r="J508" s="119"/>
      <c r="K508" s="119"/>
      <c r="L508" s="119"/>
      <c r="M508" s="119"/>
      <c r="N508" s="119"/>
      <c r="O508" s="121">
        <f>SUM(O437:O506)</f>
        <v>70288.310000000012</v>
      </c>
      <c r="P508" s="122"/>
    </row>
    <row r="509" spans="1:16" x14ac:dyDescent="0.2">
      <c r="A509" s="116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117"/>
      <c r="M509" s="117"/>
      <c r="N509" s="117"/>
      <c r="O509" s="117"/>
      <c r="P509" s="117"/>
    </row>
    <row r="510" spans="1:16" x14ac:dyDescent="0.2">
      <c r="A510" s="107" t="s">
        <v>433</v>
      </c>
      <c r="B510" s="108"/>
      <c r="C510" s="108"/>
      <c r="D510" s="108"/>
      <c r="E510" s="108"/>
      <c r="F510" s="123"/>
      <c r="G510" s="123"/>
      <c r="H510" s="108"/>
      <c r="I510" s="108"/>
      <c r="J510" s="108"/>
      <c r="K510" s="108"/>
      <c r="L510" s="108"/>
      <c r="M510" s="108"/>
      <c r="N510" s="108"/>
      <c r="O510" s="108"/>
      <c r="P510" s="108"/>
    </row>
    <row r="511" spans="1:16" ht="18" x14ac:dyDescent="0.2">
      <c r="A511" s="56" t="s">
        <v>14</v>
      </c>
      <c r="B511" s="55" t="s">
        <v>15</v>
      </c>
      <c r="C511" s="55" t="s">
        <v>16</v>
      </c>
      <c r="D511" s="55" t="s">
        <v>17</v>
      </c>
      <c r="E511" s="57" t="s">
        <v>18</v>
      </c>
      <c r="F511" s="55" t="s">
        <v>19</v>
      </c>
      <c r="G511" s="57" t="s">
        <v>20</v>
      </c>
      <c r="H511" s="55" t="s">
        <v>21</v>
      </c>
      <c r="I511" s="55" t="s">
        <v>22</v>
      </c>
      <c r="J511" s="55" t="s">
        <v>33</v>
      </c>
      <c r="K511" s="55" t="s">
        <v>34</v>
      </c>
      <c r="L511" s="55" t="s">
        <v>23</v>
      </c>
      <c r="M511" s="55" t="s">
        <v>35</v>
      </c>
      <c r="N511" s="55" t="s">
        <v>36</v>
      </c>
      <c r="O511" s="55" t="s">
        <v>24</v>
      </c>
      <c r="P511" s="55" t="s">
        <v>25</v>
      </c>
    </row>
    <row r="512" spans="1:16" ht="18" x14ac:dyDescent="0.2">
      <c r="A512" s="128" t="s">
        <v>82</v>
      </c>
      <c r="B512" s="129" t="s">
        <v>434</v>
      </c>
      <c r="C512" s="129" t="s">
        <v>435</v>
      </c>
      <c r="D512" s="129" t="s">
        <v>31</v>
      </c>
      <c r="E512" s="131">
        <v>10</v>
      </c>
      <c r="F512" s="114">
        <f>Relatório!F501</f>
        <v>75.180000000000007</v>
      </c>
      <c r="G512" s="114">
        <f>Relatório!G501</f>
        <v>75.180000000000007</v>
      </c>
      <c r="H512" s="21">
        <f t="shared" ref="H512:H541" si="272">TRUNC(F512+G512,2)</f>
        <v>150.36000000000001</v>
      </c>
      <c r="I512" s="114">
        <f t="shared" ref="I512:I541" si="273">$B$10</f>
        <v>20.52</v>
      </c>
      <c r="J512" s="22">
        <f t="shared" ref="J512:J541" si="274">F512+(I512/100*F512)</f>
        <v>90.606936000000005</v>
      </c>
      <c r="K512" s="22">
        <f t="shared" ref="K512:K541" si="275">G512+(I512/100*G512)</f>
        <v>90.606936000000005</v>
      </c>
      <c r="L512" s="21">
        <f t="shared" ref="L512:L541" si="276">TRUNC(J512+K512,2)</f>
        <v>181.21</v>
      </c>
      <c r="M512" s="115">
        <f t="shared" ref="M512:M541" si="277">IF((J512+K512),TRUNC((J512/(J512+K512)*O512),2),0)</f>
        <v>906.05</v>
      </c>
      <c r="N512" s="115">
        <f t="shared" ref="N512:N541" si="278">IF((J512+K512),TRUNC((K512/(J512+K512)*O512),2),0)</f>
        <v>906.05</v>
      </c>
      <c r="O512" s="21">
        <f t="shared" ref="O512:O541" si="279">TRUNC(L512*E512,2)</f>
        <v>1812.1</v>
      </c>
      <c r="P512" s="24" t="str">
        <f>IF(O512&lt;=(Relatório!O501*1.05),"PREÇO VÁLIDO","PREÇO INVÁLIDO")</f>
        <v>PREÇO VÁLIDO</v>
      </c>
    </row>
    <row r="513" spans="1:16" ht="18" x14ac:dyDescent="0.2">
      <c r="A513" s="128" t="s">
        <v>82</v>
      </c>
      <c r="B513" s="129" t="s">
        <v>436</v>
      </c>
      <c r="C513" s="129" t="s">
        <v>437</v>
      </c>
      <c r="D513" s="129" t="s">
        <v>31</v>
      </c>
      <c r="E513" s="131">
        <v>55</v>
      </c>
      <c r="F513" s="114">
        <f>Relatório!F502</f>
        <v>5.0149999999999997</v>
      </c>
      <c r="G513" s="114">
        <f>Relatório!G502</f>
        <v>5.0149999999999997</v>
      </c>
      <c r="H513" s="21">
        <f t="shared" si="272"/>
        <v>10.029999999999999</v>
      </c>
      <c r="I513" s="114">
        <f t="shared" si="273"/>
        <v>20.52</v>
      </c>
      <c r="J513" s="22">
        <f t="shared" si="274"/>
        <v>6.0440779999999998</v>
      </c>
      <c r="K513" s="22">
        <f t="shared" si="275"/>
        <v>6.0440779999999998</v>
      </c>
      <c r="L513" s="21">
        <f t="shared" si="276"/>
        <v>12.08</v>
      </c>
      <c r="M513" s="115">
        <f t="shared" si="277"/>
        <v>332.2</v>
      </c>
      <c r="N513" s="115">
        <f t="shared" si="278"/>
        <v>332.2</v>
      </c>
      <c r="O513" s="21">
        <f t="shared" si="279"/>
        <v>664.4</v>
      </c>
      <c r="P513" s="24" t="str">
        <f>IF(O513&lt;=(Relatório!O502*1.05),"PREÇO VÁLIDO","PREÇO INVÁLIDO")</f>
        <v>PREÇO VÁLIDO</v>
      </c>
    </row>
    <row r="514" spans="1:16" ht="18" x14ac:dyDescent="0.2">
      <c r="A514" s="128" t="s">
        <v>82</v>
      </c>
      <c r="B514" s="129" t="s">
        <v>438</v>
      </c>
      <c r="C514" s="129" t="s">
        <v>439</v>
      </c>
      <c r="D514" s="129" t="s">
        <v>31</v>
      </c>
      <c r="E514" s="131">
        <v>48</v>
      </c>
      <c r="F514" s="114">
        <f>Relatório!F503</f>
        <v>21.535</v>
      </c>
      <c r="G514" s="114">
        <f>Relatório!G503</f>
        <v>21.535</v>
      </c>
      <c r="H514" s="21">
        <f t="shared" si="272"/>
        <v>43.07</v>
      </c>
      <c r="I514" s="114">
        <f t="shared" si="273"/>
        <v>20.52</v>
      </c>
      <c r="J514" s="22">
        <f t="shared" si="274"/>
        <v>25.953982</v>
      </c>
      <c r="K514" s="22">
        <f t="shared" si="275"/>
        <v>25.953982</v>
      </c>
      <c r="L514" s="21">
        <f t="shared" si="276"/>
        <v>51.9</v>
      </c>
      <c r="M514" s="115">
        <f t="shared" si="277"/>
        <v>1245.5999999999999</v>
      </c>
      <c r="N514" s="115">
        <f t="shared" si="278"/>
        <v>1245.5999999999999</v>
      </c>
      <c r="O514" s="21">
        <f t="shared" si="279"/>
        <v>2491.1999999999998</v>
      </c>
      <c r="P514" s="24" t="str">
        <f>IF(O514&lt;=(Relatório!O503*1.05),"PREÇO VÁLIDO","PREÇO INVÁLIDO")</f>
        <v>PREÇO VÁLIDO</v>
      </c>
    </row>
    <row r="515" spans="1:16" ht="18" x14ac:dyDescent="0.2">
      <c r="A515" s="128" t="s">
        <v>82</v>
      </c>
      <c r="B515" s="129" t="s">
        <v>440</v>
      </c>
      <c r="C515" s="129" t="s">
        <v>441</v>
      </c>
      <c r="D515" s="129" t="s">
        <v>31</v>
      </c>
      <c r="E515" s="132">
        <v>9</v>
      </c>
      <c r="F515" s="114">
        <f>Relatório!F504</f>
        <v>16.350000000000001</v>
      </c>
      <c r="G515" s="114">
        <f>Relatório!G504</f>
        <v>16.350000000000001</v>
      </c>
      <c r="H515" s="21">
        <f t="shared" si="272"/>
        <v>32.700000000000003</v>
      </c>
      <c r="I515" s="114">
        <f t="shared" si="273"/>
        <v>20.52</v>
      </c>
      <c r="J515" s="22">
        <f t="shared" si="274"/>
        <v>19.705020000000001</v>
      </c>
      <c r="K515" s="22">
        <f t="shared" si="275"/>
        <v>19.705020000000001</v>
      </c>
      <c r="L515" s="21">
        <f t="shared" si="276"/>
        <v>39.409999999999997</v>
      </c>
      <c r="M515" s="115">
        <f t="shared" si="277"/>
        <v>177.34</v>
      </c>
      <c r="N515" s="115">
        <f t="shared" si="278"/>
        <v>177.34</v>
      </c>
      <c r="O515" s="21">
        <f t="shared" si="279"/>
        <v>354.69</v>
      </c>
      <c r="P515" s="24" t="str">
        <f>IF(O515&lt;=(Relatório!O504*1.05),"PREÇO VÁLIDO","PREÇO INVÁLIDO")</f>
        <v>PREÇO VÁLIDO</v>
      </c>
    </row>
    <row r="516" spans="1:16" ht="18" x14ac:dyDescent="0.2">
      <c r="A516" s="128" t="s">
        <v>82</v>
      </c>
      <c r="B516" s="129" t="s">
        <v>333</v>
      </c>
      <c r="C516" s="129" t="s">
        <v>334</v>
      </c>
      <c r="D516" s="129" t="s">
        <v>31</v>
      </c>
      <c r="E516" s="132">
        <v>2</v>
      </c>
      <c r="F516" s="114">
        <f>Relatório!F505</f>
        <v>4.335</v>
      </c>
      <c r="G516" s="114">
        <f>Relatório!G505</f>
        <v>4.335</v>
      </c>
      <c r="H516" s="21">
        <f t="shared" si="272"/>
        <v>8.67</v>
      </c>
      <c r="I516" s="114">
        <f t="shared" si="273"/>
        <v>20.52</v>
      </c>
      <c r="J516" s="22">
        <f t="shared" si="274"/>
        <v>5.2245419999999996</v>
      </c>
      <c r="K516" s="22">
        <f t="shared" si="275"/>
        <v>5.2245419999999996</v>
      </c>
      <c r="L516" s="21">
        <f t="shared" si="276"/>
        <v>10.44</v>
      </c>
      <c r="M516" s="115">
        <f t="shared" si="277"/>
        <v>10.44</v>
      </c>
      <c r="N516" s="115">
        <f t="shared" si="278"/>
        <v>10.44</v>
      </c>
      <c r="O516" s="21">
        <f t="shared" si="279"/>
        <v>20.88</v>
      </c>
      <c r="P516" s="24" t="str">
        <f>IF(O516&lt;=(Relatório!O505*1.05),"PREÇO VÁLIDO","PREÇO INVÁLIDO")</f>
        <v>PREÇO VÁLIDO</v>
      </c>
    </row>
    <row r="517" spans="1:16" ht="18" x14ac:dyDescent="0.2">
      <c r="A517" s="128" t="s">
        <v>82</v>
      </c>
      <c r="B517" s="129" t="s">
        <v>442</v>
      </c>
      <c r="C517" s="129" t="s">
        <v>443</v>
      </c>
      <c r="D517" s="129" t="s">
        <v>29</v>
      </c>
      <c r="E517" s="131">
        <v>60</v>
      </c>
      <c r="F517" s="114">
        <f>Relatório!F506</f>
        <v>18.484999999999999</v>
      </c>
      <c r="G517" s="114">
        <f>Relatório!G506</f>
        <v>18.484999999999999</v>
      </c>
      <c r="H517" s="21">
        <f t="shared" si="272"/>
        <v>36.97</v>
      </c>
      <c r="I517" s="114">
        <f t="shared" si="273"/>
        <v>20.52</v>
      </c>
      <c r="J517" s="22">
        <f t="shared" si="274"/>
        <v>22.278122</v>
      </c>
      <c r="K517" s="22">
        <f t="shared" si="275"/>
        <v>22.278122</v>
      </c>
      <c r="L517" s="21">
        <f t="shared" si="276"/>
        <v>44.55</v>
      </c>
      <c r="M517" s="115">
        <f t="shared" si="277"/>
        <v>1336.5</v>
      </c>
      <c r="N517" s="115">
        <f t="shared" si="278"/>
        <v>1336.5</v>
      </c>
      <c r="O517" s="21">
        <f t="shared" si="279"/>
        <v>2673</v>
      </c>
      <c r="P517" s="24" t="str">
        <f>IF(O517&lt;=(Relatório!O506*1.05),"PREÇO VÁLIDO","PREÇO INVÁLIDO")</f>
        <v>PREÇO VÁLIDO</v>
      </c>
    </row>
    <row r="518" spans="1:16" ht="18" x14ac:dyDescent="0.2">
      <c r="A518" s="128" t="s">
        <v>82</v>
      </c>
      <c r="B518" s="129" t="s">
        <v>444</v>
      </c>
      <c r="C518" s="129" t="s">
        <v>445</v>
      </c>
      <c r="D518" s="129" t="s">
        <v>31</v>
      </c>
      <c r="E518" s="131">
        <v>17</v>
      </c>
      <c r="F518" s="114">
        <f>Relatório!F507</f>
        <v>8.76</v>
      </c>
      <c r="G518" s="114">
        <f>Relatório!G507</f>
        <v>8.76</v>
      </c>
      <c r="H518" s="21">
        <f t="shared" si="272"/>
        <v>17.52</v>
      </c>
      <c r="I518" s="114">
        <f t="shared" si="273"/>
        <v>20.52</v>
      </c>
      <c r="J518" s="22">
        <f t="shared" si="274"/>
        <v>10.557551999999999</v>
      </c>
      <c r="K518" s="22">
        <f t="shared" si="275"/>
        <v>10.557551999999999</v>
      </c>
      <c r="L518" s="21">
        <f t="shared" si="276"/>
        <v>21.11</v>
      </c>
      <c r="M518" s="115">
        <f t="shared" si="277"/>
        <v>179.43</v>
      </c>
      <c r="N518" s="115">
        <f t="shared" si="278"/>
        <v>179.43</v>
      </c>
      <c r="O518" s="21">
        <f t="shared" si="279"/>
        <v>358.87</v>
      </c>
      <c r="P518" s="24" t="str">
        <f>IF(O518&lt;=(Relatório!O507*1.05),"PREÇO VÁLIDO","PREÇO INVÁLIDO")</f>
        <v>PREÇO VÁLIDO</v>
      </c>
    </row>
    <row r="519" spans="1:16" ht="18" x14ac:dyDescent="0.2">
      <c r="A519" s="128" t="s">
        <v>82</v>
      </c>
      <c r="B519" s="129" t="s">
        <v>446</v>
      </c>
      <c r="C519" s="129" t="s">
        <v>447</v>
      </c>
      <c r="D519" s="129" t="s">
        <v>31</v>
      </c>
      <c r="E519" s="131">
        <v>60</v>
      </c>
      <c r="F519" s="114">
        <f>Relatório!F508</f>
        <v>7.835</v>
      </c>
      <c r="G519" s="114">
        <f>Relatório!G508</f>
        <v>7.835</v>
      </c>
      <c r="H519" s="21">
        <f t="shared" si="272"/>
        <v>15.67</v>
      </c>
      <c r="I519" s="114">
        <f t="shared" si="273"/>
        <v>20.52</v>
      </c>
      <c r="J519" s="22">
        <f t="shared" si="274"/>
        <v>9.4427419999999991</v>
      </c>
      <c r="K519" s="22">
        <f t="shared" si="275"/>
        <v>9.4427419999999991</v>
      </c>
      <c r="L519" s="21">
        <f t="shared" si="276"/>
        <v>18.88</v>
      </c>
      <c r="M519" s="115">
        <f t="shared" si="277"/>
        <v>566.4</v>
      </c>
      <c r="N519" s="115">
        <f t="shared" si="278"/>
        <v>566.4</v>
      </c>
      <c r="O519" s="21">
        <f t="shared" si="279"/>
        <v>1132.8</v>
      </c>
      <c r="P519" s="24" t="str">
        <f>IF(O519&lt;=(Relatório!O508*1.05),"PREÇO VÁLIDO","PREÇO INVÁLIDO")</f>
        <v>PREÇO VÁLIDO</v>
      </c>
    </row>
    <row r="520" spans="1:16" ht="18" x14ac:dyDescent="0.2">
      <c r="A520" s="128" t="s">
        <v>82</v>
      </c>
      <c r="B520" s="129" t="s">
        <v>448</v>
      </c>
      <c r="C520" s="129" t="s">
        <v>449</v>
      </c>
      <c r="D520" s="129" t="s">
        <v>29</v>
      </c>
      <c r="E520" s="131">
        <v>60</v>
      </c>
      <c r="F520" s="114">
        <f>Relatório!F509</f>
        <v>14.414999999999999</v>
      </c>
      <c r="G520" s="114">
        <f>Relatório!G509</f>
        <v>14.414999999999999</v>
      </c>
      <c r="H520" s="21">
        <f t="shared" si="272"/>
        <v>28.83</v>
      </c>
      <c r="I520" s="114">
        <f t="shared" si="273"/>
        <v>20.52</v>
      </c>
      <c r="J520" s="22">
        <f t="shared" si="274"/>
        <v>17.372957999999997</v>
      </c>
      <c r="K520" s="22">
        <f t="shared" si="275"/>
        <v>17.372957999999997</v>
      </c>
      <c r="L520" s="21">
        <f t="shared" si="276"/>
        <v>34.74</v>
      </c>
      <c r="M520" s="115">
        <f t="shared" si="277"/>
        <v>1042.2</v>
      </c>
      <c r="N520" s="115">
        <f t="shared" si="278"/>
        <v>1042.2</v>
      </c>
      <c r="O520" s="21">
        <f t="shared" si="279"/>
        <v>2084.4</v>
      </c>
      <c r="P520" s="24" t="str">
        <f>IF(O520&lt;=(Relatório!O509*1.05),"PREÇO VÁLIDO","PREÇO INVÁLIDO")</f>
        <v>PREÇO VÁLIDO</v>
      </c>
    </row>
    <row r="521" spans="1:16" ht="18" x14ac:dyDescent="0.2">
      <c r="A521" s="128" t="s">
        <v>82</v>
      </c>
      <c r="B521" s="129" t="s">
        <v>450</v>
      </c>
      <c r="C521" s="129" t="s">
        <v>451</v>
      </c>
      <c r="D521" s="129" t="s">
        <v>31</v>
      </c>
      <c r="E521" s="132">
        <v>5</v>
      </c>
      <c r="F521" s="114">
        <f>Relatório!F510</f>
        <v>35.81</v>
      </c>
      <c r="G521" s="114">
        <f>Relatório!G510</f>
        <v>35.81</v>
      </c>
      <c r="H521" s="21">
        <f t="shared" si="272"/>
        <v>71.62</v>
      </c>
      <c r="I521" s="114">
        <f t="shared" si="273"/>
        <v>20.52</v>
      </c>
      <c r="J521" s="22">
        <f t="shared" si="274"/>
        <v>43.158212000000006</v>
      </c>
      <c r="K521" s="22">
        <f t="shared" si="275"/>
        <v>43.158212000000006</v>
      </c>
      <c r="L521" s="21">
        <f t="shared" si="276"/>
        <v>86.31</v>
      </c>
      <c r="M521" s="115">
        <f t="shared" si="277"/>
        <v>215.77</v>
      </c>
      <c r="N521" s="115">
        <f t="shared" si="278"/>
        <v>215.77</v>
      </c>
      <c r="O521" s="21">
        <f t="shared" si="279"/>
        <v>431.55</v>
      </c>
      <c r="P521" s="24" t="str">
        <f>IF(O521&lt;=(Relatório!O510*1.05),"PREÇO VÁLIDO","PREÇO INVÁLIDO")</f>
        <v>PREÇO VÁLIDO</v>
      </c>
    </row>
    <row r="522" spans="1:16" ht="18" x14ac:dyDescent="0.2">
      <c r="A522" s="128" t="s">
        <v>64</v>
      </c>
      <c r="B522" s="129" t="s">
        <v>452</v>
      </c>
      <c r="C522" s="129" t="s">
        <v>453</v>
      </c>
      <c r="D522" s="129" t="s">
        <v>31</v>
      </c>
      <c r="E522" s="132">
        <v>1</v>
      </c>
      <c r="F522" s="114">
        <f>Relatório!F511</f>
        <v>76.825000000000003</v>
      </c>
      <c r="G522" s="114">
        <f>Relatório!G511</f>
        <v>76.825000000000003</v>
      </c>
      <c r="H522" s="21">
        <f t="shared" si="272"/>
        <v>153.65</v>
      </c>
      <c r="I522" s="114">
        <f t="shared" si="273"/>
        <v>20.52</v>
      </c>
      <c r="J522" s="22">
        <f t="shared" si="274"/>
        <v>92.589489999999998</v>
      </c>
      <c r="K522" s="22">
        <f t="shared" si="275"/>
        <v>92.589489999999998</v>
      </c>
      <c r="L522" s="21">
        <f t="shared" si="276"/>
        <v>185.17</v>
      </c>
      <c r="M522" s="115">
        <f t="shared" si="277"/>
        <v>92.58</v>
      </c>
      <c r="N522" s="115">
        <f t="shared" si="278"/>
        <v>92.58</v>
      </c>
      <c r="O522" s="21">
        <f t="shared" si="279"/>
        <v>185.17</v>
      </c>
      <c r="P522" s="24" t="str">
        <f>IF(O522&lt;=(Relatório!O511*1.05),"PREÇO VÁLIDO","PREÇO INVÁLIDO")</f>
        <v>PREÇO VÁLIDO</v>
      </c>
    </row>
    <row r="523" spans="1:16" ht="18" x14ac:dyDescent="0.2">
      <c r="A523" s="128" t="s">
        <v>82</v>
      </c>
      <c r="B523" s="129" t="s">
        <v>454</v>
      </c>
      <c r="C523" s="129" t="s">
        <v>455</v>
      </c>
      <c r="D523" s="129" t="s">
        <v>31</v>
      </c>
      <c r="E523" s="132">
        <v>4</v>
      </c>
      <c r="F523" s="114">
        <f>Relatório!F512</f>
        <v>14.195</v>
      </c>
      <c r="G523" s="114">
        <f>Relatório!G512</f>
        <v>14.195</v>
      </c>
      <c r="H523" s="21">
        <f t="shared" si="272"/>
        <v>28.39</v>
      </c>
      <c r="I523" s="114">
        <f t="shared" si="273"/>
        <v>20.52</v>
      </c>
      <c r="J523" s="22">
        <f t="shared" si="274"/>
        <v>17.107814000000001</v>
      </c>
      <c r="K523" s="22">
        <f t="shared" si="275"/>
        <v>17.107814000000001</v>
      </c>
      <c r="L523" s="21">
        <f t="shared" si="276"/>
        <v>34.21</v>
      </c>
      <c r="M523" s="115">
        <f t="shared" si="277"/>
        <v>68.42</v>
      </c>
      <c r="N523" s="115">
        <f t="shared" si="278"/>
        <v>68.42</v>
      </c>
      <c r="O523" s="21">
        <f t="shared" si="279"/>
        <v>136.84</v>
      </c>
      <c r="P523" s="24" t="str">
        <f>IF(O523&lt;=(Relatório!O512*1.05),"PREÇO VÁLIDO","PREÇO INVÁLIDO")</f>
        <v>PREÇO VÁLIDO</v>
      </c>
    </row>
    <row r="524" spans="1:16" ht="18" x14ac:dyDescent="0.2">
      <c r="A524" s="128" t="s">
        <v>82</v>
      </c>
      <c r="B524" s="129" t="s">
        <v>456</v>
      </c>
      <c r="C524" s="129" t="s">
        <v>457</v>
      </c>
      <c r="D524" s="129" t="s">
        <v>31</v>
      </c>
      <c r="E524" s="132">
        <v>1</v>
      </c>
      <c r="F524" s="114">
        <f>Relatório!F513</f>
        <v>402.89</v>
      </c>
      <c r="G524" s="114">
        <f>Relatório!G513</f>
        <v>402.89</v>
      </c>
      <c r="H524" s="21">
        <f t="shared" si="272"/>
        <v>805.78</v>
      </c>
      <c r="I524" s="114">
        <f t="shared" si="273"/>
        <v>20.52</v>
      </c>
      <c r="J524" s="22">
        <f t="shared" si="274"/>
        <v>485.56302799999997</v>
      </c>
      <c r="K524" s="22">
        <f t="shared" si="275"/>
        <v>485.56302799999997</v>
      </c>
      <c r="L524" s="21">
        <f t="shared" si="276"/>
        <v>971.12</v>
      </c>
      <c r="M524" s="115">
        <f t="shared" si="277"/>
        <v>485.56</v>
      </c>
      <c r="N524" s="115">
        <f t="shared" si="278"/>
        <v>485.56</v>
      </c>
      <c r="O524" s="21">
        <f t="shared" si="279"/>
        <v>971.12</v>
      </c>
      <c r="P524" s="24" t="str">
        <f>IF(O524&lt;=(Relatório!O513*1.05),"PREÇO VÁLIDO","PREÇO INVÁLIDO")</f>
        <v>PREÇO VÁLIDO</v>
      </c>
    </row>
    <row r="525" spans="1:16" ht="18" x14ac:dyDescent="0.2">
      <c r="A525" s="128" t="s">
        <v>82</v>
      </c>
      <c r="B525" s="129" t="s">
        <v>458</v>
      </c>
      <c r="C525" s="129" t="s">
        <v>459</v>
      </c>
      <c r="D525" s="129" t="s">
        <v>31</v>
      </c>
      <c r="E525" s="130">
        <v>120</v>
      </c>
      <c r="F525" s="114">
        <f>Relatório!F514</f>
        <v>6.4349999999999996</v>
      </c>
      <c r="G525" s="114">
        <f>Relatório!G514</f>
        <v>6.4349999999999996</v>
      </c>
      <c r="H525" s="21">
        <f t="shared" si="272"/>
        <v>12.87</v>
      </c>
      <c r="I525" s="114">
        <f t="shared" si="273"/>
        <v>20.52</v>
      </c>
      <c r="J525" s="22">
        <f t="shared" si="274"/>
        <v>7.7554619999999996</v>
      </c>
      <c r="K525" s="22">
        <f t="shared" si="275"/>
        <v>7.7554619999999996</v>
      </c>
      <c r="L525" s="21">
        <f t="shared" si="276"/>
        <v>15.51</v>
      </c>
      <c r="M525" s="115">
        <f t="shared" si="277"/>
        <v>930.6</v>
      </c>
      <c r="N525" s="115">
        <f t="shared" si="278"/>
        <v>930.6</v>
      </c>
      <c r="O525" s="21">
        <f t="shared" si="279"/>
        <v>1861.2</v>
      </c>
      <c r="P525" s="24" t="str">
        <f>IF(O525&lt;=(Relatório!O514*1.05),"PREÇO VÁLIDO","PREÇO INVÁLIDO")</f>
        <v>PREÇO VÁLIDO</v>
      </c>
    </row>
    <row r="526" spans="1:16" ht="18" x14ac:dyDescent="0.2">
      <c r="A526" s="128" t="s">
        <v>82</v>
      </c>
      <c r="B526" s="129" t="s">
        <v>460</v>
      </c>
      <c r="C526" s="129" t="s">
        <v>461</v>
      </c>
      <c r="D526" s="129" t="s">
        <v>31</v>
      </c>
      <c r="E526" s="132">
        <v>2</v>
      </c>
      <c r="F526" s="114">
        <f>Relatório!F515</f>
        <v>19.684999999999999</v>
      </c>
      <c r="G526" s="114">
        <f>Relatório!G515</f>
        <v>19.684999999999999</v>
      </c>
      <c r="H526" s="21">
        <f t="shared" si="272"/>
        <v>39.369999999999997</v>
      </c>
      <c r="I526" s="114">
        <f t="shared" si="273"/>
        <v>20.52</v>
      </c>
      <c r="J526" s="22">
        <f t="shared" si="274"/>
        <v>23.724361999999999</v>
      </c>
      <c r="K526" s="22">
        <f t="shared" si="275"/>
        <v>23.724361999999999</v>
      </c>
      <c r="L526" s="21">
        <f t="shared" si="276"/>
        <v>47.44</v>
      </c>
      <c r="M526" s="115">
        <f t="shared" si="277"/>
        <v>47.44</v>
      </c>
      <c r="N526" s="115">
        <f t="shared" si="278"/>
        <v>47.44</v>
      </c>
      <c r="O526" s="21">
        <f t="shared" si="279"/>
        <v>94.88</v>
      </c>
      <c r="P526" s="24" t="str">
        <f>IF(O526&lt;=(Relatório!O515*1.05),"PREÇO VÁLIDO","PREÇO INVÁLIDO")</f>
        <v>PREÇO VÁLIDO</v>
      </c>
    </row>
    <row r="527" spans="1:16" ht="18" x14ac:dyDescent="0.2">
      <c r="A527" s="128" t="s">
        <v>82</v>
      </c>
      <c r="B527" s="129" t="s">
        <v>462</v>
      </c>
      <c r="C527" s="129" t="s">
        <v>463</v>
      </c>
      <c r="D527" s="129" t="s">
        <v>31</v>
      </c>
      <c r="E527" s="132">
        <v>1</v>
      </c>
      <c r="F527" s="114">
        <f>Relatório!F516</f>
        <v>13.16</v>
      </c>
      <c r="G527" s="114">
        <f>Relatório!G516</f>
        <v>13.16</v>
      </c>
      <c r="H527" s="21">
        <f t="shared" si="272"/>
        <v>26.32</v>
      </c>
      <c r="I527" s="114">
        <f t="shared" si="273"/>
        <v>20.52</v>
      </c>
      <c r="J527" s="22">
        <f t="shared" si="274"/>
        <v>15.860431999999999</v>
      </c>
      <c r="K527" s="22">
        <f t="shared" si="275"/>
        <v>15.860431999999999</v>
      </c>
      <c r="L527" s="21">
        <f t="shared" si="276"/>
        <v>31.72</v>
      </c>
      <c r="M527" s="115">
        <f t="shared" si="277"/>
        <v>15.86</v>
      </c>
      <c r="N527" s="115">
        <f t="shared" si="278"/>
        <v>15.86</v>
      </c>
      <c r="O527" s="21">
        <f t="shared" si="279"/>
        <v>31.72</v>
      </c>
      <c r="P527" s="24" t="str">
        <f>IF(O527&lt;=(Relatório!O516*1.05),"PREÇO VÁLIDO","PREÇO INVÁLIDO")</f>
        <v>PREÇO VÁLIDO</v>
      </c>
    </row>
    <row r="528" spans="1:16" ht="18" x14ac:dyDescent="0.2">
      <c r="A528" s="128" t="s">
        <v>82</v>
      </c>
      <c r="B528" s="129" t="s">
        <v>464</v>
      </c>
      <c r="C528" s="129" t="s">
        <v>465</v>
      </c>
      <c r="D528" s="129" t="s">
        <v>31</v>
      </c>
      <c r="E528" s="132">
        <v>2</v>
      </c>
      <c r="F528" s="114">
        <f>Relatório!F517</f>
        <v>679.97</v>
      </c>
      <c r="G528" s="114">
        <f>Relatório!G517</f>
        <v>679.97</v>
      </c>
      <c r="H528" s="21">
        <f t="shared" si="272"/>
        <v>1359.94</v>
      </c>
      <c r="I528" s="114">
        <f t="shared" si="273"/>
        <v>20.52</v>
      </c>
      <c r="J528" s="22">
        <f t="shared" si="274"/>
        <v>819.49984400000005</v>
      </c>
      <c r="K528" s="22">
        <f t="shared" si="275"/>
        <v>819.49984400000005</v>
      </c>
      <c r="L528" s="21">
        <f t="shared" si="276"/>
        <v>1638.99</v>
      </c>
      <c r="M528" s="115">
        <f t="shared" si="277"/>
        <v>1638.99</v>
      </c>
      <c r="N528" s="115">
        <f t="shared" si="278"/>
        <v>1638.99</v>
      </c>
      <c r="O528" s="21">
        <f t="shared" si="279"/>
        <v>3277.98</v>
      </c>
      <c r="P528" s="24" t="str">
        <f>IF(O528&lt;=(Relatório!O517*1.05),"PREÇO VÁLIDO","PREÇO INVÁLIDO")</f>
        <v>PREÇO VÁLIDO</v>
      </c>
    </row>
    <row r="529" spans="1:16" ht="18" x14ac:dyDescent="0.2">
      <c r="A529" s="128" t="s">
        <v>64</v>
      </c>
      <c r="B529" s="129" t="s">
        <v>466</v>
      </c>
      <c r="C529" s="129" t="s">
        <v>467</v>
      </c>
      <c r="D529" s="129" t="s">
        <v>31</v>
      </c>
      <c r="E529" s="132">
        <v>2</v>
      </c>
      <c r="F529" s="114">
        <f>Relatório!F518</f>
        <v>507.6</v>
      </c>
      <c r="G529" s="114">
        <f>Relatório!G518</f>
        <v>507.6</v>
      </c>
      <c r="H529" s="21">
        <f t="shared" si="272"/>
        <v>1015.2</v>
      </c>
      <c r="I529" s="114">
        <f t="shared" si="273"/>
        <v>20.52</v>
      </c>
      <c r="J529" s="22">
        <f t="shared" si="274"/>
        <v>611.75952000000007</v>
      </c>
      <c r="K529" s="22">
        <f t="shared" si="275"/>
        <v>611.75952000000007</v>
      </c>
      <c r="L529" s="21">
        <f t="shared" si="276"/>
        <v>1223.51</v>
      </c>
      <c r="M529" s="115">
        <f t="shared" si="277"/>
        <v>1223.51</v>
      </c>
      <c r="N529" s="115">
        <f t="shared" si="278"/>
        <v>1223.51</v>
      </c>
      <c r="O529" s="21">
        <f t="shared" si="279"/>
        <v>2447.02</v>
      </c>
      <c r="P529" s="24" t="str">
        <f>IF(O529&lt;=(Relatório!O518*1.05),"PREÇO VÁLIDO","PREÇO INVÁLIDO")</f>
        <v>PREÇO VÁLIDO</v>
      </c>
    </row>
    <row r="530" spans="1:16" ht="18" x14ac:dyDescent="0.2">
      <c r="A530" s="128" t="s">
        <v>82</v>
      </c>
      <c r="B530" s="129" t="s">
        <v>468</v>
      </c>
      <c r="C530" s="129" t="s">
        <v>469</v>
      </c>
      <c r="D530" s="129" t="s">
        <v>31</v>
      </c>
      <c r="E530" s="131">
        <v>14</v>
      </c>
      <c r="F530" s="114">
        <f>Relatório!F519</f>
        <v>171.39500000000001</v>
      </c>
      <c r="G530" s="114">
        <f>Relatório!G519</f>
        <v>171.39500000000001</v>
      </c>
      <c r="H530" s="21">
        <f t="shared" si="272"/>
        <v>342.79</v>
      </c>
      <c r="I530" s="114">
        <f t="shared" si="273"/>
        <v>20.52</v>
      </c>
      <c r="J530" s="22">
        <f t="shared" si="274"/>
        <v>206.56525400000001</v>
      </c>
      <c r="K530" s="22">
        <f t="shared" si="275"/>
        <v>206.56525400000001</v>
      </c>
      <c r="L530" s="21">
        <f t="shared" si="276"/>
        <v>413.13</v>
      </c>
      <c r="M530" s="115">
        <f t="shared" si="277"/>
        <v>2891.91</v>
      </c>
      <c r="N530" s="115">
        <f t="shared" si="278"/>
        <v>2891.91</v>
      </c>
      <c r="O530" s="21">
        <f t="shared" si="279"/>
        <v>5783.82</v>
      </c>
      <c r="P530" s="24" t="str">
        <f>IF(O530&lt;=(Relatório!O519*1.05),"PREÇO VÁLIDO","PREÇO INVÁLIDO")</f>
        <v>PREÇO VÁLIDO</v>
      </c>
    </row>
    <row r="531" spans="1:16" ht="18" x14ac:dyDescent="0.2">
      <c r="A531" s="110" t="s">
        <v>65</v>
      </c>
      <c r="B531" s="111">
        <v>98297</v>
      </c>
      <c r="C531" s="112" t="s">
        <v>470</v>
      </c>
      <c r="D531" s="112" t="s">
        <v>29</v>
      </c>
      <c r="E531" s="133">
        <v>1450</v>
      </c>
      <c r="F531" s="114">
        <f>Relatório!F520</f>
        <v>9.26</v>
      </c>
      <c r="G531" s="114">
        <f>Relatório!G520</f>
        <v>0.22</v>
      </c>
      <c r="H531" s="21">
        <f t="shared" si="272"/>
        <v>9.48</v>
      </c>
      <c r="I531" s="114">
        <f t="shared" si="273"/>
        <v>20.52</v>
      </c>
      <c r="J531" s="22">
        <f t="shared" si="274"/>
        <v>11.160152</v>
      </c>
      <c r="K531" s="22">
        <f t="shared" si="275"/>
        <v>0.26514399999999999</v>
      </c>
      <c r="L531" s="21">
        <f t="shared" si="276"/>
        <v>11.42</v>
      </c>
      <c r="M531" s="115">
        <f t="shared" si="277"/>
        <v>16174.71</v>
      </c>
      <c r="N531" s="115">
        <f t="shared" si="278"/>
        <v>384.28</v>
      </c>
      <c r="O531" s="21">
        <f t="shared" si="279"/>
        <v>16559</v>
      </c>
      <c r="P531" s="24" t="str">
        <f>IF(O531&lt;=(Relatório!O520*1.05),"PREÇO VÁLIDO","PREÇO INVÁLIDO")</f>
        <v>PREÇO VÁLIDO</v>
      </c>
    </row>
    <row r="532" spans="1:16" ht="18" x14ac:dyDescent="0.2">
      <c r="A532" s="110" t="s">
        <v>65</v>
      </c>
      <c r="B532" s="111">
        <v>98307</v>
      </c>
      <c r="C532" s="112" t="s">
        <v>471</v>
      </c>
      <c r="D532" s="112" t="s">
        <v>31</v>
      </c>
      <c r="E532" s="126">
        <v>15</v>
      </c>
      <c r="F532" s="114">
        <f>Relatório!F521</f>
        <v>41.85</v>
      </c>
      <c r="G532" s="114">
        <f>Relatório!G521</f>
        <v>10.97</v>
      </c>
      <c r="H532" s="21">
        <f t="shared" si="272"/>
        <v>52.82</v>
      </c>
      <c r="I532" s="114">
        <f t="shared" si="273"/>
        <v>20.52</v>
      </c>
      <c r="J532" s="22">
        <f t="shared" si="274"/>
        <v>50.437620000000003</v>
      </c>
      <c r="K532" s="22">
        <f t="shared" si="275"/>
        <v>13.221044000000001</v>
      </c>
      <c r="L532" s="21">
        <f t="shared" si="276"/>
        <v>63.65</v>
      </c>
      <c r="M532" s="115">
        <f t="shared" si="277"/>
        <v>756.46</v>
      </c>
      <c r="N532" s="115">
        <f t="shared" si="278"/>
        <v>198.28</v>
      </c>
      <c r="O532" s="21">
        <f t="shared" si="279"/>
        <v>954.75</v>
      </c>
      <c r="P532" s="24" t="str">
        <f>IF(O532&lt;=(Relatório!O521*1.05),"PREÇO VÁLIDO","PREÇO INVÁLIDO")</f>
        <v>PREÇO VÁLIDO</v>
      </c>
    </row>
    <row r="533" spans="1:16" ht="18" x14ac:dyDescent="0.2">
      <c r="A533" s="110" t="s">
        <v>65</v>
      </c>
      <c r="B533" s="111">
        <v>90466</v>
      </c>
      <c r="C533" s="112" t="s">
        <v>217</v>
      </c>
      <c r="D533" s="112" t="s">
        <v>29</v>
      </c>
      <c r="E533" s="126">
        <v>63.8</v>
      </c>
      <c r="F533" s="114">
        <f>Relatório!F522</f>
        <v>4.32</v>
      </c>
      <c r="G533" s="114">
        <f>Relatório!G522</f>
        <v>12.79</v>
      </c>
      <c r="H533" s="21">
        <f t="shared" si="272"/>
        <v>17.11</v>
      </c>
      <c r="I533" s="114">
        <f t="shared" si="273"/>
        <v>20.52</v>
      </c>
      <c r="J533" s="22">
        <f t="shared" si="274"/>
        <v>5.2064640000000004</v>
      </c>
      <c r="K533" s="22">
        <f t="shared" si="275"/>
        <v>15.414507999999998</v>
      </c>
      <c r="L533" s="21">
        <f t="shared" si="276"/>
        <v>20.62</v>
      </c>
      <c r="M533" s="115">
        <f t="shared" si="277"/>
        <v>332.15</v>
      </c>
      <c r="N533" s="115">
        <f t="shared" si="278"/>
        <v>983.39</v>
      </c>
      <c r="O533" s="21">
        <f t="shared" si="279"/>
        <v>1315.55</v>
      </c>
      <c r="P533" s="24" t="str">
        <f>IF(O533&lt;=(Relatório!O522*1.05),"PREÇO VÁLIDO","PREÇO INVÁLIDO")</f>
        <v>PREÇO VÁLIDO</v>
      </c>
    </row>
    <row r="534" spans="1:16" ht="18" x14ac:dyDescent="0.2">
      <c r="A534" s="110" t="s">
        <v>65</v>
      </c>
      <c r="B534" s="111">
        <v>91885</v>
      </c>
      <c r="C534" s="112" t="s">
        <v>472</v>
      </c>
      <c r="D534" s="112" t="s">
        <v>31</v>
      </c>
      <c r="E534" s="136">
        <v>6</v>
      </c>
      <c r="F534" s="114">
        <f>Relatório!F523</f>
        <v>3.31</v>
      </c>
      <c r="G534" s="114">
        <f>Relatório!G523</f>
        <v>11.68</v>
      </c>
      <c r="H534" s="21">
        <f t="shared" si="272"/>
        <v>14.99</v>
      </c>
      <c r="I534" s="114">
        <f t="shared" si="273"/>
        <v>20.52</v>
      </c>
      <c r="J534" s="22">
        <f t="shared" si="274"/>
        <v>3.9892120000000002</v>
      </c>
      <c r="K534" s="22">
        <f t="shared" si="275"/>
        <v>14.076736</v>
      </c>
      <c r="L534" s="21">
        <f t="shared" si="276"/>
        <v>18.059999999999999</v>
      </c>
      <c r="M534" s="115">
        <f t="shared" si="277"/>
        <v>23.92</v>
      </c>
      <c r="N534" s="115">
        <f t="shared" si="278"/>
        <v>84.43</v>
      </c>
      <c r="O534" s="21">
        <f t="shared" si="279"/>
        <v>108.36</v>
      </c>
      <c r="P534" s="24" t="str">
        <f>IF(O534&lt;=(Relatório!O523*1.05),"PREÇO VÁLIDO","PREÇO INVÁLIDO")</f>
        <v>PREÇO VÁLIDO</v>
      </c>
    </row>
    <row r="535" spans="1:16" ht="18" x14ac:dyDescent="0.2">
      <c r="A535" s="110" t="s">
        <v>65</v>
      </c>
      <c r="B535" s="111">
        <v>91905</v>
      </c>
      <c r="C535" s="112" t="s">
        <v>473</v>
      </c>
      <c r="D535" s="112" t="s">
        <v>31</v>
      </c>
      <c r="E535" s="126">
        <v>16</v>
      </c>
      <c r="F535" s="114">
        <f>Relatório!F524</f>
        <v>5.47</v>
      </c>
      <c r="G535" s="114">
        <f>Relatório!G524</f>
        <v>10.46</v>
      </c>
      <c r="H535" s="21">
        <f t="shared" si="272"/>
        <v>15.93</v>
      </c>
      <c r="I535" s="114">
        <f t="shared" si="273"/>
        <v>20.52</v>
      </c>
      <c r="J535" s="22">
        <f t="shared" si="274"/>
        <v>6.5924439999999995</v>
      </c>
      <c r="K535" s="22">
        <f t="shared" si="275"/>
        <v>12.606392000000001</v>
      </c>
      <c r="L535" s="21">
        <f t="shared" si="276"/>
        <v>19.190000000000001</v>
      </c>
      <c r="M535" s="115">
        <f t="shared" si="277"/>
        <v>105.43</v>
      </c>
      <c r="N535" s="115">
        <f t="shared" si="278"/>
        <v>201.6</v>
      </c>
      <c r="O535" s="21">
        <f t="shared" si="279"/>
        <v>307.04000000000002</v>
      </c>
      <c r="P535" s="24" t="str">
        <f>IF(O535&lt;=(Relatório!O524*1.05),"PREÇO VÁLIDO","PREÇO INVÁLIDO")</f>
        <v>PREÇO VÁLIDO</v>
      </c>
    </row>
    <row r="536" spans="1:16" ht="18" x14ac:dyDescent="0.2">
      <c r="A536" s="110" t="s">
        <v>65</v>
      </c>
      <c r="B536" s="111">
        <v>91847</v>
      </c>
      <c r="C536" s="112" t="s">
        <v>474</v>
      </c>
      <c r="D536" s="112" t="s">
        <v>29</v>
      </c>
      <c r="E536" s="127">
        <v>150</v>
      </c>
      <c r="F536" s="114">
        <f>Relatório!F525</f>
        <v>8.3699999999999992</v>
      </c>
      <c r="G536" s="114">
        <f>Relatório!G525</f>
        <v>4.57</v>
      </c>
      <c r="H536" s="21">
        <f t="shared" si="272"/>
        <v>12.94</v>
      </c>
      <c r="I536" s="114">
        <f t="shared" si="273"/>
        <v>20.52</v>
      </c>
      <c r="J536" s="22">
        <f t="shared" si="274"/>
        <v>10.087523999999998</v>
      </c>
      <c r="K536" s="22">
        <f t="shared" si="275"/>
        <v>5.5077639999999999</v>
      </c>
      <c r="L536" s="21">
        <f t="shared" si="276"/>
        <v>15.59</v>
      </c>
      <c r="M536" s="115">
        <f t="shared" si="277"/>
        <v>1512.61</v>
      </c>
      <c r="N536" s="115">
        <f t="shared" si="278"/>
        <v>825.88</v>
      </c>
      <c r="O536" s="21">
        <f t="shared" si="279"/>
        <v>2338.5</v>
      </c>
      <c r="P536" s="24" t="str">
        <f>IF(O536&lt;=(Relatório!O525*1.05),"PREÇO VÁLIDO","PREÇO INVÁLIDO")</f>
        <v>PREÇO VÁLIDO</v>
      </c>
    </row>
    <row r="537" spans="1:16" ht="18" x14ac:dyDescent="0.2">
      <c r="A537" s="110" t="s">
        <v>65</v>
      </c>
      <c r="B537" s="111">
        <v>98302</v>
      </c>
      <c r="C537" s="112" t="s">
        <v>475</v>
      </c>
      <c r="D537" s="112" t="s">
        <v>31</v>
      </c>
      <c r="E537" s="136">
        <v>2</v>
      </c>
      <c r="F537" s="114">
        <f>Relatório!F526</f>
        <v>772.03</v>
      </c>
      <c r="G537" s="114">
        <f>Relatório!G526</f>
        <v>329.93</v>
      </c>
      <c r="H537" s="21">
        <f t="shared" si="272"/>
        <v>1101.96</v>
      </c>
      <c r="I537" s="114">
        <f t="shared" si="273"/>
        <v>20.52</v>
      </c>
      <c r="J537" s="22">
        <f t="shared" si="274"/>
        <v>930.45055600000001</v>
      </c>
      <c r="K537" s="22">
        <f t="shared" si="275"/>
        <v>397.63163600000001</v>
      </c>
      <c r="L537" s="21">
        <f t="shared" si="276"/>
        <v>1328.08</v>
      </c>
      <c r="M537" s="115">
        <f t="shared" si="277"/>
        <v>1860.89</v>
      </c>
      <c r="N537" s="115">
        <f t="shared" si="278"/>
        <v>795.26</v>
      </c>
      <c r="O537" s="21">
        <f t="shared" si="279"/>
        <v>2656.16</v>
      </c>
      <c r="P537" s="24" t="str">
        <f>IF(O537&lt;=(Relatório!O526*1.05),"PREÇO VÁLIDO","PREÇO INVÁLIDO")</f>
        <v>PREÇO VÁLIDO</v>
      </c>
    </row>
    <row r="538" spans="1:16" ht="18" x14ac:dyDescent="0.2">
      <c r="A538" s="110" t="s">
        <v>65</v>
      </c>
      <c r="B538" s="111">
        <v>95728</v>
      </c>
      <c r="C538" s="112" t="s">
        <v>476</v>
      </c>
      <c r="D538" s="112" t="s">
        <v>29</v>
      </c>
      <c r="E538" s="126">
        <v>21</v>
      </c>
      <c r="F538" s="114">
        <f>Relatório!F527</f>
        <v>8.6199999999999992</v>
      </c>
      <c r="G538" s="114">
        <f>Relatório!G527</f>
        <v>17.739999999999998</v>
      </c>
      <c r="H538" s="21">
        <f t="shared" si="272"/>
        <v>26.36</v>
      </c>
      <c r="I538" s="114">
        <f t="shared" si="273"/>
        <v>20.52</v>
      </c>
      <c r="J538" s="22">
        <f t="shared" si="274"/>
        <v>10.388824</v>
      </c>
      <c r="K538" s="22">
        <f t="shared" si="275"/>
        <v>21.380247999999998</v>
      </c>
      <c r="L538" s="21">
        <f t="shared" si="276"/>
        <v>31.76</v>
      </c>
      <c r="M538" s="115">
        <f t="shared" si="277"/>
        <v>218.1</v>
      </c>
      <c r="N538" s="115">
        <f t="shared" si="278"/>
        <v>448.85</v>
      </c>
      <c r="O538" s="21">
        <f t="shared" si="279"/>
        <v>666.96</v>
      </c>
      <c r="P538" s="24" t="str">
        <f>IF(O538&lt;=(Relatório!O527*1.05),"PREÇO VÁLIDO","PREÇO INVÁLIDO")</f>
        <v>PREÇO VÁLIDO</v>
      </c>
    </row>
    <row r="539" spans="1:16" ht="18" x14ac:dyDescent="0.2">
      <c r="A539" s="110" t="s">
        <v>65</v>
      </c>
      <c r="B539" s="111">
        <v>91941</v>
      </c>
      <c r="C539" s="112" t="s">
        <v>477</v>
      </c>
      <c r="D539" s="112" t="s">
        <v>31</v>
      </c>
      <c r="E539" s="126">
        <v>29</v>
      </c>
      <c r="F539" s="114">
        <f>Relatório!F528</f>
        <v>4</v>
      </c>
      <c r="G539" s="114">
        <f>Relatório!G528</f>
        <v>8.93</v>
      </c>
      <c r="H539" s="21">
        <f t="shared" si="272"/>
        <v>12.93</v>
      </c>
      <c r="I539" s="114">
        <f t="shared" si="273"/>
        <v>20.52</v>
      </c>
      <c r="J539" s="22">
        <f t="shared" si="274"/>
        <v>4.8208000000000002</v>
      </c>
      <c r="K539" s="22">
        <f t="shared" si="275"/>
        <v>10.762435999999999</v>
      </c>
      <c r="L539" s="21">
        <f t="shared" si="276"/>
        <v>15.58</v>
      </c>
      <c r="M539" s="115">
        <f t="shared" si="277"/>
        <v>139.77000000000001</v>
      </c>
      <c r="N539" s="115">
        <f t="shared" si="278"/>
        <v>312.04000000000002</v>
      </c>
      <c r="O539" s="21">
        <f t="shared" si="279"/>
        <v>451.82</v>
      </c>
      <c r="P539" s="24" t="str">
        <f>IF(O539&lt;=(Relatório!O528*1.05),"PREÇO VÁLIDO","PREÇO INVÁLIDO")</f>
        <v>PREÇO VÁLIDO</v>
      </c>
    </row>
    <row r="540" spans="1:16" ht="18" x14ac:dyDescent="0.2">
      <c r="A540" s="110" t="s">
        <v>65</v>
      </c>
      <c r="B540" s="111">
        <v>90443</v>
      </c>
      <c r="C540" s="112" t="s">
        <v>216</v>
      </c>
      <c r="D540" s="112" t="s">
        <v>29</v>
      </c>
      <c r="E540" s="126">
        <v>63.8</v>
      </c>
      <c r="F540" s="114">
        <f>Relatório!F529</f>
        <v>0.97</v>
      </c>
      <c r="G540" s="114">
        <f>Relatório!G529</f>
        <v>7.97</v>
      </c>
      <c r="H540" s="21">
        <f t="shared" si="272"/>
        <v>8.94</v>
      </c>
      <c r="I540" s="114">
        <f t="shared" si="273"/>
        <v>20.52</v>
      </c>
      <c r="J540" s="22">
        <f t="shared" si="274"/>
        <v>1.169044</v>
      </c>
      <c r="K540" s="22">
        <f t="shared" si="275"/>
        <v>9.6054440000000003</v>
      </c>
      <c r="L540" s="21">
        <f t="shared" si="276"/>
        <v>10.77</v>
      </c>
      <c r="M540" s="115">
        <f t="shared" si="277"/>
        <v>74.55</v>
      </c>
      <c r="N540" s="115">
        <f t="shared" si="278"/>
        <v>612.55999999999995</v>
      </c>
      <c r="O540" s="21">
        <f t="shared" si="279"/>
        <v>687.12</v>
      </c>
      <c r="P540" s="24" t="str">
        <f>IF(O540&lt;=(Relatório!O529*1.05),"PREÇO VÁLIDO","PREÇO INVÁLIDO")</f>
        <v>PREÇO VÁLIDO</v>
      </c>
    </row>
    <row r="541" spans="1:16" ht="18" x14ac:dyDescent="0.2">
      <c r="A541" s="128" t="s">
        <v>186</v>
      </c>
      <c r="B541" s="129" t="s">
        <v>478</v>
      </c>
      <c r="C541" s="129" t="s">
        <v>479</v>
      </c>
      <c r="D541" s="129" t="s">
        <v>31</v>
      </c>
      <c r="E541" s="132">
        <v>1</v>
      </c>
      <c r="F541" s="114">
        <f>Relatório!F530</f>
        <v>46.25</v>
      </c>
      <c r="G541" s="114">
        <f>Relatório!G530</f>
        <v>46.25</v>
      </c>
      <c r="H541" s="21">
        <f t="shared" si="272"/>
        <v>92.5</v>
      </c>
      <c r="I541" s="114">
        <f t="shared" si="273"/>
        <v>20.52</v>
      </c>
      <c r="J541" s="22">
        <f t="shared" si="274"/>
        <v>55.740499999999997</v>
      </c>
      <c r="K541" s="22">
        <f t="shared" si="275"/>
        <v>55.740499999999997</v>
      </c>
      <c r="L541" s="21">
        <f t="shared" si="276"/>
        <v>111.48</v>
      </c>
      <c r="M541" s="115">
        <f t="shared" si="277"/>
        <v>55.74</v>
      </c>
      <c r="N541" s="115">
        <f t="shared" si="278"/>
        <v>55.74</v>
      </c>
      <c r="O541" s="21">
        <f t="shared" si="279"/>
        <v>111.48</v>
      </c>
      <c r="P541" s="24" t="str">
        <f>IF(O541&lt;=(Relatório!O530*1.05),"PREÇO VÁLIDO","PREÇO INVÁLIDO")</f>
        <v>PREÇO VÁLIDO</v>
      </c>
    </row>
    <row r="542" spans="1:16" x14ac:dyDescent="0.2">
      <c r="A542" s="116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117"/>
      <c r="M542" s="117"/>
      <c r="N542" s="117"/>
      <c r="O542" s="117"/>
      <c r="P542" s="117"/>
    </row>
    <row r="543" spans="1:16" x14ac:dyDescent="0.2">
      <c r="A543" s="118" t="s">
        <v>28</v>
      </c>
      <c r="B543" s="119"/>
      <c r="C543" s="119"/>
      <c r="D543" s="119"/>
      <c r="E543" s="119"/>
      <c r="F543" s="120"/>
      <c r="G543" s="120"/>
      <c r="H543" s="119"/>
      <c r="I543" s="119"/>
      <c r="J543" s="119"/>
      <c r="K543" s="119"/>
      <c r="L543" s="119"/>
      <c r="M543" s="119"/>
      <c r="N543" s="119"/>
      <c r="O543" s="121">
        <f>SUM(O512:O541)</f>
        <v>52970.380000000005</v>
      </c>
      <c r="P543" s="122"/>
    </row>
    <row r="544" spans="1:16" x14ac:dyDescent="0.2">
      <c r="A544" s="116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117"/>
      <c r="M544" s="117"/>
      <c r="N544" s="117"/>
      <c r="O544" s="117"/>
      <c r="P544" s="117"/>
    </row>
    <row r="545" spans="1:16" x14ac:dyDescent="0.2">
      <c r="A545" s="107" t="s">
        <v>480</v>
      </c>
      <c r="B545" s="108"/>
      <c r="C545" s="108"/>
      <c r="D545" s="108"/>
      <c r="E545" s="108"/>
      <c r="F545" s="123"/>
      <c r="G545" s="123"/>
      <c r="H545" s="108"/>
      <c r="I545" s="108"/>
      <c r="J545" s="108"/>
      <c r="K545" s="108"/>
      <c r="L545" s="108"/>
      <c r="M545" s="108"/>
      <c r="N545" s="108"/>
      <c r="O545" s="108"/>
      <c r="P545" s="108"/>
    </row>
    <row r="546" spans="1:16" x14ac:dyDescent="0.2">
      <c r="A546" s="107" t="s">
        <v>481</v>
      </c>
      <c r="B546" s="108"/>
      <c r="C546" s="108"/>
      <c r="D546" s="108"/>
      <c r="E546" s="108"/>
      <c r="F546" s="123"/>
      <c r="G546" s="123"/>
      <c r="H546" s="108"/>
      <c r="I546" s="108"/>
      <c r="J546" s="108"/>
      <c r="K546" s="108"/>
      <c r="L546" s="108"/>
      <c r="M546" s="108"/>
      <c r="N546" s="108"/>
      <c r="O546" s="108"/>
      <c r="P546" s="108"/>
    </row>
    <row r="547" spans="1:16" ht="18" x14ac:dyDescent="0.2">
      <c r="A547" s="56" t="s">
        <v>14</v>
      </c>
      <c r="B547" s="55" t="s">
        <v>15</v>
      </c>
      <c r="C547" s="55" t="s">
        <v>16</v>
      </c>
      <c r="D547" s="55" t="s">
        <v>17</v>
      </c>
      <c r="E547" s="57" t="s">
        <v>18</v>
      </c>
      <c r="F547" s="55" t="s">
        <v>19</v>
      </c>
      <c r="G547" s="57" t="s">
        <v>20</v>
      </c>
      <c r="H547" s="55" t="s">
        <v>21</v>
      </c>
      <c r="I547" s="55" t="s">
        <v>22</v>
      </c>
      <c r="J547" s="55" t="s">
        <v>33</v>
      </c>
      <c r="K547" s="55" t="s">
        <v>34</v>
      </c>
      <c r="L547" s="55" t="s">
        <v>23</v>
      </c>
      <c r="M547" s="55" t="s">
        <v>35</v>
      </c>
      <c r="N547" s="55" t="s">
        <v>36</v>
      </c>
      <c r="O547" s="55" t="s">
        <v>24</v>
      </c>
      <c r="P547" s="55" t="s">
        <v>25</v>
      </c>
    </row>
    <row r="548" spans="1:16" ht="18" x14ac:dyDescent="0.2">
      <c r="A548" s="110" t="s">
        <v>65</v>
      </c>
      <c r="B548" s="111">
        <v>97083</v>
      </c>
      <c r="C548" s="112" t="s">
        <v>75</v>
      </c>
      <c r="D548" s="112" t="s">
        <v>27</v>
      </c>
      <c r="E548" s="126">
        <v>29.85</v>
      </c>
      <c r="F548" s="114">
        <f>Relatório!F537</f>
        <v>0.65</v>
      </c>
      <c r="G548" s="114">
        <f>Relatório!G537</f>
        <v>2.91</v>
      </c>
      <c r="H548" s="21">
        <f t="shared" ref="H548:H552" si="280">TRUNC(F548+G548,2)</f>
        <v>3.56</v>
      </c>
      <c r="I548" s="114">
        <f t="shared" ref="I548:I552" si="281">$B$10</f>
        <v>20.52</v>
      </c>
      <c r="J548" s="22">
        <f t="shared" ref="J548:J552" si="282">F548+(I548/100*F548)</f>
        <v>0.78337999999999997</v>
      </c>
      <c r="K548" s="22">
        <f t="shared" ref="K548:K552" si="283">G548+(I548/100*G548)</f>
        <v>3.5071320000000004</v>
      </c>
      <c r="L548" s="21">
        <f t="shared" ref="L548:L552" si="284">TRUNC(J548+K548,2)</f>
        <v>4.29</v>
      </c>
      <c r="M548" s="115">
        <f t="shared" ref="M548:M552" si="285">IF((J548+K548),TRUNC((J548/(J548+K548)*O548),2),0)</f>
        <v>23.37</v>
      </c>
      <c r="N548" s="115">
        <f t="shared" ref="N548:N552" si="286">IF((J548+K548),TRUNC((K548/(J548+K548)*O548),2),0)</f>
        <v>104.67</v>
      </c>
      <c r="O548" s="21">
        <f t="shared" ref="O548:O552" si="287">TRUNC(L548*E548,2)</f>
        <v>128.05000000000001</v>
      </c>
      <c r="P548" s="24" t="str">
        <f>IF(O548&lt;=(Relatório!O537*1.05),"PREÇO VÁLIDO","PREÇO INVÁLIDO")</f>
        <v>PREÇO VÁLIDO</v>
      </c>
    </row>
    <row r="549" spans="1:16" ht="18" x14ac:dyDescent="0.2">
      <c r="A549" s="110" t="s">
        <v>65</v>
      </c>
      <c r="B549" s="111">
        <v>96622</v>
      </c>
      <c r="C549" s="112" t="s">
        <v>66</v>
      </c>
      <c r="D549" s="112" t="s">
        <v>30</v>
      </c>
      <c r="E549" s="136">
        <v>1.4930000000000001</v>
      </c>
      <c r="F549" s="114">
        <f>Relatório!F538</f>
        <v>159.68</v>
      </c>
      <c r="G549" s="114">
        <f>Relatório!G538</f>
        <v>66.22</v>
      </c>
      <c r="H549" s="21">
        <f t="shared" si="280"/>
        <v>225.9</v>
      </c>
      <c r="I549" s="114">
        <f t="shared" si="281"/>
        <v>20.52</v>
      </c>
      <c r="J549" s="22">
        <f t="shared" si="282"/>
        <v>192.446336</v>
      </c>
      <c r="K549" s="22">
        <f t="shared" si="283"/>
        <v>79.808344000000005</v>
      </c>
      <c r="L549" s="21">
        <f t="shared" si="284"/>
        <v>272.25</v>
      </c>
      <c r="M549" s="115">
        <f t="shared" si="285"/>
        <v>287.31</v>
      </c>
      <c r="N549" s="115">
        <f t="shared" si="286"/>
        <v>119.14</v>
      </c>
      <c r="O549" s="21">
        <f t="shared" si="287"/>
        <v>406.46</v>
      </c>
      <c r="P549" s="24" t="str">
        <f>IF(O549&lt;=(Relatório!O538*1.05),"PREÇO VÁLIDO","PREÇO INVÁLIDO")</f>
        <v>PREÇO VÁLIDO</v>
      </c>
    </row>
    <row r="550" spans="1:16" ht="18" x14ac:dyDescent="0.2">
      <c r="A550" s="110" t="s">
        <v>65</v>
      </c>
      <c r="B550" s="111">
        <v>94994</v>
      </c>
      <c r="C550" s="112" t="s">
        <v>482</v>
      </c>
      <c r="D550" s="112" t="s">
        <v>27</v>
      </c>
      <c r="E550" s="126">
        <v>29.85</v>
      </c>
      <c r="F550" s="114">
        <f>Relatório!F539</f>
        <v>74.33</v>
      </c>
      <c r="G550" s="114">
        <f>Relatório!G539</f>
        <v>23.17</v>
      </c>
      <c r="H550" s="21">
        <f t="shared" si="280"/>
        <v>97.5</v>
      </c>
      <c r="I550" s="114">
        <f t="shared" si="281"/>
        <v>20.52</v>
      </c>
      <c r="J550" s="22">
        <f t="shared" si="282"/>
        <v>89.582515999999998</v>
      </c>
      <c r="K550" s="22">
        <f t="shared" si="283"/>
        <v>27.924484000000003</v>
      </c>
      <c r="L550" s="21">
        <f t="shared" si="284"/>
        <v>117.5</v>
      </c>
      <c r="M550" s="115">
        <f t="shared" si="285"/>
        <v>2673.87</v>
      </c>
      <c r="N550" s="115">
        <f t="shared" si="286"/>
        <v>833.49</v>
      </c>
      <c r="O550" s="21">
        <f t="shared" si="287"/>
        <v>3507.37</v>
      </c>
      <c r="P550" s="24" t="str">
        <f>IF(O550&lt;=(Relatório!O539*1.05),"PREÇO VÁLIDO","PREÇO INVÁLIDO")</f>
        <v>PREÇO VÁLIDO</v>
      </c>
    </row>
    <row r="551" spans="1:16" ht="18" x14ac:dyDescent="0.2">
      <c r="A551" s="110" t="s">
        <v>65</v>
      </c>
      <c r="B551" s="111">
        <v>87640</v>
      </c>
      <c r="C551" s="112" t="s">
        <v>483</v>
      </c>
      <c r="D551" s="112" t="s">
        <v>27</v>
      </c>
      <c r="E551" s="127">
        <v>372.57</v>
      </c>
      <c r="F551" s="114">
        <f>Relatório!F540</f>
        <v>36.53</v>
      </c>
      <c r="G551" s="114">
        <f>Relatório!G540</f>
        <v>16.5</v>
      </c>
      <c r="H551" s="21">
        <f t="shared" si="280"/>
        <v>53.03</v>
      </c>
      <c r="I551" s="114">
        <f t="shared" si="281"/>
        <v>20.52</v>
      </c>
      <c r="J551" s="22">
        <f t="shared" si="282"/>
        <v>44.025956000000001</v>
      </c>
      <c r="K551" s="22">
        <f t="shared" si="283"/>
        <v>19.8858</v>
      </c>
      <c r="L551" s="21">
        <f t="shared" si="284"/>
        <v>63.91</v>
      </c>
      <c r="M551" s="115">
        <f t="shared" si="285"/>
        <v>16402.29</v>
      </c>
      <c r="N551" s="115">
        <f t="shared" si="286"/>
        <v>7408.64</v>
      </c>
      <c r="O551" s="21">
        <f t="shared" si="287"/>
        <v>23810.94</v>
      </c>
      <c r="P551" s="24" t="str">
        <f>IF(O551&lt;=(Relatório!O540*1.05),"PREÇO VÁLIDO","PREÇO INVÁLIDO")</f>
        <v>PREÇO VÁLIDO</v>
      </c>
    </row>
    <row r="552" spans="1:16" ht="18" x14ac:dyDescent="0.2">
      <c r="A552" s="110" t="s">
        <v>65</v>
      </c>
      <c r="B552" s="111">
        <v>90932</v>
      </c>
      <c r="C552" s="112" t="s">
        <v>484</v>
      </c>
      <c r="D552" s="112" t="s">
        <v>27</v>
      </c>
      <c r="E552" s="127">
        <v>212.22</v>
      </c>
      <c r="F552" s="114">
        <f>Relatório!F541</f>
        <v>64.400000000000006</v>
      </c>
      <c r="G552" s="114">
        <f>Relatório!G541</f>
        <v>28.82</v>
      </c>
      <c r="H552" s="21">
        <f t="shared" si="280"/>
        <v>93.22</v>
      </c>
      <c r="I552" s="114">
        <f t="shared" si="281"/>
        <v>20.52</v>
      </c>
      <c r="J552" s="22">
        <f t="shared" si="282"/>
        <v>77.614879999999999</v>
      </c>
      <c r="K552" s="22">
        <f t="shared" si="283"/>
        <v>34.733863999999997</v>
      </c>
      <c r="L552" s="21">
        <f t="shared" si="284"/>
        <v>112.34</v>
      </c>
      <c r="M552" s="115">
        <f t="shared" si="285"/>
        <v>16470.14</v>
      </c>
      <c r="N552" s="115">
        <f t="shared" si="286"/>
        <v>7370.64</v>
      </c>
      <c r="O552" s="21">
        <f t="shared" si="287"/>
        <v>23840.79</v>
      </c>
      <c r="P552" s="24" t="str">
        <f>IF(O552&lt;=(Relatório!O541*1.05),"PREÇO VÁLIDO","PREÇO INVÁLIDO")</f>
        <v>PREÇO VÁLIDO</v>
      </c>
    </row>
    <row r="553" spans="1:16" x14ac:dyDescent="0.2">
      <c r="A553" s="116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117"/>
      <c r="M553" s="117"/>
      <c r="N553" s="117"/>
      <c r="O553" s="117"/>
      <c r="P553" s="117"/>
    </row>
    <row r="554" spans="1:16" x14ac:dyDescent="0.2">
      <c r="A554" s="107" t="s">
        <v>485</v>
      </c>
      <c r="B554" s="108"/>
      <c r="C554" s="108"/>
      <c r="D554" s="108"/>
      <c r="E554" s="108"/>
      <c r="F554" s="123"/>
      <c r="G554" s="123"/>
      <c r="H554" s="108"/>
      <c r="I554" s="108"/>
      <c r="J554" s="108"/>
      <c r="K554" s="108"/>
      <c r="L554" s="108"/>
      <c r="M554" s="108"/>
      <c r="N554" s="108"/>
      <c r="O554" s="108"/>
      <c r="P554" s="108"/>
    </row>
    <row r="555" spans="1:16" ht="18" x14ac:dyDescent="0.2">
      <c r="A555" s="56" t="s">
        <v>14</v>
      </c>
      <c r="B555" s="55" t="s">
        <v>15</v>
      </c>
      <c r="C555" s="55" t="s">
        <v>16</v>
      </c>
      <c r="D555" s="55" t="s">
        <v>17</v>
      </c>
      <c r="E555" s="57" t="s">
        <v>18</v>
      </c>
      <c r="F555" s="55" t="s">
        <v>19</v>
      </c>
      <c r="G555" s="57" t="s">
        <v>20</v>
      </c>
      <c r="H555" s="55" t="s">
        <v>21</v>
      </c>
      <c r="I555" s="55" t="s">
        <v>22</v>
      </c>
      <c r="J555" s="55" t="s">
        <v>33</v>
      </c>
      <c r="K555" s="55" t="s">
        <v>34</v>
      </c>
      <c r="L555" s="55" t="s">
        <v>23</v>
      </c>
      <c r="M555" s="55" t="s">
        <v>35</v>
      </c>
      <c r="N555" s="55" t="s">
        <v>36</v>
      </c>
      <c r="O555" s="55" t="s">
        <v>24</v>
      </c>
      <c r="P555" s="55" t="s">
        <v>25</v>
      </c>
    </row>
    <row r="556" spans="1:16" ht="18" x14ac:dyDescent="0.2">
      <c r="A556" s="110" t="s">
        <v>65</v>
      </c>
      <c r="B556" s="111">
        <v>98689</v>
      </c>
      <c r="C556" s="112" t="s">
        <v>486</v>
      </c>
      <c r="D556" s="112" t="s">
        <v>29</v>
      </c>
      <c r="E556" s="126">
        <v>15.9</v>
      </c>
      <c r="F556" s="114">
        <f>Relatório!F545</f>
        <v>99.13</v>
      </c>
      <c r="G556" s="114">
        <f>Relatório!G545</f>
        <v>15.85</v>
      </c>
      <c r="H556" s="21">
        <f t="shared" ref="H556:H558" si="288">TRUNC(F556+G556,2)</f>
        <v>114.98</v>
      </c>
      <c r="I556" s="114">
        <f t="shared" ref="I556:I558" si="289">$B$10</f>
        <v>20.52</v>
      </c>
      <c r="J556" s="22">
        <f t="shared" ref="J556:J558" si="290">F556+(I556/100*F556)</f>
        <v>119.471476</v>
      </c>
      <c r="K556" s="22">
        <f t="shared" ref="K556:K558" si="291">G556+(I556/100*G556)</f>
        <v>19.102419999999999</v>
      </c>
      <c r="L556" s="21">
        <f t="shared" ref="L556:L558" si="292">TRUNC(J556+K556,2)</f>
        <v>138.57</v>
      </c>
      <c r="M556" s="115">
        <f t="shared" ref="M556:M558" si="293">IF((J556+K556),TRUNC((J556/(J556+K556)*O556),2),0)</f>
        <v>1899.54</v>
      </c>
      <c r="N556" s="115">
        <f t="shared" ref="N556:N558" si="294">IF((J556+K556),TRUNC((K556/(J556+K556)*O556),2),0)</f>
        <v>303.70999999999998</v>
      </c>
      <c r="O556" s="21">
        <f t="shared" ref="O556:O558" si="295">TRUNC(L556*E556,2)</f>
        <v>2203.2600000000002</v>
      </c>
      <c r="P556" s="24" t="str">
        <f>IF(O556&lt;=(Relatório!O545*1.05),"PREÇO VÁLIDO","PREÇO INVÁLIDO")</f>
        <v>PREÇO VÁLIDO</v>
      </c>
    </row>
    <row r="557" spans="1:16" ht="18" x14ac:dyDescent="0.2">
      <c r="A557" s="110" t="s">
        <v>65</v>
      </c>
      <c r="B557" s="111">
        <v>87263</v>
      </c>
      <c r="C557" s="112" t="s">
        <v>487</v>
      </c>
      <c r="D557" s="112" t="s">
        <v>27</v>
      </c>
      <c r="E557" s="127">
        <v>553.52</v>
      </c>
      <c r="F557" s="114">
        <f>Relatório!F546</f>
        <v>107.25</v>
      </c>
      <c r="G557" s="114">
        <f>Relatório!G546</f>
        <v>16.920000000000002</v>
      </c>
      <c r="H557" s="21">
        <f t="shared" si="288"/>
        <v>124.17</v>
      </c>
      <c r="I557" s="114">
        <f t="shared" si="289"/>
        <v>20.52</v>
      </c>
      <c r="J557" s="22">
        <f t="shared" si="290"/>
        <v>129.2577</v>
      </c>
      <c r="K557" s="22">
        <f t="shared" si="291"/>
        <v>20.391984000000001</v>
      </c>
      <c r="L557" s="21">
        <f t="shared" si="292"/>
        <v>149.63999999999999</v>
      </c>
      <c r="M557" s="115">
        <f t="shared" si="293"/>
        <v>71542.080000000002</v>
      </c>
      <c r="N557" s="115">
        <f t="shared" si="294"/>
        <v>11286.64</v>
      </c>
      <c r="O557" s="21">
        <f t="shared" si="295"/>
        <v>82828.73</v>
      </c>
      <c r="P557" s="24" t="str">
        <f>IF(O557&lt;=(Relatório!O546*1.05),"PREÇO VÁLIDO","PREÇO INVÁLIDO")</f>
        <v>PREÇO VÁLIDO</v>
      </c>
    </row>
    <row r="558" spans="1:16" ht="18" x14ac:dyDescent="0.2">
      <c r="A558" s="128" t="s">
        <v>108</v>
      </c>
      <c r="B558" s="129" t="s">
        <v>488</v>
      </c>
      <c r="C558" s="129" t="s">
        <v>489</v>
      </c>
      <c r="D558" s="129" t="s">
        <v>29</v>
      </c>
      <c r="E558" s="130">
        <v>152.91999999999999</v>
      </c>
      <c r="F558" s="114">
        <f>Relatório!F547</f>
        <v>9.5399999999999991</v>
      </c>
      <c r="G558" s="114">
        <f>Relatório!G547</f>
        <v>9.5399999999999991</v>
      </c>
      <c r="H558" s="21">
        <f t="shared" si="288"/>
        <v>19.079999999999998</v>
      </c>
      <c r="I558" s="114">
        <f t="shared" si="289"/>
        <v>20.52</v>
      </c>
      <c r="J558" s="22">
        <f t="shared" si="290"/>
        <v>11.497608</v>
      </c>
      <c r="K558" s="22">
        <f t="shared" si="291"/>
        <v>11.497608</v>
      </c>
      <c r="L558" s="21">
        <f t="shared" si="292"/>
        <v>22.99</v>
      </c>
      <c r="M558" s="115">
        <f t="shared" si="293"/>
        <v>1757.81</v>
      </c>
      <c r="N558" s="115">
        <f t="shared" si="294"/>
        <v>1757.81</v>
      </c>
      <c r="O558" s="21">
        <f t="shared" si="295"/>
        <v>3515.63</v>
      </c>
      <c r="P558" s="24" t="str">
        <f>IF(O558&lt;=(Relatório!O547*1.05),"PREÇO VÁLIDO","PREÇO INVÁLIDO")</f>
        <v>PREÇO VÁLIDO</v>
      </c>
    </row>
    <row r="559" spans="1:16" x14ac:dyDescent="0.2">
      <c r="A559" s="116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117"/>
      <c r="M559" s="117"/>
      <c r="N559" s="117"/>
      <c r="O559" s="117"/>
      <c r="P559" s="117"/>
    </row>
    <row r="560" spans="1:16" x14ac:dyDescent="0.2">
      <c r="A560" s="118" t="s">
        <v>28</v>
      </c>
      <c r="B560" s="119"/>
      <c r="C560" s="119"/>
      <c r="D560" s="119"/>
      <c r="E560" s="119"/>
      <c r="F560" s="120"/>
      <c r="G560" s="120"/>
      <c r="H560" s="119"/>
      <c r="I560" s="119"/>
      <c r="J560" s="119"/>
      <c r="K560" s="119"/>
      <c r="L560" s="119"/>
      <c r="M560" s="119"/>
      <c r="N560" s="119"/>
      <c r="O560" s="134">
        <f>SUM(O548:O558)</f>
        <v>140241.23000000001</v>
      </c>
      <c r="P560" s="135"/>
    </row>
    <row r="561" spans="1:16" x14ac:dyDescent="0.2">
      <c r="A561" s="116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117"/>
      <c r="M561" s="117"/>
      <c r="N561" s="117"/>
      <c r="O561" s="137"/>
      <c r="P561" s="117"/>
    </row>
    <row r="562" spans="1:16" x14ac:dyDescent="0.2">
      <c r="A562" s="107" t="s">
        <v>490</v>
      </c>
      <c r="B562" s="108"/>
      <c r="C562" s="108"/>
      <c r="D562" s="108"/>
      <c r="E562" s="108"/>
      <c r="F562" s="123"/>
      <c r="G562" s="123"/>
      <c r="H562" s="108"/>
      <c r="I562" s="108"/>
      <c r="J562" s="108"/>
      <c r="K562" s="108"/>
      <c r="L562" s="108"/>
      <c r="M562" s="108"/>
      <c r="N562" s="108"/>
      <c r="O562" s="108"/>
      <c r="P562" s="108"/>
    </row>
    <row r="563" spans="1:16" x14ac:dyDescent="0.2">
      <c r="A563" s="107" t="s">
        <v>491</v>
      </c>
      <c r="B563" s="108"/>
      <c r="C563" s="108"/>
      <c r="D563" s="108"/>
      <c r="E563" s="108"/>
      <c r="F563" s="123"/>
      <c r="G563" s="123"/>
      <c r="H563" s="108"/>
      <c r="I563" s="108"/>
      <c r="J563" s="108"/>
      <c r="K563" s="108"/>
      <c r="L563" s="108"/>
      <c r="M563" s="108"/>
      <c r="N563" s="108"/>
      <c r="O563" s="108"/>
      <c r="P563" s="108"/>
    </row>
    <row r="564" spans="1:16" ht="18" x14ac:dyDescent="0.2">
      <c r="A564" s="56" t="s">
        <v>14</v>
      </c>
      <c r="B564" s="55" t="s">
        <v>15</v>
      </c>
      <c r="C564" s="55" t="s">
        <v>16</v>
      </c>
      <c r="D564" s="55" t="s">
        <v>17</v>
      </c>
      <c r="E564" s="57" t="s">
        <v>18</v>
      </c>
      <c r="F564" s="55" t="s">
        <v>19</v>
      </c>
      <c r="G564" s="57" t="s">
        <v>20</v>
      </c>
      <c r="H564" s="55" t="s">
        <v>21</v>
      </c>
      <c r="I564" s="55" t="s">
        <v>22</v>
      </c>
      <c r="J564" s="55" t="s">
        <v>33</v>
      </c>
      <c r="K564" s="55" t="s">
        <v>34</v>
      </c>
      <c r="L564" s="55" t="s">
        <v>23</v>
      </c>
      <c r="M564" s="55" t="s">
        <v>35</v>
      </c>
      <c r="N564" s="55" t="s">
        <v>36</v>
      </c>
      <c r="O564" s="55" t="s">
        <v>24</v>
      </c>
      <c r="P564" s="55" t="s">
        <v>25</v>
      </c>
    </row>
    <row r="565" spans="1:16" ht="18" x14ac:dyDescent="0.2">
      <c r="A565" s="110" t="s">
        <v>65</v>
      </c>
      <c r="B565" s="111">
        <v>87879</v>
      </c>
      <c r="C565" s="112" t="s">
        <v>59</v>
      </c>
      <c r="D565" s="112" t="s">
        <v>27</v>
      </c>
      <c r="E565" s="133">
        <v>1215.26</v>
      </c>
      <c r="F565" s="114">
        <f>Relatório!F554</f>
        <v>2.14</v>
      </c>
      <c r="G565" s="114">
        <f>Relatório!G554</f>
        <v>2.74</v>
      </c>
      <c r="H565" s="21">
        <f t="shared" ref="H565:H569" si="296">TRUNC(F565+G565,2)</f>
        <v>4.88</v>
      </c>
      <c r="I565" s="114">
        <f t="shared" ref="I565:I569" si="297">$B$10</f>
        <v>20.52</v>
      </c>
      <c r="J565" s="22">
        <f t="shared" ref="J565:J569" si="298">F565+(I565/100*F565)</f>
        <v>2.5791280000000003</v>
      </c>
      <c r="K565" s="22">
        <f t="shared" ref="K565:K569" si="299">G565+(I565/100*G565)</f>
        <v>3.3022480000000005</v>
      </c>
      <c r="L565" s="21">
        <f t="shared" ref="L565:L569" si="300">TRUNC(J565+K565,2)</f>
        <v>5.88</v>
      </c>
      <c r="M565" s="115">
        <f t="shared" ref="M565:M569" si="301">IF((J565+K565),TRUNC((J565/(J565+K565)*O565),2),0)</f>
        <v>3133.57</v>
      </c>
      <c r="N565" s="115">
        <f t="shared" ref="N565:N569" si="302">IF((J565+K565),TRUNC((K565/(J565+K565)*O565),2),0)</f>
        <v>4012.14</v>
      </c>
      <c r="O565" s="21">
        <f t="shared" ref="O565:O569" si="303">TRUNC(L565*E565,2)</f>
        <v>7145.72</v>
      </c>
      <c r="P565" s="24" t="str">
        <f>IF(O565&lt;=(Relatório!O554*1.05),"PREÇO VÁLIDO","PREÇO INVÁLIDO")</f>
        <v>PREÇO VÁLIDO</v>
      </c>
    </row>
    <row r="566" spans="1:16" ht="18" x14ac:dyDescent="0.2">
      <c r="A566" s="110" t="s">
        <v>65</v>
      </c>
      <c r="B566" s="111">
        <v>87905</v>
      </c>
      <c r="C566" s="112" t="s">
        <v>60</v>
      </c>
      <c r="D566" s="112" t="s">
        <v>27</v>
      </c>
      <c r="E566" s="127">
        <v>957.6</v>
      </c>
      <c r="F566" s="114">
        <f>Relatório!F555</f>
        <v>2.68</v>
      </c>
      <c r="G566" s="114">
        <f>Relatório!G555</f>
        <v>6.14</v>
      </c>
      <c r="H566" s="21">
        <f t="shared" si="296"/>
        <v>8.82</v>
      </c>
      <c r="I566" s="114">
        <f t="shared" si="297"/>
        <v>20.52</v>
      </c>
      <c r="J566" s="22">
        <f t="shared" si="298"/>
        <v>3.2299360000000004</v>
      </c>
      <c r="K566" s="22">
        <f t="shared" si="299"/>
        <v>7.3999279999999992</v>
      </c>
      <c r="L566" s="21">
        <f t="shared" si="300"/>
        <v>10.62</v>
      </c>
      <c r="M566" s="115">
        <f t="shared" si="301"/>
        <v>3090.11</v>
      </c>
      <c r="N566" s="115">
        <f t="shared" si="302"/>
        <v>7079.59</v>
      </c>
      <c r="O566" s="21">
        <f t="shared" si="303"/>
        <v>10169.709999999999</v>
      </c>
      <c r="P566" s="24" t="str">
        <f>IF(O566&lt;=(Relatório!O555*1.05),"PREÇO VÁLIDO","PREÇO INVÁLIDO")</f>
        <v>PREÇO VÁLIDO</v>
      </c>
    </row>
    <row r="567" spans="1:16" ht="18" x14ac:dyDescent="0.2">
      <c r="A567" s="110" t="s">
        <v>65</v>
      </c>
      <c r="B567" s="124">
        <v>104951</v>
      </c>
      <c r="C567" s="112" t="s">
        <v>492</v>
      </c>
      <c r="D567" s="112" t="s">
        <v>27</v>
      </c>
      <c r="E567" s="127">
        <v>990.46</v>
      </c>
      <c r="F567" s="114">
        <f>Relatório!F556</f>
        <v>17.93</v>
      </c>
      <c r="G567" s="114">
        <f>Relatório!G556</f>
        <v>17.7</v>
      </c>
      <c r="H567" s="21">
        <f t="shared" si="296"/>
        <v>35.630000000000003</v>
      </c>
      <c r="I567" s="114">
        <f t="shared" si="297"/>
        <v>20.52</v>
      </c>
      <c r="J567" s="22">
        <f t="shared" si="298"/>
        <v>21.609235999999999</v>
      </c>
      <c r="K567" s="22">
        <f t="shared" si="299"/>
        <v>21.332039999999999</v>
      </c>
      <c r="L567" s="21">
        <f t="shared" si="300"/>
        <v>42.94</v>
      </c>
      <c r="M567" s="115">
        <f t="shared" si="301"/>
        <v>21402.44</v>
      </c>
      <c r="N567" s="115">
        <f t="shared" si="302"/>
        <v>21127.9</v>
      </c>
      <c r="O567" s="21">
        <f t="shared" si="303"/>
        <v>42530.35</v>
      </c>
      <c r="P567" s="24" t="str">
        <f>IF(O567&lt;=(Relatório!O556*1.05),"PREÇO VÁLIDO","PREÇO INVÁLIDO")</f>
        <v>PREÇO VÁLIDO</v>
      </c>
    </row>
    <row r="568" spans="1:16" ht="18" x14ac:dyDescent="0.2">
      <c r="A568" s="110" t="s">
        <v>65</v>
      </c>
      <c r="B568" s="111">
        <v>87535</v>
      </c>
      <c r="C568" s="112" t="s">
        <v>493</v>
      </c>
      <c r="D568" s="112" t="s">
        <v>27</v>
      </c>
      <c r="E568" s="127">
        <v>224.8</v>
      </c>
      <c r="F568" s="114">
        <f>Relatório!F557</f>
        <v>17.84</v>
      </c>
      <c r="G568" s="114">
        <f>Relatório!G557</f>
        <v>17.100000000000001</v>
      </c>
      <c r="H568" s="21">
        <f t="shared" si="296"/>
        <v>34.94</v>
      </c>
      <c r="I568" s="114">
        <f t="shared" si="297"/>
        <v>20.52</v>
      </c>
      <c r="J568" s="22">
        <f t="shared" si="298"/>
        <v>21.500768000000001</v>
      </c>
      <c r="K568" s="22">
        <f t="shared" si="299"/>
        <v>20.608920000000001</v>
      </c>
      <c r="L568" s="21">
        <f t="shared" si="300"/>
        <v>42.1</v>
      </c>
      <c r="M568" s="115">
        <f t="shared" si="301"/>
        <v>4832.26</v>
      </c>
      <c r="N568" s="115">
        <f t="shared" si="302"/>
        <v>4631.8100000000004</v>
      </c>
      <c r="O568" s="21">
        <f t="shared" si="303"/>
        <v>9464.08</v>
      </c>
      <c r="P568" s="24" t="str">
        <f>IF(O568&lt;=(Relatório!O557*1.05),"PREÇO VÁLIDO","PREÇO INVÁLIDO")</f>
        <v>PREÇO VÁLIDO</v>
      </c>
    </row>
    <row r="569" spans="1:16" ht="18" x14ac:dyDescent="0.2">
      <c r="A569" s="110" t="s">
        <v>65</v>
      </c>
      <c r="B569" s="111">
        <v>87775</v>
      </c>
      <c r="C569" s="112" t="s">
        <v>61</v>
      </c>
      <c r="D569" s="112" t="s">
        <v>27</v>
      </c>
      <c r="E569" s="127">
        <v>957.6</v>
      </c>
      <c r="F569" s="114">
        <f>Relatório!F558</f>
        <v>23.73</v>
      </c>
      <c r="G569" s="114">
        <f>Relatório!G558</f>
        <v>34.56</v>
      </c>
      <c r="H569" s="21">
        <f t="shared" si="296"/>
        <v>58.29</v>
      </c>
      <c r="I569" s="114">
        <f t="shared" si="297"/>
        <v>20.52</v>
      </c>
      <c r="J569" s="22">
        <f t="shared" si="298"/>
        <v>28.599395999999999</v>
      </c>
      <c r="K569" s="22">
        <f t="shared" si="299"/>
        <v>41.651712000000003</v>
      </c>
      <c r="L569" s="21">
        <f t="shared" si="300"/>
        <v>70.25</v>
      </c>
      <c r="M569" s="115">
        <f t="shared" si="301"/>
        <v>27386.34</v>
      </c>
      <c r="N569" s="115">
        <f t="shared" si="302"/>
        <v>39885.050000000003</v>
      </c>
      <c r="O569" s="21">
        <f t="shared" si="303"/>
        <v>67271.399999999994</v>
      </c>
      <c r="P569" s="24" t="str">
        <f>IF(O569&lt;=(Relatório!O558*1.05),"PREÇO VÁLIDO","PREÇO INVÁLIDO")</f>
        <v>PREÇO VÁLIDO</v>
      </c>
    </row>
    <row r="570" spans="1:16" x14ac:dyDescent="0.2">
      <c r="A570" s="116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117"/>
      <c r="M570" s="117"/>
      <c r="N570" s="117"/>
      <c r="O570" s="117"/>
      <c r="P570" s="117"/>
    </row>
    <row r="571" spans="1:16" x14ac:dyDescent="0.2">
      <c r="A571" s="107" t="s">
        <v>494</v>
      </c>
      <c r="B571" s="108"/>
      <c r="C571" s="108"/>
      <c r="D571" s="108"/>
      <c r="E571" s="108"/>
      <c r="F571" s="123"/>
      <c r="G571" s="123"/>
      <c r="H571" s="108"/>
      <c r="I571" s="108"/>
      <c r="J571" s="108"/>
      <c r="K571" s="108"/>
      <c r="L571" s="108"/>
      <c r="M571" s="108"/>
      <c r="N571" s="108"/>
      <c r="O571" s="108"/>
      <c r="P571" s="108"/>
    </row>
    <row r="572" spans="1:16" ht="18" x14ac:dyDescent="0.2">
      <c r="A572" s="56" t="s">
        <v>14</v>
      </c>
      <c r="B572" s="55" t="s">
        <v>15</v>
      </c>
      <c r="C572" s="55" t="s">
        <v>16</v>
      </c>
      <c r="D572" s="55" t="s">
        <v>17</v>
      </c>
      <c r="E572" s="57" t="s">
        <v>18</v>
      </c>
      <c r="F572" s="55" t="s">
        <v>19</v>
      </c>
      <c r="G572" s="57" t="s">
        <v>20</v>
      </c>
      <c r="H572" s="55" t="s">
        <v>21</v>
      </c>
      <c r="I572" s="55" t="s">
        <v>22</v>
      </c>
      <c r="J572" s="55" t="s">
        <v>33</v>
      </c>
      <c r="K572" s="55" t="s">
        <v>34</v>
      </c>
      <c r="L572" s="55" t="s">
        <v>23</v>
      </c>
      <c r="M572" s="55" t="s">
        <v>35</v>
      </c>
      <c r="N572" s="55" t="s">
        <v>36</v>
      </c>
      <c r="O572" s="55" t="s">
        <v>24</v>
      </c>
      <c r="P572" s="55" t="s">
        <v>25</v>
      </c>
    </row>
    <row r="573" spans="1:16" ht="18" x14ac:dyDescent="0.2">
      <c r="A573" s="128" t="s">
        <v>82</v>
      </c>
      <c r="B573" s="129" t="s">
        <v>495</v>
      </c>
      <c r="C573" s="129" t="s">
        <v>496</v>
      </c>
      <c r="D573" s="129" t="s">
        <v>27</v>
      </c>
      <c r="E573" s="130">
        <v>181.17</v>
      </c>
      <c r="F573" s="114">
        <f>Relatório!F562</f>
        <v>57.975000000000001</v>
      </c>
      <c r="G573" s="114">
        <f>Relatório!G562</f>
        <v>57.975000000000001</v>
      </c>
      <c r="H573" s="21">
        <f t="shared" ref="H573:H578" si="304">TRUNC(F573+G573,2)</f>
        <v>115.95</v>
      </c>
      <c r="I573" s="114">
        <f t="shared" ref="I573:I578" si="305">$B$10</f>
        <v>20.52</v>
      </c>
      <c r="J573" s="22">
        <f t="shared" ref="J573:J578" si="306">F573+(I573/100*F573)</f>
        <v>69.871470000000002</v>
      </c>
      <c r="K573" s="22">
        <f t="shared" ref="K573:K578" si="307">G573+(I573/100*G573)</f>
        <v>69.871470000000002</v>
      </c>
      <c r="L573" s="21">
        <f t="shared" ref="L573:L578" si="308">TRUNC(J573+K573,2)</f>
        <v>139.74</v>
      </c>
      <c r="M573" s="115">
        <f t="shared" ref="M573:M578" si="309">IF((J573+K573),TRUNC((J573/(J573+K573)*O573),2),0)</f>
        <v>12658.34</v>
      </c>
      <c r="N573" s="115">
        <f t="shared" ref="N573:N578" si="310">IF((J573+K573),TRUNC((K573/(J573+K573)*O573),2),0)</f>
        <v>12658.34</v>
      </c>
      <c r="O573" s="21">
        <f t="shared" ref="O573:O578" si="311">TRUNC(L573*E573,2)</f>
        <v>25316.69</v>
      </c>
      <c r="P573" s="24" t="str">
        <f>IF(O573&lt;=(Relatório!O562*1.05),"PREÇO VÁLIDO","PREÇO INVÁLIDO")</f>
        <v>PREÇO VÁLIDO</v>
      </c>
    </row>
    <row r="574" spans="1:16" ht="18" x14ac:dyDescent="0.2">
      <c r="A574" s="110" t="s">
        <v>65</v>
      </c>
      <c r="B574" s="111">
        <v>88485</v>
      </c>
      <c r="C574" s="112" t="s">
        <v>51</v>
      </c>
      <c r="D574" s="112" t="s">
        <v>27</v>
      </c>
      <c r="E574" s="133">
        <v>1948.06</v>
      </c>
      <c r="F574" s="114">
        <f>Relatório!F563</f>
        <v>1.61</v>
      </c>
      <c r="G574" s="114">
        <f>Relatório!G563</f>
        <v>2.21</v>
      </c>
      <c r="H574" s="21">
        <f t="shared" si="304"/>
        <v>3.82</v>
      </c>
      <c r="I574" s="114">
        <f t="shared" si="305"/>
        <v>20.52</v>
      </c>
      <c r="J574" s="22">
        <f t="shared" si="306"/>
        <v>1.940372</v>
      </c>
      <c r="K574" s="22">
        <f t="shared" si="307"/>
        <v>2.6634919999999997</v>
      </c>
      <c r="L574" s="21">
        <f t="shared" si="308"/>
        <v>4.5999999999999996</v>
      </c>
      <c r="M574" s="115">
        <f t="shared" si="309"/>
        <v>3776.78</v>
      </c>
      <c r="N574" s="115">
        <f t="shared" si="310"/>
        <v>5184.28</v>
      </c>
      <c r="O574" s="21">
        <f t="shared" si="311"/>
        <v>8961.07</v>
      </c>
      <c r="P574" s="24" t="str">
        <f>IF(O574&lt;=(Relatório!O563*1.05),"PREÇO VÁLIDO","PREÇO INVÁLIDO")</f>
        <v>PREÇO VÁLIDO</v>
      </c>
    </row>
    <row r="575" spans="1:16" ht="18" x14ac:dyDescent="0.2">
      <c r="A575" s="110" t="s">
        <v>65</v>
      </c>
      <c r="B575" s="111">
        <v>88489</v>
      </c>
      <c r="C575" s="112" t="s">
        <v>52</v>
      </c>
      <c r="D575" s="112" t="s">
        <v>27</v>
      </c>
      <c r="E575" s="133">
        <v>1948.06</v>
      </c>
      <c r="F575" s="114">
        <f>Relatório!F564</f>
        <v>7.32</v>
      </c>
      <c r="G575" s="114">
        <f>Relatório!G564</f>
        <v>5.36</v>
      </c>
      <c r="H575" s="21">
        <f t="shared" si="304"/>
        <v>12.68</v>
      </c>
      <c r="I575" s="114">
        <f t="shared" si="305"/>
        <v>20.52</v>
      </c>
      <c r="J575" s="22">
        <f t="shared" si="306"/>
        <v>8.822064000000001</v>
      </c>
      <c r="K575" s="22">
        <f t="shared" si="307"/>
        <v>6.4598720000000007</v>
      </c>
      <c r="L575" s="21">
        <f t="shared" si="308"/>
        <v>15.28</v>
      </c>
      <c r="M575" s="115">
        <f t="shared" si="309"/>
        <v>17183.72</v>
      </c>
      <c r="N575" s="115">
        <f t="shared" si="310"/>
        <v>12582.62</v>
      </c>
      <c r="O575" s="21">
        <f t="shared" si="311"/>
        <v>29766.35</v>
      </c>
      <c r="P575" s="24" t="str">
        <f>IF(O575&lt;=(Relatório!O564*1.05),"PREÇO VÁLIDO","PREÇO INVÁLIDO")</f>
        <v>PREÇO VÁLIDO</v>
      </c>
    </row>
    <row r="576" spans="1:16" ht="18" x14ac:dyDescent="0.2">
      <c r="A576" s="110" t="s">
        <v>65</v>
      </c>
      <c r="B576" s="111">
        <v>87273</v>
      </c>
      <c r="C576" s="112" t="s">
        <v>497</v>
      </c>
      <c r="D576" s="112" t="s">
        <v>27</v>
      </c>
      <c r="E576" s="126">
        <v>43.63</v>
      </c>
      <c r="F576" s="114">
        <f>Relatório!F565</f>
        <v>51.4</v>
      </c>
      <c r="G576" s="114">
        <f>Relatório!G565</f>
        <v>24.35</v>
      </c>
      <c r="H576" s="21">
        <f t="shared" si="304"/>
        <v>75.75</v>
      </c>
      <c r="I576" s="114">
        <f t="shared" si="305"/>
        <v>20.52</v>
      </c>
      <c r="J576" s="22">
        <f t="shared" si="306"/>
        <v>61.947279999999999</v>
      </c>
      <c r="K576" s="22">
        <f t="shared" si="307"/>
        <v>29.346620000000001</v>
      </c>
      <c r="L576" s="21">
        <f t="shared" si="308"/>
        <v>91.29</v>
      </c>
      <c r="M576" s="115">
        <f t="shared" si="309"/>
        <v>2702.64</v>
      </c>
      <c r="N576" s="115">
        <f t="shared" si="310"/>
        <v>1280.33</v>
      </c>
      <c r="O576" s="21">
        <f t="shared" si="311"/>
        <v>3982.98</v>
      </c>
      <c r="P576" s="24" t="str">
        <f>IF(O576&lt;=(Relatório!O565*1.05),"PREÇO VÁLIDO","PREÇO INVÁLIDO")</f>
        <v>PREÇO VÁLIDO</v>
      </c>
    </row>
    <row r="577" spans="1:16" ht="18" x14ac:dyDescent="0.2">
      <c r="A577" s="128" t="s">
        <v>186</v>
      </c>
      <c r="B577" s="129" t="s">
        <v>498</v>
      </c>
      <c r="C577" s="129" t="s">
        <v>499</v>
      </c>
      <c r="D577" s="129" t="s">
        <v>29</v>
      </c>
      <c r="E577" s="131">
        <v>23.76</v>
      </c>
      <c r="F577" s="114">
        <f>Relatório!F566</f>
        <v>15.734999999999999</v>
      </c>
      <c r="G577" s="114">
        <f>Relatório!G566</f>
        <v>15.734999999999999</v>
      </c>
      <c r="H577" s="21">
        <f t="shared" si="304"/>
        <v>31.47</v>
      </c>
      <c r="I577" s="114">
        <f t="shared" si="305"/>
        <v>20.52</v>
      </c>
      <c r="J577" s="22">
        <f t="shared" si="306"/>
        <v>18.963822</v>
      </c>
      <c r="K577" s="22">
        <f t="shared" si="307"/>
        <v>18.963822</v>
      </c>
      <c r="L577" s="21">
        <f t="shared" si="308"/>
        <v>37.92</v>
      </c>
      <c r="M577" s="115">
        <f t="shared" si="309"/>
        <v>450.48</v>
      </c>
      <c r="N577" s="115">
        <f t="shared" si="310"/>
        <v>450.48</v>
      </c>
      <c r="O577" s="21">
        <f t="shared" si="311"/>
        <v>900.97</v>
      </c>
      <c r="P577" s="24" t="str">
        <f>IF(O577&lt;=(Relatório!O566*1.05),"PREÇO VÁLIDO","PREÇO INVÁLIDO")</f>
        <v>PREÇO VÁLIDO</v>
      </c>
    </row>
    <row r="578" spans="1:16" ht="18" x14ac:dyDescent="0.2">
      <c r="A578" s="128" t="s">
        <v>186</v>
      </c>
      <c r="B578" s="129" t="s">
        <v>500</v>
      </c>
      <c r="C578" s="129" t="s">
        <v>501</v>
      </c>
      <c r="D578" s="129" t="s">
        <v>29</v>
      </c>
      <c r="E578" s="131">
        <v>33.14</v>
      </c>
      <c r="F578" s="114">
        <f>Relatório!F567</f>
        <v>13.41</v>
      </c>
      <c r="G578" s="114">
        <f>Relatório!G567</f>
        <v>13.41</v>
      </c>
      <c r="H578" s="21">
        <f t="shared" si="304"/>
        <v>26.82</v>
      </c>
      <c r="I578" s="114">
        <f t="shared" si="305"/>
        <v>20.52</v>
      </c>
      <c r="J578" s="22">
        <f t="shared" si="306"/>
        <v>16.161732000000001</v>
      </c>
      <c r="K578" s="22">
        <f t="shared" si="307"/>
        <v>16.161732000000001</v>
      </c>
      <c r="L578" s="21">
        <f t="shared" si="308"/>
        <v>32.32</v>
      </c>
      <c r="M578" s="115">
        <f t="shared" si="309"/>
        <v>535.54</v>
      </c>
      <c r="N578" s="115">
        <f t="shared" si="310"/>
        <v>535.54</v>
      </c>
      <c r="O578" s="21">
        <f t="shared" si="311"/>
        <v>1071.08</v>
      </c>
      <c r="P578" s="24" t="str">
        <f>IF(O578&lt;=(Relatório!O567*1.05),"PREÇO VÁLIDO","PREÇO INVÁLIDO")</f>
        <v>PREÇO VÁLIDO</v>
      </c>
    </row>
    <row r="579" spans="1:16" x14ac:dyDescent="0.2">
      <c r="A579" s="116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117"/>
      <c r="M579" s="117"/>
      <c r="N579" s="117"/>
      <c r="O579" s="117"/>
      <c r="P579" s="117"/>
    </row>
    <row r="580" spans="1:16" x14ac:dyDescent="0.2">
      <c r="A580" s="118" t="s">
        <v>28</v>
      </c>
      <c r="B580" s="119"/>
      <c r="C580" s="119"/>
      <c r="D580" s="119"/>
      <c r="E580" s="119"/>
      <c r="F580" s="120"/>
      <c r="G580" s="120"/>
      <c r="H580" s="119"/>
      <c r="I580" s="119"/>
      <c r="J580" s="119"/>
      <c r="K580" s="119"/>
      <c r="L580" s="119"/>
      <c r="M580" s="119"/>
      <c r="N580" s="119"/>
      <c r="O580" s="134">
        <f>SUM(O565:O578)</f>
        <v>206580.40000000002</v>
      </c>
      <c r="P580" s="135"/>
    </row>
    <row r="581" spans="1:16" x14ac:dyDescent="0.2">
      <c r="A581" s="116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117"/>
      <c r="M581" s="117"/>
      <c r="N581" s="117"/>
      <c r="O581" s="117"/>
      <c r="P581" s="117"/>
    </row>
    <row r="582" spans="1:16" x14ac:dyDescent="0.2">
      <c r="A582" s="107" t="s">
        <v>502</v>
      </c>
      <c r="B582" s="108"/>
      <c r="C582" s="108"/>
      <c r="D582" s="108"/>
      <c r="E582" s="108"/>
      <c r="F582" s="123"/>
      <c r="G582" s="123"/>
      <c r="H582" s="108"/>
      <c r="I582" s="108"/>
      <c r="J582" s="108"/>
      <c r="K582" s="108"/>
      <c r="L582" s="108"/>
      <c r="M582" s="108"/>
      <c r="N582" s="108"/>
      <c r="O582" s="108"/>
      <c r="P582" s="108"/>
    </row>
    <row r="583" spans="1:16" x14ac:dyDescent="0.2">
      <c r="A583" s="107" t="s">
        <v>503</v>
      </c>
      <c r="B583" s="108"/>
      <c r="C583" s="108"/>
      <c r="D583" s="108"/>
      <c r="E583" s="108"/>
      <c r="F583" s="123"/>
      <c r="G583" s="123"/>
      <c r="H583" s="108"/>
      <c r="I583" s="108"/>
      <c r="J583" s="108"/>
      <c r="K583" s="108"/>
      <c r="L583" s="108"/>
      <c r="M583" s="108"/>
      <c r="N583" s="108"/>
      <c r="O583" s="108"/>
      <c r="P583" s="108"/>
    </row>
    <row r="584" spans="1:16" ht="18" x14ac:dyDescent="0.2">
      <c r="A584" s="56" t="s">
        <v>14</v>
      </c>
      <c r="B584" s="55" t="s">
        <v>15</v>
      </c>
      <c r="C584" s="55" t="s">
        <v>16</v>
      </c>
      <c r="D584" s="55" t="s">
        <v>17</v>
      </c>
      <c r="E584" s="57" t="s">
        <v>18</v>
      </c>
      <c r="F584" s="55" t="s">
        <v>19</v>
      </c>
      <c r="G584" s="57" t="s">
        <v>20</v>
      </c>
      <c r="H584" s="55" t="s">
        <v>21</v>
      </c>
      <c r="I584" s="55" t="s">
        <v>22</v>
      </c>
      <c r="J584" s="55" t="s">
        <v>33</v>
      </c>
      <c r="K584" s="55" t="s">
        <v>34</v>
      </c>
      <c r="L584" s="55" t="s">
        <v>23</v>
      </c>
      <c r="M584" s="55" t="s">
        <v>35</v>
      </c>
      <c r="N584" s="55" t="s">
        <v>36</v>
      </c>
      <c r="O584" s="55" t="s">
        <v>24</v>
      </c>
      <c r="P584" s="55" t="s">
        <v>25</v>
      </c>
    </row>
    <row r="585" spans="1:16" ht="18" x14ac:dyDescent="0.2">
      <c r="A585" s="128" t="s">
        <v>82</v>
      </c>
      <c r="B585" s="129" t="s">
        <v>504</v>
      </c>
      <c r="C585" s="129" t="s">
        <v>505</v>
      </c>
      <c r="D585" s="129" t="s">
        <v>27</v>
      </c>
      <c r="E585" s="131">
        <v>12.2</v>
      </c>
      <c r="F585" s="114">
        <f>Relatório!F574</f>
        <v>151.71</v>
      </c>
      <c r="G585" s="114">
        <f>Relatório!G574</f>
        <v>151.71</v>
      </c>
      <c r="H585" s="21">
        <f t="shared" ref="H585:H586" si="312">TRUNC(F585+G585,2)</f>
        <v>303.42</v>
      </c>
      <c r="I585" s="114">
        <f t="shared" ref="I585:I586" si="313">$B$10</f>
        <v>20.52</v>
      </c>
      <c r="J585" s="22">
        <f t="shared" ref="J585:J586" si="314">F585+(I585/100*F585)</f>
        <v>182.840892</v>
      </c>
      <c r="K585" s="22">
        <f t="shared" ref="K585:K586" si="315">G585+(I585/100*G585)</f>
        <v>182.840892</v>
      </c>
      <c r="L585" s="21">
        <f t="shared" ref="L585:L586" si="316">TRUNC(J585+K585,2)</f>
        <v>365.68</v>
      </c>
      <c r="M585" s="115">
        <f t="shared" ref="M585:M586" si="317">IF((J585+K585),TRUNC((J585/(J585+K585)*O585),2),0)</f>
        <v>2230.64</v>
      </c>
      <c r="N585" s="115">
        <f t="shared" ref="N585:N586" si="318">IF((J585+K585),TRUNC((K585/(J585+K585)*O585),2),0)</f>
        <v>2230.64</v>
      </c>
      <c r="O585" s="21">
        <f t="shared" ref="O585:O586" si="319">TRUNC(L585*E585,2)</f>
        <v>4461.29</v>
      </c>
      <c r="P585" s="24" t="str">
        <f>IF(O585&lt;=(Relatório!O574*1.05),"PREÇO VÁLIDO","PREÇO INVÁLIDO")</f>
        <v>PREÇO VÁLIDO</v>
      </c>
    </row>
    <row r="586" spans="1:16" ht="18" x14ac:dyDescent="0.2">
      <c r="A586" s="128" t="s">
        <v>82</v>
      </c>
      <c r="B586" s="129" t="s">
        <v>506</v>
      </c>
      <c r="C586" s="129" t="s">
        <v>507</v>
      </c>
      <c r="D586" s="129" t="s">
        <v>29</v>
      </c>
      <c r="E586" s="131">
        <v>27.79</v>
      </c>
      <c r="F586" s="114">
        <f>Relatório!F575</f>
        <v>7.1050000000000004</v>
      </c>
      <c r="G586" s="114">
        <f>Relatório!G575</f>
        <v>7.1050000000000004</v>
      </c>
      <c r="H586" s="21">
        <f t="shared" si="312"/>
        <v>14.21</v>
      </c>
      <c r="I586" s="114">
        <f t="shared" si="313"/>
        <v>20.52</v>
      </c>
      <c r="J586" s="22">
        <f t="shared" si="314"/>
        <v>8.5629460000000002</v>
      </c>
      <c r="K586" s="22">
        <f t="shared" si="315"/>
        <v>8.5629460000000002</v>
      </c>
      <c r="L586" s="21">
        <f t="shared" si="316"/>
        <v>17.12</v>
      </c>
      <c r="M586" s="115">
        <f t="shared" si="317"/>
        <v>237.88</v>
      </c>
      <c r="N586" s="115">
        <f t="shared" si="318"/>
        <v>237.88</v>
      </c>
      <c r="O586" s="21">
        <f t="shared" si="319"/>
        <v>475.76</v>
      </c>
      <c r="P586" s="24" t="str">
        <f>IF(O586&lt;=(Relatório!O575*1.05),"PREÇO VÁLIDO","PREÇO INVÁLIDO")</f>
        <v>PREÇO VÁLIDO</v>
      </c>
    </row>
    <row r="587" spans="1:16" x14ac:dyDescent="0.2">
      <c r="A587" s="116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117"/>
      <c r="M587" s="117"/>
      <c r="N587" s="117"/>
      <c r="O587" s="117"/>
      <c r="P587" s="117"/>
    </row>
    <row r="588" spans="1:16" x14ac:dyDescent="0.2">
      <c r="A588" s="107" t="s">
        <v>508</v>
      </c>
      <c r="B588" s="108"/>
      <c r="C588" s="108"/>
      <c r="D588" s="108"/>
      <c r="E588" s="108"/>
      <c r="F588" s="123"/>
      <c r="G588" s="123"/>
      <c r="H588" s="108"/>
      <c r="I588" s="108"/>
      <c r="J588" s="108"/>
      <c r="K588" s="108"/>
      <c r="L588" s="108"/>
      <c r="M588" s="108"/>
      <c r="N588" s="108"/>
      <c r="O588" s="108"/>
      <c r="P588" s="108"/>
    </row>
    <row r="589" spans="1:16" ht="18" x14ac:dyDescent="0.2">
      <c r="A589" s="56" t="s">
        <v>14</v>
      </c>
      <c r="B589" s="55" t="s">
        <v>15</v>
      </c>
      <c r="C589" s="55" t="s">
        <v>16</v>
      </c>
      <c r="D589" s="55" t="s">
        <v>17</v>
      </c>
      <c r="E589" s="57" t="s">
        <v>18</v>
      </c>
      <c r="F589" s="55" t="s">
        <v>19</v>
      </c>
      <c r="G589" s="57" t="s">
        <v>20</v>
      </c>
      <c r="H589" s="55" t="s">
        <v>21</v>
      </c>
      <c r="I589" s="55" t="s">
        <v>22</v>
      </c>
      <c r="J589" s="55" t="s">
        <v>33</v>
      </c>
      <c r="K589" s="55" t="s">
        <v>34</v>
      </c>
      <c r="L589" s="55" t="s">
        <v>23</v>
      </c>
      <c r="M589" s="55" t="s">
        <v>35</v>
      </c>
      <c r="N589" s="55" t="s">
        <v>36</v>
      </c>
      <c r="O589" s="55" t="s">
        <v>24</v>
      </c>
      <c r="P589" s="55" t="s">
        <v>25</v>
      </c>
    </row>
    <row r="590" spans="1:16" ht="18" x14ac:dyDescent="0.2">
      <c r="A590" s="110" t="s">
        <v>65</v>
      </c>
      <c r="B590" s="111">
        <v>87879</v>
      </c>
      <c r="C590" s="112" t="s">
        <v>59</v>
      </c>
      <c r="D590" s="112" t="s">
        <v>27</v>
      </c>
      <c r="E590" s="127">
        <v>592.16</v>
      </c>
      <c r="F590" s="114">
        <f>Relatório!F579</f>
        <v>2.14</v>
      </c>
      <c r="G590" s="114">
        <f>Relatório!G579</f>
        <v>2.74</v>
      </c>
      <c r="H590" s="21">
        <f t="shared" ref="H590:H595" si="320">TRUNC(F590+G590,2)</f>
        <v>4.88</v>
      </c>
      <c r="I590" s="114">
        <f t="shared" ref="I590:I595" si="321">$B$10</f>
        <v>20.52</v>
      </c>
      <c r="J590" s="22">
        <f t="shared" ref="J590:J595" si="322">F590+(I590/100*F590)</f>
        <v>2.5791280000000003</v>
      </c>
      <c r="K590" s="22">
        <f t="shared" ref="K590:K595" si="323">G590+(I590/100*G590)</f>
        <v>3.3022480000000005</v>
      </c>
      <c r="L590" s="21">
        <f t="shared" ref="L590:L595" si="324">TRUNC(J590+K590,2)</f>
        <v>5.88</v>
      </c>
      <c r="M590" s="115">
        <f t="shared" ref="M590:M595" si="325">IF((J590+K590),TRUNC((J590/(J590+K590)*O590),2),0)</f>
        <v>1526.89</v>
      </c>
      <c r="N590" s="115">
        <f t="shared" ref="N590:N595" si="326">IF((J590+K590),TRUNC((K590/(J590+K590)*O590),2),0)</f>
        <v>1955</v>
      </c>
      <c r="O590" s="21">
        <f t="shared" ref="O590:O595" si="327">TRUNC(L590*E590,2)</f>
        <v>3481.9</v>
      </c>
      <c r="P590" s="24" t="str">
        <f>IF(O590&lt;=(Relatório!O579*1.05),"PREÇO VÁLIDO","PREÇO INVÁLIDO")</f>
        <v>PREÇO VÁLIDO</v>
      </c>
    </row>
    <row r="591" spans="1:16" ht="18" x14ac:dyDescent="0.2">
      <c r="A591" s="110" t="s">
        <v>65</v>
      </c>
      <c r="B591" s="111">
        <v>90408</v>
      </c>
      <c r="C591" s="112" t="s">
        <v>509</v>
      </c>
      <c r="D591" s="112" t="s">
        <v>27</v>
      </c>
      <c r="E591" s="127">
        <v>592.16</v>
      </c>
      <c r="F591" s="114">
        <f>Relatório!F580</f>
        <v>13.13</v>
      </c>
      <c r="G591" s="114">
        <f>Relatório!G580</f>
        <v>21.55</v>
      </c>
      <c r="H591" s="21">
        <f t="shared" si="320"/>
        <v>34.68</v>
      </c>
      <c r="I591" s="114">
        <f t="shared" si="321"/>
        <v>20.52</v>
      </c>
      <c r="J591" s="22">
        <f t="shared" si="322"/>
        <v>15.824276000000001</v>
      </c>
      <c r="K591" s="22">
        <f t="shared" si="323"/>
        <v>25.972059999999999</v>
      </c>
      <c r="L591" s="21">
        <f t="shared" si="324"/>
        <v>41.79</v>
      </c>
      <c r="M591" s="115">
        <f t="shared" si="325"/>
        <v>9369.08</v>
      </c>
      <c r="N591" s="115">
        <f t="shared" si="326"/>
        <v>15377.27</v>
      </c>
      <c r="O591" s="21">
        <f t="shared" si="327"/>
        <v>24746.36</v>
      </c>
      <c r="P591" s="24" t="str">
        <f>IF(O591&lt;=(Relatório!O580*1.05),"PREÇO VÁLIDO","PREÇO INVÁLIDO")</f>
        <v>PREÇO VÁLIDO</v>
      </c>
    </row>
    <row r="592" spans="1:16" ht="18" x14ac:dyDescent="0.2">
      <c r="A592" s="110" t="s">
        <v>65</v>
      </c>
      <c r="B592" s="111">
        <v>88484</v>
      </c>
      <c r="C592" s="112" t="s">
        <v>510</v>
      </c>
      <c r="D592" s="112" t="s">
        <v>27</v>
      </c>
      <c r="E592" s="127">
        <v>592.16</v>
      </c>
      <c r="F592" s="114">
        <f>Relatório!F581</f>
        <v>1.8</v>
      </c>
      <c r="G592" s="114">
        <f>Relatório!G581</f>
        <v>3.06</v>
      </c>
      <c r="H592" s="21">
        <f t="shared" si="320"/>
        <v>4.8600000000000003</v>
      </c>
      <c r="I592" s="114">
        <f t="shared" si="321"/>
        <v>20.52</v>
      </c>
      <c r="J592" s="22">
        <f t="shared" si="322"/>
        <v>2.1693600000000002</v>
      </c>
      <c r="K592" s="22">
        <f t="shared" si="323"/>
        <v>3.6879119999999999</v>
      </c>
      <c r="L592" s="21">
        <f t="shared" si="324"/>
        <v>5.85</v>
      </c>
      <c r="M592" s="115">
        <f t="shared" si="325"/>
        <v>1283.01</v>
      </c>
      <c r="N592" s="115">
        <f t="shared" si="326"/>
        <v>2181.11</v>
      </c>
      <c r="O592" s="21">
        <f t="shared" si="327"/>
        <v>3464.13</v>
      </c>
      <c r="P592" s="24" t="str">
        <f>IF(O592&lt;=(Relatório!O581*1.05),"PREÇO VÁLIDO","PREÇO INVÁLIDO")</f>
        <v>PREÇO VÁLIDO</v>
      </c>
    </row>
    <row r="593" spans="1:16" ht="18" x14ac:dyDescent="0.2">
      <c r="A593" s="110" t="s">
        <v>65</v>
      </c>
      <c r="B593" s="111">
        <v>88488</v>
      </c>
      <c r="C593" s="112" t="s">
        <v>511</v>
      </c>
      <c r="D593" s="112" t="s">
        <v>27</v>
      </c>
      <c r="E593" s="127">
        <v>592.16</v>
      </c>
      <c r="F593" s="114">
        <f>Relatório!F582</f>
        <v>7.77</v>
      </c>
      <c r="G593" s="114">
        <f>Relatório!G582</f>
        <v>7.46</v>
      </c>
      <c r="H593" s="21">
        <f t="shared" si="320"/>
        <v>15.23</v>
      </c>
      <c r="I593" s="114">
        <f t="shared" si="321"/>
        <v>20.52</v>
      </c>
      <c r="J593" s="22">
        <f t="shared" si="322"/>
        <v>9.3644040000000004</v>
      </c>
      <c r="K593" s="22">
        <f t="shared" si="323"/>
        <v>8.990791999999999</v>
      </c>
      <c r="L593" s="21">
        <f t="shared" si="324"/>
        <v>18.350000000000001</v>
      </c>
      <c r="M593" s="115">
        <f t="shared" si="325"/>
        <v>5543.65</v>
      </c>
      <c r="N593" s="115">
        <f t="shared" si="326"/>
        <v>5322.47</v>
      </c>
      <c r="O593" s="21">
        <f t="shared" si="327"/>
        <v>10866.13</v>
      </c>
      <c r="P593" s="24" t="str">
        <f>IF(O593&lt;=(Relatório!O582*1.05),"PREÇO VÁLIDO","PREÇO INVÁLIDO")</f>
        <v>PREÇO VÁLIDO</v>
      </c>
    </row>
    <row r="594" spans="1:16" ht="18" x14ac:dyDescent="0.2">
      <c r="A594" s="110" t="s">
        <v>65</v>
      </c>
      <c r="B594" s="124">
        <v>102197</v>
      </c>
      <c r="C594" s="112" t="s">
        <v>183</v>
      </c>
      <c r="D594" s="112" t="s">
        <v>27</v>
      </c>
      <c r="E594" s="126">
        <v>12.2</v>
      </c>
      <c r="F594" s="114">
        <f>Relatório!F583</f>
        <v>26.18</v>
      </c>
      <c r="G594" s="114">
        <f>Relatório!G583</f>
        <v>7.48</v>
      </c>
      <c r="H594" s="21">
        <f t="shared" si="320"/>
        <v>33.659999999999997</v>
      </c>
      <c r="I594" s="114">
        <f t="shared" si="321"/>
        <v>20.52</v>
      </c>
      <c r="J594" s="22">
        <f t="shared" si="322"/>
        <v>31.552135999999997</v>
      </c>
      <c r="K594" s="22">
        <f t="shared" si="323"/>
        <v>9.0148960000000002</v>
      </c>
      <c r="L594" s="21">
        <f t="shared" si="324"/>
        <v>40.56</v>
      </c>
      <c r="M594" s="115">
        <f t="shared" si="325"/>
        <v>384.86</v>
      </c>
      <c r="N594" s="115">
        <f t="shared" si="326"/>
        <v>109.96</v>
      </c>
      <c r="O594" s="21">
        <f t="shared" si="327"/>
        <v>494.83</v>
      </c>
      <c r="P594" s="24" t="str">
        <f>IF(O594&lt;=(Relatório!O583*1.05),"PREÇO VÁLIDO","PREÇO INVÁLIDO")</f>
        <v>PREÇO VÁLIDO</v>
      </c>
    </row>
    <row r="595" spans="1:16" ht="18" x14ac:dyDescent="0.2">
      <c r="A595" s="110" t="s">
        <v>65</v>
      </c>
      <c r="B595" s="124">
        <v>102219</v>
      </c>
      <c r="C595" s="112" t="s">
        <v>184</v>
      </c>
      <c r="D595" s="112" t="s">
        <v>27</v>
      </c>
      <c r="E595" s="126">
        <v>12.2</v>
      </c>
      <c r="F595" s="114">
        <f>Relatório!F584</f>
        <v>7.98</v>
      </c>
      <c r="G595" s="114">
        <f>Relatório!G584</f>
        <v>10.17</v>
      </c>
      <c r="H595" s="21">
        <f t="shared" si="320"/>
        <v>18.149999999999999</v>
      </c>
      <c r="I595" s="114">
        <f t="shared" si="321"/>
        <v>20.52</v>
      </c>
      <c r="J595" s="22">
        <f t="shared" si="322"/>
        <v>9.6174960000000009</v>
      </c>
      <c r="K595" s="22">
        <f t="shared" si="323"/>
        <v>12.256883999999999</v>
      </c>
      <c r="L595" s="21">
        <f t="shared" si="324"/>
        <v>21.87</v>
      </c>
      <c r="M595" s="115">
        <f t="shared" si="325"/>
        <v>117.3</v>
      </c>
      <c r="N595" s="115">
        <f t="shared" si="326"/>
        <v>149.5</v>
      </c>
      <c r="O595" s="21">
        <f t="shared" si="327"/>
        <v>266.81</v>
      </c>
      <c r="P595" s="24" t="str">
        <f>IF(O595&lt;=(Relatório!O584*1.05),"PREÇO VÁLIDO","PREÇO INVÁLIDO")</f>
        <v>PREÇO VÁLIDO</v>
      </c>
    </row>
    <row r="596" spans="1:16" x14ac:dyDescent="0.2">
      <c r="A596" s="116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117"/>
      <c r="M596" s="117"/>
      <c r="N596" s="117"/>
      <c r="O596" s="117"/>
      <c r="P596" s="117"/>
    </row>
    <row r="597" spans="1:16" x14ac:dyDescent="0.2">
      <c r="A597" s="118" t="s">
        <v>28</v>
      </c>
      <c r="B597" s="119"/>
      <c r="C597" s="119"/>
      <c r="D597" s="119"/>
      <c r="E597" s="119"/>
      <c r="F597" s="120"/>
      <c r="G597" s="120"/>
      <c r="H597" s="119"/>
      <c r="I597" s="119"/>
      <c r="J597" s="119"/>
      <c r="K597" s="119"/>
      <c r="L597" s="119"/>
      <c r="M597" s="119"/>
      <c r="N597" s="119"/>
      <c r="O597" s="121">
        <f>SUM(O585:O595)</f>
        <v>48257.209999999992</v>
      </c>
      <c r="P597" s="122"/>
    </row>
    <row r="598" spans="1:16" x14ac:dyDescent="0.2">
      <c r="A598" s="116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117"/>
      <c r="M598" s="117"/>
      <c r="N598" s="117"/>
      <c r="O598" s="117"/>
      <c r="P598" s="117"/>
    </row>
    <row r="599" spans="1:16" x14ac:dyDescent="0.2">
      <c r="A599" s="107" t="s">
        <v>512</v>
      </c>
      <c r="B599" s="108"/>
      <c r="C599" s="108"/>
      <c r="D599" s="108"/>
      <c r="E599" s="108"/>
      <c r="F599" s="123"/>
      <c r="G599" s="123"/>
      <c r="H599" s="108"/>
      <c r="I599" s="108"/>
      <c r="J599" s="108"/>
      <c r="K599" s="108"/>
      <c r="L599" s="108"/>
      <c r="M599" s="108"/>
      <c r="N599" s="108"/>
      <c r="O599" s="108"/>
      <c r="P599" s="108"/>
    </row>
    <row r="600" spans="1:16" x14ac:dyDescent="0.2">
      <c r="A600" s="107" t="s">
        <v>513</v>
      </c>
      <c r="B600" s="108"/>
      <c r="C600" s="108"/>
      <c r="D600" s="108"/>
      <c r="E600" s="108"/>
      <c r="F600" s="123"/>
      <c r="G600" s="123"/>
      <c r="H600" s="108"/>
      <c r="I600" s="108"/>
      <c r="J600" s="108"/>
      <c r="K600" s="108"/>
      <c r="L600" s="108"/>
      <c r="M600" s="108"/>
      <c r="N600" s="108"/>
      <c r="O600" s="108"/>
      <c r="P600" s="108"/>
    </row>
    <row r="601" spans="1:16" x14ac:dyDescent="0.2">
      <c r="A601" s="107" t="s">
        <v>514</v>
      </c>
      <c r="B601" s="108"/>
      <c r="C601" s="108"/>
      <c r="D601" s="108"/>
      <c r="E601" s="108"/>
      <c r="F601" s="123"/>
      <c r="G601" s="123"/>
      <c r="H601" s="108"/>
      <c r="I601" s="108"/>
      <c r="J601" s="108"/>
      <c r="K601" s="108"/>
      <c r="L601" s="108"/>
      <c r="M601" s="108"/>
      <c r="N601" s="108"/>
      <c r="O601" s="108"/>
      <c r="P601" s="108"/>
    </row>
    <row r="602" spans="1:16" ht="18" x14ac:dyDescent="0.2">
      <c r="A602" s="56" t="s">
        <v>14</v>
      </c>
      <c r="B602" s="55" t="s">
        <v>15</v>
      </c>
      <c r="C602" s="55" t="s">
        <v>16</v>
      </c>
      <c r="D602" s="55" t="s">
        <v>17</v>
      </c>
      <c r="E602" s="57" t="s">
        <v>18</v>
      </c>
      <c r="F602" s="55" t="s">
        <v>19</v>
      </c>
      <c r="G602" s="57" t="s">
        <v>20</v>
      </c>
      <c r="H602" s="55" t="s">
        <v>21</v>
      </c>
      <c r="I602" s="55" t="s">
        <v>22</v>
      </c>
      <c r="J602" s="55" t="s">
        <v>33</v>
      </c>
      <c r="K602" s="55" t="s">
        <v>34</v>
      </c>
      <c r="L602" s="55" t="s">
        <v>23</v>
      </c>
      <c r="M602" s="55" t="s">
        <v>35</v>
      </c>
      <c r="N602" s="55" t="s">
        <v>36</v>
      </c>
      <c r="O602" s="55" t="s">
        <v>24</v>
      </c>
      <c r="P602" s="55" t="s">
        <v>25</v>
      </c>
    </row>
    <row r="603" spans="1:16" ht="18" x14ac:dyDescent="0.2">
      <c r="A603" s="110" t="s">
        <v>65</v>
      </c>
      <c r="B603" s="111">
        <v>96521</v>
      </c>
      <c r="C603" s="112" t="s">
        <v>53</v>
      </c>
      <c r="D603" s="112" t="s">
        <v>30</v>
      </c>
      <c r="E603" s="136">
        <v>3.84</v>
      </c>
      <c r="F603" s="114">
        <f>Relatório!F592</f>
        <v>28.01</v>
      </c>
      <c r="G603" s="114">
        <f>Relatório!G592</f>
        <v>14.13</v>
      </c>
      <c r="H603" s="21">
        <f t="shared" ref="H603:H610" si="328">TRUNC(F603+G603,2)</f>
        <v>42.14</v>
      </c>
      <c r="I603" s="114">
        <f t="shared" ref="I603:I610" si="329">$B$10</f>
        <v>20.52</v>
      </c>
      <c r="J603" s="22">
        <f t="shared" ref="J603:J610" si="330">F603+(I603/100*F603)</f>
        <v>33.757652</v>
      </c>
      <c r="K603" s="22">
        <f t="shared" ref="K603:K610" si="331">G603+(I603/100*G603)</f>
        <v>17.029476000000003</v>
      </c>
      <c r="L603" s="21">
        <f t="shared" ref="L603:L610" si="332">TRUNC(J603+K603,2)</f>
        <v>50.78</v>
      </c>
      <c r="M603" s="115">
        <f t="shared" ref="M603:M610" si="333">IF((J603+K603),TRUNC((J603/(J603+K603)*O603),2),0)</f>
        <v>129.6</v>
      </c>
      <c r="N603" s="115">
        <f t="shared" ref="N603:N610" si="334">IF((J603+K603),TRUNC((K603/(J603+K603)*O603),2),0)</f>
        <v>65.38</v>
      </c>
      <c r="O603" s="21">
        <f t="shared" ref="O603:O610" si="335">TRUNC(L603*E603,2)</f>
        <v>194.99</v>
      </c>
      <c r="P603" s="24" t="str">
        <f>IF(O603&lt;=(Relatório!O592*1.05),"PREÇO VÁLIDO","PREÇO INVÁLIDO")</f>
        <v>PREÇO VÁLIDO</v>
      </c>
    </row>
    <row r="604" spans="1:16" ht="18" x14ac:dyDescent="0.2">
      <c r="A604" s="110" t="s">
        <v>65</v>
      </c>
      <c r="B604" s="111">
        <v>97083</v>
      </c>
      <c r="C604" s="112" t="s">
        <v>75</v>
      </c>
      <c r="D604" s="112" t="s">
        <v>27</v>
      </c>
      <c r="E604" s="136">
        <v>1.92</v>
      </c>
      <c r="F604" s="114">
        <f>Relatório!F593</f>
        <v>0.65</v>
      </c>
      <c r="G604" s="114">
        <f>Relatório!G593</f>
        <v>2.91</v>
      </c>
      <c r="H604" s="21">
        <f t="shared" si="328"/>
        <v>3.56</v>
      </c>
      <c r="I604" s="114">
        <f t="shared" si="329"/>
        <v>20.52</v>
      </c>
      <c r="J604" s="22">
        <f t="shared" si="330"/>
        <v>0.78337999999999997</v>
      </c>
      <c r="K604" s="22">
        <f t="shared" si="331"/>
        <v>3.5071320000000004</v>
      </c>
      <c r="L604" s="21">
        <f t="shared" si="332"/>
        <v>4.29</v>
      </c>
      <c r="M604" s="115">
        <f t="shared" si="333"/>
        <v>1.5</v>
      </c>
      <c r="N604" s="115">
        <f t="shared" si="334"/>
        <v>6.72</v>
      </c>
      <c r="O604" s="21">
        <f t="shared" si="335"/>
        <v>8.23</v>
      </c>
      <c r="P604" s="24" t="str">
        <f>IF(O604&lt;=(Relatório!O593*1.05),"PREÇO VÁLIDO","PREÇO INVÁLIDO")</f>
        <v>PREÇO VÁLIDO</v>
      </c>
    </row>
    <row r="605" spans="1:16" ht="18" x14ac:dyDescent="0.2">
      <c r="A605" s="110" t="s">
        <v>65</v>
      </c>
      <c r="B605" s="111">
        <v>96617</v>
      </c>
      <c r="C605" s="112" t="s">
        <v>76</v>
      </c>
      <c r="D605" s="112" t="s">
        <v>27</v>
      </c>
      <c r="E605" s="136">
        <v>1.92</v>
      </c>
      <c r="F605" s="114">
        <f>Relatório!F594</f>
        <v>13.41</v>
      </c>
      <c r="G605" s="114">
        <f>Relatório!G594</f>
        <v>8.4600000000000009</v>
      </c>
      <c r="H605" s="21">
        <f t="shared" si="328"/>
        <v>21.87</v>
      </c>
      <c r="I605" s="114">
        <f t="shared" si="329"/>
        <v>20.52</v>
      </c>
      <c r="J605" s="22">
        <f t="shared" si="330"/>
        <v>16.161732000000001</v>
      </c>
      <c r="K605" s="22">
        <f t="shared" si="331"/>
        <v>10.195992</v>
      </c>
      <c r="L605" s="21">
        <f t="shared" si="332"/>
        <v>26.35</v>
      </c>
      <c r="M605" s="115">
        <f t="shared" si="333"/>
        <v>31.02</v>
      </c>
      <c r="N605" s="115">
        <f t="shared" si="334"/>
        <v>19.559999999999999</v>
      </c>
      <c r="O605" s="21">
        <f t="shared" si="335"/>
        <v>50.59</v>
      </c>
      <c r="P605" s="24" t="str">
        <f>IF(O605&lt;=(Relatório!O594*1.05),"PREÇO VÁLIDO","PREÇO INVÁLIDO")</f>
        <v>PREÇO VÁLIDO</v>
      </c>
    </row>
    <row r="606" spans="1:16" ht="18" x14ac:dyDescent="0.2">
      <c r="A606" s="110" t="s">
        <v>65</v>
      </c>
      <c r="B606" s="111">
        <v>96535</v>
      </c>
      <c r="C606" s="112" t="s">
        <v>515</v>
      </c>
      <c r="D606" s="112" t="s">
        <v>27</v>
      </c>
      <c r="E606" s="136">
        <v>4.7</v>
      </c>
      <c r="F606" s="114">
        <f>Relatório!F595</f>
        <v>46</v>
      </c>
      <c r="G606" s="114">
        <f>Relatório!G595</f>
        <v>95.42</v>
      </c>
      <c r="H606" s="21">
        <f t="shared" si="328"/>
        <v>141.41999999999999</v>
      </c>
      <c r="I606" s="114">
        <f t="shared" si="329"/>
        <v>20.52</v>
      </c>
      <c r="J606" s="22">
        <f t="shared" si="330"/>
        <v>55.4392</v>
      </c>
      <c r="K606" s="22">
        <f t="shared" si="331"/>
        <v>115.000184</v>
      </c>
      <c r="L606" s="21">
        <f t="shared" si="332"/>
        <v>170.43</v>
      </c>
      <c r="M606" s="115">
        <f t="shared" si="333"/>
        <v>260.54000000000002</v>
      </c>
      <c r="N606" s="115">
        <f t="shared" si="334"/>
        <v>540.47</v>
      </c>
      <c r="O606" s="21">
        <f t="shared" si="335"/>
        <v>801.02</v>
      </c>
      <c r="P606" s="24" t="str">
        <f>IF(O606&lt;=(Relatório!O595*1.05),"PREÇO VÁLIDO","PREÇO INVÁLIDO")</f>
        <v>PREÇO VÁLIDO</v>
      </c>
    </row>
    <row r="607" spans="1:16" ht="18" x14ac:dyDescent="0.2">
      <c r="A607" s="110" t="s">
        <v>65</v>
      </c>
      <c r="B607" s="111">
        <v>93382</v>
      </c>
      <c r="C607" s="112" t="s">
        <v>55</v>
      </c>
      <c r="D607" s="112" t="s">
        <v>30</v>
      </c>
      <c r="E607" s="136">
        <v>3.26</v>
      </c>
      <c r="F607" s="114">
        <f>Relatório!F596</f>
        <v>6.77</v>
      </c>
      <c r="G607" s="114">
        <f>Relatório!G596</f>
        <v>20.49</v>
      </c>
      <c r="H607" s="21">
        <f t="shared" si="328"/>
        <v>27.26</v>
      </c>
      <c r="I607" s="114">
        <f t="shared" si="329"/>
        <v>20.52</v>
      </c>
      <c r="J607" s="22">
        <f t="shared" si="330"/>
        <v>8.159203999999999</v>
      </c>
      <c r="K607" s="22">
        <f t="shared" si="331"/>
        <v>24.694547999999998</v>
      </c>
      <c r="L607" s="21">
        <f t="shared" si="332"/>
        <v>32.85</v>
      </c>
      <c r="M607" s="115">
        <f t="shared" si="333"/>
        <v>26.59</v>
      </c>
      <c r="N607" s="115">
        <f t="shared" si="334"/>
        <v>80.489999999999995</v>
      </c>
      <c r="O607" s="21">
        <f t="shared" si="335"/>
        <v>107.09</v>
      </c>
      <c r="P607" s="24" t="str">
        <f>IF(O607&lt;=(Relatório!O596*1.05),"PREÇO VÁLIDO","PREÇO INVÁLIDO")</f>
        <v>PREÇO VÁLIDO</v>
      </c>
    </row>
    <row r="608" spans="1:16" ht="18" x14ac:dyDescent="0.2">
      <c r="A608" s="110" t="s">
        <v>65</v>
      </c>
      <c r="B608" s="111">
        <v>96543</v>
      </c>
      <c r="C608" s="112" t="s">
        <v>37</v>
      </c>
      <c r="D608" s="112" t="s">
        <v>38</v>
      </c>
      <c r="E608" s="136">
        <v>4</v>
      </c>
      <c r="F608" s="114">
        <f>Relatório!F597</f>
        <v>10.44</v>
      </c>
      <c r="G608" s="114">
        <f>Relatório!G597</f>
        <v>10.36</v>
      </c>
      <c r="H608" s="21">
        <f t="shared" si="328"/>
        <v>20.8</v>
      </c>
      <c r="I608" s="114">
        <f t="shared" si="329"/>
        <v>20.52</v>
      </c>
      <c r="J608" s="22">
        <f t="shared" si="330"/>
        <v>12.582287999999998</v>
      </c>
      <c r="K608" s="22">
        <f t="shared" si="331"/>
        <v>12.485871999999999</v>
      </c>
      <c r="L608" s="21">
        <f t="shared" si="332"/>
        <v>25.06</v>
      </c>
      <c r="M608" s="115">
        <f t="shared" si="333"/>
        <v>50.31</v>
      </c>
      <c r="N608" s="115">
        <f t="shared" si="334"/>
        <v>49.92</v>
      </c>
      <c r="O608" s="21">
        <f t="shared" si="335"/>
        <v>100.24</v>
      </c>
      <c r="P608" s="24" t="str">
        <f>IF(O608&lt;=(Relatório!O597*1.05),"PREÇO VÁLIDO","PREÇO INVÁLIDO")</f>
        <v>PREÇO VÁLIDO</v>
      </c>
    </row>
    <row r="609" spans="1:16" ht="18" x14ac:dyDescent="0.2">
      <c r="A609" s="110" t="s">
        <v>65</v>
      </c>
      <c r="B609" s="111">
        <v>96546</v>
      </c>
      <c r="C609" s="112" t="s">
        <v>39</v>
      </c>
      <c r="D609" s="112" t="s">
        <v>38</v>
      </c>
      <c r="E609" s="126">
        <v>33.5</v>
      </c>
      <c r="F609" s="114">
        <f>Relatório!F598</f>
        <v>10.06</v>
      </c>
      <c r="G609" s="114">
        <f>Relatório!G598</f>
        <v>4.21</v>
      </c>
      <c r="H609" s="21">
        <f t="shared" si="328"/>
        <v>14.27</v>
      </c>
      <c r="I609" s="114">
        <f t="shared" si="329"/>
        <v>20.52</v>
      </c>
      <c r="J609" s="22">
        <f t="shared" si="330"/>
        <v>12.124312</v>
      </c>
      <c r="K609" s="22">
        <f t="shared" si="331"/>
        <v>5.0738919999999998</v>
      </c>
      <c r="L609" s="21">
        <f t="shared" si="332"/>
        <v>17.190000000000001</v>
      </c>
      <c r="M609" s="115">
        <f t="shared" si="333"/>
        <v>405.96</v>
      </c>
      <c r="N609" s="115">
        <f t="shared" si="334"/>
        <v>169.89</v>
      </c>
      <c r="O609" s="21">
        <f t="shared" si="335"/>
        <v>575.86</v>
      </c>
      <c r="P609" s="24" t="str">
        <f>IF(O609&lt;=(Relatório!O598*1.05),"PREÇO VÁLIDO","PREÇO INVÁLIDO")</f>
        <v>PREÇO VÁLIDO</v>
      </c>
    </row>
    <row r="610" spans="1:16" ht="18" x14ac:dyDescent="0.2">
      <c r="A610" s="110" t="s">
        <v>65</v>
      </c>
      <c r="B610" s="111">
        <v>96558</v>
      </c>
      <c r="C610" s="112" t="s">
        <v>40</v>
      </c>
      <c r="D610" s="112" t="s">
        <v>30</v>
      </c>
      <c r="E610" s="136">
        <v>0.6</v>
      </c>
      <c r="F610" s="114">
        <f>Relatório!F599</f>
        <v>780.58</v>
      </c>
      <c r="G610" s="114">
        <f>Relatório!G599</f>
        <v>32.07</v>
      </c>
      <c r="H610" s="21">
        <f t="shared" si="328"/>
        <v>812.65</v>
      </c>
      <c r="I610" s="114">
        <f t="shared" si="329"/>
        <v>20.52</v>
      </c>
      <c r="J610" s="22">
        <f t="shared" si="330"/>
        <v>940.75501600000007</v>
      </c>
      <c r="K610" s="22">
        <f t="shared" si="331"/>
        <v>38.650764000000002</v>
      </c>
      <c r="L610" s="21">
        <f t="shared" si="332"/>
        <v>979.4</v>
      </c>
      <c r="M610" s="115">
        <f t="shared" si="333"/>
        <v>564.44000000000005</v>
      </c>
      <c r="N610" s="115">
        <f t="shared" si="334"/>
        <v>23.19</v>
      </c>
      <c r="O610" s="21">
        <f t="shared" si="335"/>
        <v>587.64</v>
      </c>
      <c r="P610" s="24" t="str">
        <f>IF(O610&lt;=(Relatório!O599*1.05),"PREÇO VÁLIDO","PREÇO INVÁLIDO")</f>
        <v>PREÇO VÁLIDO</v>
      </c>
    </row>
    <row r="611" spans="1:16" x14ac:dyDescent="0.2">
      <c r="A611" s="116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117"/>
      <c r="M611" s="117"/>
      <c r="N611" s="117"/>
      <c r="O611" s="117"/>
      <c r="P611" s="117"/>
    </row>
    <row r="612" spans="1:16" x14ac:dyDescent="0.2">
      <c r="A612" s="107" t="s">
        <v>516</v>
      </c>
      <c r="B612" s="108"/>
      <c r="C612" s="108"/>
      <c r="D612" s="108"/>
      <c r="E612" s="108"/>
      <c r="F612" s="123"/>
      <c r="G612" s="123"/>
      <c r="H612" s="108"/>
      <c r="I612" s="108"/>
      <c r="J612" s="108"/>
      <c r="K612" s="108"/>
      <c r="L612" s="108"/>
      <c r="M612" s="108"/>
      <c r="N612" s="108"/>
      <c r="O612" s="108"/>
      <c r="P612" s="108"/>
    </row>
    <row r="613" spans="1:16" ht="18" x14ac:dyDescent="0.2">
      <c r="A613" s="56" t="s">
        <v>14</v>
      </c>
      <c r="B613" s="55" t="s">
        <v>15</v>
      </c>
      <c r="C613" s="55" t="s">
        <v>16</v>
      </c>
      <c r="D613" s="55" t="s">
        <v>17</v>
      </c>
      <c r="E613" s="57" t="s">
        <v>18</v>
      </c>
      <c r="F613" s="55" t="s">
        <v>19</v>
      </c>
      <c r="G613" s="57" t="s">
        <v>20</v>
      </c>
      <c r="H613" s="55" t="s">
        <v>21</v>
      </c>
      <c r="I613" s="55" t="s">
        <v>22</v>
      </c>
      <c r="J613" s="55" t="s">
        <v>33</v>
      </c>
      <c r="K613" s="55" t="s">
        <v>34</v>
      </c>
      <c r="L613" s="55" t="s">
        <v>23</v>
      </c>
      <c r="M613" s="55" t="s">
        <v>35</v>
      </c>
      <c r="N613" s="55" t="s">
        <v>36</v>
      </c>
      <c r="O613" s="55" t="s">
        <v>24</v>
      </c>
      <c r="P613" s="55" t="s">
        <v>25</v>
      </c>
    </row>
    <row r="614" spans="1:16" ht="27" x14ac:dyDescent="0.2">
      <c r="A614" s="128" t="s">
        <v>82</v>
      </c>
      <c r="B614" s="129" t="s">
        <v>116</v>
      </c>
      <c r="C614" s="129" t="s">
        <v>117</v>
      </c>
      <c r="D614" s="129" t="s">
        <v>30</v>
      </c>
      <c r="E614" s="132">
        <v>0.4</v>
      </c>
      <c r="F614" s="114">
        <f>Relatório!F603</f>
        <v>358.57499999999999</v>
      </c>
      <c r="G614" s="114">
        <f>Relatório!G603</f>
        <v>358.57499999999999</v>
      </c>
      <c r="H614" s="21">
        <f t="shared" ref="H614:H622" si="336">TRUNC(F614+G614,2)</f>
        <v>717.15</v>
      </c>
      <c r="I614" s="114">
        <f t="shared" ref="I614:I622" si="337">$B$10</f>
        <v>20.52</v>
      </c>
      <c r="J614" s="22">
        <f t="shared" ref="J614:J622" si="338">F614+(I614/100*F614)</f>
        <v>432.15458999999998</v>
      </c>
      <c r="K614" s="22">
        <f t="shared" ref="K614:K622" si="339">G614+(I614/100*G614)</f>
        <v>432.15458999999998</v>
      </c>
      <c r="L614" s="21">
        <f t="shared" ref="L614:L622" si="340">TRUNC(J614+K614,2)</f>
        <v>864.3</v>
      </c>
      <c r="M614" s="115">
        <f t="shared" ref="M614:M622" si="341">IF((J614+K614),TRUNC((J614/(J614+K614)*O614),2),0)</f>
        <v>172.86</v>
      </c>
      <c r="N614" s="115">
        <f t="shared" ref="N614:N622" si="342">IF((J614+K614),TRUNC((K614/(J614+K614)*O614),2),0)</f>
        <v>172.86</v>
      </c>
      <c r="O614" s="21">
        <f t="shared" ref="O614:O622" si="343">TRUNC(L614*E614,2)</f>
        <v>345.72</v>
      </c>
      <c r="P614" s="24" t="str">
        <f>IF(O614&lt;=(Relatório!O603*1.05),"PREÇO VÁLIDO","PREÇO INVÁLIDO")</f>
        <v>PREÇO VÁLIDO</v>
      </c>
    </row>
    <row r="615" spans="1:16" ht="18" x14ac:dyDescent="0.2">
      <c r="A615" s="128" t="s">
        <v>82</v>
      </c>
      <c r="B615" s="129" t="s">
        <v>102</v>
      </c>
      <c r="C615" s="129" t="s">
        <v>103</v>
      </c>
      <c r="D615" s="129" t="s">
        <v>30</v>
      </c>
      <c r="E615" s="132">
        <v>0.6</v>
      </c>
      <c r="F615" s="114">
        <f>Relatório!F604</f>
        <v>356.36</v>
      </c>
      <c r="G615" s="114">
        <f>Relatório!G604</f>
        <v>356.36</v>
      </c>
      <c r="H615" s="21">
        <f t="shared" si="336"/>
        <v>712.72</v>
      </c>
      <c r="I615" s="114">
        <f t="shared" si="337"/>
        <v>20.52</v>
      </c>
      <c r="J615" s="22">
        <f t="shared" si="338"/>
        <v>429.485072</v>
      </c>
      <c r="K615" s="22">
        <f t="shared" si="339"/>
        <v>429.485072</v>
      </c>
      <c r="L615" s="21">
        <f t="shared" si="340"/>
        <v>858.97</v>
      </c>
      <c r="M615" s="115">
        <f t="shared" si="341"/>
        <v>257.69</v>
      </c>
      <c r="N615" s="115">
        <f t="shared" si="342"/>
        <v>257.69</v>
      </c>
      <c r="O615" s="21">
        <f t="shared" si="343"/>
        <v>515.38</v>
      </c>
      <c r="P615" s="24" t="str">
        <f>IF(O615&lt;=(Relatório!O604*1.05),"PREÇO VÁLIDO","PREÇO INVÁLIDO")</f>
        <v>PREÇO VÁLIDO</v>
      </c>
    </row>
    <row r="616" spans="1:16" ht="18" x14ac:dyDescent="0.2">
      <c r="A616" s="110" t="s">
        <v>65</v>
      </c>
      <c r="B616" s="111">
        <v>92413</v>
      </c>
      <c r="C616" s="112" t="s">
        <v>114</v>
      </c>
      <c r="D616" s="112" t="s">
        <v>27</v>
      </c>
      <c r="E616" s="136">
        <v>7.6</v>
      </c>
      <c r="F616" s="114">
        <f>Relatório!F605</f>
        <v>41.94</v>
      </c>
      <c r="G616" s="114">
        <f>Relatório!G605</f>
        <v>69.34</v>
      </c>
      <c r="H616" s="21">
        <f t="shared" si="336"/>
        <v>111.28</v>
      </c>
      <c r="I616" s="114">
        <f t="shared" si="337"/>
        <v>20.52</v>
      </c>
      <c r="J616" s="22">
        <f t="shared" si="338"/>
        <v>50.546087999999997</v>
      </c>
      <c r="K616" s="22">
        <f t="shared" si="339"/>
        <v>83.568567999999999</v>
      </c>
      <c r="L616" s="21">
        <f t="shared" si="340"/>
        <v>134.11000000000001</v>
      </c>
      <c r="M616" s="115">
        <f t="shared" si="341"/>
        <v>384.13</v>
      </c>
      <c r="N616" s="115">
        <f t="shared" si="342"/>
        <v>635.09</v>
      </c>
      <c r="O616" s="21">
        <f t="shared" si="343"/>
        <v>1019.23</v>
      </c>
      <c r="P616" s="24" t="str">
        <f>IF(O616&lt;=(Relatório!O605*1.05),"PREÇO VÁLIDO","PREÇO INVÁLIDO")</f>
        <v>PREÇO VÁLIDO</v>
      </c>
    </row>
    <row r="617" spans="1:16" ht="18" x14ac:dyDescent="0.2">
      <c r="A617" s="110" t="s">
        <v>65</v>
      </c>
      <c r="B617" s="111">
        <v>92759</v>
      </c>
      <c r="C617" s="112" t="s">
        <v>41</v>
      </c>
      <c r="D617" s="112" t="s">
        <v>38</v>
      </c>
      <c r="E617" s="126">
        <v>20.5</v>
      </c>
      <c r="F617" s="114">
        <f>Relatório!F606</f>
        <v>9.5399999999999991</v>
      </c>
      <c r="G617" s="114">
        <f>Relatório!G606</f>
        <v>4.9000000000000004</v>
      </c>
      <c r="H617" s="21">
        <f t="shared" si="336"/>
        <v>14.44</v>
      </c>
      <c r="I617" s="114">
        <f t="shared" si="337"/>
        <v>20.52</v>
      </c>
      <c r="J617" s="22">
        <f t="shared" si="338"/>
        <v>11.497608</v>
      </c>
      <c r="K617" s="22">
        <f t="shared" si="339"/>
        <v>5.9054800000000007</v>
      </c>
      <c r="L617" s="21">
        <f t="shared" si="340"/>
        <v>17.399999999999999</v>
      </c>
      <c r="M617" s="115">
        <f t="shared" si="341"/>
        <v>235.65</v>
      </c>
      <c r="N617" s="115">
        <f t="shared" si="342"/>
        <v>121.04</v>
      </c>
      <c r="O617" s="21">
        <f t="shared" si="343"/>
        <v>356.7</v>
      </c>
      <c r="P617" s="24" t="str">
        <f>IF(O617&lt;=(Relatório!O606*1.05),"PREÇO VÁLIDO","PREÇO INVÁLIDO")</f>
        <v>PREÇO VÁLIDO</v>
      </c>
    </row>
    <row r="618" spans="1:16" ht="18" x14ac:dyDescent="0.2">
      <c r="A618" s="110" t="s">
        <v>65</v>
      </c>
      <c r="B618" s="111">
        <v>92760</v>
      </c>
      <c r="C618" s="112" t="s">
        <v>120</v>
      </c>
      <c r="D618" s="112" t="s">
        <v>38</v>
      </c>
      <c r="E618" s="126">
        <v>15.1</v>
      </c>
      <c r="F618" s="114">
        <f>Relatório!F607</f>
        <v>10.130000000000001</v>
      </c>
      <c r="G618" s="114">
        <f>Relatório!G607</f>
        <v>3.27</v>
      </c>
      <c r="H618" s="21">
        <f t="shared" si="336"/>
        <v>13.4</v>
      </c>
      <c r="I618" s="114">
        <f t="shared" si="337"/>
        <v>20.52</v>
      </c>
      <c r="J618" s="22">
        <f t="shared" si="338"/>
        <v>12.208676000000001</v>
      </c>
      <c r="K618" s="22">
        <f t="shared" si="339"/>
        <v>3.941004</v>
      </c>
      <c r="L618" s="21">
        <f t="shared" si="340"/>
        <v>16.14</v>
      </c>
      <c r="M618" s="115">
        <f t="shared" si="341"/>
        <v>184.23</v>
      </c>
      <c r="N618" s="115">
        <f t="shared" si="342"/>
        <v>59.47</v>
      </c>
      <c r="O618" s="21">
        <f t="shared" si="343"/>
        <v>243.71</v>
      </c>
      <c r="P618" s="24" t="str">
        <f>IF(O618&lt;=(Relatório!O607*1.05),"PREÇO VÁLIDO","PREÇO INVÁLIDO")</f>
        <v>PREÇO VÁLIDO</v>
      </c>
    </row>
    <row r="619" spans="1:16" ht="18" x14ac:dyDescent="0.2">
      <c r="A619" s="110" t="s">
        <v>65</v>
      </c>
      <c r="B619" s="111">
        <v>92762</v>
      </c>
      <c r="C619" s="112" t="s">
        <v>43</v>
      </c>
      <c r="D619" s="112" t="s">
        <v>38</v>
      </c>
      <c r="E619" s="126">
        <v>20.9</v>
      </c>
      <c r="F619" s="114">
        <f>Relatório!F608</f>
        <v>9.6199999999999992</v>
      </c>
      <c r="G619" s="114">
        <f>Relatório!G608</f>
        <v>1.4</v>
      </c>
      <c r="H619" s="21">
        <f t="shared" si="336"/>
        <v>11.02</v>
      </c>
      <c r="I619" s="114">
        <f t="shared" si="337"/>
        <v>20.52</v>
      </c>
      <c r="J619" s="22">
        <f t="shared" si="338"/>
        <v>11.594023999999999</v>
      </c>
      <c r="K619" s="22">
        <f t="shared" si="339"/>
        <v>1.6872799999999999</v>
      </c>
      <c r="L619" s="21">
        <f t="shared" si="340"/>
        <v>13.28</v>
      </c>
      <c r="M619" s="115">
        <f t="shared" si="341"/>
        <v>242.28</v>
      </c>
      <c r="N619" s="115">
        <f t="shared" si="342"/>
        <v>35.26</v>
      </c>
      <c r="O619" s="21">
        <f t="shared" si="343"/>
        <v>277.55</v>
      </c>
      <c r="P619" s="24" t="str">
        <f>IF(O619&lt;=(Relatório!O608*1.05),"PREÇO VÁLIDO","PREÇO INVÁLIDO")</f>
        <v>PREÇO VÁLIDO</v>
      </c>
    </row>
    <row r="620" spans="1:16" ht="18" x14ac:dyDescent="0.2">
      <c r="A620" s="110" t="s">
        <v>65</v>
      </c>
      <c r="B620" s="111">
        <v>92448</v>
      </c>
      <c r="C620" s="112" t="s">
        <v>119</v>
      </c>
      <c r="D620" s="112" t="s">
        <v>27</v>
      </c>
      <c r="E620" s="136">
        <v>6.6</v>
      </c>
      <c r="F620" s="114">
        <f>Relatório!F609</f>
        <v>181.44</v>
      </c>
      <c r="G620" s="114">
        <f>Relatório!G609</f>
        <v>71.959999999999994</v>
      </c>
      <c r="H620" s="21">
        <f t="shared" si="336"/>
        <v>253.4</v>
      </c>
      <c r="I620" s="114">
        <f t="shared" si="337"/>
        <v>20.52</v>
      </c>
      <c r="J620" s="22">
        <f t="shared" si="338"/>
        <v>218.67148800000001</v>
      </c>
      <c r="K620" s="22">
        <f t="shared" si="339"/>
        <v>86.726191999999998</v>
      </c>
      <c r="L620" s="21">
        <f t="shared" si="340"/>
        <v>305.39</v>
      </c>
      <c r="M620" s="115">
        <f t="shared" si="341"/>
        <v>1443.19</v>
      </c>
      <c r="N620" s="115">
        <f t="shared" si="342"/>
        <v>572.37</v>
      </c>
      <c r="O620" s="21">
        <f t="shared" si="343"/>
        <v>2015.57</v>
      </c>
      <c r="P620" s="24" t="str">
        <f>IF(O620&lt;=(Relatório!O609*1.05),"PREÇO VÁLIDO","PREÇO INVÁLIDO")</f>
        <v>PREÇO VÁLIDO</v>
      </c>
    </row>
    <row r="621" spans="1:16" ht="18" x14ac:dyDescent="0.2">
      <c r="A621" s="110" t="s">
        <v>65</v>
      </c>
      <c r="B621" s="124">
        <v>103761</v>
      </c>
      <c r="C621" s="112" t="s">
        <v>136</v>
      </c>
      <c r="D621" s="112" t="s">
        <v>27</v>
      </c>
      <c r="E621" s="136">
        <v>2.4</v>
      </c>
      <c r="F621" s="114">
        <f>Relatório!F610</f>
        <v>76.19</v>
      </c>
      <c r="G621" s="114">
        <f>Relatório!G610</f>
        <v>31.96</v>
      </c>
      <c r="H621" s="21">
        <f t="shared" si="336"/>
        <v>108.15</v>
      </c>
      <c r="I621" s="114">
        <f t="shared" si="337"/>
        <v>20.52</v>
      </c>
      <c r="J621" s="22">
        <f t="shared" si="338"/>
        <v>91.824187999999992</v>
      </c>
      <c r="K621" s="22">
        <f t="shared" si="339"/>
        <v>38.518191999999999</v>
      </c>
      <c r="L621" s="21">
        <f t="shared" si="340"/>
        <v>130.34</v>
      </c>
      <c r="M621" s="115">
        <f t="shared" si="341"/>
        <v>220.36</v>
      </c>
      <c r="N621" s="115">
        <f t="shared" si="342"/>
        <v>92.44</v>
      </c>
      <c r="O621" s="21">
        <f t="shared" si="343"/>
        <v>312.81</v>
      </c>
      <c r="P621" s="24" t="str">
        <f>IF(O621&lt;=(Relatório!O610*1.05),"PREÇO VÁLIDO","PREÇO INVÁLIDO")</f>
        <v>PREÇO VÁLIDO</v>
      </c>
    </row>
    <row r="622" spans="1:16" ht="18" x14ac:dyDescent="0.2">
      <c r="A622" s="110" t="s">
        <v>65</v>
      </c>
      <c r="B622" s="111">
        <v>92769</v>
      </c>
      <c r="C622" s="112" t="s">
        <v>57</v>
      </c>
      <c r="D622" s="112" t="s">
        <v>38</v>
      </c>
      <c r="E622" s="126">
        <v>14.7</v>
      </c>
      <c r="F622" s="114">
        <f>Relatório!F611</f>
        <v>10.1</v>
      </c>
      <c r="G622" s="114">
        <f>Relatório!G611</f>
        <v>2.7</v>
      </c>
      <c r="H622" s="21">
        <f t="shared" si="336"/>
        <v>12.8</v>
      </c>
      <c r="I622" s="114">
        <f t="shared" si="337"/>
        <v>20.52</v>
      </c>
      <c r="J622" s="22">
        <f t="shared" si="338"/>
        <v>12.172519999999999</v>
      </c>
      <c r="K622" s="22">
        <f t="shared" si="339"/>
        <v>3.2540400000000003</v>
      </c>
      <c r="L622" s="21">
        <f t="shared" si="340"/>
        <v>15.42</v>
      </c>
      <c r="M622" s="115">
        <f t="shared" si="341"/>
        <v>178.85</v>
      </c>
      <c r="N622" s="115">
        <f t="shared" si="342"/>
        <v>47.81</v>
      </c>
      <c r="O622" s="21">
        <f t="shared" si="343"/>
        <v>226.67</v>
      </c>
      <c r="P622" s="24" t="str">
        <f>IF(O622&lt;=(Relatório!O611*1.05),"PREÇO VÁLIDO","PREÇO INVÁLIDO")</f>
        <v>PREÇO VÁLIDO</v>
      </c>
    </row>
    <row r="623" spans="1:16" x14ac:dyDescent="0.2">
      <c r="A623" s="116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117"/>
      <c r="M623" s="117"/>
      <c r="N623" s="117"/>
      <c r="O623" s="117"/>
      <c r="P623" s="117"/>
    </row>
    <row r="624" spans="1:16" x14ac:dyDescent="0.2">
      <c r="A624" s="107" t="s">
        <v>517</v>
      </c>
      <c r="B624" s="108"/>
      <c r="C624" s="108"/>
      <c r="D624" s="108"/>
      <c r="E624" s="108"/>
      <c r="F624" s="123"/>
      <c r="G624" s="123"/>
      <c r="H624" s="108"/>
      <c r="I624" s="108"/>
      <c r="J624" s="108"/>
      <c r="K624" s="108"/>
      <c r="L624" s="108"/>
      <c r="M624" s="108"/>
      <c r="N624" s="108"/>
      <c r="O624" s="108"/>
      <c r="P624" s="108"/>
    </row>
    <row r="625" spans="1:16" ht="18" x14ac:dyDescent="0.2">
      <c r="A625" s="56" t="s">
        <v>14</v>
      </c>
      <c r="B625" s="55" t="s">
        <v>15</v>
      </c>
      <c r="C625" s="55" t="s">
        <v>16</v>
      </c>
      <c r="D625" s="55" t="s">
        <v>17</v>
      </c>
      <c r="E625" s="57" t="s">
        <v>18</v>
      </c>
      <c r="F625" s="55" t="s">
        <v>19</v>
      </c>
      <c r="G625" s="57" t="s">
        <v>20</v>
      </c>
      <c r="H625" s="55" t="s">
        <v>21</v>
      </c>
      <c r="I625" s="55" t="s">
        <v>22</v>
      </c>
      <c r="J625" s="55" t="s">
        <v>33</v>
      </c>
      <c r="K625" s="55" t="s">
        <v>34</v>
      </c>
      <c r="L625" s="55" t="s">
        <v>23</v>
      </c>
      <c r="M625" s="55" t="s">
        <v>35</v>
      </c>
      <c r="N625" s="55" t="s">
        <v>36</v>
      </c>
      <c r="O625" s="55" t="s">
        <v>24</v>
      </c>
      <c r="P625" s="55" t="s">
        <v>25</v>
      </c>
    </row>
    <row r="626" spans="1:16" ht="18" x14ac:dyDescent="0.2">
      <c r="A626" s="110" t="s">
        <v>65</v>
      </c>
      <c r="B626" s="124">
        <v>103324</v>
      </c>
      <c r="C626" s="112" t="s">
        <v>150</v>
      </c>
      <c r="D626" s="112" t="s">
        <v>27</v>
      </c>
      <c r="E626" s="126">
        <v>16.8</v>
      </c>
      <c r="F626" s="114">
        <f>Relatório!F615</f>
        <v>61.41</v>
      </c>
      <c r="G626" s="114">
        <f>Relatório!G615</f>
        <v>32.409999999999997</v>
      </c>
      <c r="H626" s="21">
        <f t="shared" ref="H626:H632" si="344">TRUNC(F626+G626,2)</f>
        <v>93.82</v>
      </c>
      <c r="I626" s="114">
        <f t="shared" ref="I626:I632" si="345">$B$10</f>
        <v>20.52</v>
      </c>
      <c r="J626" s="22">
        <f t="shared" ref="J626:J632" si="346">F626+(I626/100*F626)</f>
        <v>74.011331999999996</v>
      </c>
      <c r="K626" s="22">
        <f t="shared" ref="K626:K632" si="347">G626+(I626/100*G626)</f>
        <v>39.060531999999995</v>
      </c>
      <c r="L626" s="21">
        <f t="shared" ref="L626:L632" si="348">TRUNC(J626+K626,2)</f>
        <v>113.07</v>
      </c>
      <c r="M626" s="115">
        <f t="shared" ref="M626:M632" si="349">IF((J626+K626),TRUNC((J626/(J626+K626)*O626),2),0)</f>
        <v>1243.3599999999999</v>
      </c>
      <c r="N626" s="115">
        <f t="shared" ref="N626:N632" si="350">IF((J626+K626),TRUNC((K626/(J626+K626)*O626),2),0)</f>
        <v>656.2</v>
      </c>
      <c r="O626" s="21">
        <f t="shared" ref="O626:O632" si="351">TRUNC(L626*E626,2)</f>
        <v>1899.57</v>
      </c>
      <c r="P626" s="24" t="str">
        <f>IF(O626&lt;=(Relatório!O615*1.05),"PREÇO VÁLIDO","PREÇO INVÁLIDO")</f>
        <v>PREÇO VÁLIDO</v>
      </c>
    </row>
    <row r="627" spans="1:16" ht="18" x14ac:dyDescent="0.2">
      <c r="A627" s="110" t="s">
        <v>65</v>
      </c>
      <c r="B627" s="111">
        <v>87879</v>
      </c>
      <c r="C627" s="112" t="s">
        <v>59</v>
      </c>
      <c r="D627" s="112" t="s">
        <v>27</v>
      </c>
      <c r="E627" s="126">
        <v>34</v>
      </c>
      <c r="F627" s="114">
        <f>Relatório!F616</f>
        <v>2.14</v>
      </c>
      <c r="G627" s="114">
        <f>Relatório!G616</f>
        <v>2.74</v>
      </c>
      <c r="H627" s="21">
        <f t="shared" si="344"/>
        <v>4.88</v>
      </c>
      <c r="I627" s="114">
        <f t="shared" si="345"/>
        <v>20.52</v>
      </c>
      <c r="J627" s="22">
        <f t="shared" si="346"/>
        <v>2.5791280000000003</v>
      </c>
      <c r="K627" s="22">
        <f t="shared" si="347"/>
        <v>3.3022480000000005</v>
      </c>
      <c r="L627" s="21">
        <f t="shared" si="348"/>
        <v>5.88</v>
      </c>
      <c r="M627" s="115">
        <f t="shared" si="349"/>
        <v>87.66</v>
      </c>
      <c r="N627" s="115">
        <f t="shared" si="350"/>
        <v>112.25</v>
      </c>
      <c r="O627" s="21">
        <f t="shared" si="351"/>
        <v>199.92</v>
      </c>
      <c r="P627" s="24" t="str">
        <f>IF(O627&lt;=(Relatório!O616*1.05),"PREÇO VÁLIDO","PREÇO INVÁLIDO")</f>
        <v>PREÇO VÁLIDO</v>
      </c>
    </row>
    <row r="628" spans="1:16" ht="18" x14ac:dyDescent="0.2">
      <c r="A628" s="110" t="s">
        <v>65</v>
      </c>
      <c r="B628" s="111">
        <v>87529</v>
      </c>
      <c r="C628" s="112" t="s">
        <v>518</v>
      </c>
      <c r="D628" s="112" t="s">
        <v>27</v>
      </c>
      <c r="E628" s="126">
        <v>10.57</v>
      </c>
      <c r="F628" s="114">
        <f>Relatório!F617</f>
        <v>18.420000000000002</v>
      </c>
      <c r="G628" s="114">
        <f>Relatório!G617</f>
        <v>20.67</v>
      </c>
      <c r="H628" s="21">
        <f t="shared" si="344"/>
        <v>39.090000000000003</v>
      </c>
      <c r="I628" s="114">
        <f t="shared" si="345"/>
        <v>20.52</v>
      </c>
      <c r="J628" s="22">
        <f t="shared" si="346"/>
        <v>22.199784000000001</v>
      </c>
      <c r="K628" s="22">
        <f t="shared" si="347"/>
        <v>24.911484000000002</v>
      </c>
      <c r="L628" s="21">
        <f t="shared" si="348"/>
        <v>47.11</v>
      </c>
      <c r="M628" s="115">
        <f t="shared" si="349"/>
        <v>234.64</v>
      </c>
      <c r="N628" s="115">
        <f t="shared" si="350"/>
        <v>263.3</v>
      </c>
      <c r="O628" s="21">
        <f t="shared" si="351"/>
        <v>497.95</v>
      </c>
      <c r="P628" s="24" t="str">
        <f>IF(O628&lt;=(Relatório!O617*1.05),"PREÇO VÁLIDO","PREÇO INVÁLIDO")</f>
        <v>PREÇO VÁLIDO</v>
      </c>
    </row>
    <row r="629" spans="1:16" ht="18" x14ac:dyDescent="0.2">
      <c r="A629" s="110" t="s">
        <v>65</v>
      </c>
      <c r="B629" s="111">
        <v>87775</v>
      </c>
      <c r="C629" s="112" t="s">
        <v>61</v>
      </c>
      <c r="D629" s="112" t="s">
        <v>27</v>
      </c>
      <c r="E629" s="126">
        <v>23.42</v>
      </c>
      <c r="F629" s="114">
        <f>Relatório!F618</f>
        <v>23.73</v>
      </c>
      <c r="G629" s="114">
        <f>Relatório!G618</f>
        <v>34.56</v>
      </c>
      <c r="H629" s="21">
        <f t="shared" si="344"/>
        <v>58.29</v>
      </c>
      <c r="I629" s="114">
        <f t="shared" si="345"/>
        <v>20.52</v>
      </c>
      <c r="J629" s="22">
        <f t="shared" si="346"/>
        <v>28.599395999999999</v>
      </c>
      <c r="K629" s="22">
        <f t="shared" si="347"/>
        <v>41.651712000000003</v>
      </c>
      <c r="L629" s="21">
        <f t="shared" si="348"/>
        <v>70.25</v>
      </c>
      <c r="M629" s="115">
        <f t="shared" si="349"/>
        <v>669.78</v>
      </c>
      <c r="N629" s="115">
        <f t="shared" si="350"/>
        <v>975.46</v>
      </c>
      <c r="O629" s="21">
        <f t="shared" si="351"/>
        <v>1645.25</v>
      </c>
      <c r="P629" s="24" t="str">
        <f>IF(O629&lt;=(Relatório!O618*1.05),"PREÇO VÁLIDO","PREÇO INVÁLIDO")</f>
        <v>PREÇO VÁLIDO</v>
      </c>
    </row>
    <row r="630" spans="1:16" ht="18" x14ac:dyDescent="0.2">
      <c r="A630" s="110" t="s">
        <v>65</v>
      </c>
      <c r="B630" s="111">
        <v>88485</v>
      </c>
      <c r="C630" s="112" t="s">
        <v>51</v>
      </c>
      <c r="D630" s="112" t="s">
        <v>27</v>
      </c>
      <c r="E630" s="126">
        <v>34</v>
      </c>
      <c r="F630" s="114">
        <f>Relatório!F619</f>
        <v>1.61</v>
      </c>
      <c r="G630" s="114">
        <f>Relatório!G619</f>
        <v>2.21</v>
      </c>
      <c r="H630" s="21">
        <f t="shared" si="344"/>
        <v>3.82</v>
      </c>
      <c r="I630" s="114">
        <f t="shared" si="345"/>
        <v>20.52</v>
      </c>
      <c r="J630" s="22">
        <f t="shared" si="346"/>
        <v>1.940372</v>
      </c>
      <c r="K630" s="22">
        <f t="shared" si="347"/>
        <v>2.6634919999999997</v>
      </c>
      <c r="L630" s="21">
        <f t="shared" si="348"/>
        <v>4.5999999999999996</v>
      </c>
      <c r="M630" s="115">
        <f t="shared" si="349"/>
        <v>65.91</v>
      </c>
      <c r="N630" s="115">
        <f t="shared" si="350"/>
        <v>90.48</v>
      </c>
      <c r="O630" s="21">
        <f t="shared" si="351"/>
        <v>156.4</v>
      </c>
      <c r="P630" s="24" t="str">
        <f>IF(O630&lt;=(Relatório!O619*1.05),"PREÇO VÁLIDO","PREÇO INVÁLIDO")</f>
        <v>PREÇO VÁLIDO</v>
      </c>
    </row>
    <row r="631" spans="1:16" ht="18" x14ac:dyDescent="0.2">
      <c r="A631" s="110" t="s">
        <v>65</v>
      </c>
      <c r="B631" s="111">
        <v>88489</v>
      </c>
      <c r="C631" s="112" t="s">
        <v>52</v>
      </c>
      <c r="D631" s="112" t="s">
        <v>27</v>
      </c>
      <c r="E631" s="126">
        <v>34</v>
      </c>
      <c r="F631" s="114">
        <f>Relatório!F620</f>
        <v>7.32</v>
      </c>
      <c r="G631" s="114">
        <f>Relatório!G620</f>
        <v>5.36</v>
      </c>
      <c r="H631" s="21">
        <f t="shared" si="344"/>
        <v>12.68</v>
      </c>
      <c r="I631" s="114">
        <f t="shared" si="345"/>
        <v>20.52</v>
      </c>
      <c r="J631" s="22">
        <f t="shared" si="346"/>
        <v>8.822064000000001</v>
      </c>
      <c r="K631" s="22">
        <f t="shared" si="347"/>
        <v>6.4598720000000007</v>
      </c>
      <c r="L631" s="21">
        <f t="shared" si="348"/>
        <v>15.28</v>
      </c>
      <c r="M631" s="115">
        <f t="shared" si="349"/>
        <v>299.91000000000003</v>
      </c>
      <c r="N631" s="115">
        <f t="shared" si="350"/>
        <v>219.6</v>
      </c>
      <c r="O631" s="21">
        <f t="shared" si="351"/>
        <v>519.52</v>
      </c>
      <c r="P631" s="24" t="str">
        <f>IF(O631&lt;=(Relatório!O620*1.05),"PREÇO VÁLIDO","PREÇO INVÁLIDO")</f>
        <v>PREÇO VÁLIDO</v>
      </c>
    </row>
    <row r="632" spans="1:16" ht="18" x14ac:dyDescent="0.2">
      <c r="A632" s="110" t="s">
        <v>65</v>
      </c>
      <c r="B632" s="111">
        <v>93187</v>
      </c>
      <c r="C632" s="112" t="s">
        <v>155</v>
      </c>
      <c r="D632" s="112" t="s">
        <v>29</v>
      </c>
      <c r="E632" s="136">
        <v>2.2400000000000002</v>
      </c>
      <c r="F632" s="114">
        <f>Relatório!F621</f>
        <v>69.19</v>
      </c>
      <c r="G632" s="114">
        <f>Relatório!G621</f>
        <v>29.98</v>
      </c>
      <c r="H632" s="21">
        <f t="shared" si="344"/>
        <v>99.17</v>
      </c>
      <c r="I632" s="114">
        <f t="shared" si="345"/>
        <v>20.52</v>
      </c>
      <c r="J632" s="22">
        <f t="shared" si="346"/>
        <v>83.387788</v>
      </c>
      <c r="K632" s="22">
        <f t="shared" si="347"/>
        <v>36.131895999999998</v>
      </c>
      <c r="L632" s="21">
        <f t="shared" si="348"/>
        <v>119.51</v>
      </c>
      <c r="M632" s="115">
        <f t="shared" si="349"/>
        <v>186.77</v>
      </c>
      <c r="N632" s="115">
        <f t="shared" si="350"/>
        <v>80.92</v>
      </c>
      <c r="O632" s="21">
        <f t="shared" si="351"/>
        <v>267.7</v>
      </c>
      <c r="P632" s="24" t="str">
        <f>IF(O632&lt;=(Relatório!O621*1.05),"PREÇO VÁLIDO","PREÇO INVÁLIDO")</f>
        <v>PREÇO VÁLIDO</v>
      </c>
    </row>
    <row r="633" spans="1:16" x14ac:dyDescent="0.2">
      <c r="A633" s="116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117"/>
      <c r="M633" s="117"/>
      <c r="N633" s="117"/>
      <c r="O633" s="117"/>
      <c r="P633" s="117"/>
    </row>
    <row r="634" spans="1:16" x14ac:dyDescent="0.2">
      <c r="A634" s="107" t="s">
        <v>519</v>
      </c>
      <c r="B634" s="108"/>
      <c r="C634" s="108"/>
      <c r="D634" s="108"/>
      <c r="E634" s="108"/>
      <c r="F634" s="123"/>
      <c r="G634" s="123"/>
      <c r="H634" s="108"/>
      <c r="I634" s="108"/>
      <c r="J634" s="108"/>
      <c r="K634" s="108"/>
      <c r="L634" s="108"/>
      <c r="M634" s="108"/>
      <c r="N634" s="108"/>
      <c r="O634" s="108"/>
      <c r="P634" s="108"/>
    </row>
    <row r="635" spans="1:16" ht="18" x14ac:dyDescent="0.2">
      <c r="A635" s="56" t="s">
        <v>14</v>
      </c>
      <c r="B635" s="55" t="s">
        <v>15</v>
      </c>
      <c r="C635" s="55" t="s">
        <v>16</v>
      </c>
      <c r="D635" s="55" t="s">
        <v>17</v>
      </c>
      <c r="E635" s="57" t="s">
        <v>18</v>
      </c>
      <c r="F635" s="55" t="s">
        <v>19</v>
      </c>
      <c r="G635" s="57" t="s">
        <v>20</v>
      </c>
      <c r="H635" s="55" t="s">
        <v>21</v>
      </c>
      <c r="I635" s="55" t="s">
        <v>22</v>
      </c>
      <c r="J635" s="55" t="s">
        <v>33</v>
      </c>
      <c r="K635" s="55" t="s">
        <v>34</v>
      </c>
      <c r="L635" s="55" t="s">
        <v>23</v>
      </c>
      <c r="M635" s="55" t="s">
        <v>35</v>
      </c>
      <c r="N635" s="55" t="s">
        <v>36</v>
      </c>
      <c r="O635" s="55" t="s">
        <v>24</v>
      </c>
      <c r="P635" s="55" t="s">
        <v>25</v>
      </c>
    </row>
    <row r="636" spans="1:16" ht="18" x14ac:dyDescent="0.2">
      <c r="A636" s="110" t="s">
        <v>65</v>
      </c>
      <c r="B636" s="111">
        <v>91341</v>
      </c>
      <c r="C636" s="112" t="s">
        <v>182</v>
      </c>
      <c r="D636" s="112" t="s">
        <v>27</v>
      </c>
      <c r="E636" s="136">
        <v>3.12</v>
      </c>
      <c r="F636" s="114">
        <f>Relatório!F625</f>
        <v>925.79</v>
      </c>
      <c r="G636" s="114">
        <f>Relatório!G625</f>
        <v>13.78</v>
      </c>
      <c r="H636" s="21">
        <f>TRUNC(F636+G636,2)</f>
        <v>939.57</v>
      </c>
      <c r="I636" s="114">
        <f>$B$10</f>
        <v>20.52</v>
      </c>
      <c r="J636" s="22">
        <f>F636+(I636/100*F636)</f>
        <v>1115.7621079999999</v>
      </c>
      <c r="K636" s="22">
        <f>G636+(I636/100*G636)</f>
        <v>16.607655999999999</v>
      </c>
      <c r="L636" s="21">
        <f>TRUNC(J636+K636,2)</f>
        <v>1132.3599999999999</v>
      </c>
      <c r="M636" s="115">
        <f>IF((J636+K636),TRUNC((J636/(J636+K636)*O636),2),0)</f>
        <v>3481.14</v>
      </c>
      <c r="N636" s="115">
        <f>IF((J636+K636),TRUNC((K636/(J636+K636)*O636),2),0)</f>
        <v>51.81</v>
      </c>
      <c r="O636" s="21">
        <f>TRUNC(L636*E636,2)</f>
        <v>3532.96</v>
      </c>
      <c r="P636" s="24" t="str">
        <f>IF(O636&lt;=(Relatório!O625*1.05),"PREÇO VÁLIDO","PREÇO INVÁLIDO")</f>
        <v>PREÇO VÁLIDO</v>
      </c>
    </row>
    <row r="637" spans="1:16" x14ac:dyDescent="0.2">
      <c r="A637" s="116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117"/>
      <c r="M637" s="117"/>
      <c r="N637" s="117"/>
      <c r="O637" s="117"/>
      <c r="P637" s="117"/>
    </row>
    <row r="638" spans="1:16" x14ac:dyDescent="0.2">
      <c r="A638" s="107" t="s">
        <v>520</v>
      </c>
      <c r="B638" s="108"/>
      <c r="C638" s="108"/>
      <c r="D638" s="108"/>
      <c r="E638" s="108"/>
      <c r="F638" s="123"/>
      <c r="G638" s="123"/>
      <c r="H638" s="108"/>
      <c r="I638" s="108"/>
      <c r="J638" s="108"/>
      <c r="K638" s="108"/>
      <c r="L638" s="108"/>
      <c r="M638" s="108"/>
      <c r="N638" s="108"/>
      <c r="O638" s="108"/>
      <c r="P638" s="108"/>
    </row>
    <row r="639" spans="1:16" ht="18" x14ac:dyDescent="0.2">
      <c r="A639" s="56" t="s">
        <v>14</v>
      </c>
      <c r="B639" s="55" t="s">
        <v>15</v>
      </c>
      <c r="C639" s="55" t="s">
        <v>16</v>
      </c>
      <c r="D639" s="55" t="s">
        <v>17</v>
      </c>
      <c r="E639" s="57" t="s">
        <v>18</v>
      </c>
      <c r="F639" s="55" t="s">
        <v>19</v>
      </c>
      <c r="G639" s="57" t="s">
        <v>20</v>
      </c>
      <c r="H639" s="55" t="s">
        <v>21</v>
      </c>
      <c r="I639" s="55" t="s">
        <v>22</v>
      </c>
      <c r="J639" s="55" t="s">
        <v>33</v>
      </c>
      <c r="K639" s="55" t="s">
        <v>34</v>
      </c>
      <c r="L639" s="55" t="s">
        <v>23</v>
      </c>
      <c r="M639" s="55" t="s">
        <v>35</v>
      </c>
      <c r="N639" s="55" t="s">
        <v>36</v>
      </c>
      <c r="O639" s="55" t="s">
        <v>24</v>
      </c>
      <c r="P639" s="55" t="s">
        <v>25</v>
      </c>
    </row>
    <row r="640" spans="1:16" ht="18" x14ac:dyDescent="0.2">
      <c r="A640" s="110" t="s">
        <v>65</v>
      </c>
      <c r="B640" s="111">
        <v>97083</v>
      </c>
      <c r="C640" s="112" t="s">
        <v>75</v>
      </c>
      <c r="D640" s="112" t="s">
        <v>27</v>
      </c>
      <c r="E640" s="136">
        <v>2.57</v>
      </c>
      <c r="F640" s="114">
        <f>Relatório!F629</f>
        <v>0.65</v>
      </c>
      <c r="G640" s="114">
        <f>Relatório!G629</f>
        <v>2.91</v>
      </c>
      <c r="H640" s="21">
        <f t="shared" ref="H640:H643" si="352">TRUNC(F640+G640,2)</f>
        <v>3.56</v>
      </c>
      <c r="I640" s="114">
        <f t="shared" ref="I640:I643" si="353">$B$10</f>
        <v>20.52</v>
      </c>
      <c r="J640" s="22">
        <f t="shared" ref="J640:J643" si="354">F640+(I640/100*F640)</f>
        <v>0.78337999999999997</v>
      </c>
      <c r="K640" s="22">
        <f t="shared" ref="K640:K643" si="355">G640+(I640/100*G640)</f>
        <v>3.5071320000000004</v>
      </c>
      <c r="L640" s="21">
        <f t="shared" ref="L640:L643" si="356">TRUNC(J640+K640,2)</f>
        <v>4.29</v>
      </c>
      <c r="M640" s="115">
        <f t="shared" ref="M640:M643" si="357">IF((J640+K640),TRUNC((J640/(J640+K640)*O640),2),0)</f>
        <v>2.0099999999999998</v>
      </c>
      <c r="N640" s="115">
        <f t="shared" ref="N640:N643" si="358">IF((J640+K640),TRUNC((K640/(J640+K640)*O640),2),0)</f>
        <v>9</v>
      </c>
      <c r="O640" s="21">
        <f t="shared" ref="O640:O643" si="359">TRUNC(L640*E640,2)</f>
        <v>11.02</v>
      </c>
      <c r="P640" s="24" t="str">
        <f>IF(O640&lt;=(Relatório!O629*1.05),"PREÇO VÁLIDO","PREÇO INVÁLIDO")</f>
        <v>PREÇO VÁLIDO</v>
      </c>
    </row>
    <row r="641" spans="1:16" ht="18" x14ac:dyDescent="0.2">
      <c r="A641" s="110" t="s">
        <v>65</v>
      </c>
      <c r="B641" s="111">
        <v>96622</v>
      </c>
      <c r="C641" s="112" t="s">
        <v>66</v>
      </c>
      <c r="D641" s="112" t="s">
        <v>30</v>
      </c>
      <c r="E641" s="136">
        <v>0.128</v>
      </c>
      <c r="F641" s="114">
        <f>Relatório!F630</f>
        <v>159.68</v>
      </c>
      <c r="G641" s="114">
        <f>Relatório!G630</f>
        <v>66.22</v>
      </c>
      <c r="H641" s="21">
        <f t="shared" si="352"/>
        <v>225.9</v>
      </c>
      <c r="I641" s="114">
        <f t="shared" si="353"/>
        <v>20.52</v>
      </c>
      <c r="J641" s="22">
        <f t="shared" si="354"/>
        <v>192.446336</v>
      </c>
      <c r="K641" s="22">
        <f t="shared" si="355"/>
        <v>79.808344000000005</v>
      </c>
      <c r="L641" s="21">
        <f t="shared" si="356"/>
        <v>272.25</v>
      </c>
      <c r="M641" s="115">
        <f t="shared" si="357"/>
        <v>24.62</v>
      </c>
      <c r="N641" s="115">
        <f t="shared" si="358"/>
        <v>10.210000000000001</v>
      </c>
      <c r="O641" s="21">
        <f t="shared" si="359"/>
        <v>34.840000000000003</v>
      </c>
      <c r="P641" s="24" t="str">
        <f>IF(O641&lt;=(Relatório!O630*1.05),"PREÇO VÁLIDO","PREÇO INVÁLIDO")</f>
        <v>PREÇO VÁLIDO</v>
      </c>
    </row>
    <row r="642" spans="1:16" ht="18" x14ac:dyDescent="0.2">
      <c r="A642" s="110" t="s">
        <v>65</v>
      </c>
      <c r="B642" s="111">
        <v>94994</v>
      </c>
      <c r="C642" s="112" t="s">
        <v>482</v>
      </c>
      <c r="D642" s="112" t="s">
        <v>27</v>
      </c>
      <c r="E642" s="136">
        <v>2.57</v>
      </c>
      <c r="F642" s="114">
        <f>Relatório!F631</f>
        <v>74.33</v>
      </c>
      <c r="G642" s="114">
        <f>Relatório!G631</f>
        <v>23.17</v>
      </c>
      <c r="H642" s="21">
        <f t="shared" si="352"/>
        <v>97.5</v>
      </c>
      <c r="I642" s="114">
        <f t="shared" si="353"/>
        <v>20.52</v>
      </c>
      <c r="J642" s="22">
        <f t="shared" si="354"/>
        <v>89.582515999999998</v>
      </c>
      <c r="K642" s="22">
        <f t="shared" si="355"/>
        <v>27.924484000000003</v>
      </c>
      <c r="L642" s="21">
        <f t="shared" si="356"/>
        <v>117.5</v>
      </c>
      <c r="M642" s="115">
        <f t="shared" si="357"/>
        <v>230.2</v>
      </c>
      <c r="N642" s="115">
        <f t="shared" si="358"/>
        <v>71.760000000000005</v>
      </c>
      <c r="O642" s="21">
        <f t="shared" si="359"/>
        <v>301.97000000000003</v>
      </c>
      <c r="P642" s="24" t="str">
        <f>IF(O642&lt;=(Relatório!O631*1.05),"PREÇO VÁLIDO","PREÇO INVÁLIDO")</f>
        <v>PREÇO VÁLIDO</v>
      </c>
    </row>
    <row r="643" spans="1:16" ht="18" x14ac:dyDescent="0.2">
      <c r="A643" s="110" t="s">
        <v>65</v>
      </c>
      <c r="B643" s="111">
        <v>87640</v>
      </c>
      <c r="C643" s="112" t="s">
        <v>483</v>
      </c>
      <c r="D643" s="112" t="s">
        <v>27</v>
      </c>
      <c r="E643" s="136">
        <v>2.57</v>
      </c>
      <c r="F643" s="114">
        <f>Relatório!F632</f>
        <v>36.53</v>
      </c>
      <c r="G643" s="114">
        <f>Relatório!G632</f>
        <v>16.5</v>
      </c>
      <c r="H643" s="21">
        <f t="shared" si="352"/>
        <v>53.03</v>
      </c>
      <c r="I643" s="114">
        <f t="shared" si="353"/>
        <v>20.52</v>
      </c>
      <c r="J643" s="22">
        <f t="shared" si="354"/>
        <v>44.025956000000001</v>
      </c>
      <c r="K643" s="22">
        <f t="shared" si="355"/>
        <v>19.8858</v>
      </c>
      <c r="L643" s="21">
        <f t="shared" si="356"/>
        <v>63.91</v>
      </c>
      <c r="M643" s="115">
        <f t="shared" si="357"/>
        <v>113.13</v>
      </c>
      <c r="N643" s="115">
        <f t="shared" si="358"/>
        <v>51.1</v>
      </c>
      <c r="O643" s="21">
        <f t="shared" si="359"/>
        <v>164.24</v>
      </c>
      <c r="P643" s="24" t="str">
        <f>IF(O643&lt;=(Relatório!O632*1.05),"PREÇO VÁLIDO","PREÇO INVÁLIDO")</f>
        <v>PREÇO VÁLIDO</v>
      </c>
    </row>
    <row r="644" spans="1:16" x14ac:dyDescent="0.2">
      <c r="A644" s="116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117"/>
      <c r="M644" s="117"/>
      <c r="N644" s="117"/>
      <c r="O644" s="117"/>
      <c r="P644" s="117"/>
    </row>
    <row r="645" spans="1:16" x14ac:dyDescent="0.2">
      <c r="A645" s="107" t="s">
        <v>521</v>
      </c>
      <c r="B645" s="108"/>
      <c r="C645" s="108"/>
      <c r="D645" s="108"/>
      <c r="E645" s="108"/>
      <c r="F645" s="123"/>
      <c r="G645" s="123"/>
      <c r="H645" s="108"/>
      <c r="I645" s="108"/>
      <c r="J645" s="108"/>
      <c r="K645" s="108"/>
      <c r="L645" s="108"/>
      <c r="M645" s="108"/>
      <c r="N645" s="108"/>
      <c r="O645" s="108"/>
      <c r="P645" s="108"/>
    </row>
    <row r="646" spans="1:16" ht="18" x14ac:dyDescent="0.2">
      <c r="A646" s="56" t="s">
        <v>14</v>
      </c>
      <c r="B646" s="55" t="s">
        <v>15</v>
      </c>
      <c r="C646" s="55" t="s">
        <v>16</v>
      </c>
      <c r="D646" s="55" t="s">
        <v>17</v>
      </c>
      <c r="E646" s="57" t="s">
        <v>18</v>
      </c>
      <c r="F646" s="55" t="s">
        <v>19</v>
      </c>
      <c r="G646" s="57" t="s">
        <v>20</v>
      </c>
      <c r="H646" s="55" t="s">
        <v>21</v>
      </c>
      <c r="I646" s="55" t="s">
        <v>22</v>
      </c>
      <c r="J646" s="55" t="s">
        <v>33</v>
      </c>
      <c r="K646" s="55" t="s">
        <v>34</v>
      </c>
      <c r="L646" s="55" t="s">
        <v>23</v>
      </c>
      <c r="M646" s="55" t="s">
        <v>35</v>
      </c>
      <c r="N646" s="55" t="s">
        <v>36</v>
      </c>
      <c r="O646" s="55" t="s">
        <v>24</v>
      </c>
      <c r="P646" s="55" t="s">
        <v>25</v>
      </c>
    </row>
    <row r="647" spans="1:16" ht="18" x14ac:dyDescent="0.2">
      <c r="A647" s="110" t="s">
        <v>65</v>
      </c>
      <c r="B647" s="111">
        <v>87879</v>
      </c>
      <c r="C647" s="112" t="s">
        <v>59</v>
      </c>
      <c r="D647" s="112" t="s">
        <v>27</v>
      </c>
      <c r="E647" s="136">
        <v>4.5</v>
      </c>
      <c r="F647" s="114">
        <f>Relatório!F636</f>
        <v>2.14</v>
      </c>
      <c r="G647" s="114">
        <f>Relatório!G636</f>
        <v>2.74</v>
      </c>
      <c r="H647" s="21">
        <f t="shared" ref="H647:H650" si="360">TRUNC(F647+G647,2)</f>
        <v>4.88</v>
      </c>
      <c r="I647" s="114">
        <f t="shared" ref="I647:I650" si="361">$B$10</f>
        <v>20.52</v>
      </c>
      <c r="J647" s="22">
        <f t="shared" ref="J647:J650" si="362">F647+(I647/100*F647)</f>
        <v>2.5791280000000003</v>
      </c>
      <c r="K647" s="22">
        <f t="shared" ref="K647:K650" si="363">G647+(I647/100*G647)</f>
        <v>3.3022480000000005</v>
      </c>
      <c r="L647" s="21">
        <f t="shared" ref="L647:L650" si="364">TRUNC(J647+K647,2)</f>
        <v>5.88</v>
      </c>
      <c r="M647" s="115">
        <f t="shared" ref="M647:M650" si="365">IF((J647+K647),TRUNC((J647/(J647+K647)*O647),2),0)</f>
        <v>11.6</v>
      </c>
      <c r="N647" s="115">
        <f t="shared" ref="N647:N650" si="366">IF((J647+K647),TRUNC((K647/(J647+K647)*O647),2),0)</f>
        <v>14.85</v>
      </c>
      <c r="O647" s="21">
        <f t="shared" ref="O647:O650" si="367">TRUNC(L647*E647,2)</f>
        <v>26.46</v>
      </c>
      <c r="P647" s="24" t="str">
        <f>IF(O647&lt;=(Relatório!O636*1.05),"PREÇO VÁLIDO","PREÇO INVÁLIDO")</f>
        <v>PREÇO VÁLIDO</v>
      </c>
    </row>
    <row r="648" spans="1:16" ht="18" x14ac:dyDescent="0.2">
      <c r="A648" s="110" t="s">
        <v>65</v>
      </c>
      <c r="B648" s="111">
        <v>90408</v>
      </c>
      <c r="C648" s="112" t="s">
        <v>509</v>
      </c>
      <c r="D648" s="112" t="s">
        <v>27</v>
      </c>
      <c r="E648" s="136">
        <v>4.5</v>
      </c>
      <c r="F648" s="114">
        <f>Relatório!F637</f>
        <v>13.13</v>
      </c>
      <c r="G648" s="114">
        <f>Relatório!G637</f>
        <v>21.55</v>
      </c>
      <c r="H648" s="21">
        <f t="shared" si="360"/>
        <v>34.68</v>
      </c>
      <c r="I648" s="114">
        <f t="shared" si="361"/>
        <v>20.52</v>
      </c>
      <c r="J648" s="22">
        <f t="shared" si="362"/>
        <v>15.824276000000001</v>
      </c>
      <c r="K648" s="22">
        <f t="shared" si="363"/>
        <v>25.972059999999999</v>
      </c>
      <c r="L648" s="21">
        <f t="shared" si="364"/>
        <v>41.79</v>
      </c>
      <c r="M648" s="115">
        <f t="shared" si="365"/>
        <v>71.19</v>
      </c>
      <c r="N648" s="115">
        <f t="shared" si="366"/>
        <v>116.85</v>
      </c>
      <c r="O648" s="21">
        <f t="shared" si="367"/>
        <v>188.05</v>
      </c>
      <c r="P648" s="24" t="str">
        <f>IF(O648&lt;=(Relatório!O637*1.05),"PREÇO VÁLIDO","PREÇO INVÁLIDO")</f>
        <v>PREÇO VÁLIDO</v>
      </c>
    </row>
    <row r="649" spans="1:16" ht="18" x14ac:dyDescent="0.2">
      <c r="A649" s="110" t="s">
        <v>65</v>
      </c>
      <c r="B649" s="111">
        <v>88484</v>
      </c>
      <c r="C649" s="112" t="s">
        <v>510</v>
      </c>
      <c r="D649" s="112" t="s">
        <v>27</v>
      </c>
      <c r="E649" s="136">
        <v>4.5</v>
      </c>
      <c r="F649" s="114">
        <f>Relatório!F638</f>
        <v>1.8</v>
      </c>
      <c r="G649" s="114">
        <f>Relatório!G638</f>
        <v>3.06</v>
      </c>
      <c r="H649" s="21">
        <f t="shared" si="360"/>
        <v>4.8600000000000003</v>
      </c>
      <c r="I649" s="114">
        <f t="shared" si="361"/>
        <v>20.52</v>
      </c>
      <c r="J649" s="22">
        <f t="shared" si="362"/>
        <v>2.1693600000000002</v>
      </c>
      <c r="K649" s="22">
        <f t="shared" si="363"/>
        <v>3.6879119999999999</v>
      </c>
      <c r="L649" s="21">
        <f t="shared" si="364"/>
        <v>5.85</v>
      </c>
      <c r="M649" s="115">
        <f t="shared" si="365"/>
        <v>9.74</v>
      </c>
      <c r="N649" s="115">
        <f t="shared" si="366"/>
        <v>16.57</v>
      </c>
      <c r="O649" s="21">
        <f t="shared" si="367"/>
        <v>26.32</v>
      </c>
      <c r="P649" s="24" t="str">
        <f>IF(O649&lt;=(Relatório!O638*1.05),"PREÇO VÁLIDO","PREÇO INVÁLIDO")</f>
        <v>PREÇO VÁLIDO</v>
      </c>
    </row>
    <row r="650" spans="1:16" ht="18" x14ac:dyDescent="0.2">
      <c r="A650" s="110" t="s">
        <v>65</v>
      </c>
      <c r="B650" s="111">
        <v>88488</v>
      </c>
      <c r="C650" s="112" t="s">
        <v>511</v>
      </c>
      <c r="D650" s="112" t="s">
        <v>27</v>
      </c>
      <c r="E650" s="136">
        <v>4.5</v>
      </c>
      <c r="F650" s="114">
        <f>Relatório!F639</f>
        <v>7.77</v>
      </c>
      <c r="G650" s="114">
        <f>Relatório!G639</f>
        <v>7.46</v>
      </c>
      <c r="H650" s="21">
        <f t="shared" si="360"/>
        <v>15.23</v>
      </c>
      <c r="I650" s="114">
        <f t="shared" si="361"/>
        <v>20.52</v>
      </c>
      <c r="J650" s="22">
        <f t="shared" si="362"/>
        <v>9.3644040000000004</v>
      </c>
      <c r="K650" s="22">
        <f t="shared" si="363"/>
        <v>8.990791999999999</v>
      </c>
      <c r="L650" s="21">
        <f t="shared" si="364"/>
        <v>18.350000000000001</v>
      </c>
      <c r="M650" s="115">
        <f t="shared" si="365"/>
        <v>42.12</v>
      </c>
      <c r="N650" s="115">
        <f t="shared" si="366"/>
        <v>40.44</v>
      </c>
      <c r="O650" s="21">
        <f t="shared" si="367"/>
        <v>82.57</v>
      </c>
      <c r="P650" s="24" t="str">
        <f>IF(O650&lt;=(Relatório!O639*1.05),"PREÇO VÁLIDO","PREÇO INVÁLIDO")</f>
        <v>PREÇO VÁLIDO</v>
      </c>
    </row>
    <row r="651" spans="1:16" x14ac:dyDescent="0.2">
      <c r="A651" s="116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117"/>
      <c r="M651" s="117"/>
      <c r="N651" s="117"/>
      <c r="O651" s="117"/>
      <c r="P651" s="117"/>
    </row>
    <row r="652" spans="1:16" x14ac:dyDescent="0.2">
      <c r="A652" s="107" t="s">
        <v>522</v>
      </c>
      <c r="B652" s="108"/>
      <c r="C652" s="108"/>
      <c r="D652" s="108"/>
      <c r="E652" s="108"/>
      <c r="F652" s="123"/>
      <c r="G652" s="123"/>
      <c r="H652" s="108"/>
      <c r="I652" s="108"/>
      <c r="J652" s="108"/>
      <c r="K652" s="108"/>
      <c r="L652" s="108"/>
      <c r="M652" s="108"/>
      <c r="N652" s="108"/>
      <c r="O652" s="108"/>
      <c r="P652" s="108"/>
    </row>
    <row r="653" spans="1:16" ht="18" x14ac:dyDescent="0.2">
      <c r="A653" s="56" t="s">
        <v>14</v>
      </c>
      <c r="B653" s="55" t="s">
        <v>15</v>
      </c>
      <c r="C653" s="55" t="s">
        <v>16</v>
      </c>
      <c r="D653" s="55" t="s">
        <v>17</v>
      </c>
      <c r="E653" s="57" t="s">
        <v>18</v>
      </c>
      <c r="F653" s="55" t="s">
        <v>19</v>
      </c>
      <c r="G653" s="57" t="s">
        <v>20</v>
      </c>
      <c r="H653" s="55" t="s">
        <v>21</v>
      </c>
      <c r="I653" s="55" t="s">
        <v>22</v>
      </c>
      <c r="J653" s="55" t="s">
        <v>33</v>
      </c>
      <c r="K653" s="55" t="s">
        <v>34</v>
      </c>
      <c r="L653" s="55" t="s">
        <v>23</v>
      </c>
      <c r="M653" s="55" t="s">
        <v>35</v>
      </c>
      <c r="N653" s="55" t="s">
        <v>36</v>
      </c>
      <c r="O653" s="55" t="s">
        <v>24</v>
      </c>
      <c r="P653" s="55" t="s">
        <v>25</v>
      </c>
    </row>
    <row r="654" spans="1:16" ht="18" x14ac:dyDescent="0.2">
      <c r="A654" s="110" t="s">
        <v>65</v>
      </c>
      <c r="B654" s="111">
        <v>98557</v>
      </c>
      <c r="C654" s="112" t="s">
        <v>44</v>
      </c>
      <c r="D654" s="112" t="s">
        <v>27</v>
      </c>
      <c r="E654" s="136">
        <v>6.12</v>
      </c>
      <c r="F654" s="114">
        <f>Relatório!F643</f>
        <v>38.72</v>
      </c>
      <c r="G654" s="114">
        <f>Relatório!G643</f>
        <v>13.42</v>
      </c>
      <c r="H654" s="21">
        <f t="shared" ref="H654:H656" si="368">TRUNC(F654+G654,2)</f>
        <v>52.14</v>
      </c>
      <c r="I654" s="114">
        <f t="shared" ref="I654:I656" si="369">$B$10</f>
        <v>20.52</v>
      </c>
      <c r="J654" s="22">
        <f t="shared" ref="J654:J656" si="370">F654+(I654/100*F654)</f>
        <v>46.665343999999997</v>
      </c>
      <c r="K654" s="22">
        <f t="shared" ref="K654:K656" si="371">G654+(I654/100*G654)</f>
        <v>16.173784000000001</v>
      </c>
      <c r="L654" s="21">
        <f t="shared" ref="L654:L656" si="372">TRUNC(J654+K654,2)</f>
        <v>62.83</v>
      </c>
      <c r="M654" s="115">
        <f t="shared" ref="M654:M656" si="373">IF((J654+K654),TRUNC((J654/(J654+K654)*O654),2),0)</f>
        <v>285.54000000000002</v>
      </c>
      <c r="N654" s="115">
        <f t="shared" ref="N654:N656" si="374">IF((J654+K654),TRUNC((K654/(J654+K654)*O654),2),0)</f>
        <v>98.96</v>
      </c>
      <c r="O654" s="21">
        <f t="shared" ref="O654:O656" si="375">TRUNC(L654*E654,2)</f>
        <v>384.51</v>
      </c>
      <c r="P654" s="24" t="str">
        <f>IF(O654&lt;=(Relatório!O643*1.05),"PREÇO VÁLIDO","PREÇO INVÁLIDO")</f>
        <v>PREÇO VÁLIDO</v>
      </c>
    </row>
    <row r="655" spans="1:16" ht="18" x14ac:dyDescent="0.2">
      <c r="A655" s="110" t="s">
        <v>65</v>
      </c>
      <c r="B655" s="111">
        <v>98546</v>
      </c>
      <c r="C655" s="112" t="s">
        <v>174</v>
      </c>
      <c r="D655" s="112" t="s">
        <v>27</v>
      </c>
      <c r="E655" s="136">
        <v>4.5</v>
      </c>
      <c r="F655" s="114">
        <f>Relatório!F644</f>
        <v>101.84</v>
      </c>
      <c r="G655" s="114">
        <f>Relatório!G644</f>
        <v>29.1</v>
      </c>
      <c r="H655" s="21">
        <f t="shared" si="368"/>
        <v>130.94</v>
      </c>
      <c r="I655" s="114">
        <f t="shared" si="369"/>
        <v>20.52</v>
      </c>
      <c r="J655" s="22">
        <f t="shared" si="370"/>
        <v>122.73756800000001</v>
      </c>
      <c r="K655" s="22">
        <f t="shared" si="371"/>
        <v>35.07132</v>
      </c>
      <c r="L655" s="21">
        <f t="shared" si="372"/>
        <v>157.80000000000001</v>
      </c>
      <c r="M655" s="115">
        <f t="shared" si="373"/>
        <v>552.28</v>
      </c>
      <c r="N655" s="115">
        <f t="shared" si="374"/>
        <v>157.81</v>
      </c>
      <c r="O655" s="21">
        <f t="shared" si="375"/>
        <v>710.1</v>
      </c>
      <c r="P655" s="24" t="str">
        <f>IF(O655&lt;=(Relatório!O644*1.05),"PREÇO VÁLIDO","PREÇO INVÁLIDO")</f>
        <v>PREÇO VÁLIDO</v>
      </c>
    </row>
    <row r="656" spans="1:16" ht="18" x14ac:dyDescent="0.2">
      <c r="A656" s="110" t="s">
        <v>65</v>
      </c>
      <c r="B656" s="111">
        <v>87765</v>
      </c>
      <c r="C656" s="112" t="s">
        <v>175</v>
      </c>
      <c r="D656" s="112" t="s">
        <v>27</v>
      </c>
      <c r="E656" s="136">
        <v>4.5</v>
      </c>
      <c r="F656" s="114">
        <f>Relatório!F645</f>
        <v>34.46</v>
      </c>
      <c r="G656" s="114">
        <f>Relatório!G645</f>
        <v>28.96</v>
      </c>
      <c r="H656" s="21">
        <f t="shared" si="368"/>
        <v>63.42</v>
      </c>
      <c r="I656" s="114">
        <f t="shared" si="369"/>
        <v>20.52</v>
      </c>
      <c r="J656" s="22">
        <f t="shared" si="370"/>
        <v>41.531192000000004</v>
      </c>
      <c r="K656" s="22">
        <f t="shared" si="371"/>
        <v>34.902591999999999</v>
      </c>
      <c r="L656" s="21">
        <f t="shared" si="372"/>
        <v>76.430000000000007</v>
      </c>
      <c r="M656" s="115">
        <f t="shared" si="373"/>
        <v>186.87</v>
      </c>
      <c r="N656" s="115">
        <f t="shared" si="374"/>
        <v>157.05000000000001</v>
      </c>
      <c r="O656" s="21">
        <f t="shared" si="375"/>
        <v>343.93</v>
      </c>
      <c r="P656" s="24" t="str">
        <f>IF(O656&lt;=(Relatório!O645*1.05),"PREÇO VÁLIDO","PREÇO INVÁLIDO")</f>
        <v>PREÇO VÁLIDO</v>
      </c>
    </row>
    <row r="657" spans="1:16" x14ac:dyDescent="0.2">
      <c r="A657" s="116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117"/>
      <c r="M657" s="117"/>
      <c r="N657" s="117"/>
      <c r="O657" s="117"/>
      <c r="P657" s="117"/>
    </row>
    <row r="658" spans="1:16" x14ac:dyDescent="0.2">
      <c r="A658" s="107" t="s">
        <v>523</v>
      </c>
      <c r="B658" s="108"/>
      <c r="C658" s="108"/>
      <c r="D658" s="108"/>
      <c r="E658" s="108"/>
      <c r="F658" s="123"/>
      <c r="G658" s="123"/>
      <c r="H658" s="108"/>
      <c r="I658" s="108"/>
      <c r="J658" s="108"/>
      <c r="K658" s="108"/>
      <c r="L658" s="108"/>
      <c r="M658" s="108"/>
      <c r="N658" s="108"/>
      <c r="O658" s="108"/>
      <c r="P658" s="108"/>
    </row>
    <row r="659" spans="1:16" ht="18" x14ac:dyDescent="0.2">
      <c r="A659" s="56" t="s">
        <v>14</v>
      </c>
      <c r="B659" s="55" t="s">
        <v>15</v>
      </c>
      <c r="C659" s="55" t="s">
        <v>16</v>
      </c>
      <c r="D659" s="55" t="s">
        <v>17</v>
      </c>
      <c r="E659" s="57" t="s">
        <v>18</v>
      </c>
      <c r="F659" s="55" t="s">
        <v>19</v>
      </c>
      <c r="G659" s="57" t="s">
        <v>20</v>
      </c>
      <c r="H659" s="55" t="s">
        <v>21</v>
      </c>
      <c r="I659" s="55" t="s">
        <v>22</v>
      </c>
      <c r="J659" s="55" t="s">
        <v>33</v>
      </c>
      <c r="K659" s="55" t="s">
        <v>34</v>
      </c>
      <c r="L659" s="55" t="s">
        <v>23</v>
      </c>
      <c r="M659" s="55" t="s">
        <v>35</v>
      </c>
      <c r="N659" s="55" t="s">
        <v>36</v>
      </c>
      <c r="O659" s="55" t="s">
        <v>24</v>
      </c>
      <c r="P659" s="55" t="s">
        <v>25</v>
      </c>
    </row>
    <row r="660" spans="1:16" ht="18" x14ac:dyDescent="0.2">
      <c r="A660" s="110" t="s">
        <v>65</v>
      </c>
      <c r="B660" s="111">
        <v>92992</v>
      </c>
      <c r="C660" s="112" t="s">
        <v>524</v>
      </c>
      <c r="D660" s="112" t="s">
        <v>29</v>
      </c>
      <c r="E660" s="127">
        <v>360</v>
      </c>
      <c r="F660" s="114">
        <f>Relatório!F649</f>
        <v>93.47</v>
      </c>
      <c r="G660" s="114">
        <f>Relatório!G649</f>
        <v>6.52</v>
      </c>
      <c r="H660" s="21">
        <f t="shared" ref="H660:H668" si="376">TRUNC(F660+G660,2)</f>
        <v>99.99</v>
      </c>
      <c r="I660" s="114">
        <f t="shared" ref="I660:I668" si="377">$B$10</f>
        <v>20.52</v>
      </c>
      <c r="J660" s="22">
        <f t="shared" ref="J660:J668" si="378">F660+(I660/100*F660)</f>
        <v>112.65004399999999</v>
      </c>
      <c r="K660" s="22">
        <f t="shared" ref="K660:K668" si="379">G660+(I660/100*G660)</f>
        <v>7.8579039999999996</v>
      </c>
      <c r="L660" s="21">
        <f t="shared" ref="L660:L668" si="380">TRUNC(J660+K660,2)</f>
        <v>120.5</v>
      </c>
      <c r="M660" s="115">
        <f t="shared" ref="M660:M668" si="381">IF((J660+K660),TRUNC((J660/(J660+K660)*O660),2),0)</f>
        <v>40551.339999999997</v>
      </c>
      <c r="N660" s="115">
        <f t="shared" ref="N660:N668" si="382">IF((J660+K660),TRUNC((K660/(J660+K660)*O660),2),0)</f>
        <v>2828.65</v>
      </c>
      <c r="O660" s="21">
        <f t="shared" ref="O660:O668" si="383">TRUNC(L660*E660,2)</f>
        <v>43380</v>
      </c>
      <c r="P660" s="24" t="str">
        <f>IF(O660&lt;=(Relatório!O649*1.05),"PREÇO VÁLIDO","PREÇO INVÁLIDO")</f>
        <v>PREÇO VÁLIDO</v>
      </c>
    </row>
    <row r="661" spans="1:16" ht="18" x14ac:dyDescent="0.2">
      <c r="A661" s="110" t="s">
        <v>65</v>
      </c>
      <c r="B661" s="111">
        <v>93358</v>
      </c>
      <c r="C661" s="112" t="s">
        <v>45</v>
      </c>
      <c r="D661" s="112" t="s">
        <v>30</v>
      </c>
      <c r="E661" s="126">
        <v>21.562000000000001</v>
      </c>
      <c r="F661" s="114">
        <f>Relatório!F650</f>
        <v>15.72</v>
      </c>
      <c r="G661" s="114">
        <f>Relatório!G650</f>
        <v>73.599999999999994</v>
      </c>
      <c r="H661" s="21">
        <f t="shared" si="376"/>
        <v>89.32</v>
      </c>
      <c r="I661" s="114">
        <f t="shared" si="377"/>
        <v>20.52</v>
      </c>
      <c r="J661" s="22">
        <f t="shared" si="378"/>
        <v>18.945744000000001</v>
      </c>
      <c r="K661" s="22">
        <f t="shared" si="379"/>
        <v>88.702719999999999</v>
      </c>
      <c r="L661" s="21">
        <f t="shared" si="380"/>
        <v>107.64</v>
      </c>
      <c r="M661" s="115">
        <f t="shared" si="381"/>
        <v>408.47</v>
      </c>
      <c r="N661" s="115">
        <f t="shared" si="382"/>
        <v>1912.45</v>
      </c>
      <c r="O661" s="21">
        <f t="shared" si="383"/>
        <v>2320.9299999999998</v>
      </c>
      <c r="P661" s="24" t="str">
        <f>IF(O661&lt;=(Relatório!O650*1.05),"PREÇO VÁLIDO","PREÇO INVÁLIDO")</f>
        <v>PREÇO VÁLIDO</v>
      </c>
    </row>
    <row r="662" spans="1:16" ht="18" x14ac:dyDescent="0.2">
      <c r="A662" s="110" t="s">
        <v>65</v>
      </c>
      <c r="B662" s="111">
        <v>93382</v>
      </c>
      <c r="C662" s="112" t="s">
        <v>55</v>
      </c>
      <c r="D662" s="112" t="s">
        <v>30</v>
      </c>
      <c r="E662" s="126">
        <v>15.1</v>
      </c>
      <c r="F662" s="114">
        <f>Relatório!F651</f>
        <v>6.77</v>
      </c>
      <c r="G662" s="114">
        <f>Relatório!G651</f>
        <v>20.49</v>
      </c>
      <c r="H662" s="21">
        <f t="shared" si="376"/>
        <v>27.26</v>
      </c>
      <c r="I662" s="114">
        <f t="shared" si="377"/>
        <v>20.52</v>
      </c>
      <c r="J662" s="22">
        <f t="shared" si="378"/>
        <v>8.159203999999999</v>
      </c>
      <c r="K662" s="22">
        <f t="shared" si="379"/>
        <v>24.694547999999998</v>
      </c>
      <c r="L662" s="21">
        <f t="shared" si="380"/>
        <v>32.85</v>
      </c>
      <c r="M662" s="115">
        <f t="shared" si="381"/>
        <v>123.18</v>
      </c>
      <c r="N662" s="115">
        <f t="shared" si="382"/>
        <v>372.84</v>
      </c>
      <c r="O662" s="21">
        <f t="shared" si="383"/>
        <v>496.03</v>
      </c>
      <c r="P662" s="24" t="str">
        <f>IF(O662&lt;=(Relatório!O651*1.05),"PREÇO VÁLIDO","PREÇO INVÁLIDO")</f>
        <v>PREÇO VÁLIDO</v>
      </c>
    </row>
    <row r="663" spans="1:16" ht="18" x14ac:dyDescent="0.2">
      <c r="A663" s="110" t="s">
        <v>65</v>
      </c>
      <c r="B663" s="124">
        <v>103491</v>
      </c>
      <c r="C663" s="112" t="s">
        <v>525</v>
      </c>
      <c r="D663" s="112" t="s">
        <v>30</v>
      </c>
      <c r="E663" s="136">
        <v>6.4690000000000003</v>
      </c>
      <c r="F663" s="114">
        <f>Relatório!F652</f>
        <v>398.61</v>
      </c>
      <c r="G663" s="114">
        <f>Relatório!G652</f>
        <v>272.95</v>
      </c>
      <c r="H663" s="21">
        <f t="shared" si="376"/>
        <v>671.56</v>
      </c>
      <c r="I663" s="114">
        <f t="shared" si="377"/>
        <v>20.52</v>
      </c>
      <c r="J663" s="22">
        <f t="shared" si="378"/>
        <v>480.40477199999998</v>
      </c>
      <c r="K663" s="22">
        <f t="shared" si="379"/>
        <v>328.95934</v>
      </c>
      <c r="L663" s="21">
        <f t="shared" si="380"/>
        <v>809.36</v>
      </c>
      <c r="M663" s="115">
        <f t="shared" si="381"/>
        <v>3107.71</v>
      </c>
      <c r="N663" s="115">
        <f t="shared" si="382"/>
        <v>2128.02</v>
      </c>
      <c r="O663" s="21">
        <f t="shared" si="383"/>
        <v>5235.74</v>
      </c>
      <c r="P663" s="24" t="str">
        <f>IF(O663&lt;=(Relatório!O652*1.05),"PREÇO VÁLIDO","PREÇO INVÁLIDO")</f>
        <v>PREÇO VÁLIDO</v>
      </c>
    </row>
    <row r="664" spans="1:16" ht="18" x14ac:dyDescent="0.2">
      <c r="A664" s="110" t="s">
        <v>65</v>
      </c>
      <c r="B664" s="111">
        <v>97670</v>
      </c>
      <c r="C664" s="112" t="s">
        <v>63</v>
      </c>
      <c r="D664" s="112" t="s">
        <v>29</v>
      </c>
      <c r="E664" s="126">
        <v>86</v>
      </c>
      <c r="F664" s="114">
        <f>Relatório!F653</f>
        <v>12.13</v>
      </c>
      <c r="G664" s="114">
        <f>Relatório!G653</f>
        <v>9.16</v>
      </c>
      <c r="H664" s="21">
        <f t="shared" si="376"/>
        <v>21.29</v>
      </c>
      <c r="I664" s="114">
        <f t="shared" si="377"/>
        <v>20.52</v>
      </c>
      <c r="J664" s="22">
        <f t="shared" si="378"/>
        <v>14.619076000000002</v>
      </c>
      <c r="K664" s="22">
        <f t="shared" si="379"/>
        <v>11.039632000000001</v>
      </c>
      <c r="L664" s="21">
        <f t="shared" si="380"/>
        <v>25.65</v>
      </c>
      <c r="M664" s="115">
        <f t="shared" si="381"/>
        <v>1256.81</v>
      </c>
      <c r="N664" s="115">
        <f t="shared" si="382"/>
        <v>949.08</v>
      </c>
      <c r="O664" s="21">
        <f t="shared" si="383"/>
        <v>2205.9</v>
      </c>
      <c r="P664" s="24" t="str">
        <f>IF(O664&lt;=(Relatório!O653*1.05),"PREÇO VÁLIDO","PREÇO INVÁLIDO")</f>
        <v>PREÇO VÁLIDO</v>
      </c>
    </row>
    <row r="665" spans="1:16" ht="18" x14ac:dyDescent="0.2">
      <c r="A665" s="128" t="s">
        <v>82</v>
      </c>
      <c r="B665" s="129" t="s">
        <v>526</v>
      </c>
      <c r="C665" s="129" t="s">
        <v>527</v>
      </c>
      <c r="D665" s="129" t="s">
        <v>29</v>
      </c>
      <c r="E665" s="131">
        <v>86</v>
      </c>
      <c r="F665" s="114">
        <f>Relatório!F654</f>
        <v>0.75</v>
      </c>
      <c r="G665" s="114">
        <f>Relatório!G654</f>
        <v>0.75</v>
      </c>
      <c r="H665" s="21">
        <f t="shared" si="376"/>
        <v>1.5</v>
      </c>
      <c r="I665" s="114">
        <f t="shared" si="377"/>
        <v>20.52</v>
      </c>
      <c r="J665" s="22">
        <f t="shared" si="378"/>
        <v>0.90389999999999993</v>
      </c>
      <c r="K665" s="22">
        <f t="shared" si="379"/>
        <v>0.90389999999999993</v>
      </c>
      <c r="L665" s="21">
        <f t="shared" si="380"/>
        <v>1.8</v>
      </c>
      <c r="M665" s="115">
        <f t="shared" si="381"/>
        <v>77.400000000000006</v>
      </c>
      <c r="N665" s="115">
        <f t="shared" si="382"/>
        <v>77.400000000000006</v>
      </c>
      <c r="O665" s="21">
        <f t="shared" si="383"/>
        <v>154.80000000000001</v>
      </c>
      <c r="P665" s="24" t="str">
        <f>IF(O665&lt;=(Relatório!O654*1.05),"PREÇO VÁLIDO","PREÇO INVÁLIDO")</f>
        <v>PREÇO VÁLIDO</v>
      </c>
    </row>
    <row r="666" spans="1:16" ht="18" x14ac:dyDescent="0.2">
      <c r="A666" s="128" t="s">
        <v>82</v>
      </c>
      <c r="B666" s="129" t="s">
        <v>528</v>
      </c>
      <c r="C666" s="129" t="s">
        <v>529</v>
      </c>
      <c r="D666" s="129" t="s">
        <v>31</v>
      </c>
      <c r="E666" s="132">
        <v>1</v>
      </c>
      <c r="F666" s="114">
        <f>Relatório!F655</f>
        <v>30992.55</v>
      </c>
      <c r="G666" s="114">
        <f>Relatório!G655</f>
        <v>30992.55</v>
      </c>
      <c r="H666" s="21">
        <f t="shared" si="376"/>
        <v>61985.1</v>
      </c>
      <c r="I666" s="114">
        <f t="shared" si="377"/>
        <v>20.52</v>
      </c>
      <c r="J666" s="22">
        <f t="shared" si="378"/>
        <v>37352.221259999998</v>
      </c>
      <c r="K666" s="22">
        <f t="shared" si="379"/>
        <v>37352.221259999998</v>
      </c>
      <c r="L666" s="21">
        <f t="shared" si="380"/>
        <v>74704.44</v>
      </c>
      <c r="M666" s="115">
        <f t="shared" si="381"/>
        <v>37352.22</v>
      </c>
      <c r="N666" s="115">
        <f t="shared" si="382"/>
        <v>37352.22</v>
      </c>
      <c r="O666" s="21">
        <f t="shared" si="383"/>
        <v>74704.44</v>
      </c>
      <c r="P666" s="24" t="str">
        <f>IF(O666&lt;=(Relatório!O655*1.05),"PREÇO VÁLIDO","PREÇO INVÁLIDO")</f>
        <v>PREÇO VÁLIDO</v>
      </c>
    </row>
    <row r="667" spans="1:16" ht="18" x14ac:dyDescent="0.2">
      <c r="A667" s="128" t="s">
        <v>186</v>
      </c>
      <c r="B667" s="129" t="s">
        <v>530</v>
      </c>
      <c r="C667" s="129" t="s">
        <v>531</v>
      </c>
      <c r="D667" s="129" t="s">
        <v>31</v>
      </c>
      <c r="E667" s="132">
        <v>3</v>
      </c>
      <c r="F667" s="114">
        <f>Relatório!F656</f>
        <v>283.11500000000001</v>
      </c>
      <c r="G667" s="114">
        <f>Relatório!G656</f>
        <v>283.11500000000001</v>
      </c>
      <c r="H667" s="21">
        <f t="shared" si="376"/>
        <v>566.23</v>
      </c>
      <c r="I667" s="114">
        <f t="shared" si="377"/>
        <v>20.52</v>
      </c>
      <c r="J667" s="22">
        <f t="shared" si="378"/>
        <v>341.21019799999999</v>
      </c>
      <c r="K667" s="22">
        <f t="shared" si="379"/>
        <v>341.21019799999999</v>
      </c>
      <c r="L667" s="21">
        <f t="shared" si="380"/>
        <v>682.42</v>
      </c>
      <c r="M667" s="115">
        <f t="shared" si="381"/>
        <v>1023.63</v>
      </c>
      <c r="N667" s="115">
        <f t="shared" si="382"/>
        <v>1023.63</v>
      </c>
      <c r="O667" s="21">
        <f t="shared" si="383"/>
        <v>2047.26</v>
      </c>
      <c r="P667" s="24" t="str">
        <f>IF(O667&lt;=(Relatório!O656*1.05),"PREÇO VÁLIDO","PREÇO INVÁLIDO")</f>
        <v>PREÇO VÁLIDO</v>
      </c>
    </row>
    <row r="668" spans="1:16" ht="18" x14ac:dyDescent="0.2">
      <c r="A668" s="128" t="s">
        <v>186</v>
      </c>
      <c r="B668" s="129" t="s">
        <v>532</v>
      </c>
      <c r="C668" s="129" t="s">
        <v>533</v>
      </c>
      <c r="D668" s="129" t="s">
        <v>31</v>
      </c>
      <c r="E668" s="132">
        <v>3</v>
      </c>
      <c r="F668" s="114">
        <f>Relatório!F657</f>
        <v>809.02</v>
      </c>
      <c r="G668" s="114">
        <f>Relatório!G657</f>
        <v>809.02</v>
      </c>
      <c r="H668" s="21">
        <f t="shared" si="376"/>
        <v>1618.04</v>
      </c>
      <c r="I668" s="114">
        <f t="shared" si="377"/>
        <v>20.52</v>
      </c>
      <c r="J668" s="22">
        <f t="shared" si="378"/>
        <v>975.03090399999996</v>
      </c>
      <c r="K668" s="22">
        <f t="shared" si="379"/>
        <v>975.03090399999996</v>
      </c>
      <c r="L668" s="21">
        <f t="shared" si="380"/>
        <v>1950.06</v>
      </c>
      <c r="M668" s="115">
        <f t="shared" si="381"/>
        <v>2925.09</v>
      </c>
      <c r="N668" s="115">
        <f t="shared" si="382"/>
        <v>2925.09</v>
      </c>
      <c r="O668" s="21">
        <f t="shared" si="383"/>
        <v>5850.18</v>
      </c>
      <c r="P668" s="24" t="str">
        <f>IF(O668&lt;=(Relatório!O657*1.05),"PREÇO VÁLIDO","PREÇO INVÁLIDO")</f>
        <v>PREÇO VÁLIDO</v>
      </c>
    </row>
    <row r="669" spans="1:16" x14ac:dyDescent="0.2">
      <c r="A669" s="116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117"/>
      <c r="M669" s="117"/>
      <c r="N669" s="117"/>
      <c r="O669" s="117"/>
      <c r="P669" s="117"/>
    </row>
    <row r="670" spans="1:16" x14ac:dyDescent="0.2">
      <c r="A670" s="118" t="s">
        <v>28</v>
      </c>
      <c r="B670" s="119"/>
      <c r="C670" s="119"/>
      <c r="D670" s="119"/>
      <c r="E670" s="119"/>
      <c r="F670" s="120"/>
      <c r="G670" s="120"/>
      <c r="H670" s="119"/>
      <c r="I670" s="119"/>
      <c r="J670" s="119"/>
      <c r="K670" s="119"/>
      <c r="L670" s="119"/>
      <c r="M670" s="119"/>
      <c r="N670" s="119"/>
      <c r="O670" s="134">
        <f>SUM(O603:O668)</f>
        <v>155127.56</v>
      </c>
      <c r="P670" s="135"/>
    </row>
    <row r="671" spans="1:16" x14ac:dyDescent="0.2">
      <c r="A671" s="116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117"/>
      <c r="M671" s="117"/>
      <c r="N671" s="117"/>
      <c r="O671" s="117"/>
      <c r="P671" s="117"/>
    </row>
    <row r="672" spans="1:16" x14ac:dyDescent="0.2">
      <c r="A672" s="107" t="s">
        <v>534</v>
      </c>
      <c r="B672" s="108"/>
      <c r="C672" s="108"/>
      <c r="D672" s="108"/>
      <c r="E672" s="108"/>
      <c r="F672" s="123"/>
      <c r="G672" s="123"/>
      <c r="H672" s="108"/>
      <c r="I672" s="108"/>
      <c r="J672" s="108"/>
      <c r="K672" s="108"/>
      <c r="L672" s="108"/>
      <c r="M672" s="108"/>
      <c r="N672" s="108"/>
      <c r="O672" s="108"/>
      <c r="P672" s="108"/>
    </row>
    <row r="673" spans="1:16" x14ac:dyDescent="0.2">
      <c r="A673" s="107" t="s">
        <v>535</v>
      </c>
      <c r="B673" s="108"/>
      <c r="C673" s="108"/>
      <c r="D673" s="108"/>
      <c r="E673" s="108"/>
      <c r="F673" s="123"/>
      <c r="G673" s="123"/>
      <c r="H673" s="108"/>
      <c r="I673" s="108"/>
      <c r="J673" s="108"/>
      <c r="K673" s="108"/>
      <c r="L673" s="108"/>
      <c r="M673" s="108"/>
      <c r="N673" s="108"/>
      <c r="O673" s="108"/>
      <c r="P673" s="108"/>
    </row>
    <row r="674" spans="1:16" ht="18" x14ac:dyDescent="0.2">
      <c r="A674" s="56" t="s">
        <v>14</v>
      </c>
      <c r="B674" s="55" t="s">
        <v>15</v>
      </c>
      <c r="C674" s="55" t="s">
        <v>16</v>
      </c>
      <c r="D674" s="55" t="s">
        <v>17</v>
      </c>
      <c r="E674" s="57" t="s">
        <v>18</v>
      </c>
      <c r="F674" s="55" t="s">
        <v>19</v>
      </c>
      <c r="G674" s="57" t="s">
        <v>20</v>
      </c>
      <c r="H674" s="55" t="s">
        <v>21</v>
      </c>
      <c r="I674" s="55" t="s">
        <v>22</v>
      </c>
      <c r="J674" s="55" t="s">
        <v>33</v>
      </c>
      <c r="K674" s="55" t="s">
        <v>34</v>
      </c>
      <c r="L674" s="55" t="s">
        <v>23</v>
      </c>
      <c r="M674" s="55" t="s">
        <v>35</v>
      </c>
      <c r="N674" s="55" t="s">
        <v>36</v>
      </c>
      <c r="O674" s="55" t="s">
        <v>24</v>
      </c>
      <c r="P674" s="55" t="s">
        <v>25</v>
      </c>
    </row>
    <row r="675" spans="1:16" ht="18" x14ac:dyDescent="0.2">
      <c r="A675" s="128" t="s">
        <v>64</v>
      </c>
      <c r="B675" s="129" t="s">
        <v>536</v>
      </c>
      <c r="C675" s="129" t="s">
        <v>537</v>
      </c>
      <c r="D675" s="129" t="s">
        <v>27</v>
      </c>
      <c r="E675" s="131">
        <v>38.369999999999997</v>
      </c>
      <c r="F675" s="114">
        <f>Relatório!F664</f>
        <v>16.745000000000001</v>
      </c>
      <c r="G675" s="114">
        <f>Relatório!G664</f>
        <v>16.745000000000001</v>
      </c>
      <c r="H675" s="21">
        <f t="shared" ref="H675:H676" si="384">TRUNC(F675+G675,2)</f>
        <v>33.49</v>
      </c>
      <c r="I675" s="114">
        <f t="shared" ref="I675:I676" si="385">$B$10</f>
        <v>20.52</v>
      </c>
      <c r="J675" s="22">
        <f t="shared" ref="J675:J676" si="386">F675+(I675/100*F675)</f>
        <v>20.181074000000002</v>
      </c>
      <c r="K675" s="22">
        <f t="shared" ref="K675:K676" si="387">G675+(I675/100*G675)</f>
        <v>20.181074000000002</v>
      </c>
      <c r="L675" s="21">
        <f t="shared" ref="L675:L676" si="388">TRUNC(J675+K675,2)</f>
        <v>40.36</v>
      </c>
      <c r="M675" s="115">
        <f t="shared" ref="M675:M676" si="389">IF((J675+K675),TRUNC((J675/(J675+K675)*O675),2),0)</f>
        <v>774.3</v>
      </c>
      <c r="N675" s="115">
        <f t="shared" ref="N675:N676" si="390">IF((J675+K675),TRUNC((K675/(J675+K675)*O675),2),0)</f>
        <v>774.3</v>
      </c>
      <c r="O675" s="21">
        <f t="shared" ref="O675:O676" si="391">TRUNC(L675*E675,2)</f>
        <v>1548.61</v>
      </c>
      <c r="P675" s="24" t="str">
        <f>IF(O675&lt;=(Relatório!O664*1.05),"PREÇO VÁLIDO","PREÇO INVÁLIDO")</f>
        <v>PREÇO VÁLIDO</v>
      </c>
    </row>
    <row r="676" spans="1:16" ht="18" x14ac:dyDescent="0.2">
      <c r="A676" s="110" t="s">
        <v>65</v>
      </c>
      <c r="B676" s="111">
        <v>98575</v>
      </c>
      <c r="C676" s="112" t="s">
        <v>538</v>
      </c>
      <c r="D676" s="112" t="s">
        <v>29</v>
      </c>
      <c r="E676" s="127">
        <v>103.21</v>
      </c>
      <c r="F676" s="114">
        <f>Relatório!F665</f>
        <v>35.07</v>
      </c>
      <c r="G676" s="114">
        <f>Relatório!G665</f>
        <v>40.549999999999997</v>
      </c>
      <c r="H676" s="21">
        <f t="shared" si="384"/>
        <v>75.62</v>
      </c>
      <c r="I676" s="114">
        <f t="shared" si="385"/>
        <v>20.52</v>
      </c>
      <c r="J676" s="22">
        <f t="shared" si="386"/>
        <v>42.266364000000003</v>
      </c>
      <c r="K676" s="22">
        <f t="shared" si="387"/>
        <v>48.870859999999993</v>
      </c>
      <c r="L676" s="21">
        <f t="shared" si="388"/>
        <v>91.13</v>
      </c>
      <c r="M676" s="115">
        <f t="shared" si="389"/>
        <v>4361.96</v>
      </c>
      <c r="N676" s="115">
        <f t="shared" si="390"/>
        <v>5043.55</v>
      </c>
      <c r="O676" s="21">
        <f t="shared" si="391"/>
        <v>9405.52</v>
      </c>
      <c r="P676" s="24" t="str">
        <f>IF(O676&lt;=(Relatório!O665*1.05),"PREÇO VÁLIDO","PREÇO INVÁLIDO")</f>
        <v>PREÇO VÁLIDO</v>
      </c>
    </row>
    <row r="677" spans="1:16" x14ac:dyDescent="0.2">
      <c r="A677" s="116"/>
      <c r="B677" s="117"/>
      <c r="C677" s="117"/>
      <c r="D677" s="117"/>
      <c r="E677" s="117"/>
      <c r="F677" s="117"/>
      <c r="G677" s="117"/>
      <c r="H677" s="117"/>
      <c r="I677" s="117"/>
      <c r="J677" s="117"/>
      <c r="K677" s="117"/>
      <c r="L677" s="117"/>
      <c r="M677" s="117"/>
      <c r="N677" s="117"/>
      <c r="O677" s="117"/>
      <c r="P677" s="117"/>
    </row>
    <row r="678" spans="1:16" x14ac:dyDescent="0.2">
      <c r="A678" s="107" t="s">
        <v>539</v>
      </c>
      <c r="B678" s="108"/>
      <c r="C678" s="108"/>
      <c r="D678" s="108"/>
      <c r="E678" s="108"/>
      <c r="F678" s="123"/>
      <c r="G678" s="123"/>
      <c r="H678" s="108"/>
      <c r="I678" s="108"/>
      <c r="J678" s="108"/>
      <c r="K678" s="108"/>
      <c r="L678" s="108"/>
      <c r="M678" s="108"/>
      <c r="N678" s="108"/>
      <c r="O678" s="108"/>
      <c r="P678" s="108"/>
    </row>
    <row r="679" spans="1:16" ht="18" x14ac:dyDescent="0.2">
      <c r="A679" s="56" t="s">
        <v>14</v>
      </c>
      <c r="B679" s="55" t="s">
        <v>15</v>
      </c>
      <c r="C679" s="55" t="s">
        <v>16</v>
      </c>
      <c r="D679" s="55" t="s">
        <v>17</v>
      </c>
      <c r="E679" s="57" t="s">
        <v>18</v>
      </c>
      <c r="F679" s="55" t="s">
        <v>19</v>
      </c>
      <c r="G679" s="57" t="s">
        <v>20</v>
      </c>
      <c r="H679" s="55" t="s">
        <v>21</v>
      </c>
      <c r="I679" s="55" t="s">
        <v>22</v>
      </c>
      <c r="J679" s="55" t="s">
        <v>33</v>
      </c>
      <c r="K679" s="55" t="s">
        <v>34</v>
      </c>
      <c r="L679" s="55" t="s">
        <v>23</v>
      </c>
      <c r="M679" s="55" t="s">
        <v>35</v>
      </c>
      <c r="N679" s="55" t="s">
        <v>36</v>
      </c>
      <c r="O679" s="55" t="s">
        <v>24</v>
      </c>
      <c r="P679" s="55" t="s">
        <v>25</v>
      </c>
    </row>
    <row r="680" spans="1:16" ht="18" x14ac:dyDescent="0.2">
      <c r="A680" s="128" t="s">
        <v>82</v>
      </c>
      <c r="B680" s="129" t="s">
        <v>540</v>
      </c>
      <c r="C680" s="129" t="s">
        <v>541</v>
      </c>
      <c r="D680" s="129" t="s">
        <v>27</v>
      </c>
      <c r="E680" s="132">
        <v>6.44</v>
      </c>
      <c r="F680" s="114">
        <f>Relatório!F669</f>
        <v>116.66500000000001</v>
      </c>
      <c r="G680" s="114">
        <f>Relatório!G669</f>
        <v>116.66500000000001</v>
      </c>
      <c r="H680" s="21">
        <f t="shared" ref="H680:H691" si="392">TRUNC(F680+G680,2)</f>
        <v>233.33</v>
      </c>
      <c r="I680" s="114">
        <f t="shared" ref="I680:I691" si="393">$B$10</f>
        <v>20.52</v>
      </c>
      <c r="J680" s="22">
        <f t="shared" ref="J680:J691" si="394">F680+(I680/100*F680)</f>
        <v>140.604658</v>
      </c>
      <c r="K680" s="22">
        <f t="shared" ref="K680:K691" si="395">G680+(I680/100*G680)</f>
        <v>140.604658</v>
      </c>
      <c r="L680" s="21">
        <f t="shared" ref="L680:L691" si="396">TRUNC(J680+K680,2)</f>
        <v>281.2</v>
      </c>
      <c r="M680" s="115">
        <f t="shared" ref="M680:M691" si="397">IF((J680+K680),TRUNC((J680/(J680+K680)*O680),2),0)</f>
        <v>905.46</v>
      </c>
      <c r="N680" s="115">
        <f t="shared" ref="N680:N691" si="398">IF((J680+K680),TRUNC((K680/(J680+K680)*O680),2),0)</f>
        <v>905.46</v>
      </c>
      <c r="O680" s="21">
        <f t="shared" ref="O680:O691" si="399">TRUNC(L680*E680,2)</f>
        <v>1810.92</v>
      </c>
      <c r="P680" s="24" t="str">
        <f>IF(O680&lt;=(Relatório!O669*1.05),"PREÇO VÁLIDO","PREÇO INVÁLIDO")</f>
        <v>PREÇO VÁLIDO</v>
      </c>
    </row>
    <row r="681" spans="1:16" ht="18" x14ac:dyDescent="0.2">
      <c r="A681" s="128" t="s">
        <v>82</v>
      </c>
      <c r="B681" s="129" t="s">
        <v>542</v>
      </c>
      <c r="C681" s="129" t="s">
        <v>543</v>
      </c>
      <c r="D681" s="129" t="s">
        <v>31</v>
      </c>
      <c r="E681" s="131">
        <v>12</v>
      </c>
      <c r="F681" s="114">
        <f>Relatório!F670</f>
        <v>19.754999999999999</v>
      </c>
      <c r="G681" s="114">
        <f>Relatório!G670</f>
        <v>19.754999999999999</v>
      </c>
      <c r="H681" s="21">
        <f t="shared" si="392"/>
        <v>39.51</v>
      </c>
      <c r="I681" s="114">
        <f t="shared" si="393"/>
        <v>20.52</v>
      </c>
      <c r="J681" s="22">
        <f t="shared" si="394"/>
        <v>23.808726</v>
      </c>
      <c r="K681" s="22">
        <f t="shared" si="395"/>
        <v>23.808726</v>
      </c>
      <c r="L681" s="21">
        <f t="shared" si="396"/>
        <v>47.61</v>
      </c>
      <c r="M681" s="115">
        <f t="shared" si="397"/>
        <v>285.66000000000003</v>
      </c>
      <c r="N681" s="115">
        <f t="shared" si="398"/>
        <v>285.66000000000003</v>
      </c>
      <c r="O681" s="21">
        <f t="shared" si="399"/>
        <v>571.32000000000005</v>
      </c>
      <c r="P681" s="24" t="str">
        <f>IF(O681&lt;=(Relatório!O670*1.05),"PREÇO VÁLIDO","PREÇO INVÁLIDO")</f>
        <v>PREÇO VÁLIDO</v>
      </c>
    </row>
    <row r="682" spans="1:16" ht="18" x14ac:dyDescent="0.2">
      <c r="A682" s="128" t="s">
        <v>82</v>
      </c>
      <c r="B682" s="129" t="s">
        <v>544</v>
      </c>
      <c r="C682" s="129" t="s">
        <v>545</v>
      </c>
      <c r="D682" s="129" t="s">
        <v>31</v>
      </c>
      <c r="E682" s="132">
        <v>4</v>
      </c>
      <c r="F682" s="114">
        <f>Relatório!F671</f>
        <v>60.725000000000001</v>
      </c>
      <c r="G682" s="114">
        <f>Relatório!G671</f>
        <v>60.725000000000001</v>
      </c>
      <c r="H682" s="21">
        <f t="shared" si="392"/>
        <v>121.45</v>
      </c>
      <c r="I682" s="114">
        <f t="shared" si="393"/>
        <v>20.52</v>
      </c>
      <c r="J682" s="22">
        <f t="shared" si="394"/>
        <v>73.185770000000005</v>
      </c>
      <c r="K682" s="22">
        <f t="shared" si="395"/>
        <v>73.185770000000005</v>
      </c>
      <c r="L682" s="21">
        <f t="shared" si="396"/>
        <v>146.37</v>
      </c>
      <c r="M682" s="115">
        <f t="shared" si="397"/>
        <v>292.74</v>
      </c>
      <c r="N682" s="115">
        <f t="shared" si="398"/>
        <v>292.74</v>
      </c>
      <c r="O682" s="21">
        <f t="shared" si="399"/>
        <v>585.48</v>
      </c>
      <c r="P682" s="24" t="str">
        <f>IF(O682&lt;=(Relatório!O671*1.05),"PREÇO VÁLIDO","PREÇO INVÁLIDO")</f>
        <v>PREÇO VÁLIDO</v>
      </c>
    </row>
    <row r="683" spans="1:16" ht="18" x14ac:dyDescent="0.2">
      <c r="A683" s="128" t="s">
        <v>82</v>
      </c>
      <c r="B683" s="129" t="s">
        <v>546</v>
      </c>
      <c r="C683" s="129" t="s">
        <v>547</v>
      </c>
      <c r="D683" s="129" t="s">
        <v>31</v>
      </c>
      <c r="E683" s="132">
        <v>9</v>
      </c>
      <c r="F683" s="114">
        <f>Relatório!F672</f>
        <v>73.584999999999994</v>
      </c>
      <c r="G683" s="114">
        <f>Relatório!G672</f>
        <v>73.584999999999994</v>
      </c>
      <c r="H683" s="21">
        <f t="shared" si="392"/>
        <v>147.16999999999999</v>
      </c>
      <c r="I683" s="114">
        <f t="shared" si="393"/>
        <v>20.52</v>
      </c>
      <c r="J683" s="22">
        <f t="shared" si="394"/>
        <v>88.684641999999997</v>
      </c>
      <c r="K683" s="22">
        <f t="shared" si="395"/>
        <v>88.684641999999997</v>
      </c>
      <c r="L683" s="21">
        <f t="shared" si="396"/>
        <v>177.36</v>
      </c>
      <c r="M683" s="115">
        <f t="shared" si="397"/>
        <v>798.12</v>
      </c>
      <c r="N683" s="115">
        <f t="shared" si="398"/>
        <v>798.12</v>
      </c>
      <c r="O683" s="21">
        <f t="shared" si="399"/>
        <v>1596.24</v>
      </c>
      <c r="P683" s="24" t="str">
        <f>IF(O683&lt;=(Relatório!O672*1.05),"PREÇO VÁLIDO","PREÇO INVÁLIDO")</f>
        <v>PREÇO VÁLIDO</v>
      </c>
    </row>
    <row r="684" spans="1:16" ht="18" x14ac:dyDescent="0.2">
      <c r="A684" s="128" t="s">
        <v>82</v>
      </c>
      <c r="B684" s="129" t="s">
        <v>548</v>
      </c>
      <c r="C684" s="129" t="s">
        <v>549</v>
      </c>
      <c r="D684" s="129" t="s">
        <v>31</v>
      </c>
      <c r="E684" s="132">
        <v>1</v>
      </c>
      <c r="F684" s="114">
        <f>Relatório!F673</f>
        <v>432.61500000000001</v>
      </c>
      <c r="G684" s="114">
        <f>Relatório!G673</f>
        <v>432.61500000000001</v>
      </c>
      <c r="H684" s="21">
        <f t="shared" si="392"/>
        <v>865.23</v>
      </c>
      <c r="I684" s="114">
        <f t="shared" si="393"/>
        <v>20.52</v>
      </c>
      <c r="J684" s="22">
        <f t="shared" si="394"/>
        <v>521.38759800000003</v>
      </c>
      <c r="K684" s="22">
        <f t="shared" si="395"/>
        <v>521.38759800000003</v>
      </c>
      <c r="L684" s="21">
        <f t="shared" si="396"/>
        <v>1042.77</v>
      </c>
      <c r="M684" s="115">
        <f t="shared" si="397"/>
        <v>521.38</v>
      </c>
      <c r="N684" s="115">
        <f t="shared" si="398"/>
        <v>521.38</v>
      </c>
      <c r="O684" s="21">
        <f t="shared" si="399"/>
        <v>1042.77</v>
      </c>
      <c r="P684" s="24" t="str">
        <f>IF(O684&lt;=(Relatório!O673*1.05),"PREÇO VÁLIDO","PREÇO INVÁLIDO")</f>
        <v>PREÇO VÁLIDO</v>
      </c>
    </row>
    <row r="685" spans="1:16" ht="18" x14ac:dyDescent="0.2">
      <c r="A685" s="128" t="s">
        <v>82</v>
      </c>
      <c r="B685" s="129" t="s">
        <v>550</v>
      </c>
      <c r="C685" s="129" t="s">
        <v>551</v>
      </c>
      <c r="D685" s="129" t="s">
        <v>31</v>
      </c>
      <c r="E685" s="131">
        <v>40</v>
      </c>
      <c r="F685" s="114">
        <f>Relatório!F674</f>
        <v>14.875</v>
      </c>
      <c r="G685" s="114">
        <f>Relatório!G674</f>
        <v>14.875</v>
      </c>
      <c r="H685" s="21">
        <f t="shared" si="392"/>
        <v>29.75</v>
      </c>
      <c r="I685" s="114">
        <f t="shared" si="393"/>
        <v>20.52</v>
      </c>
      <c r="J685" s="22">
        <f t="shared" si="394"/>
        <v>17.927350000000001</v>
      </c>
      <c r="K685" s="22">
        <f t="shared" si="395"/>
        <v>17.927350000000001</v>
      </c>
      <c r="L685" s="21">
        <f t="shared" si="396"/>
        <v>35.85</v>
      </c>
      <c r="M685" s="115">
        <f t="shared" si="397"/>
        <v>717</v>
      </c>
      <c r="N685" s="115">
        <f t="shared" si="398"/>
        <v>717</v>
      </c>
      <c r="O685" s="21">
        <f t="shared" si="399"/>
        <v>1434</v>
      </c>
      <c r="P685" s="24" t="str">
        <f>IF(O685&lt;=(Relatório!O674*1.05),"PREÇO VÁLIDO","PREÇO INVÁLIDO")</f>
        <v>PREÇO VÁLIDO</v>
      </c>
    </row>
    <row r="686" spans="1:16" ht="27" x14ac:dyDescent="0.2">
      <c r="A686" s="128" t="s">
        <v>186</v>
      </c>
      <c r="B686" s="129" t="s">
        <v>265</v>
      </c>
      <c r="C686" s="129" t="s">
        <v>266</v>
      </c>
      <c r="D686" s="129" t="s">
        <v>31</v>
      </c>
      <c r="E686" s="131">
        <v>12</v>
      </c>
      <c r="F686" s="114">
        <f>Relatório!F675</f>
        <v>22.254999999999999</v>
      </c>
      <c r="G686" s="114">
        <f>Relatório!G675</f>
        <v>22.254999999999999</v>
      </c>
      <c r="H686" s="21">
        <f t="shared" si="392"/>
        <v>44.51</v>
      </c>
      <c r="I686" s="114">
        <f t="shared" si="393"/>
        <v>20.52</v>
      </c>
      <c r="J686" s="22">
        <f t="shared" si="394"/>
        <v>26.821725999999998</v>
      </c>
      <c r="K686" s="22">
        <f t="shared" si="395"/>
        <v>26.821725999999998</v>
      </c>
      <c r="L686" s="21">
        <f t="shared" si="396"/>
        <v>53.64</v>
      </c>
      <c r="M686" s="115">
        <f t="shared" si="397"/>
        <v>321.83999999999997</v>
      </c>
      <c r="N686" s="115">
        <f t="shared" si="398"/>
        <v>321.83999999999997</v>
      </c>
      <c r="O686" s="21">
        <f t="shared" si="399"/>
        <v>643.67999999999995</v>
      </c>
      <c r="P686" s="24" t="str">
        <f>IF(O686&lt;=(Relatório!O675*1.05),"PREÇO VÁLIDO","PREÇO INVÁLIDO")</f>
        <v>PREÇO VÁLIDO</v>
      </c>
    </row>
    <row r="687" spans="1:16" ht="18" x14ac:dyDescent="0.2">
      <c r="A687" s="128" t="s">
        <v>82</v>
      </c>
      <c r="B687" s="129" t="s">
        <v>552</v>
      </c>
      <c r="C687" s="129" t="s">
        <v>553</v>
      </c>
      <c r="D687" s="129" t="s">
        <v>31</v>
      </c>
      <c r="E687" s="130">
        <v>152</v>
      </c>
      <c r="F687" s="114">
        <f>Relatório!F676</f>
        <v>3.31</v>
      </c>
      <c r="G687" s="114">
        <f>Relatório!G676</f>
        <v>3.31</v>
      </c>
      <c r="H687" s="21">
        <f t="shared" si="392"/>
        <v>6.62</v>
      </c>
      <c r="I687" s="114">
        <f t="shared" si="393"/>
        <v>20.52</v>
      </c>
      <c r="J687" s="22">
        <f t="shared" si="394"/>
        <v>3.9892120000000002</v>
      </c>
      <c r="K687" s="22">
        <f t="shared" si="395"/>
        <v>3.9892120000000002</v>
      </c>
      <c r="L687" s="21">
        <f t="shared" si="396"/>
        <v>7.97</v>
      </c>
      <c r="M687" s="115">
        <f t="shared" si="397"/>
        <v>605.72</v>
      </c>
      <c r="N687" s="115">
        <f t="shared" si="398"/>
        <v>605.72</v>
      </c>
      <c r="O687" s="21">
        <f t="shared" si="399"/>
        <v>1211.44</v>
      </c>
      <c r="P687" s="24" t="str">
        <f>IF(O687&lt;=(Relatório!O676*1.05),"PREÇO VÁLIDO","PREÇO INVÁLIDO")</f>
        <v>PREÇO VÁLIDO</v>
      </c>
    </row>
    <row r="688" spans="1:16" ht="18" x14ac:dyDescent="0.2">
      <c r="A688" s="128" t="s">
        <v>82</v>
      </c>
      <c r="B688" s="129" t="s">
        <v>554</v>
      </c>
      <c r="C688" s="129" t="s">
        <v>555</v>
      </c>
      <c r="D688" s="129" t="s">
        <v>29</v>
      </c>
      <c r="E688" s="132">
        <v>1.8</v>
      </c>
      <c r="F688" s="114">
        <f>Relatório!F677</f>
        <v>178.76499999999999</v>
      </c>
      <c r="G688" s="114">
        <f>Relatório!G677</f>
        <v>178.76499999999999</v>
      </c>
      <c r="H688" s="21">
        <f t="shared" si="392"/>
        <v>357.53</v>
      </c>
      <c r="I688" s="114">
        <f t="shared" si="393"/>
        <v>20.52</v>
      </c>
      <c r="J688" s="22">
        <f t="shared" si="394"/>
        <v>215.44757799999999</v>
      </c>
      <c r="K688" s="22">
        <f t="shared" si="395"/>
        <v>215.44757799999999</v>
      </c>
      <c r="L688" s="21">
        <f t="shared" si="396"/>
        <v>430.89</v>
      </c>
      <c r="M688" s="115">
        <f t="shared" si="397"/>
        <v>387.8</v>
      </c>
      <c r="N688" s="115">
        <f t="shared" si="398"/>
        <v>387.8</v>
      </c>
      <c r="O688" s="21">
        <f t="shared" si="399"/>
        <v>775.6</v>
      </c>
      <c r="P688" s="24" t="str">
        <f>IF(O688&lt;=(Relatório!O677*1.05),"PREÇO VÁLIDO","PREÇO INVÁLIDO")</f>
        <v>PREÇO VÁLIDO</v>
      </c>
    </row>
    <row r="689" spans="1:16" ht="18" x14ac:dyDescent="0.2">
      <c r="A689" s="110" t="s">
        <v>65</v>
      </c>
      <c r="B689" s="124">
        <v>100867</v>
      </c>
      <c r="C689" s="112" t="s">
        <v>556</v>
      </c>
      <c r="D689" s="112" t="s">
        <v>31</v>
      </c>
      <c r="E689" s="136">
        <v>1</v>
      </c>
      <c r="F689" s="114">
        <f>Relatório!F678</f>
        <v>345.78</v>
      </c>
      <c r="G689" s="114">
        <f>Relatório!G678</f>
        <v>32.130000000000003</v>
      </c>
      <c r="H689" s="21">
        <f t="shared" si="392"/>
        <v>377.91</v>
      </c>
      <c r="I689" s="114">
        <f t="shared" si="393"/>
        <v>20.52</v>
      </c>
      <c r="J689" s="22">
        <f t="shared" si="394"/>
        <v>416.73405599999995</v>
      </c>
      <c r="K689" s="22">
        <f t="shared" si="395"/>
        <v>38.723076000000006</v>
      </c>
      <c r="L689" s="21">
        <f t="shared" si="396"/>
        <v>455.45</v>
      </c>
      <c r="M689" s="115">
        <f t="shared" si="397"/>
        <v>416.72</v>
      </c>
      <c r="N689" s="115">
        <f t="shared" si="398"/>
        <v>38.72</v>
      </c>
      <c r="O689" s="21">
        <f t="shared" si="399"/>
        <v>455.45</v>
      </c>
      <c r="P689" s="24" t="str">
        <f>IF(O689&lt;=(Relatório!O678*1.05),"PREÇO VÁLIDO","PREÇO INVÁLIDO")</f>
        <v>PREÇO VÁLIDO</v>
      </c>
    </row>
    <row r="690" spans="1:16" ht="18" x14ac:dyDescent="0.2">
      <c r="A690" s="110" t="s">
        <v>65</v>
      </c>
      <c r="B690" s="124">
        <v>100868</v>
      </c>
      <c r="C690" s="112" t="s">
        <v>557</v>
      </c>
      <c r="D690" s="112" t="s">
        <v>31</v>
      </c>
      <c r="E690" s="136">
        <v>2</v>
      </c>
      <c r="F690" s="114">
        <f>Relatório!F679</f>
        <v>358.6</v>
      </c>
      <c r="G690" s="114">
        <f>Relatório!G679</f>
        <v>32.130000000000003</v>
      </c>
      <c r="H690" s="21">
        <f t="shared" si="392"/>
        <v>390.73</v>
      </c>
      <c r="I690" s="114">
        <f t="shared" si="393"/>
        <v>20.52</v>
      </c>
      <c r="J690" s="22">
        <f t="shared" si="394"/>
        <v>432.18472000000003</v>
      </c>
      <c r="K690" s="22">
        <f t="shared" si="395"/>
        <v>38.723076000000006</v>
      </c>
      <c r="L690" s="21">
        <f t="shared" si="396"/>
        <v>470.9</v>
      </c>
      <c r="M690" s="115">
        <f t="shared" si="397"/>
        <v>864.35</v>
      </c>
      <c r="N690" s="115">
        <f t="shared" si="398"/>
        <v>77.44</v>
      </c>
      <c r="O690" s="21">
        <f t="shared" si="399"/>
        <v>941.8</v>
      </c>
      <c r="P690" s="24" t="str">
        <f>IF(O690&lt;=(Relatório!O679*1.05),"PREÇO VÁLIDO","PREÇO INVÁLIDO")</f>
        <v>PREÇO VÁLIDO</v>
      </c>
    </row>
    <row r="691" spans="1:16" ht="18" x14ac:dyDescent="0.2">
      <c r="A691" s="110" t="s">
        <v>65</v>
      </c>
      <c r="B691" s="124">
        <v>104658</v>
      </c>
      <c r="C691" s="112" t="s">
        <v>558</v>
      </c>
      <c r="D691" s="112" t="s">
        <v>27</v>
      </c>
      <c r="E691" s="136">
        <v>2.38</v>
      </c>
      <c r="F691" s="114">
        <f>Relatório!F680</f>
        <v>93.2</v>
      </c>
      <c r="G691" s="114">
        <f>Relatório!G680</f>
        <v>40.89</v>
      </c>
      <c r="H691" s="21">
        <f t="shared" si="392"/>
        <v>134.09</v>
      </c>
      <c r="I691" s="114">
        <f t="shared" si="393"/>
        <v>20.52</v>
      </c>
      <c r="J691" s="22">
        <f t="shared" si="394"/>
        <v>112.32464</v>
      </c>
      <c r="K691" s="22">
        <f t="shared" si="395"/>
        <v>49.280628</v>
      </c>
      <c r="L691" s="21">
        <f t="shared" si="396"/>
        <v>161.6</v>
      </c>
      <c r="M691" s="115">
        <f t="shared" si="397"/>
        <v>267.31</v>
      </c>
      <c r="N691" s="115">
        <f t="shared" si="398"/>
        <v>117.28</v>
      </c>
      <c r="O691" s="21">
        <f t="shared" si="399"/>
        <v>384.6</v>
      </c>
      <c r="P691" s="24" t="str">
        <f>IF(O691&lt;=(Relatório!O680*1.05),"PREÇO VÁLIDO","PREÇO INVÁLIDO")</f>
        <v>PREÇO VÁLIDO</v>
      </c>
    </row>
    <row r="692" spans="1:16" x14ac:dyDescent="0.2">
      <c r="A692" s="116"/>
      <c r="B692" s="117"/>
      <c r="C692" s="117"/>
      <c r="D692" s="117"/>
      <c r="E692" s="117"/>
      <c r="F692" s="117"/>
      <c r="G692" s="117"/>
      <c r="H692" s="117"/>
      <c r="I692" s="117"/>
      <c r="J692" s="117"/>
      <c r="K692" s="117"/>
      <c r="L692" s="117"/>
      <c r="M692" s="117"/>
      <c r="N692" s="117"/>
      <c r="O692" s="117"/>
      <c r="P692" s="117"/>
    </row>
    <row r="693" spans="1:16" x14ac:dyDescent="0.2">
      <c r="A693" s="107" t="s">
        <v>559</v>
      </c>
      <c r="B693" s="108"/>
      <c r="C693" s="108"/>
      <c r="D693" s="108"/>
      <c r="E693" s="108"/>
      <c r="F693" s="123"/>
      <c r="G693" s="123"/>
      <c r="H693" s="108"/>
      <c r="I693" s="108"/>
      <c r="J693" s="108"/>
      <c r="K693" s="108"/>
      <c r="L693" s="108"/>
      <c r="M693" s="108"/>
      <c r="N693" s="108"/>
      <c r="O693" s="108"/>
      <c r="P693" s="108"/>
    </row>
    <row r="694" spans="1:16" ht="18" x14ac:dyDescent="0.2">
      <c r="A694" s="56" t="s">
        <v>14</v>
      </c>
      <c r="B694" s="55" t="s">
        <v>15</v>
      </c>
      <c r="C694" s="55" t="s">
        <v>16</v>
      </c>
      <c r="D694" s="55" t="s">
        <v>17</v>
      </c>
      <c r="E694" s="57" t="s">
        <v>18</v>
      </c>
      <c r="F694" s="55" t="s">
        <v>19</v>
      </c>
      <c r="G694" s="57" t="s">
        <v>20</v>
      </c>
      <c r="H694" s="55" t="s">
        <v>21</v>
      </c>
      <c r="I694" s="55" t="s">
        <v>22</v>
      </c>
      <c r="J694" s="55" t="s">
        <v>33</v>
      </c>
      <c r="K694" s="55" t="s">
        <v>34</v>
      </c>
      <c r="L694" s="55" t="s">
        <v>23</v>
      </c>
      <c r="M694" s="55" t="s">
        <v>35</v>
      </c>
      <c r="N694" s="55" t="s">
        <v>36</v>
      </c>
      <c r="O694" s="55" t="s">
        <v>24</v>
      </c>
      <c r="P694" s="55" t="s">
        <v>25</v>
      </c>
    </row>
    <row r="695" spans="1:16" ht="18" x14ac:dyDescent="0.2">
      <c r="A695" s="128" t="s">
        <v>82</v>
      </c>
      <c r="B695" s="129" t="s">
        <v>560</v>
      </c>
      <c r="C695" s="129" t="s">
        <v>561</v>
      </c>
      <c r="D695" s="129" t="s">
        <v>27</v>
      </c>
      <c r="E695" s="130">
        <v>756.78</v>
      </c>
      <c r="F695" s="114">
        <f>Relatório!F684</f>
        <v>2</v>
      </c>
      <c r="G695" s="114">
        <f>Relatório!G684</f>
        <v>2</v>
      </c>
      <c r="H695" s="21">
        <f t="shared" ref="H695:H696" si="400">TRUNC(F695+G695,2)</f>
        <v>4</v>
      </c>
      <c r="I695" s="114">
        <f t="shared" ref="I695:I696" si="401">$B$10</f>
        <v>20.52</v>
      </c>
      <c r="J695" s="22">
        <f t="shared" ref="J695:J696" si="402">F695+(I695/100*F695)</f>
        <v>2.4104000000000001</v>
      </c>
      <c r="K695" s="22">
        <f t="shared" ref="K695:K696" si="403">G695+(I695/100*G695)</f>
        <v>2.4104000000000001</v>
      </c>
      <c r="L695" s="21">
        <f t="shared" ref="L695:L696" si="404">TRUNC(J695+K695,2)</f>
        <v>4.82</v>
      </c>
      <c r="M695" s="115">
        <f t="shared" ref="M695:M696" si="405">IF((J695+K695),TRUNC((J695/(J695+K695)*O695),2),0)</f>
        <v>1823.83</v>
      </c>
      <c r="N695" s="115">
        <f t="shared" ref="N695:N696" si="406">IF((J695+K695),TRUNC((K695/(J695+K695)*O695),2),0)</f>
        <v>1823.83</v>
      </c>
      <c r="O695" s="21">
        <f t="shared" ref="O695:O696" si="407">TRUNC(L695*E695,2)</f>
        <v>3647.67</v>
      </c>
      <c r="P695" s="24" t="str">
        <f>IF(O695&lt;=(Relatório!O684*1.05),"PREÇO VÁLIDO","PREÇO INVÁLIDO")</f>
        <v>PREÇO VÁLIDO</v>
      </c>
    </row>
    <row r="696" spans="1:16" ht="18" x14ac:dyDescent="0.2">
      <c r="A696" s="110" t="s">
        <v>65</v>
      </c>
      <c r="B696" s="111">
        <v>97637</v>
      </c>
      <c r="C696" s="112" t="s">
        <v>562</v>
      </c>
      <c r="D696" s="112" t="s">
        <v>27</v>
      </c>
      <c r="E696" s="126">
        <v>57.26</v>
      </c>
      <c r="F696" s="114">
        <f>Relatório!F685</f>
        <v>0.43</v>
      </c>
      <c r="G696" s="114">
        <f>Relatório!G685</f>
        <v>2.6</v>
      </c>
      <c r="H696" s="21">
        <f t="shared" si="400"/>
        <v>3.03</v>
      </c>
      <c r="I696" s="114">
        <f t="shared" si="401"/>
        <v>20.52</v>
      </c>
      <c r="J696" s="22">
        <f t="shared" si="402"/>
        <v>0.51823600000000003</v>
      </c>
      <c r="K696" s="22">
        <f t="shared" si="403"/>
        <v>3.1335199999999999</v>
      </c>
      <c r="L696" s="21">
        <f t="shared" si="404"/>
        <v>3.65</v>
      </c>
      <c r="M696" s="115">
        <f t="shared" si="405"/>
        <v>29.65</v>
      </c>
      <c r="N696" s="115">
        <f t="shared" si="406"/>
        <v>179.33</v>
      </c>
      <c r="O696" s="21">
        <f t="shared" si="407"/>
        <v>208.99</v>
      </c>
      <c r="P696" s="24" t="str">
        <f>IF(O696&lt;=(Relatório!O685*1.05),"PREÇO VÁLIDO","PREÇO INVÁLIDO")</f>
        <v>PREÇO VÁLIDO</v>
      </c>
    </row>
    <row r="697" spans="1:16" x14ac:dyDescent="0.2">
      <c r="A697" s="116"/>
      <c r="B697" s="117"/>
      <c r="C697" s="117"/>
      <c r="D697" s="117"/>
      <c r="E697" s="117"/>
      <c r="F697" s="117"/>
      <c r="G697" s="117"/>
      <c r="H697" s="117"/>
      <c r="I697" s="117"/>
      <c r="J697" s="117"/>
      <c r="K697" s="117"/>
      <c r="L697" s="117"/>
      <c r="M697" s="117"/>
      <c r="N697" s="117"/>
      <c r="O697" s="117"/>
      <c r="P697" s="117"/>
    </row>
    <row r="698" spans="1:16" x14ac:dyDescent="0.2">
      <c r="A698" s="118" t="s">
        <v>28</v>
      </c>
      <c r="B698" s="119"/>
      <c r="C698" s="119"/>
      <c r="D698" s="119"/>
      <c r="E698" s="119"/>
      <c r="F698" s="120"/>
      <c r="G698" s="120"/>
      <c r="H698" s="119"/>
      <c r="I698" s="119"/>
      <c r="J698" s="119"/>
      <c r="K698" s="119"/>
      <c r="L698" s="119"/>
      <c r="M698" s="119"/>
      <c r="N698" s="119"/>
      <c r="O698" s="121">
        <f>SUM(O675:O696)</f>
        <v>26264.09</v>
      </c>
      <c r="P698" s="122"/>
    </row>
    <row r="699" spans="1:16" x14ac:dyDescent="0.2">
      <c r="A699" s="116"/>
      <c r="B699" s="117"/>
      <c r="C699" s="117"/>
      <c r="D699" s="117"/>
      <c r="E699" s="117"/>
      <c r="F699" s="117"/>
      <c r="G699" s="117"/>
      <c r="H699" s="117"/>
      <c r="I699" s="117"/>
      <c r="J699" s="117"/>
      <c r="K699" s="117"/>
      <c r="L699" s="117"/>
      <c r="M699" s="117"/>
      <c r="N699" s="117"/>
      <c r="O699" s="117"/>
      <c r="P699" s="117"/>
    </row>
    <row r="700" spans="1:16" x14ac:dyDescent="0.2">
      <c r="A700" s="107" t="s">
        <v>563</v>
      </c>
      <c r="B700" s="108"/>
      <c r="C700" s="108"/>
      <c r="D700" s="108"/>
      <c r="E700" s="108"/>
      <c r="F700" s="123"/>
      <c r="G700" s="123"/>
      <c r="H700" s="108"/>
      <c r="I700" s="108"/>
      <c r="J700" s="108"/>
      <c r="K700" s="108"/>
      <c r="L700" s="108"/>
      <c r="M700" s="108"/>
      <c r="N700" s="108"/>
      <c r="O700" s="108"/>
      <c r="P700" s="108"/>
    </row>
    <row r="701" spans="1:16" ht="18" x14ac:dyDescent="0.2">
      <c r="A701" s="56" t="s">
        <v>14</v>
      </c>
      <c r="B701" s="55" t="s">
        <v>15</v>
      </c>
      <c r="C701" s="55" t="s">
        <v>16</v>
      </c>
      <c r="D701" s="55" t="s">
        <v>17</v>
      </c>
      <c r="E701" s="57" t="s">
        <v>18</v>
      </c>
      <c r="F701" s="55" t="s">
        <v>19</v>
      </c>
      <c r="G701" s="57" t="s">
        <v>20</v>
      </c>
      <c r="H701" s="55" t="s">
        <v>21</v>
      </c>
      <c r="I701" s="55" t="s">
        <v>22</v>
      </c>
      <c r="J701" s="55" t="s">
        <v>33</v>
      </c>
      <c r="K701" s="55" t="s">
        <v>34</v>
      </c>
      <c r="L701" s="55" t="s">
        <v>23</v>
      </c>
      <c r="M701" s="55" t="s">
        <v>35</v>
      </c>
      <c r="N701" s="55" t="s">
        <v>36</v>
      </c>
      <c r="O701" s="55" t="s">
        <v>24</v>
      </c>
      <c r="P701" s="55" t="s">
        <v>25</v>
      </c>
    </row>
    <row r="702" spans="1:16" ht="18" x14ac:dyDescent="0.2">
      <c r="A702" s="128" t="s">
        <v>64</v>
      </c>
      <c r="B702" s="129" t="s">
        <v>564</v>
      </c>
      <c r="C702" s="129" t="s">
        <v>565</v>
      </c>
      <c r="D702" s="129" t="s">
        <v>31</v>
      </c>
      <c r="E702" s="132">
        <v>1</v>
      </c>
      <c r="F702" s="114">
        <f>Relatório!F691</f>
        <v>0</v>
      </c>
      <c r="G702" s="114">
        <f>Relatório!G691</f>
        <v>112662.15</v>
      </c>
      <c r="H702" s="21">
        <f t="shared" ref="H702" si="408">TRUNC(F702+G702,2)</f>
        <v>112662.15</v>
      </c>
      <c r="I702" s="114">
        <f t="shared" ref="I702" si="409">$B$10</f>
        <v>20.52</v>
      </c>
      <c r="J702" s="22">
        <f t="shared" ref="J702" si="410">F702+(I702/100*F702)</f>
        <v>0</v>
      </c>
      <c r="K702" s="22">
        <f t="shared" ref="K702" si="411">G702+(I702/100*G702)</f>
        <v>135780.42317999998</v>
      </c>
      <c r="L702" s="21">
        <f t="shared" ref="L702" si="412">TRUNC(J702+K702,2)</f>
        <v>135780.42000000001</v>
      </c>
      <c r="M702" s="115">
        <f t="shared" ref="M702" si="413">IF((J702+K702),TRUNC((J702/(J702+K702)*O702),2),0)</f>
        <v>0</v>
      </c>
      <c r="N702" s="115">
        <f t="shared" ref="N702" si="414">IF((J702+K702),TRUNC((K702/(J702+K702)*O702),2),0)</f>
        <v>135780.42000000001</v>
      </c>
      <c r="O702" s="21">
        <f t="shared" ref="O702" si="415">TRUNC(L702*E702,2)</f>
        <v>135780.42000000001</v>
      </c>
      <c r="P702" s="24" t="str">
        <f>IF(O702&lt;=(Relatório!O691*1.05),"PREÇO VÁLIDO","PREÇO INVÁLIDO")</f>
        <v>PREÇO VÁLIDO</v>
      </c>
    </row>
    <row r="703" spans="1:16" x14ac:dyDescent="0.2">
      <c r="A703" s="116"/>
      <c r="B703" s="117"/>
      <c r="C703" s="117"/>
      <c r="D703" s="117"/>
      <c r="E703" s="117"/>
      <c r="F703" s="117"/>
      <c r="G703" s="117"/>
      <c r="H703" s="117"/>
      <c r="I703" s="117"/>
      <c r="J703" s="117"/>
      <c r="K703" s="117"/>
      <c r="L703" s="117"/>
      <c r="M703" s="117"/>
      <c r="N703" s="117"/>
      <c r="O703" s="117"/>
      <c r="P703" s="117"/>
    </row>
    <row r="704" spans="1:16" x14ac:dyDescent="0.2">
      <c r="A704" s="118" t="s">
        <v>28</v>
      </c>
      <c r="B704" s="119"/>
      <c r="C704" s="119"/>
      <c r="D704" s="119"/>
      <c r="E704" s="119"/>
      <c r="F704" s="119"/>
      <c r="G704" s="119"/>
      <c r="H704" s="119"/>
      <c r="I704" s="119"/>
      <c r="J704" s="119"/>
      <c r="K704" s="119"/>
      <c r="L704" s="119"/>
      <c r="M704" s="119"/>
      <c r="N704" s="119"/>
      <c r="O704" s="134">
        <f>O702</f>
        <v>135780.42000000001</v>
      </c>
      <c r="P704" s="135"/>
    </row>
    <row r="705" spans="1:16" x14ac:dyDescent="0.2">
      <c r="A705" s="116"/>
      <c r="B705" s="117"/>
      <c r="C705" s="117"/>
      <c r="D705" s="117"/>
      <c r="E705" s="117"/>
      <c r="F705" s="117"/>
      <c r="G705" s="117"/>
      <c r="H705" s="117"/>
      <c r="I705" s="117"/>
      <c r="J705" s="117"/>
      <c r="K705" s="117"/>
      <c r="L705" s="117"/>
      <c r="M705" s="117"/>
      <c r="N705" s="117"/>
      <c r="O705" s="117"/>
      <c r="P705" s="117"/>
    </row>
    <row r="706" spans="1:16" x14ac:dyDescent="0.2">
      <c r="A706" s="118" t="s">
        <v>32</v>
      </c>
      <c r="B706" s="119"/>
      <c r="C706" s="119"/>
      <c r="D706" s="119"/>
      <c r="E706" s="119"/>
      <c r="F706" s="119"/>
      <c r="G706" s="119"/>
      <c r="H706" s="119"/>
      <c r="I706" s="119"/>
      <c r="J706" s="119"/>
      <c r="K706" s="119"/>
      <c r="L706" s="119"/>
      <c r="M706" s="119"/>
      <c r="N706" s="119"/>
      <c r="O706" s="138">
        <f>O704+O698+O670+O597+O580+O560+O543+O508+O432+O390+O270+O247+O237+O215+O204+O66+O18</f>
        <v>2315241.4900000002</v>
      </c>
      <c r="P706" s="139"/>
    </row>
  </sheetData>
  <sheetProtection algorithmName="SHA-512" hashValue="W+94Jpi2+rKRdsHbpbX+KYATm9Ap4kPYN8LzY1VYa3KMikNjNiqabPJH0s6Gm1qfCZFoSa7FLeEmSjZddQAhSw==" saltValue="Qen2eCMEHU18rajMxo0ldA==" spinCount="100000" sheet="1" objects="1" scenarios="1"/>
  <autoFilter ref="A14:P706" xr:uid="{A05CF796-8123-4B38-B5EB-8414F4311F11}"/>
  <mergeCells count="3">
    <mergeCell ref="M7:N7"/>
    <mergeCell ref="H8:J8"/>
    <mergeCell ref="H10:J10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A861-B21B-40DB-A7AA-9BD393DC0D9A}">
  <dimension ref="A1:AY695"/>
  <sheetViews>
    <sheetView topLeftCell="A13" workbookViewId="0">
      <selection activeCell="F13" sqref="F13"/>
    </sheetView>
  </sheetViews>
  <sheetFormatPr defaultColWidth="13.5703125" defaultRowHeight="12.75" x14ac:dyDescent="0.2"/>
  <cols>
    <col min="1" max="2" width="13.5703125" style="28" customWidth="1"/>
    <col min="3" max="3" width="73.5703125" style="28" customWidth="1"/>
    <col min="4" max="5" width="13.5703125" style="28" customWidth="1"/>
    <col min="6" max="6" width="14.5703125" style="28" customWidth="1"/>
    <col min="7" max="7" width="15.28515625" style="28" customWidth="1"/>
    <col min="8" max="16384" width="13.5703125" style="28"/>
  </cols>
  <sheetData>
    <row r="1" spans="1:51" x14ac:dyDescent="0.2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/>
      <c r="Q1"/>
      <c r="R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</row>
    <row r="2" spans="1:51" x14ac:dyDescent="0.2">
      <c r="A2" s="64" t="s">
        <v>67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/>
      <c r="Q2"/>
      <c r="R2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</row>
    <row r="3" spans="1:51" ht="18" x14ac:dyDescent="0.2">
      <c r="A3" s="56" t="s">
        <v>14</v>
      </c>
      <c r="B3" s="55" t="s">
        <v>15</v>
      </c>
      <c r="C3" s="55" t="s">
        <v>16</v>
      </c>
      <c r="D3" s="55" t="s">
        <v>17</v>
      </c>
      <c r="E3" s="57" t="s">
        <v>18</v>
      </c>
      <c r="F3" s="53" t="s">
        <v>19</v>
      </c>
      <c r="G3" s="54" t="s">
        <v>20</v>
      </c>
      <c r="H3" s="55" t="s">
        <v>21</v>
      </c>
      <c r="I3" s="53" t="s">
        <v>22</v>
      </c>
      <c r="J3" s="55" t="s">
        <v>33</v>
      </c>
      <c r="K3" s="55" t="s">
        <v>34</v>
      </c>
      <c r="L3" s="55" t="s">
        <v>23</v>
      </c>
      <c r="M3" s="55" t="s">
        <v>35</v>
      </c>
      <c r="N3" s="55" t="s">
        <v>36</v>
      </c>
      <c r="O3" s="55" t="s">
        <v>24</v>
      </c>
      <c r="P3"/>
      <c r="Q3"/>
      <c r="R3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</row>
    <row r="4" spans="1:51" x14ac:dyDescent="0.2">
      <c r="A4" s="59" t="s">
        <v>65</v>
      </c>
      <c r="B4" s="36">
        <v>98459</v>
      </c>
      <c r="C4" s="35" t="s">
        <v>68</v>
      </c>
      <c r="D4" s="35" t="s">
        <v>27</v>
      </c>
      <c r="E4" s="66">
        <v>57.26</v>
      </c>
      <c r="F4" s="67">
        <v>58.04</v>
      </c>
      <c r="G4" s="67">
        <v>31.11</v>
      </c>
      <c r="H4" s="39">
        <v>89.15</v>
      </c>
      <c r="I4" s="39">
        <v>20.52</v>
      </c>
      <c r="J4" s="39"/>
      <c r="K4" s="39"/>
      <c r="L4" s="42">
        <v>107.44</v>
      </c>
      <c r="M4" s="42"/>
      <c r="N4" s="42"/>
      <c r="O4" s="44">
        <v>6152.01</v>
      </c>
      <c r="P4"/>
      <c r="Q4"/>
      <c r="R4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</row>
    <row r="5" spans="1:51" ht="18" x14ac:dyDescent="0.2">
      <c r="A5" s="59" t="s">
        <v>65</v>
      </c>
      <c r="B5" s="36">
        <v>99059</v>
      </c>
      <c r="C5" s="35" t="s">
        <v>69</v>
      </c>
      <c r="D5" s="35" t="s">
        <v>29</v>
      </c>
      <c r="E5" s="66">
        <v>89.9</v>
      </c>
      <c r="F5" s="67">
        <v>54.85</v>
      </c>
      <c r="G5" s="67">
        <v>35.369999999999997</v>
      </c>
      <c r="H5" s="39">
        <v>90.22</v>
      </c>
      <c r="I5" s="39">
        <v>20.52</v>
      </c>
      <c r="J5" s="39"/>
      <c r="K5" s="39"/>
      <c r="L5" s="42">
        <v>108.73</v>
      </c>
      <c r="M5" s="42"/>
      <c r="N5" s="42"/>
      <c r="O5" s="44">
        <v>9774.82</v>
      </c>
      <c r="P5"/>
      <c r="Q5"/>
      <c r="R5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</row>
    <row r="6" spans="1:51" x14ac:dyDescent="0.2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/>
      <c r="Q6"/>
      <c r="R6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</row>
    <row r="7" spans="1:51" x14ac:dyDescent="0.2">
      <c r="A7" s="68" t="s">
        <v>28</v>
      </c>
      <c r="B7" s="69"/>
      <c r="C7" s="69"/>
      <c r="D7" s="69"/>
      <c r="E7" s="69"/>
      <c r="F7" s="70"/>
      <c r="G7" s="70"/>
      <c r="H7" s="69"/>
      <c r="I7" s="69"/>
      <c r="J7" s="69"/>
      <c r="K7" s="69"/>
      <c r="L7" s="69"/>
      <c r="M7" s="69"/>
      <c r="N7" s="69"/>
      <c r="O7" s="46">
        <f>SUM(O4:O5)</f>
        <v>15926.83</v>
      </c>
      <c r="P7"/>
      <c r="Q7"/>
      <c r="R7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</row>
    <row r="8" spans="1:51" x14ac:dyDescent="0.2">
      <c r="A8" s="62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/>
      <c r="Q8"/>
      <c r="R8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</row>
    <row r="9" spans="1:51" x14ac:dyDescent="0.2">
      <c r="A9" s="64" t="s">
        <v>70</v>
      </c>
      <c r="B9" s="65"/>
      <c r="C9" s="65"/>
      <c r="D9" s="65"/>
      <c r="E9" s="65"/>
      <c r="F9" s="71"/>
      <c r="G9" s="71"/>
      <c r="H9" s="65"/>
      <c r="I9" s="65"/>
      <c r="J9" s="65"/>
      <c r="K9" s="65"/>
      <c r="L9" s="65"/>
      <c r="M9" s="65"/>
      <c r="N9" s="65"/>
      <c r="O9" s="65"/>
      <c r="P9"/>
      <c r="Q9"/>
      <c r="R9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</row>
    <row r="10" spans="1:51" x14ac:dyDescent="0.2">
      <c r="A10" s="64" t="s">
        <v>71</v>
      </c>
      <c r="B10" s="65"/>
      <c r="C10" s="65"/>
      <c r="D10" s="65"/>
      <c r="E10" s="65"/>
      <c r="F10" s="71"/>
      <c r="G10" s="71"/>
      <c r="H10" s="65"/>
      <c r="I10" s="65"/>
      <c r="J10" s="65"/>
      <c r="K10" s="65"/>
      <c r="L10" s="65"/>
      <c r="M10" s="65"/>
      <c r="N10" s="65"/>
      <c r="O10" s="65"/>
      <c r="P10"/>
      <c r="Q10"/>
      <c r="R10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</row>
    <row r="11" spans="1:51" ht="18" x14ac:dyDescent="0.2">
      <c r="A11" s="56" t="s">
        <v>14</v>
      </c>
      <c r="B11" s="55" t="s">
        <v>15</v>
      </c>
      <c r="C11" s="55" t="s">
        <v>16</v>
      </c>
      <c r="D11" s="55" t="s">
        <v>17</v>
      </c>
      <c r="E11" s="57" t="s">
        <v>18</v>
      </c>
      <c r="F11" s="53" t="s">
        <v>19</v>
      </c>
      <c r="G11" s="54" t="s">
        <v>20</v>
      </c>
      <c r="H11" s="55" t="s">
        <v>21</v>
      </c>
      <c r="I11" s="53" t="s">
        <v>22</v>
      </c>
      <c r="J11" s="55" t="s">
        <v>33</v>
      </c>
      <c r="K11" s="55" t="s">
        <v>34</v>
      </c>
      <c r="L11" s="55" t="s">
        <v>23</v>
      </c>
      <c r="M11" s="55" t="s">
        <v>35</v>
      </c>
      <c r="N11" s="55" t="s">
        <v>36</v>
      </c>
      <c r="O11" s="55" t="s">
        <v>24</v>
      </c>
      <c r="P11"/>
      <c r="Q11"/>
      <c r="R1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</row>
    <row r="12" spans="1:51" ht="18" x14ac:dyDescent="0.2">
      <c r="A12" s="59" t="s">
        <v>65</v>
      </c>
      <c r="B12" s="43">
        <v>104920</v>
      </c>
      <c r="C12" s="35" t="s">
        <v>72</v>
      </c>
      <c r="D12" s="35" t="s">
        <v>38</v>
      </c>
      <c r="E12" s="72">
        <v>269.2</v>
      </c>
      <c r="F12" s="73">
        <v>8.57</v>
      </c>
      <c r="G12" s="73">
        <v>2.3199999999999998</v>
      </c>
      <c r="H12" s="39">
        <v>10.89</v>
      </c>
      <c r="I12" s="39">
        <v>20.52</v>
      </c>
      <c r="J12" s="39"/>
      <c r="K12" s="39"/>
      <c r="L12" s="39">
        <v>13.12</v>
      </c>
      <c r="M12" s="39"/>
      <c r="N12" s="39"/>
      <c r="O12" s="44">
        <v>3531.9</v>
      </c>
      <c r="P12"/>
      <c r="Q12"/>
      <c r="R12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</row>
    <row r="13" spans="1:51" ht="18" x14ac:dyDescent="0.2">
      <c r="A13" s="59" t="s">
        <v>65</v>
      </c>
      <c r="B13" s="43">
        <v>104921</v>
      </c>
      <c r="C13" s="35" t="s">
        <v>73</v>
      </c>
      <c r="D13" s="35" t="s">
        <v>38</v>
      </c>
      <c r="E13" s="72">
        <v>211.9</v>
      </c>
      <c r="F13" s="73">
        <v>8.4700000000000006</v>
      </c>
      <c r="G13" s="73">
        <v>1.72</v>
      </c>
      <c r="H13" s="39">
        <v>10.19</v>
      </c>
      <c r="I13" s="39">
        <v>20.52</v>
      </c>
      <c r="J13" s="39"/>
      <c r="K13" s="39"/>
      <c r="L13" s="39">
        <v>12.28</v>
      </c>
      <c r="M13" s="39"/>
      <c r="N13" s="39"/>
      <c r="O13" s="44">
        <v>2602.13</v>
      </c>
      <c r="P13"/>
      <c r="Q13"/>
      <c r="R13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</row>
    <row r="14" spans="1:51" ht="27" x14ac:dyDescent="0.2">
      <c r="A14" s="59" t="s">
        <v>65</v>
      </c>
      <c r="B14" s="36">
        <v>96557</v>
      </c>
      <c r="C14" s="35" t="s">
        <v>74</v>
      </c>
      <c r="D14" s="35" t="s">
        <v>30</v>
      </c>
      <c r="E14" s="66">
        <v>16</v>
      </c>
      <c r="F14" s="74">
        <v>759.46</v>
      </c>
      <c r="G14" s="67">
        <v>18.25</v>
      </c>
      <c r="H14" s="42">
        <v>777.71</v>
      </c>
      <c r="I14" s="39">
        <v>20.52</v>
      </c>
      <c r="J14" s="39"/>
      <c r="K14" s="39"/>
      <c r="L14" s="42">
        <v>937.29</v>
      </c>
      <c r="M14" s="42"/>
      <c r="N14" s="42"/>
      <c r="O14" s="49">
        <v>14996.64</v>
      </c>
      <c r="P14"/>
      <c r="Q14"/>
      <c r="R14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</row>
    <row r="15" spans="1:51" ht="27" x14ac:dyDescent="0.2">
      <c r="A15" s="59" t="s">
        <v>65</v>
      </c>
      <c r="B15" s="36">
        <v>96521</v>
      </c>
      <c r="C15" s="35" t="s">
        <v>53</v>
      </c>
      <c r="D15" s="35" t="s">
        <v>30</v>
      </c>
      <c r="E15" s="66">
        <v>72.2</v>
      </c>
      <c r="F15" s="67">
        <v>28.01</v>
      </c>
      <c r="G15" s="67">
        <v>14.13</v>
      </c>
      <c r="H15" s="39">
        <v>42.14</v>
      </c>
      <c r="I15" s="39">
        <v>20.52</v>
      </c>
      <c r="J15" s="39"/>
      <c r="K15" s="39"/>
      <c r="L15" s="39">
        <v>50.78</v>
      </c>
      <c r="M15" s="39"/>
      <c r="N15" s="39"/>
      <c r="O15" s="44">
        <v>3666.31</v>
      </c>
      <c r="P15"/>
      <c r="Q15"/>
      <c r="R15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</row>
    <row r="16" spans="1:51" ht="27" x14ac:dyDescent="0.2">
      <c r="A16" s="59" t="s">
        <v>65</v>
      </c>
      <c r="B16" s="36">
        <v>97083</v>
      </c>
      <c r="C16" s="35" t="s">
        <v>75</v>
      </c>
      <c r="D16" s="35" t="s">
        <v>27</v>
      </c>
      <c r="E16" s="66">
        <v>44.1</v>
      </c>
      <c r="F16" s="73">
        <v>0.65</v>
      </c>
      <c r="G16" s="73">
        <v>2.91</v>
      </c>
      <c r="H16" s="38">
        <v>3.56</v>
      </c>
      <c r="I16" s="39">
        <v>20.52</v>
      </c>
      <c r="J16" s="39"/>
      <c r="K16" s="39"/>
      <c r="L16" s="38">
        <v>4.29</v>
      </c>
      <c r="M16" s="38"/>
      <c r="N16" s="38"/>
      <c r="O16" s="42">
        <v>189.18</v>
      </c>
      <c r="P16"/>
      <c r="Q16"/>
      <c r="R16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</row>
    <row r="17" spans="1:51" ht="18" x14ac:dyDescent="0.2">
      <c r="A17" s="59" t="s">
        <v>65</v>
      </c>
      <c r="B17" s="36">
        <v>96617</v>
      </c>
      <c r="C17" s="35" t="s">
        <v>76</v>
      </c>
      <c r="D17" s="35" t="s">
        <v>27</v>
      </c>
      <c r="E17" s="37">
        <v>31.07</v>
      </c>
      <c r="F17" s="67">
        <v>13.41</v>
      </c>
      <c r="G17" s="73">
        <v>8.4600000000000009</v>
      </c>
      <c r="H17" s="39">
        <v>21.87</v>
      </c>
      <c r="I17" s="39">
        <v>20.52</v>
      </c>
      <c r="J17" s="39"/>
      <c r="K17" s="39"/>
      <c r="L17" s="39">
        <v>26.35</v>
      </c>
      <c r="M17" s="39"/>
      <c r="N17" s="39"/>
      <c r="O17" s="42">
        <v>818.69</v>
      </c>
      <c r="P17"/>
      <c r="Q17"/>
      <c r="R17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</row>
    <row r="18" spans="1:51" ht="36" x14ac:dyDescent="0.2">
      <c r="A18" s="59" t="s">
        <v>65</v>
      </c>
      <c r="B18" s="43">
        <v>100978</v>
      </c>
      <c r="C18" s="35" t="s">
        <v>77</v>
      </c>
      <c r="D18" s="35" t="s">
        <v>30</v>
      </c>
      <c r="E18" s="37">
        <v>29.4</v>
      </c>
      <c r="F18" s="73">
        <v>5.85</v>
      </c>
      <c r="G18" s="73">
        <v>1.22</v>
      </c>
      <c r="H18" s="38">
        <v>7.07</v>
      </c>
      <c r="I18" s="39">
        <v>20.52</v>
      </c>
      <c r="J18" s="39"/>
      <c r="K18" s="39"/>
      <c r="L18" s="38">
        <v>8.52</v>
      </c>
      <c r="M18" s="38"/>
      <c r="N18" s="38"/>
      <c r="O18" s="42">
        <v>250.48</v>
      </c>
      <c r="P18"/>
      <c r="Q18"/>
      <c r="R18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</row>
    <row r="19" spans="1:51" ht="18" x14ac:dyDescent="0.2">
      <c r="A19" s="59" t="s">
        <v>65</v>
      </c>
      <c r="B19" s="36">
        <v>95875</v>
      </c>
      <c r="C19" s="35" t="s">
        <v>78</v>
      </c>
      <c r="D19" s="35" t="s">
        <v>79</v>
      </c>
      <c r="E19" s="41">
        <v>882</v>
      </c>
      <c r="F19" s="73">
        <v>2.1</v>
      </c>
      <c r="G19" s="73">
        <v>0.37</v>
      </c>
      <c r="H19" s="38">
        <v>2.4700000000000002</v>
      </c>
      <c r="I19" s="39">
        <v>20.52</v>
      </c>
      <c r="J19" s="39"/>
      <c r="K19" s="39"/>
      <c r="L19" s="38">
        <v>2.97</v>
      </c>
      <c r="M19" s="38"/>
      <c r="N19" s="38"/>
      <c r="O19" s="44">
        <v>2619.54</v>
      </c>
      <c r="P19"/>
      <c r="Q19"/>
      <c r="R19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</row>
    <row r="20" spans="1:51" ht="18" x14ac:dyDescent="0.2">
      <c r="A20" s="59" t="s">
        <v>65</v>
      </c>
      <c r="B20" s="36">
        <v>93382</v>
      </c>
      <c r="C20" s="35" t="s">
        <v>55</v>
      </c>
      <c r="D20" s="35" t="s">
        <v>30</v>
      </c>
      <c r="E20" s="37">
        <v>59.99</v>
      </c>
      <c r="F20" s="73">
        <v>6.77</v>
      </c>
      <c r="G20" s="67">
        <v>20.49</v>
      </c>
      <c r="H20" s="39">
        <v>27.26</v>
      </c>
      <c r="I20" s="39">
        <v>20.52</v>
      </c>
      <c r="J20" s="39"/>
      <c r="K20" s="39"/>
      <c r="L20" s="39">
        <v>32.85</v>
      </c>
      <c r="M20" s="39"/>
      <c r="N20" s="39"/>
      <c r="O20" s="44">
        <v>1970.67</v>
      </c>
      <c r="P20"/>
      <c r="Q20"/>
      <c r="R20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</row>
    <row r="21" spans="1:51" ht="18" x14ac:dyDescent="0.2">
      <c r="A21" s="59" t="s">
        <v>65</v>
      </c>
      <c r="B21" s="36">
        <v>95601</v>
      </c>
      <c r="C21" s="35" t="s">
        <v>80</v>
      </c>
      <c r="D21" s="35" t="s">
        <v>31</v>
      </c>
      <c r="E21" s="37">
        <v>43</v>
      </c>
      <c r="F21" s="73">
        <v>2.97</v>
      </c>
      <c r="G21" s="67">
        <v>14.56</v>
      </c>
      <c r="H21" s="39">
        <v>17.53</v>
      </c>
      <c r="I21" s="39">
        <v>20.52</v>
      </c>
      <c r="J21" s="39"/>
      <c r="K21" s="39"/>
      <c r="L21" s="39">
        <v>21.12</v>
      </c>
      <c r="M21" s="39"/>
      <c r="N21" s="39"/>
      <c r="O21" s="42">
        <v>908.16</v>
      </c>
      <c r="P21"/>
      <c r="Q21"/>
      <c r="R2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</row>
    <row r="22" spans="1:51" ht="18" x14ac:dyDescent="0.2">
      <c r="A22" s="59" t="s">
        <v>65</v>
      </c>
      <c r="B22" s="36">
        <v>96543</v>
      </c>
      <c r="C22" s="35" t="s">
        <v>37</v>
      </c>
      <c r="D22" s="35" t="s">
        <v>38</v>
      </c>
      <c r="E22" s="37">
        <v>69.8</v>
      </c>
      <c r="F22" s="67">
        <v>10.44</v>
      </c>
      <c r="G22" s="67">
        <v>10.36</v>
      </c>
      <c r="H22" s="39">
        <v>20.8</v>
      </c>
      <c r="I22" s="39">
        <v>20.52</v>
      </c>
      <c r="J22" s="39"/>
      <c r="K22" s="39"/>
      <c r="L22" s="39">
        <v>25.06</v>
      </c>
      <c r="M22" s="39"/>
      <c r="N22" s="39"/>
      <c r="O22" s="44">
        <v>1749.18</v>
      </c>
      <c r="P22"/>
      <c r="Q22"/>
      <c r="R22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</row>
    <row r="23" spans="1:51" ht="18" x14ac:dyDescent="0.2">
      <c r="A23" s="59" t="s">
        <v>65</v>
      </c>
      <c r="B23" s="36">
        <v>96544</v>
      </c>
      <c r="C23" s="35" t="s">
        <v>81</v>
      </c>
      <c r="D23" s="35" t="s">
        <v>38</v>
      </c>
      <c r="E23" s="37">
        <v>42.3</v>
      </c>
      <c r="F23" s="67">
        <v>10.83</v>
      </c>
      <c r="G23" s="73">
        <v>7.63</v>
      </c>
      <c r="H23" s="39">
        <v>18.46</v>
      </c>
      <c r="I23" s="39">
        <v>20.52</v>
      </c>
      <c r="J23" s="39"/>
      <c r="K23" s="39"/>
      <c r="L23" s="39">
        <v>22.24</v>
      </c>
      <c r="M23" s="39"/>
      <c r="N23" s="39"/>
      <c r="O23" s="42">
        <v>940.75</v>
      </c>
      <c r="P23"/>
      <c r="Q23"/>
      <c r="R23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</row>
    <row r="24" spans="1:51" ht="18" x14ac:dyDescent="0.2">
      <c r="A24" s="59" t="s">
        <v>65</v>
      </c>
      <c r="B24" s="36">
        <v>96545</v>
      </c>
      <c r="C24" s="35" t="s">
        <v>54</v>
      </c>
      <c r="D24" s="35" t="s">
        <v>38</v>
      </c>
      <c r="E24" s="41">
        <v>384.6</v>
      </c>
      <c r="F24" s="67">
        <v>10.84</v>
      </c>
      <c r="G24" s="73">
        <v>5.6</v>
      </c>
      <c r="H24" s="39">
        <v>16.440000000000001</v>
      </c>
      <c r="I24" s="39">
        <v>20.52</v>
      </c>
      <c r="J24" s="39"/>
      <c r="K24" s="39"/>
      <c r="L24" s="39">
        <v>19.809999999999999</v>
      </c>
      <c r="M24" s="39"/>
      <c r="N24" s="39"/>
      <c r="O24" s="44">
        <v>7618.92</v>
      </c>
      <c r="P24"/>
      <c r="Q24"/>
      <c r="R24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</row>
    <row r="25" spans="1:51" ht="18" x14ac:dyDescent="0.2">
      <c r="A25" s="59" t="s">
        <v>65</v>
      </c>
      <c r="B25" s="36">
        <v>96546</v>
      </c>
      <c r="C25" s="35" t="s">
        <v>39</v>
      </c>
      <c r="D25" s="35" t="s">
        <v>38</v>
      </c>
      <c r="E25" s="41">
        <v>241.5</v>
      </c>
      <c r="F25" s="67">
        <v>10.06</v>
      </c>
      <c r="G25" s="73">
        <v>4.21</v>
      </c>
      <c r="H25" s="39">
        <v>14.27</v>
      </c>
      <c r="I25" s="39">
        <v>20.52</v>
      </c>
      <c r="J25" s="39"/>
      <c r="K25" s="39"/>
      <c r="L25" s="39">
        <v>17.190000000000001</v>
      </c>
      <c r="M25" s="39"/>
      <c r="N25" s="39"/>
      <c r="O25" s="44">
        <v>4151.38</v>
      </c>
      <c r="P25"/>
      <c r="Q25"/>
      <c r="R25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</row>
    <row r="26" spans="1:51" ht="36" x14ac:dyDescent="0.2">
      <c r="A26" s="58" t="s">
        <v>82</v>
      </c>
      <c r="B26" s="29" t="s">
        <v>83</v>
      </c>
      <c r="C26" s="29" t="s">
        <v>84</v>
      </c>
      <c r="D26" s="29" t="s">
        <v>29</v>
      </c>
      <c r="E26" s="75">
        <v>559</v>
      </c>
      <c r="F26" s="76">
        <f>H26-G26</f>
        <v>59.685000000000002</v>
      </c>
      <c r="G26" s="77">
        <f>H26/2</f>
        <v>59.685000000000002</v>
      </c>
      <c r="H26" s="34">
        <v>119.37</v>
      </c>
      <c r="I26" s="32">
        <v>20.52</v>
      </c>
      <c r="J26" s="32"/>
      <c r="K26" s="32"/>
      <c r="L26" s="34">
        <v>143.86000000000001</v>
      </c>
      <c r="M26" s="34"/>
      <c r="N26" s="34"/>
      <c r="O26" s="60">
        <v>80417.740000000005</v>
      </c>
      <c r="P26"/>
      <c r="Q26"/>
      <c r="R26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</row>
    <row r="27" spans="1:51" ht="18" x14ac:dyDescent="0.2">
      <c r="A27" s="58" t="s">
        <v>82</v>
      </c>
      <c r="B27" s="29" t="s">
        <v>85</v>
      </c>
      <c r="C27" s="29" t="s">
        <v>86</v>
      </c>
      <c r="D27" s="29" t="s">
        <v>38</v>
      </c>
      <c r="E27" s="45">
        <v>14.4</v>
      </c>
      <c r="F27" s="76">
        <f t="shared" ref="F27:F28" si="0">H27-G27</f>
        <v>9.8000000000000007</v>
      </c>
      <c r="G27" s="77">
        <f t="shared" ref="G27:G28" si="1">H27/2</f>
        <v>9.8000000000000007</v>
      </c>
      <c r="H27" s="32">
        <v>19.600000000000001</v>
      </c>
      <c r="I27" s="32">
        <v>20.52</v>
      </c>
      <c r="J27" s="32"/>
      <c r="K27" s="32"/>
      <c r="L27" s="32">
        <v>23.62</v>
      </c>
      <c r="M27" s="32"/>
      <c r="N27" s="32"/>
      <c r="O27" s="34">
        <v>340.12</v>
      </c>
      <c r="P27"/>
      <c r="Q27"/>
      <c r="R27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</row>
    <row r="28" spans="1:51" ht="18" x14ac:dyDescent="0.2">
      <c r="A28" s="58" t="s">
        <v>82</v>
      </c>
      <c r="B28" s="29" t="s">
        <v>87</v>
      </c>
      <c r="C28" s="29" t="s">
        <v>88</v>
      </c>
      <c r="D28" s="29" t="s">
        <v>31</v>
      </c>
      <c r="E28" s="30">
        <v>1</v>
      </c>
      <c r="F28" s="76">
        <f t="shared" si="0"/>
        <v>7564.84</v>
      </c>
      <c r="G28" s="77">
        <f t="shared" si="1"/>
        <v>7564.84</v>
      </c>
      <c r="H28" s="60">
        <v>15129.68</v>
      </c>
      <c r="I28" s="32">
        <v>20.52</v>
      </c>
      <c r="J28" s="32"/>
      <c r="K28" s="32"/>
      <c r="L28" s="60">
        <v>18234.29</v>
      </c>
      <c r="M28" s="60"/>
      <c r="N28" s="60"/>
      <c r="O28" s="60">
        <v>18234.29</v>
      </c>
      <c r="P28"/>
      <c r="Q28"/>
      <c r="R28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</row>
    <row r="29" spans="1:51" ht="27" x14ac:dyDescent="0.2">
      <c r="A29" s="59" t="s">
        <v>65</v>
      </c>
      <c r="B29" s="36">
        <v>96534</v>
      </c>
      <c r="C29" s="35" t="s">
        <v>89</v>
      </c>
      <c r="D29" s="35" t="s">
        <v>27</v>
      </c>
      <c r="E29" s="37">
        <v>93.6</v>
      </c>
      <c r="F29" s="67">
        <v>34.57</v>
      </c>
      <c r="G29" s="67">
        <v>48.9</v>
      </c>
      <c r="H29" s="39">
        <v>83.47</v>
      </c>
      <c r="I29" s="39">
        <v>20.52</v>
      </c>
      <c r="J29" s="39"/>
      <c r="K29" s="39"/>
      <c r="L29" s="42">
        <v>100.59</v>
      </c>
      <c r="M29" s="42"/>
      <c r="N29" s="42"/>
      <c r="O29" s="44">
        <v>9415.2199999999993</v>
      </c>
      <c r="P29"/>
      <c r="Q29"/>
      <c r="R29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</row>
    <row r="30" spans="1:51" ht="18" x14ac:dyDescent="0.2">
      <c r="A30" s="59" t="s">
        <v>65</v>
      </c>
      <c r="B30" s="36">
        <v>95579</v>
      </c>
      <c r="C30" s="35" t="s">
        <v>90</v>
      </c>
      <c r="D30" s="35" t="s">
        <v>38</v>
      </c>
      <c r="E30" s="78">
        <v>2646.9</v>
      </c>
      <c r="F30" s="73">
        <v>8.1</v>
      </c>
      <c r="G30" s="73">
        <v>0.37</v>
      </c>
      <c r="H30" s="38">
        <v>8.4700000000000006</v>
      </c>
      <c r="I30" s="39">
        <v>20.52</v>
      </c>
      <c r="J30" s="39"/>
      <c r="K30" s="39"/>
      <c r="L30" s="39">
        <v>10.199999999999999</v>
      </c>
      <c r="M30" s="39"/>
      <c r="N30" s="39"/>
      <c r="O30" s="49">
        <v>26998.38</v>
      </c>
      <c r="P30"/>
      <c r="Q30"/>
      <c r="R30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</row>
    <row r="31" spans="1:51" ht="18" x14ac:dyDescent="0.2">
      <c r="A31" s="59" t="s">
        <v>65</v>
      </c>
      <c r="B31" s="36">
        <v>95584</v>
      </c>
      <c r="C31" s="35" t="s">
        <v>91</v>
      </c>
      <c r="D31" s="35" t="s">
        <v>38</v>
      </c>
      <c r="E31" s="41">
        <v>240.3</v>
      </c>
      <c r="F31" s="67">
        <v>10.119999999999999</v>
      </c>
      <c r="G31" s="73">
        <v>4.0999999999999996</v>
      </c>
      <c r="H31" s="39">
        <v>14.22</v>
      </c>
      <c r="I31" s="39">
        <v>20.52</v>
      </c>
      <c r="J31" s="39"/>
      <c r="K31" s="39"/>
      <c r="L31" s="39">
        <v>17.13</v>
      </c>
      <c r="M31" s="39"/>
      <c r="N31" s="39"/>
      <c r="O31" s="44">
        <v>4116.33</v>
      </c>
      <c r="P31"/>
      <c r="Q31"/>
      <c r="R3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</row>
    <row r="32" spans="1:51" x14ac:dyDescent="0.2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/>
      <c r="Q32"/>
      <c r="R32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</row>
    <row r="33" spans="1:51" x14ac:dyDescent="0.2">
      <c r="A33" s="64" t="s">
        <v>92</v>
      </c>
      <c r="B33" s="65"/>
      <c r="C33" s="65"/>
      <c r="D33" s="65"/>
      <c r="E33" s="65"/>
      <c r="F33" s="71"/>
      <c r="G33" s="71"/>
      <c r="H33" s="65"/>
      <c r="I33" s="65"/>
      <c r="J33" s="65"/>
      <c r="K33" s="65"/>
      <c r="L33" s="65"/>
      <c r="M33" s="65"/>
      <c r="N33" s="65"/>
      <c r="O33" s="65"/>
      <c r="P33"/>
      <c r="Q33"/>
      <c r="R33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</row>
    <row r="34" spans="1:51" ht="18" x14ac:dyDescent="0.2">
      <c r="A34" s="56" t="s">
        <v>14</v>
      </c>
      <c r="B34" s="55" t="s">
        <v>15</v>
      </c>
      <c r="C34" s="55" t="s">
        <v>16</v>
      </c>
      <c r="D34" s="55" t="s">
        <v>17</v>
      </c>
      <c r="E34" s="57" t="s">
        <v>18</v>
      </c>
      <c r="F34" s="53" t="s">
        <v>19</v>
      </c>
      <c r="G34" s="54" t="s">
        <v>20</v>
      </c>
      <c r="H34" s="55" t="s">
        <v>21</v>
      </c>
      <c r="I34" s="53" t="s">
        <v>22</v>
      </c>
      <c r="J34" s="55" t="s">
        <v>33</v>
      </c>
      <c r="K34" s="55" t="s">
        <v>34</v>
      </c>
      <c r="L34" s="55" t="s">
        <v>23</v>
      </c>
      <c r="M34" s="55" t="s">
        <v>35</v>
      </c>
      <c r="N34" s="55" t="s">
        <v>36</v>
      </c>
      <c r="O34" s="55" t="s">
        <v>24</v>
      </c>
      <c r="P34"/>
      <c r="Q34"/>
      <c r="R34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</row>
    <row r="35" spans="1:51" ht="18" x14ac:dyDescent="0.2">
      <c r="A35" s="59" t="s">
        <v>65</v>
      </c>
      <c r="B35" s="43">
        <v>104916</v>
      </c>
      <c r="C35" s="35" t="s">
        <v>93</v>
      </c>
      <c r="D35" s="35" t="s">
        <v>38</v>
      </c>
      <c r="E35" s="41">
        <v>198.9</v>
      </c>
      <c r="F35" s="73">
        <v>9.89</v>
      </c>
      <c r="G35" s="73">
        <v>7.42</v>
      </c>
      <c r="H35" s="39">
        <v>17.309999999999999</v>
      </c>
      <c r="I35" s="39">
        <v>20.52</v>
      </c>
      <c r="J35" s="39"/>
      <c r="K35" s="39"/>
      <c r="L35" s="39">
        <v>20.86</v>
      </c>
      <c r="M35" s="39"/>
      <c r="N35" s="39"/>
      <c r="O35" s="44">
        <v>4149.05</v>
      </c>
      <c r="P35"/>
      <c r="Q35"/>
      <c r="R35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</row>
    <row r="36" spans="1:51" ht="18" x14ac:dyDescent="0.2">
      <c r="A36" s="59" t="s">
        <v>65</v>
      </c>
      <c r="B36" s="43">
        <v>104917</v>
      </c>
      <c r="C36" s="35" t="s">
        <v>94</v>
      </c>
      <c r="D36" s="35" t="s">
        <v>38</v>
      </c>
      <c r="E36" s="41">
        <v>198.4</v>
      </c>
      <c r="F36" s="67">
        <v>10.42</v>
      </c>
      <c r="G36" s="73">
        <v>5.4</v>
      </c>
      <c r="H36" s="39">
        <v>15.82</v>
      </c>
      <c r="I36" s="39">
        <v>20.52</v>
      </c>
      <c r="J36" s="39"/>
      <c r="K36" s="39"/>
      <c r="L36" s="39">
        <v>19.059999999999999</v>
      </c>
      <c r="M36" s="39"/>
      <c r="N36" s="39"/>
      <c r="O36" s="44">
        <v>3781.5</v>
      </c>
      <c r="P36"/>
      <c r="Q36"/>
      <c r="R36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</row>
    <row r="37" spans="1:51" ht="18" x14ac:dyDescent="0.2">
      <c r="A37" s="59" t="s">
        <v>65</v>
      </c>
      <c r="B37" s="43">
        <v>104918</v>
      </c>
      <c r="C37" s="35" t="s">
        <v>95</v>
      </c>
      <c r="D37" s="35" t="s">
        <v>38</v>
      </c>
      <c r="E37" s="37">
        <v>78.400000000000006</v>
      </c>
      <c r="F37" s="67">
        <v>10.56</v>
      </c>
      <c r="G37" s="73">
        <v>3.95</v>
      </c>
      <c r="H37" s="39">
        <v>14.51</v>
      </c>
      <c r="I37" s="39">
        <v>20.52</v>
      </c>
      <c r="J37" s="39"/>
      <c r="K37" s="39"/>
      <c r="L37" s="39">
        <v>17.48</v>
      </c>
      <c r="M37" s="39"/>
      <c r="N37" s="39"/>
      <c r="O37" s="44">
        <v>1370.43</v>
      </c>
      <c r="P37"/>
      <c r="Q37"/>
      <c r="R37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</row>
    <row r="38" spans="1:51" ht="18" x14ac:dyDescent="0.2">
      <c r="A38" s="59" t="s">
        <v>65</v>
      </c>
      <c r="B38" s="43">
        <v>104919</v>
      </c>
      <c r="C38" s="35" t="s">
        <v>96</v>
      </c>
      <c r="D38" s="35" t="s">
        <v>38</v>
      </c>
      <c r="E38" s="41">
        <v>154.6</v>
      </c>
      <c r="F38" s="73">
        <v>9.8699999999999992</v>
      </c>
      <c r="G38" s="73">
        <v>3</v>
      </c>
      <c r="H38" s="39">
        <v>12.87</v>
      </c>
      <c r="I38" s="39">
        <v>20.52</v>
      </c>
      <c r="J38" s="39"/>
      <c r="K38" s="39"/>
      <c r="L38" s="39">
        <v>15.51</v>
      </c>
      <c r="M38" s="39"/>
      <c r="N38" s="39"/>
      <c r="O38" s="44">
        <v>2397.84</v>
      </c>
      <c r="P38"/>
      <c r="Q38"/>
      <c r="R38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</row>
    <row r="39" spans="1:51" ht="18" x14ac:dyDescent="0.2">
      <c r="A39" s="59" t="s">
        <v>65</v>
      </c>
      <c r="B39" s="43">
        <v>104920</v>
      </c>
      <c r="C39" s="35" t="s">
        <v>72</v>
      </c>
      <c r="D39" s="35" t="s">
        <v>38</v>
      </c>
      <c r="E39" s="41">
        <v>473.3</v>
      </c>
      <c r="F39" s="73">
        <v>8.57</v>
      </c>
      <c r="G39" s="73">
        <v>2.3199999999999998</v>
      </c>
      <c r="H39" s="39">
        <v>10.89</v>
      </c>
      <c r="I39" s="39">
        <v>20.52</v>
      </c>
      <c r="J39" s="39"/>
      <c r="K39" s="39"/>
      <c r="L39" s="39">
        <v>13.12</v>
      </c>
      <c r="M39" s="39"/>
      <c r="N39" s="39"/>
      <c r="O39" s="44">
        <v>6209.69</v>
      </c>
      <c r="P39"/>
      <c r="Q39"/>
      <c r="R39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</row>
    <row r="40" spans="1:51" ht="18" x14ac:dyDescent="0.2">
      <c r="A40" s="59" t="s">
        <v>65</v>
      </c>
      <c r="B40" s="43">
        <v>104921</v>
      </c>
      <c r="C40" s="35" t="s">
        <v>73</v>
      </c>
      <c r="D40" s="35" t="s">
        <v>38</v>
      </c>
      <c r="E40" s="41">
        <v>469.2</v>
      </c>
      <c r="F40" s="73">
        <v>8.4700000000000006</v>
      </c>
      <c r="G40" s="73">
        <v>1.72</v>
      </c>
      <c r="H40" s="39">
        <v>10.19</v>
      </c>
      <c r="I40" s="39">
        <v>20.52</v>
      </c>
      <c r="J40" s="39"/>
      <c r="K40" s="39"/>
      <c r="L40" s="39">
        <v>12.28</v>
      </c>
      <c r="M40" s="39"/>
      <c r="N40" s="39"/>
      <c r="O40" s="44">
        <v>5761.77</v>
      </c>
      <c r="P40"/>
      <c r="Q40"/>
      <c r="R40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</row>
    <row r="41" spans="1:51" ht="18" x14ac:dyDescent="0.2">
      <c r="A41" s="59" t="s">
        <v>65</v>
      </c>
      <c r="B41" s="36">
        <v>96536</v>
      </c>
      <c r="C41" s="35" t="s">
        <v>97</v>
      </c>
      <c r="D41" s="35" t="s">
        <v>27</v>
      </c>
      <c r="E41" s="41">
        <v>208.5</v>
      </c>
      <c r="F41" s="67">
        <v>31.87</v>
      </c>
      <c r="G41" s="67">
        <v>40.42</v>
      </c>
      <c r="H41" s="39">
        <v>72.290000000000006</v>
      </c>
      <c r="I41" s="39">
        <v>20.52</v>
      </c>
      <c r="J41" s="39"/>
      <c r="K41" s="39"/>
      <c r="L41" s="39">
        <v>87.12</v>
      </c>
      <c r="M41" s="39"/>
      <c r="N41" s="39"/>
      <c r="O41" s="49">
        <v>18164.52</v>
      </c>
      <c r="P41"/>
      <c r="Q41"/>
      <c r="R4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</row>
    <row r="42" spans="1:51" ht="27" x14ac:dyDescent="0.2">
      <c r="A42" s="59" t="s">
        <v>65</v>
      </c>
      <c r="B42" s="36">
        <v>96557</v>
      </c>
      <c r="C42" s="35" t="s">
        <v>74</v>
      </c>
      <c r="D42" s="35" t="s">
        <v>30</v>
      </c>
      <c r="E42" s="37">
        <v>17</v>
      </c>
      <c r="F42" s="74">
        <v>759.46</v>
      </c>
      <c r="G42" s="67">
        <v>18.25</v>
      </c>
      <c r="H42" s="42">
        <v>777.71</v>
      </c>
      <c r="I42" s="39">
        <v>20.52</v>
      </c>
      <c r="J42" s="39"/>
      <c r="K42" s="39"/>
      <c r="L42" s="42">
        <v>937.29</v>
      </c>
      <c r="M42" s="42"/>
      <c r="N42" s="42"/>
      <c r="O42" s="49">
        <v>15933.93</v>
      </c>
      <c r="P42"/>
      <c r="Q42"/>
      <c r="R42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</row>
    <row r="43" spans="1:51" x14ac:dyDescent="0.2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/>
      <c r="Q43"/>
      <c r="R43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</row>
    <row r="44" spans="1:51" x14ac:dyDescent="0.2">
      <c r="A44" s="64" t="s">
        <v>98</v>
      </c>
      <c r="B44" s="65"/>
      <c r="C44" s="65"/>
      <c r="D44" s="65"/>
      <c r="E44" s="65"/>
      <c r="F44" s="71"/>
      <c r="G44" s="71"/>
      <c r="H44" s="65"/>
      <c r="I44" s="65"/>
      <c r="J44" s="65"/>
      <c r="K44" s="65"/>
      <c r="L44" s="65"/>
      <c r="M44" s="65"/>
      <c r="N44" s="65"/>
      <c r="O44" s="65"/>
      <c r="P44"/>
      <c r="Q44"/>
      <c r="R44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</row>
    <row r="45" spans="1:51" ht="18" x14ac:dyDescent="0.2">
      <c r="A45" s="56" t="s">
        <v>14</v>
      </c>
      <c r="B45" s="55" t="s">
        <v>15</v>
      </c>
      <c r="C45" s="55" t="s">
        <v>16</v>
      </c>
      <c r="D45" s="55" t="s">
        <v>17</v>
      </c>
      <c r="E45" s="57" t="s">
        <v>18</v>
      </c>
      <c r="F45" s="53" t="s">
        <v>19</v>
      </c>
      <c r="G45" s="54" t="s">
        <v>20</v>
      </c>
      <c r="H45" s="55" t="s">
        <v>21</v>
      </c>
      <c r="I45" s="53" t="s">
        <v>22</v>
      </c>
      <c r="J45" s="55" t="s">
        <v>33</v>
      </c>
      <c r="K45" s="55" t="s">
        <v>34</v>
      </c>
      <c r="L45" s="55" t="s">
        <v>23</v>
      </c>
      <c r="M45" s="55" t="s">
        <v>35</v>
      </c>
      <c r="N45" s="55" t="s">
        <v>36</v>
      </c>
      <c r="O45" s="55" t="s">
        <v>24</v>
      </c>
      <c r="P45"/>
      <c r="Q45"/>
      <c r="R45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</row>
    <row r="46" spans="1:51" ht="18" x14ac:dyDescent="0.2">
      <c r="A46" s="59" t="s">
        <v>65</v>
      </c>
      <c r="B46" s="36">
        <v>92767</v>
      </c>
      <c r="C46" s="35" t="s">
        <v>99</v>
      </c>
      <c r="D46" s="35" t="s">
        <v>38</v>
      </c>
      <c r="E46" s="41">
        <v>339.7</v>
      </c>
      <c r="F46" s="67">
        <v>10.02</v>
      </c>
      <c r="G46" s="73">
        <v>5.91</v>
      </c>
      <c r="H46" s="39">
        <v>15.93</v>
      </c>
      <c r="I46" s="39">
        <v>20.52</v>
      </c>
      <c r="J46" s="39"/>
      <c r="K46" s="39"/>
      <c r="L46" s="39">
        <v>19.190000000000001</v>
      </c>
      <c r="M46" s="39"/>
      <c r="N46" s="39"/>
      <c r="O46" s="44">
        <v>6518.84</v>
      </c>
      <c r="P46"/>
      <c r="Q46"/>
      <c r="R46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</row>
    <row r="47" spans="1:51" ht="18" x14ac:dyDescent="0.2">
      <c r="A47" s="59" t="s">
        <v>65</v>
      </c>
      <c r="B47" s="36">
        <v>92769</v>
      </c>
      <c r="C47" s="35" t="s">
        <v>57</v>
      </c>
      <c r="D47" s="35" t="s">
        <v>38</v>
      </c>
      <c r="E47" s="37">
        <v>41.2</v>
      </c>
      <c r="F47" s="67">
        <v>10.1</v>
      </c>
      <c r="G47" s="73">
        <v>2.7</v>
      </c>
      <c r="H47" s="39">
        <v>12.8</v>
      </c>
      <c r="I47" s="39">
        <v>20.52</v>
      </c>
      <c r="J47" s="39"/>
      <c r="K47" s="39"/>
      <c r="L47" s="39">
        <v>15.42</v>
      </c>
      <c r="M47" s="39"/>
      <c r="N47" s="39"/>
      <c r="O47" s="42">
        <v>635.29999999999995</v>
      </c>
      <c r="P47"/>
      <c r="Q47"/>
      <c r="R47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</row>
    <row r="48" spans="1:51" ht="18" x14ac:dyDescent="0.2">
      <c r="A48" s="59" t="s">
        <v>65</v>
      </c>
      <c r="B48" s="36">
        <v>92770</v>
      </c>
      <c r="C48" s="35" t="s">
        <v>100</v>
      </c>
      <c r="D48" s="35" t="s">
        <v>38</v>
      </c>
      <c r="E48" s="37">
        <v>35.6</v>
      </c>
      <c r="F48" s="67">
        <v>10.220000000000001</v>
      </c>
      <c r="G48" s="73">
        <v>1.67</v>
      </c>
      <c r="H48" s="39">
        <v>11.89</v>
      </c>
      <c r="I48" s="39">
        <v>20.52</v>
      </c>
      <c r="J48" s="39"/>
      <c r="K48" s="39"/>
      <c r="L48" s="39">
        <v>14.32</v>
      </c>
      <c r="M48" s="39"/>
      <c r="N48" s="39"/>
      <c r="O48" s="42">
        <v>509.79</v>
      </c>
      <c r="P48"/>
      <c r="Q48"/>
      <c r="R48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</row>
    <row r="49" spans="1:51" ht="18" x14ac:dyDescent="0.2">
      <c r="A49" s="59" t="s">
        <v>65</v>
      </c>
      <c r="B49" s="36">
        <v>92771</v>
      </c>
      <c r="C49" s="35" t="s">
        <v>101</v>
      </c>
      <c r="D49" s="35" t="s">
        <v>38</v>
      </c>
      <c r="E49" s="37">
        <v>81.599999999999994</v>
      </c>
      <c r="F49" s="73">
        <v>9.5399999999999991</v>
      </c>
      <c r="G49" s="73">
        <v>1</v>
      </c>
      <c r="H49" s="39">
        <v>10.54</v>
      </c>
      <c r="I49" s="39">
        <v>20.52</v>
      </c>
      <c r="J49" s="39"/>
      <c r="K49" s="39"/>
      <c r="L49" s="39">
        <v>12.7</v>
      </c>
      <c r="M49" s="39"/>
      <c r="N49" s="39"/>
      <c r="O49" s="44">
        <v>1036.32</v>
      </c>
      <c r="P49"/>
      <c r="Q49"/>
      <c r="R49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</row>
    <row r="50" spans="1:51" ht="27" x14ac:dyDescent="0.2">
      <c r="A50" s="58" t="s">
        <v>82</v>
      </c>
      <c r="B50" s="29" t="s">
        <v>102</v>
      </c>
      <c r="C50" s="29" t="s">
        <v>103</v>
      </c>
      <c r="D50" s="29" t="s">
        <v>30</v>
      </c>
      <c r="E50" s="45">
        <v>26.3</v>
      </c>
      <c r="F50" s="76">
        <f t="shared" ref="F50:F53" si="2">H50-G50</f>
        <v>356.36</v>
      </c>
      <c r="G50" s="77">
        <f t="shared" ref="G50:G53" si="3">H50/2</f>
        <v>356.36</v>
      </c>
      <c r="H50" s="34">
        <v>712.72</v>
      </c>
      <c r="I50" s="32">
        <v>20.52</v>
      </c>
      <c r="J50" s="32"/>
      <c r="K50" s="32"/>
      <c r="L50" s="34">
        <v>858.97</v>
      </c>
      <c r="M50" s="34"/>
      <c r="N50" s="34"/>
      <c r="O50" s="60">
        <v>22590.91</v>
      </c>
      <c r="P50"/>
      <c r="Q50"/>
      <c r="R50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</row>
    <row r="51" spans="1:51" ht="27" x14ac:dyDescent="0.2">
      <c r="A51" s="58" t="s">
        <v>82</v>
      </c>
      <c r="B51" s="29" t="s">
        <v>104</v>
      </c>
      <c r="C51" s="29" t="s">
        <v>105</v>
      </c>
      <c r="D51" s="29" t="s">
        <v>27</v>
      </c>
      <c r="E51" s="75">
        <v>126.65</v>
      </c>
      <c r="F51" s="76">
        <f t="shared" si="2"/>
        <v>86.57</v>
      </c>
      <c r="G51" s="77">
        <f t="shared" si="3"/>
        <v>86.57</v>
      </c>
      <c r="H51" s="34">
        <v>173.14</v>
      </c>
      <c r="I51" s="32">
        <v>20.52</v>
      </c>
      <c r="J51" s="32"/>
      <c r="K51" s="32"/>
      <c r="L51" s="34">
        <v>208.66</v>
      </c>
      <c r="M51" s="34"/>
      <c r="N51" s="34"/>
      <c r="O51" s="60">
        <v>26426.78</v>
      </c>
      <c r="P51"/>
      <c r="Q51"/>
      <c r="R5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</row>
    <row r="52" spans="1:51" ht="27" x14ac:dyDescent="0.2">
      <c r="A52" s="58" t="s">
        <v>82</v>
      </c>
      <c r="B52" s="29" t="s">
        <v>106</v>
      </c>
      <c r="C52" s="29" t="s">
        <v>107</v>
      </c>
      <c r="D52" s="29" t="s">
        <v>27</v>
      </c>
      <c r="E52" s="75">
        <v>120.67</v>
      </c>
      <c r="F52" s="76">
        <f t="shared" si="2"/>
        <v>139.815</v>
      </c>
      <c r="G52" s="77">
        <f t="shared" si="3"/>
        <v>139.815</v>
      </c>
      <c r="H52" s="34">
        <v>279.63</v>
      </c>
      <c r="I52" s="32">
        <v>20.52</v>
      </c>
      <c r="J52" s="32"/>
      <c r="K52" s="32"/>
      <c r="L52" s="34">
        <v>337.01</v>
      </c>
      <c r="M52" s="34"/>
      <c r="N52" s="34"/>
      <c r="O52" s="60">
        <v>40666.99</v>
      </c>
      <c r="P52"/>
      <c r="Q52"/>
      <c r="R52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</row>
    <row r="53" spans="1:51" ht="27" x14ac:dyDescent="0.2">
      <c r="A53" s="58" t="s">
        <v>108</v>
      </c>
      <c r="B53" s="29" t="s">
        <v>109</v>
      </c>
      <c r="C53" s="29" t="s">
        <v>110</v>
      </c>
      <c r="D53" s="29" t="s">
        <v>27</v>
      </c>
      <c r="E53" s="45">
        <v>35.83</v>
      </c>
      <c r="F53" s="76">
        <f t="shared" si="2"/>
        <v>118.18</v>
      </c>
      <c r="G53" s="77">
        <f t="shared" si="3"/>
        <v>118.18</v>
      </c>
      <c r="H53" s="34">
        <v>236.36</v>
      </c>
      <c r="I53" s="32">
        <v>20.52</v>
      </c>
      <c r="J53" s="32"/>
      <c r="K53" s="32"/>
      <c r="L53" s="34">
        <v>284.86</v>
      </c>
      <c r="M53" s="34"/>
      <c r="N53" s="34"/>
      <c r="O53" s="60">
        <v>10206.530000000001</v>
      </c>
      <c r="P53"/>
      <c r="Q53"/>
      <c r="R53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</row>
    <row r="54" spans="1:51" x14ac:dyDescent="0.2">
      <c r="A54" s="62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/>
      <c r="Q54"/>
      <c r="R54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</row>
    <row r="55" spans="1:51" x14ac:dyDescent="0.2">
      <c r="A55" s="68" t="s">
        <v>28</v>
      </c>
      <c r="B55" s="69"/>
      <c r="C55" s="69"/>
      <c r="D55" s="69"/>
      <c r="E55" s="69"/>
      <c r="F55" s="70"/>
      <c r="G55" s="70"/>
      <c r="H55" s="69"/>
      <c r="I55" s="69"/>
      <c r="J55" s="69"/>
      <c r="K55" s="69"/>
      <c r="L55" s="69"/>
      <c r="M55" s="69"/>
      <c r="N55" s="69"/>
      <c r="O55" s="50">
        <f>SUM(O12:O53)</f>
        <v>351896.19999999995</v>
      </c>
      <c r="P55"/>
      <c r="Q55"/>
      <c r="R55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</row>
    <row r="56" spans="1:51" x14ac:dyDescent="0.2">
      <c r="A56" s="62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/>
      <c r="Q56"/>
      <c r="R56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</row>
    <row r="57" spans="1:51" x14ac:dyDescent="0.2">
      <c r="A57" s="64" t="s">
        <v>111</v>
      </c>
      <c r="B57" s="65"/>
      <c r="C57" s="65"/>
      <c r="D57" s="65"/>
      <c r="E57" s="65"/>
      <c r="F57" s="71"/>
      <c r="G57" s="71"/>
      <c r="H57" s="65"/>
      <c r="I57" s="65"/>
      <c r="J57" s="65"/>
      <c r="K57" s="65"/>
      <c r="L57" s="65"/>
      <c r="M57" s="65"/>
      <c r="N57" s="65"/>
      <c r="O57" s="65"/>
      <c r="P57"/>
      <c r="Q57"/>
      <c r="R57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</row>
    <row r="58" spans="1:51" x14ac:dyDescent="0.2">
      <c r="A58" s="64" t="s">
        <v>112</v>
      </c>
      <c r="B58" s="65"/>
      <c r="C58" s="65"/>
      <c r="D58" s="65"/>
      <c r="E58" s="65"/>
      <c r="F58" s="71"/>
      <c r="G58" s="71"/>
      <c r="H58" s="65"/>
      <c r="I58" s="65"/>
      <c r="J58" s="65"/>
      <c r="K58" s="65"/>
      <c r="L58" s="65"/>
      <c r="M58" s="65"/>
      <c r="N58" s="65"/>
      <c r="O58" s="65"/>
      <c r="P58"/>
      <c r="Q58"/>
      <c r="R58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</row>
    <row r="59" spans="1:51" x14ac:dyDescent="0.2">
      <c r="A59" s="64" t="s">
        <v>113</v>
      </c>
      <c r="B59" s="65"/>
      <c r="C59" s="65"/>
      <c r="D59" s="65"/>
      <c r="E59" s="65"/>
      <c r="F59" s="71"/>
      <c r="G59" s="71"/>
      <c r="H59" s="65"/>
      <c r="I59" s="65"/>
      <c r="J59" s="65"/>
      <c r="K59" s="65"/>
      <c r="L59" s="65"/>
      <c r="M59" s="65"/>
      <c r="N59" s="65"/>
      <c r="O59" s="65"/>
      <c r="P59"/>
      <c r="Q59"/>
      <c r="R59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</row>
    <row r="60" spans="1:51" ht="18" x14ac:dyDescent="0.2">
      <c r="A60" s="56" t="s">
        <v>14</v>
      </c>
      <c r="B60" s="55" t="s">
        <v>15</v>
      </c>
      <c r="C60" s="55" t="s">
        <v>16</v>
      </c>
      <c r="D60" s="55" t="s">
        <v>17</v>
      </c>
      <c r="E60" s="57" t="s">
        <v>18</v>
      </c>
      <c r="F60" s="53" t="s">
        <v>19</v>
      </c>
      <c r="G60" s="54" t="s">
        <v>20</v>
      </c>
      <c r="H60" s="55" t="s">
        <v>21</v>
      </c>
      <c r="I60" s="53" t="s">
        <v>22</v>
      </c>
      <c r="J60" s="55" t="s">
        <v>33</v>
      </c>
      <c r="K60" s="55" t="s">
        <v>34</v>
      </c>
      <c r="L60" s="55" t="s">
        <v>23</v>
      </c>
      <c r="M60" s="55" t="s">
        <v>35</v>
      </c>
      <c r="N60" s="55" t="s">
        <v>36</v>
      </c>
      <c r="O60" s="55" t="s">
        <v>24</v>
      </c>
      <c r="P60"/>
      <c r="Q60"/>
      <c r="R60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</row>
    <row r="61" spans="1:51" ht="27" x14ac:dyDescent="0.2">
      <c r="A61" s="59" t="s">
        <v>65</v>
      </c>
      <c r="B61" s="36">
        <v>92413</v>
      </c>
      <c r="C61" s="35" t="s">
        <v>114</v>
      </c>
      <c r="D61" s="35" t="s">
        <v>27</v>
      </c>
      <c r="E61" s="37">
        <v>99</v>
      </c>
      <c r="F61" s="67">
        <v>41.94</v>
      </c>
      <c r="G61" s="67">
        <v>69.34</v>
      </c>
      <c r="H61" s="42">
        <v>111.28</v>
      </c>
      <c r="I61" s="39">
        <v>20.52</v>
      </c>
      <c r="J61" s="39"/>
      <c r="K61" s="39"/>
      <c r="L61" s="42">
        <v>134.11000000000001</v>
      </c>
      <c r="M61" s="42"/>
      <c r="N61" s="42"/>
      <c r="O61" s="49">
        <v>13276.89</v>
      </c>
      <c r="P61"/>
      <c r="Q61"/>
      <c r="R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</row>
    <row r="62" spans="1:51" ht="27" x14ac:dyDescent="0.2">
      <c r="A62" s="59" t="s">
        <v>65</v>
      </c>
      <c r="B62" s="36">
        <v>92759</v>
      </c>
      <c r="C62" s="35" t="s">
        <v>41</v>
      </c>
      <c r="D62" s="35" t="s">
        <v>38</v>
      </c>
      <c r="E62" s="41">
        <v>136.19999999999999</v>
      </c>
      <c r="F62" s="73">
        <v>9.5399999999999991</v>
      </c>
      <c r="G62" s="73">
        <v>4.9000000000000004</v>
      </c>
      <c r="H62" s="39">
        <v>14.44</v>
      </c>
      <c r="I62" s="39">
        <v>20.52</v>
      </c>
      <c r="J62" s="39"/>
      <c r="K62" s="39"/>
      <c r="L62" s="39">
        <v>17.399999999999999</v>
      </c>
      <c r="M62" s="39"/>
      <c r="N62" s="39"/>
      <c r="O62" s="44">
        <v>2369.88</v>
      </c>
      <c r="P62"/>
      <c r="Q62"/>
      <c r="R62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</row>
    <row r="63" spans="1:51" ht="27" x14ac:dyDescent="0.2">
      <c r="A63" s="59" t="s">
        <v>65</v>
      </c>
      <c r="B63" s="36">
        <v>92762</v>
      </c>
      <c r="C63" s="35" t="s">
        <v>43</v>
      </c>
      <c r="D63" s="35" t="s">
        <v>38</v>
      </c>
      <c r="E63" s="37">
        <v>67.099999999999994</v>
      </c>
      <c r="F63" s="73">
        <v>9.6199999999999992</v>
      </c>
      <c r="G63" s="73">
        <v>1.4</v>
      </c>
      <c r="H63" s="39">
        <v>11.02</v>
      </c>
      <c r="I63" s="39">
        <v>20.52</v>
      </c>
      <c r="J63" s="39"/>
      <c r="K63" s="39"/>
      <c r="L63" s="39">
        <v>13.28</v>
      </c>
      <c r="M63" s="39"/>
      <c r="N63" s="39"/>
      <c r="O63" s="42">
        <v>891.08</v>
      </c>
      <c r="P63"/>
      <c r="Q63"/>
      <c r="R63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</row>
    <row r="64" spans="1:51" ht="27" x14ac:dyDescent="0.2">
      <c r="A64" s="59" t="s">
        <v>65</v>
      </c>
      <c r="B64" s="36">
        <v>92763</v>
      </c>
      <c r="C64" s="35" t="s">
        <v>115</v>
      </c>
      <c r="D64" s="35" t="s">
        <v>38</v>
      </c>
      <c r="E64" s="41">
        <v>561.29999999999995</v>
      </c>
      <c r="F64" s="73">
        <v>8.35</v>
      </c>
      <c r="G64" s="73">
        <v>0.88</v>
      </c>
      <c r="H64" s="38">
        <v>9.23</v>
      </c>
      <c r="I64" s="39">
        <v>20.52</v>
      </c>
      <c r="J64" s="39"/>
      <c r="K64" s="39"/>
      <c r="L64" s="39">
        <v>11.12</v>
      </c>
      <c r="M64" s="39"/>
      <c r="N64" s="39"/>
      <c r="O64" s="44">
        <v>6241.65</v>
      </c>
      <c r="P64"/>
      <c r="Q64"/>
      <c r="R64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</row>
    <row r="65" spans="1:51" ht="36" x14ac:dyDescent="0.2">
      <c r="A65" s="58" t="s">
        <v>82</v>
      </c>
      <c r="B65" s="29" t="s">
        <v>116</v>
      </c>
      <c r="C65" s="29" t="s">
        <v>117</v>
      </c>
      <c r="D65" s="29" t="s">
        <v>30</v>
      </c>
      <c r="E65" s="30">
        <v>6.2</v>
      </c>
      <c r="F65" s="76">
        <f>H65-G65</f>
        <v>358.57499999999999</v>
      </c>
      <c r="G65" s="77">
        <f>H65/2</f>
        <v>358.57499999999999</v>
      </c>
      <c r="H65" s="34">
        <v>717.15</v>
      </c>
      <c r="I65" s="32">
        <v>20.52</v>
      </c>
      <c r="J65" s="32"/>
      <c r="K65" s="32"/>
      <c r="L65" s="34">
        <v>864.3</v>
      </c>
      <c r="M65" s="34"/>
      <c r="N65" s="34"/>
      <c r="O65" s="33">
        <v>5358.66</v>
      </c>
      <c r="P65"/>
      <c r="Q65"/>
      <c r="R65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</row>
    <row r="66" spans="1:51" x14ac:dyDescent="0.2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/>
      <c r="Q66"/>
      <c r="R66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</row>
    <row r="67" spans="1:51" x14ac:dyDescent="0.2">
      <c r="A67" s="64" t="s">
        <v>118</v>
      </c>
      <c r="B67" s="65"/>
      <c r="C67" s="65"/>
      <c r="D67" s="65"/>
      <c r="E67" s="65"/>
      <c r="F67" s="71"/>
      <c r="G67" s="71"/>
      <c r="H67" s="65"/>
      <c r="I67" s="65"/>
      <c r="J67" s="65"/>
      <c r="K67" s="65"/>
      <c r="L67" s="65"/>
      <c r="M67" s="65"/>
      <c r="N67" s="65"/>
      <c r="O67" s="65"/>
      <c r="P67"/>
      <c r="Q67"/>
      <c r="R67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</row>
    <row r="68" spans="1:51" ht="18" x14ac:dyDescent="0.2">
      <c r="A68" s="56" t="s">
        <v>14</v>
      </c>
      <c r="B68" s="55" t="s">
        <v>15</v>
      </c>
      <c r="C68" s="55" t="s">
        <v>16</v>
      </c>
      <c r="D68" s="55" t="s">
        <v>17</v>
      </c>
      <c r="E68" s="57" t="s">
        <v>18</v>
      </c>
      <c r="F68" s="53" t="s">
        <v>19</v>
      </c>
      <c r="G68" s="54" t="s">
        <v>20</v>
      </c>
      <c r="H68" s="55" t="s">
        <v>21</v>
      </c>
      <c r="I68" s="53" t="s">
        <v>22</v>
      </c>
      <c r="J68" s="55" t="s">
        <v>33</v>
      </c>
      <c r="K68" s="55" t="s">
        <v>34</v>
      </c>
      <c r="L68" s="55" t="s">
        <v>23</v>
      </c>
      <c r="M68" s="55" t="s">
        <v>35</v>
      </c>
      <c r="N68" s="55" t="s">
        <v>36</v>
      </c>
      <c r="O68" s="55" t="s">
        <v>24</v>
      </c>
      <c r="P68"/>
      <c r="Q68"/>
      <c r="R68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</row>
    <row r="69" spans="1:51" ht="27" x14ac:dyDescent="0.2">
      <c r="A69" s="58" t="s">
        <v>82</v>
      </c>
      <c r="B69" s="29" t="s">
        <v>102</v>
      </c>
      <c r="C69" s="29" t="s">
        <v>103</v>
      </c>
      <c r="D69" s="29" t="s">
        <v>30</v>
      </c>
      <c r="E69" s="45">
        <v>10.8</v>
      </c>
      <c r="F69" s="76">
        <f>H69-G69</f>
        <v>356.36</v>
      </c>
      <c r="G69" s="77">
        <f>H69/2</f>
        <v>356.36</v>
      </c>
      <c r="H69" s="34">
        <v>712.72</v>
      </c>
      <c r="I69" s="32">
        <v>20.52</v>
      </c>
      <c r="J69" s="32"/>
      <c r="K69" s="32"/>
      <c r="L69" s="34">
        <v>858.97</v>
      </c>
      <c r="M69" s="34"/>
      <c r="N69" s="34"/>
      <c r="O69" s="33">
        <v>9276.8700000000008</v>
      </c>
      <c r="P69"/>
      <c r="Q69"/>
      <c r="R69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</row>
    <row r="70" spans="1:51" ht="27" x14ac:dyDescent="0.2">
      <c r="A70" s="59" t="s">
        <v>65</v>
      </c>
      <c r="B70" s="36">
        <v>92448</v>
      </c>
      <c r="C70" s="35" t="s">
        <v>119</v>
      </c>
      <c r="D70" s="35" t="s">
        <v>27</v>
      </c>
      <c r="E70" s="41">
        <v>135.9</v>
      </c>
      <c r="F70" s="74">
        <v>181.44</v>
      </c>
      <c r="G70" s="67">
        <v>71.959999999999994</v>
      </c>
      <c r="H70" s="42">
        <v>253.4</v>
      </c>
      <c r="I70" s="39">
        <v>20.52</v>
      </c>
      <c r="J70" s="39"/>
      <c r="K70" s="39"/>
      <c r="L70" s="42">
        <v>305.39</v>
      </c>
      <c r="M70" s="42"/>
      <c r="N70" s="42"/>
      <c r="O70" s="49">
        <v>41502.5</v>
      </c>
      <c r="P70"/>
      <c r="Q70"/>
      <c r="R70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</row>
    <row r="71" spans="1:51" ht="27" x14ac:dyDescent="0.2">
      <c r="A71" s="59" t="s">
        <v>65</v>
      </c>
      <c r="B71" s="36">
        <v>92759</v>
      </c>
      <c r="C71" s="35" t="s">
        <v>41</v>
      </c>
      <c r="D71" s="35" t="s">
        <v>38</v>
      </c>
      <c r="E71" s="41">
        <v>135.4</v>
      </c>
      <c r="F71" s="73">
        <v>9.5399999999999991</v>
      </c>
      <c r="G71" s="73">
        <v>4.9000000000000004</v>
      </c>
      <c r="H71" s="39">
        <v>14.44</v>
      </c>
      <c r="I71" s="39">
        <v>20.52</v>
      </c>
      <c r="J71" s="39"/>
      <c r="K71" s="39"/>
      <c r="L71" s="39">
        <v>17.399999999999999</v>
      </c>
      <c r="M71" s="39"/>
      <c r="N71" s="39"/>
      <c r="O71" s="44">
        <v>2355.96</v>
      </c>
      <c r="P71"/>
      <c r="Q71"/>
      <c r="R7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</row>
    <row r="72" spans="1:51" ht="27" x14ac:dyDescent="0.2">
      <c r="A72" s="59" t="s">
        <v>65</v>
      </c>
      <c r="B72" s="36">
        <v>92760</v>
      </c>
      <c r="C72" s="35" t="s">
        <v>120</v>
      </c>
      <c r="D72" s="35" t="s">
        <v>38</v>
      </c>
      <c r="E72" s="37">
        <v>41.2</v>
      </c>
      <c r="F72" s="67">
        <v>10.130000000000001</v>
      </c>
      <c r="G72" s="73">
        <v>3.27</v>
      </c>
      <c r="H72" s="39">
        <v>13.4</v>
      </c>
      <c r="I72" s="39">
        <v>20.52</v>
      </c>
      <c r="J72" s="39"/>
      <c r="K72" s="39"/>
      <c r="L72" s="39">
        <v>16.14</v>
      </c>
      <c r="M72" s="39"/>
      <c r="N72" s="39"/>
      <c r="O72" s="42">
        <v>664.96</v>
      </c>
      <c r="P72"/>
      <c r="Q72"/>
      <c r="R72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</row>
    <row r="73" spans="1:51" ht="27" x14ac:dyDescent="0.2">
      <c r="A73" s="59" t="s">
        <v>65</v>
      </c>
      <c r="B73" s="36">
        <v>92761</v>
      </c>
      <c r="C73" s="35" t="s">
        <v>42</v>
      </c>
      <c r="D73" s="35" t="s">
        <v>38</v>
      </c>
      <c r="E73" s="37">
        <v>15</v>
      </c>
      <c r="F73" s="67">
        <v>10.3</v>
      </c>
      <c r="G73" s="73">
        <v>2.13</v>
      </c>
      <c r="H73" s="39">
        <v>12.43</v>
      </c>
      <c r="I73" s="39">
        <v>20.52</v>
      </c>
      <c r="J73" s="39"/>
      <c r="K73" s="39"/>
      <c r="L73" s="39">
        <v>14.98</v>
      </c>
      <c r="M73" s="39"/>
      <c r="N73" s="39"/>
      <c r="O73" s="42">
        <v>224.7</v>
      </c>
      <c r="P73"/>
      <c r="Q73"/>
      <c r="R73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</row>
    <row r="74" spans="1:51" ht="27" x14ac:dyDescent="0.2">
      <c r="A74" s="59" t="s">
        <v>65</v>
      </c>
      <c r="B74" s="36">
        <v>92762</v>
      </c>
      <c r="C74" s="35" t="s">
        <v>43</v>
      </c>
      <c r="D74" s="35" t="s">
        <v>38</v>
      </c>
      <c r="E74" s="37">
        <v>45.1</v>
      </c>
      <c r="F74" s="73">
        <v>9.6199999999999992</v>
      </c>
      <c r="G74" s="73">
        <v>1.4</v>
      </c>
      <c r="H74" s="39">
        <v>11.02</v>
      </c>
      <c r="I74" s="39">
        <v>20.52</v>
      </c>
      <c r="J74" s="39"/>
      <c r="K74" s="39"/>
      <c r="L74" s="39">
        <v>13.28</v>
      </c>
      <c r="M74" s="39"/>
      <c r="N74" s="39"/>
      <c r="O74" s="42">
        <v>598.91999999999996</v>
      </c>
      <c r="P74"/>
      <c r="Q74"/>
      <c r="R74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</row>
    <row r="75" spans="1:51" ht="27" x14ac:dyDescent="0.2">
      <c r="A75" s="59" t="s">
        <v>65</v>
      </c>
      <c r="B75" s="36">
        <v>92763</v>
      </c>
      <c r="C75" s="35" t="s">
        <v>115</v>
      </c>
      <c r="D75" s="35" t="s">
        <v>38</v>
      </c>
      <c r="E75" s="41">
        <v>509.5</v>
      </c>
      <c r="F75" s="73">
        <v>8.35</v>
      </c>
      <c r="G75" s="73">
        <v>0.88</v>
      </c>
      <c r="H75" s="38">
        <v>9.23</v>
      </c>
      <c r="I75" s="39">
        <v>20.52</v>
      </c>
      <c r="J75" s="39"/>
      <c r="K75" s="39"/>
      <c r="L75" s="39">
        <v>11.12</v>
      </c>
      <c r="M75" s="39"/>
      <c r="N75" s="39"/>
      <c r="O75" s="44">
        <v>5665.64</v>
      </c>
      <c r="P75"/>
      <c r="Q75"/>
      <c r="R75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</row>
    <row r="76" spans="1:51" ht="27" x14ac:dyDescent="0.2">
      <c r="A76" s="59" t="s">
        <v>65</v>
      </c>
      <c r="B76" s="36">
        <v>92764</v>
      </c>
      <c r="C76" s="35" t="s">
        <v>121</v>
      </c>
      <c r="D76" s="35" t="s">
        <v>38</v>
      </c>
      <c r="E76" s="41">
        <v>403.7</v>
      </c>
      <c r="F76" s="73">
        <v>8.2799999999999994</v>
      </c>
      <c r="G76" s="73">
        <v>0.62</v>
      </c>
      <c r="H76" s="38">
        <v>8.9</v>
      </c>
      <c r="I76" s="39">
        <v>20.52</v>
      </c>
      <c r="J76" s="39"/>
      <c r="K76" s="39"/>
      <c r="L76" s="39">
        <v>10.72</v>
      </c>
      <c r="M76" s="39"/>
      <c r="N76" s="39"/>
      <c r="O76" s="44">
        <v>4327.66</v>
      </c>
      <c r="P76"/>
      <c r="Q76"/>
      <c r="R76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</row>
    <row r="77" spans="1:51" x14ac:dyDescent="0.2">
      <c r="A77" s="62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/>
      <c r="Q77"/>
      <c r="R77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</row>
    <row r="78" spans="1:51" x14ac:dyDescent="0.2">
      <c r="A78" s="64" t="s">
        <v>122</v>
      </c>
      <c r="B78" s="65"/>
      <c r="C78" s="65"/>
      <c r="D78" s="65"/>
      <c r="E78" s="65"/>
      <c r="F78" s="71"/>
      <c r="G78" s="71"/>
      <c r="H78" s="65"/>
      <c r="I78" s="65"/>
      <c r="J78" s="65"/>
      <c r="K78" s="65"/>
      <c r="L78" s="65"/>
      <c r="M78" s="65"/>
      <c r="N78" s="65"/>
      <c r="O78" s="65"/>
      <c r="P78"/>
      <c r="Q78"/>
      <c r="R78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</row>
    <row r="79" spans="1:51" ht="18" x14ac:dyDescent="0.2">
      <c r="A79" s="56" t="s">
        <v>14</v>
      </c>
      <c r="B79" s="55" t="s">
        <v>15</v>
      </c>
      <c r="C79" s="55" t="s">
        <v>16</v>
      </c>
      <c r="D79" s="55" t="s">
        <v>17</v>
      </c>
      <c r="E79" s="57" t="s">
        <v>18</v>
      </c>
      <c r="F79" s="53" t="s">
        <v>19</v>
      </c>
      <c r="G79" s="54" t="s">
        <v>20</v>
      </c>
      <c r="H79" s="55" t="s">
        <v>21</v>
      </c>
      <c r="I79" s="53" t="s">
        <v>22</v>
      </c>
      <c r="J79" s="55" t="s">
        <v>33</v>
      </c>
      <c r="K79" s="55" t="s">
        <v>34</v>
      </c>
      <c r="L79" s="55" t="s">
        <v>23</v>
      </c>
      <c r="M79" s="55" t="s">
        <v>35</v>
      </c>
      <c r="N79" s="55" t="s">
        <v>36</v>
      </c>
      <c r="O79" s="55" t="s">
        <v>24</v>
      </c>
      <c r="P79"/>
      <c r="Q79"/>
      <c r="R79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</row>
    <row r="80" spans="1:51" ht="18" x14ac:dyDescent="0.2">
      <c r="A80" s="59" t="s">
        <v>65</v>
      </c>
      <c r="B80" s="36">
        <v>92767</v>
      </c>
      <c r="C80" s="35" t="s">
        <v>99</v>
      </c>
      <c r="D80" s="35" t="s">
        <v>38</v>
      </c>
      <c r="E80" s="41">
        <v>223.9</v>
      </c>
      <c r="F80" s="67">
        <v>10.02</v>
      </c>
      <c r="G80" s="73">
        <v>5.91</v>
      </c>
      <c r="H80" s="39">
        <v>15.93</v>
      </c>
      <c r="I80" s="39">
        <v>20.52</v>
      </c>
      <c r="J80" s="39"/>
      <c r="K80" s="39"/>
      <c r="L80" s="39">
        <v>19.190000000000001</v>
      </c>
      <c r="M80" s="39"/>
      <c r="N80" s="39"/>
      <c r="O80" s="44">
        <v>4296.6400000000003</v>
      </c>
      <c r="P80"/>
      <c r="Q80"/>
      <c r="R80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</row>
    <row r="81" spans="1:51" ht="18" x14ac:dyDescent="0.2">
      <c r="A81" s="59" t="s">
        <v>65</v>
      </c>
      <c r="B81" s="36">
        <v>92770</v>
      </c>
      <c r="C81" s="35" t="s">
        <v>100</v>
      </c>
      <c r="D81" s="35" t="s">
        <v>38</v>
      </c>
      <c r="E81" s="41">
        <v>102.8</v>
      </c>
      <c r="F81" s="67">
        <v>10.220000000000001</v>
      </c>
      <c r="G81" s="73">
        <v>1.67</v>
      </c>
      <c r="H81" s="39">
        <v>11.89</v>
      </c>
      <c r="I81" s="39">
        <v>20.52</v>
      </c>
      <c r="J81" s="39"/>
      <c r="K81" s="39"/>
      <c r="L81" s="39">
        <v>14.32</v>
      </c>
      <c r="M81" s="39"/>
      <c r="N81" s="39"/>
      <c r="O81" s="44">
        <v>1472.09</v>
      </c>
      <c r="P81"/>
      <c r="Q81"/>
      <c r="R8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</row>
    <row r="82" spans="1:51" ht="18" x14ac:dyDescent="0.2">
      <c r="A82" s="59" t="s">
        <v>65</v>
      </c>
      <c r="B82" s="36">
        <v>92771</v>
      </c>
      <c r="C82" s="35" t="s">
        <v>101</v>
      </c>
      <c r="D82" s="35" t="s">
        <v>38</v>
      </c>
      <c r="E82" s="37">
        <v>81.7</v>
      </c>
      <c r="F82" s="73">
        <v>9.5399999999999991</v>
      </c>
      <c r="G82" s="73">
        <v>1</v>
      </c>
      <c r="H82" s="39">
        <v>10.54</v>
      </c>
      <c r="I82" s="39">
        <v>20.52</v>
      </c>
      <c r="J82" s="39"/>
      <c r="K82" s="39"/>
      <c r="L82" s="39">
        <v>12.7</v>
      </c>
      <c r="M82" s="39"/>
      <c r="N82" s="39"/>
      <c r="O82" s="44">
        <v>1037.5899999999999</v>
      </c>
      <c r="P82"/>
      <c r="Q82"/>
      <c r="R82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</row>
    <row r="83" spans="1:51" ht="36" x14ac:dyDescent="0.2">
      <c r="A83" s="58" t="s">
        <v>82</v>
      </c>
      <c r="B83" s="29" t="s">
        <v>116</v>
      </c>
      <c r="C83" s="29" t="s">
        <v>117</v>
      </c>
      <c r="D83" s="29" t="s">
        <v>30</v>
      </c>
      <c r="E83" s="45">
        <v>20.399999999999999</v>
      </c>
      <c r="F83" s="76">
        <f t="shared" ref="F83:F86" si="4">H83-G83</f>
        <v>358.57499999999999</v>
      </c>
      <c r="G83" s="77">
        <f t="shared" ref="G83:G86" si="5">H83/2</f>
        <v>358.57499999999999</v>
      </c>
      <c r="H83" s="34">
        <v>717.15</v>
      </c>
      <c r="I83" s="32">
        <v>20.52</v>
      </c>
      <c r="J83" s="32"/>
      <c r="K83" s="32"/>
      <c r="L83" s="34">
        <v>864.3</v>
      </c>
      <c r="M83" s="34"/>
      <c r="N83" s="34"/>
      <c r="O83" s="60">
        <v>17631.72</v>
      </c>
      <c r="P83"/>
      <c r="Q83"/>
      <c r="R83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</row>
    <row r="84" spans="1:51" ht="27" x14ac:dyDescent="0.2">
      <c r="A84" s="58" t="s">
        <v>82</v>
      </c>
      <c r="B84" s="29" t="s">
        <v>104</v>
      </c>
      <c r="C84" s="29" t="s">
        <v>105</v>
      </c>
      <c r="D84" s="29" t="s">
        <v>27</v>
      </c>
      <c r="E84" s="45">
        <v>53.87</v>
      </c>
      <c r="F84" s="76">
        <f t="shared" si="4"/>
        <v>86.57</v>
      </c>
      <c r="G84" s="77">
        <f t="shared" si="5"/>
        <v>86.57</v>
      </c>
      <c r="H84" s="34">
        <v>173.14</v>
      </c>
      <c r="I84" s="32">
        <v>20.52</v>
      </c>
      <c r="J84" s="32"/>
      <c r="K84" s="32"/>
      <c r="L84" s="34">
        <v>208.66</v>
      </c>
      <c r="M84" s="34"/>
      <c r="N84" s="34"/>
      <c r="O84" s="60">
        <v>11240.51</v>
      </c>
      <c r="P84"/>
      <c r="Q84"/>
      <c r="R84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</row>
    <row r="85" spans="1:51" ht="27" x14ac:dyDescent="0.2">
      <c r="A85" s="58" t="s">
        <v>108</v>
      </c>
      <c r="B85" s="29" t="s">
        <v>109</v>
      </c>
      <c r="C85" s="29" t="s">
        <v>110</v>
      </c>
      <c r="D85" s="29" t="s">
        <v>27</v>
      </c>
      <c r="E85" s="45">
        <v>36.31</v>
      </c>
      <c r="F85" s="76">
        <f t="shared" si="4"/>
        <v>118.18</v>
      </c>
      <c r="G85" s="77">
        <f t="shared" si="5"/>
        <v>118.18</v>
      </c>
      <c r="H85" s="34">
        <v>236.36</v>
      </c>
      <c r="I85" s="32">
        <v>20.52</v>
      </c>
      <c r="J85" s="32"/>
      <c r="K85" s="32"/>
      <c r="L85" s="34">
        <v>284.86</v>
      </c>
      <c r="M85" s="34"/>
      <c r="N85" s="34"/>
      <c r="O85" s="60">
        <v>10343.26</v>
      </c>
      <c r="P85"/>
      <c r="Q85"/>
      <c r="R85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</row>
    <row r="86" spans="1:51" ht="27" x14ac:dyDescent="0.2">
      <c r="A86" s="58" t="s">
        <v>82</v>
      </c>
      <c r="B86" s="29" t="s">
        <v>106</v>
      </c>
      <c r="C86" s="29" t="s">
        <v>107</v>
      </c>
      <c r="D86" s="29" t="s">
        <v>27</v>
      </c>
      <c r="E86" s="75">
        <v>120.79</v>
      </c>
      <c r="F86" s="76">
        <f t="shared" si="4"/>
        <v>139.815</v>
      </c>
      <c r="G86" s="77">
        <f t="shared" si="5"/>
        <v>139.815</v>
      </c>
      <c r="H86" s="34">
        <v>279.63</v>
      </c>
      <c r="I86" s="32">
        <v>20.52</v>
      </c>
      <c r="J86" s="32"/>
      <c r="K86" s="32"/>
      <c r="L86" s="34">
        <v>337.01</v>
      </c>
      <c r="M86" s="34"/>
      <c r="N86" s="34"/>
      <c r="O86" s="60">
        <v>40707.43</v>
      </c>
      <c r="P86"/>
      <c r="Q86"/>
      <c r="R86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</row>
    <row r="87" spans="1:51" x14ac:dyDescent="0.2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/>
      <c r="Q87"/>
      <c r="R87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</row>
    <row r="88" spans="1:51" x14ac:dyDescent="0.2">
      <c r="A88" s="64" t="s">
        <v>123</v>
      </c>
      <c r="B88" s="65"/>
      <c r="C88" s="65"/>
      <c r="D88" s="65"/>
      <c r="E88" s="65"/>
      <c r="F88" s="71"/>
      <c r="G88" s="71"/>
      <c r="H88" s="65"/>
      <c r="I88" s="65"/>
      <c r="J88" s="65"/>
      <c r="K88" s="65"/>
      <c r="L88" s="65"/>
      <c r="M88" s="65"/>
      <c r="N88" s="65"/>
      <c r="O88" s="65"/>
      <c r="P88"/>
      <c r="Q88"/>
      <c r="R88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</row>
    <row r="89" spans="1:51" ht="18" x14ac:dyDescent="0.2">
      <c r="A89" s="56" t="s">
        <v>14</v>
      </c>
      <c r="B89" s="55" t="s">
        <v>15</v>
      </c>
      <c r="C89" s="55" t="s">
        <v>16</v>
      </c>
      <c r="D89" s="55" t="s">
        <v>17</v>
      </c>
      <c r="E89" s="57" t="s">
        <v>18</v>
      </c>
      <c r="F89" s="53" t="s">
        <v>19</v>
      </c>
      <c r="G89" s="54" t="s">
        <v>20</v>
      </c>
      <c r="H89" s="55" t="s">
        <v>21</v>
      </c>
      <c r="I89" s="53" t="s">
        <v>22</v>
      </c>
      <c r="J89" s="55" t="s">
        <v>33</v>
      </c>
      <c r="K89" s="55" t="s">
        <v>34</v>
      </c>
      <c r="L89" s="55" t="s">
        <v>23</v>
      </c>
      <c r="M89" s="55" t="s">
        <v>35</v>
      </c>
      <c r="N89" s="55" t="s">
        <v>36</v>
      </c>
      <c r="O89" s="55" t="s">
        <v>24</v>
      </c>
      <c r="P89"/>
      <c r="Q89"/>
      <c r="R89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</row>
    <row r="90" spans="1:51" ht="27" x14ac:dyDescent="0.2">
      <c r="A90" s="59" t="s">
        <v>65</v>
      </c>
      <c r="B90" s="43">
        <v>101977</v>
      </c>
      <c r="C90" s="35" t="s">
        <v>124</v>
      </c>
      <c r="D90" s="35" t="s">
        <v>27</v>
      </c>
      <c r="E90" s="37">
        <v>66.400000000000006</v>
      </c>
      <c r="F90" s="74">
        <v>189.29</v>
      </c>
      <c r="G90" s="74">
        <v>161.66</v>
      </c>
      <c r="H90" s="42">
        <v>350.95</v>
      </c>
      <c r="I90" s="39">
        <v>20.52</v>
      </c>
      <c r="J90" s="39"/>
      <c r="K90" s="39"/>
      <c r="L90" s="42">
        <v>422.96</v>
      </c>
      <c r="M90" s="42"/>
      <c r="N90" s="42"/>
      <c r="O90" s="49">
        <v>28084.54</v>
      </c>
      <c r="P90"/>
      <c r="Q90"/>
      <c r="R90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</row>
    <row r="91" spans="1:51" ht="27" x14ac:dyDescent="0.2">
      <c r="A91" s="59" t="s">
        <v>65</v>
      </c>
      <c r="B91" s="36">
        <v>95945</v>
      </c>
      <c r="C91" s="35" t="s">
        <v>125</v>
      </c>
      <c r="D91" s="35" t="s">
        <v>38</v>
      </c>
      <c r="E91" s="37">
        <v>98.1</v>
      </c>
      <c r="F91" s="67">
        <v>10.83</v>
      </c>
      <c r="G91" s="73">
        <v>5.67</v>
      </c>
      <c r="H91" s="39">
        <v>16.5</v>
      </c>
      <c r="I91" s="39">
        <v>20.52</v>
      </c>
      <c r="J91" s="39"/>
      <c r="K91" s="39"/>
      <c r="L91" s="39">
        <v>19.88</v>
      </c>
      <c r="M91" s="39"/>
      <c r="N91" s="39"/>
      <c r="O91" s="44">
        <v>1950.22</v>
      </c>
      <c r="P91"/>
      <c r="Q91"/>
      <c r="R9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</row>
    <row r="92" spans="1:51" ht="27" x14ac:dyDescent="0.2">
      <c r="A92" s="59" t="s">
        <v>65</v>
      </c>
      <c r="B92" s="36">
        <v>95946</v>
      </c>
      <c r="C92" s="35" t="s">
        <v>126</v>
      </c>
      <c r="D92" s="35" t="s">
        <v>38</v>
      </c>
      <c r="E92" s="41">
        <v>238.4</v>
      </c>
      <c r="F92" s="73">
        <v>9.86</v>
      </c>
      <c r="G92" s="73">
        <v>3.03</v>
      </c>
      <c r="H92" s="39">
        <v>12.89</v>
      </c>
      <c r="I92" s="39">
        <v>20.52</v>
      </c>
      <c r="J92" s="39"/>
      <c r="K92" s="39"/>
      <c r="L92" s="39">
        <v>15.53</v>
      </c>
      <c r="M92" s="39"/>
      <c r="N92" s="39"/>
      <c r="O92" s="44">
        <v>3702.35</v>
      </c>
      <c r="P92"/>
      <c r="Q92"/>
      <c r="R92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</row>
    <row r="93" spans="1:51" ht="27" x14ac:dyDescent="0.2">
      <c r="A93" s="59" t="s">
        <v>65</v>
      </c>
      <c r="B93" s="36">
        <v>95947</v>
      </c>
      <c r="C93" s="35" t="s">
        <v>127</v>
      </c>
      <c r="D93" s="35" t="s">
        <v>38</v>
      </c>
      <c r="E93" s="41">
        <v>427.9</v>
      </c>
      <c r="F93" s="73">
        <v>8.4</v>
      </c>
      <c r="G93" s="73">
        <v>1.37</v>
      </c>
      <c r="H93" s="38">
        <v>9.77</v>
      </c>
      <c r="I93" s="39">
        <v>20.52</v>
      </c>
      <c r="J93" s="39"/>
      <c r="K93" s="39"/>
      <c r="L93" s="39">
        <v>11.77</v>
      </c>
      <c r="M93" s="39"/>
      <c r="N93" s="39"/>
      <c r="O93" s="44">
        <v>5036.38</v>
      </c>
      <c r="P93"/>
      <c r="Q93"/>
      <c r="R93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</row>
    <row r="94" spans="1:51" ht="27" x14ac:dyDescent="0.2">
      <c r="A94" s="58" t="s">
        <v>82</v>
      </c>
      <c r="B94" s="29" t="s">
        <v>128</v>
      </c>
      <c r="C94" s="29" t="s">
        <v>129</v>
      </c>
      <c r="D94" s="29" t="s">
        <v>30</v>
      </c>
      <c r="E94" s="30">
        <v>9.1999999999999993</v>
      </c>
      <c r="F94" s="76">
        <f t="shared" ref="F94:F96" si="6">H94-G94</f>
        <v>398.36</v>
      </c>
      <c r="G94" s="77">
        <f t="shared" ref="G94:G96" si="7">H94/2</f>
        <v>398.36</v>
      </c>
      <c r="H94" s="34">
        <v>796.72</v>
      </c>
      <c r="I94" s="32">
        <v>20.52</v>
      </c>
      <c r="J94" s="32"/>
      <c r="K94" s="32"/>
      <c r="L94" s="34">
        <v>960.2</v>
      </c>
      <c r="M94" s="34"/>
      <c r="N94" s="34"/>
      <c r="O94" s="33">
        <v>8833.84</v>
      </c>
      <c r="P94"/>
      <c r="Q94"/>
      <c r="R94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</row>
    <row r="95" spans="1:51" ht="27" x14ac:dyDescent="0.2">
      <c r="A95" s="58" t="s">
        <v>82</v>
      </c>
      <c r="B95" s="29" t="s">
        <v>104</v>
      </c>
      <c r="C95" s="29" t="s">
        <v>105</v>
      </c>
      <c r="D95" s="29" t="s">
        <v>27</v>
      </c>
      <c r="E95" s="45">
        <v>19.29</v>
      </c>
      <c r="F95" s="76">
        <f t="shared" si="6"/>
        <v>86.57</v>
      </c>
      <c r="G95" s="77">
        <f t="shared" si="7"/>
        <v>86.57</v>
      </c>
      <c r="H95" s="34">
        <v>173.14</v>
      </c>
      <c r="I95" s="32">
        <v>20.52</v>
      </c>
      <c r="J95" s="32"/>
      <c r="K95" s="32"/>
      <c r="L95" s="34">
        <v>208.66</v>
      </c>
      <c r="M95" s="34"/>
      <c r="N95" s="34"/>
      <c r="O95" s="33">
        <v>4025.05</v>
      </c>
      <c r="P95"/>
      <c r="Q95"/>
      <c r="R95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</row>
    <row r="96" spans="1:51" ht="27" x14ac:dyDescent="0.2">
      <c r="A96" s="58" t="s">
        <v>82</v>
      </c>
      <c r="B96" s="29" t="s">
        <v>130</v>
      </c>
      <c r="C96" s="29" t="s">
        <v>131</v>
      </c>
      <c r="D96" s="29" t="s">
        <v>27</v>
      </c>
      <c r="E96" s="45">
        <v>19.899999999999999</v>
      </c>
      <c r="F96" s="76">
        <f t="shared" si="6"/>
        <v>98.8</v>
      </c>
      <c r="G96" s="77">
        <f t="shared" si="7"/>
        <v>98.8</v>
      </c>
      <c r="H96" s="34">
        <v>197.6</v>
      </c>
      <c r="I96" s="32">
        <v>20.52</v>
      </c>
      <c r="J96" s="32"/>
      <c r="K96" s="32"/>
      <c r="L96" s="34">
        <v>238.14</v>
      </c>
      <c r="M96" s="34"/>
      <c r="N96" s="34"/>
      <c r="O96" s="33">
        <v>4738.9799999999996</v>
      </c>
      <c r="P96"/>
      <c r="Q96"/>
      <c r="R96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</row>
    <row r="97" spans="1:51" x14ac:dyDescent="0.2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/>
      <c r="Q97"/>
      <c r="R97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</row>
    <row r="98" spans="1:51" x14ac:dyDescent="0.2">
      <c r="A98" s="64" t="s">
        <v>132</v>
      </c>
      <c r="B98" s="65"/>
      <c r="C98" s="65"/>
      <c r="D98" s="65"/>
      <c r="E98" s="65"/>
      <c r="F98" s="71"/>
      <c r="G98" s="71"/>
      <c r="H98" s="65"/>
      <c r="I98" s="65"/>
      <c r="J98" s="65"/>
      <c r="K98" s="65"/>
      <c r="L98" s="65"/>
      <c r="M98" s="65"/>
      <c r="N98" s="65"/>
      <c r="O98" s="65"/>
      <c r="P98"/>
      <c r="Q98"/>
      <c r="R98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</row>
    <row r="99" spans="1:51" x14ac:dyDescent="0.2">
      <c r="A99" s="64" t="s">
        <v>133</v>
      </c>
      <c r="B99" s="65"/>
      <c r="C99" s="65"/>
      <c r="D99" s="65"/>
      <c r="E99" s="65"/>
      <c r="F99" s="71"/>
      <c r="G99" s="71"/>
      <c r="H99" s="65"/>
      <c r="I99" s="65"/>
      <c r="J99" s="65"/>
      <c r="K99" s="65"/>
      <c r="L99" s="65"/>
      <c r="M99" s="65"/>
      <c r="N99" s="65"/>
      <c r="O99" s="65"/>
      <c r="P99"/>
      <c r="Q99"/>
      <c r="R99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</row>
    <row r="100" spans="1:51" ht="18" x14ac:dyDescent="0.2">
      <c r="A100" s="56" t="s">
        <v>14</v>
      </c>
      <c r="B100" s="55" t="s">
        <v>15</v>
      </c>
      <c r="C100" s="55" t="s">
        <v>16</v>
      </c>
      <c r="D100" s="55" t="s">
        <v>17</v>
      </c>
      <c r="E100" s="57" t="s">
        <v>18</v>
      </c>
      <c r="F100" s="53" t="s">
        <v>19</v>
      </c>
      <c r="G100" s="54" t="s">
        <v>20</v>
      </c>
      <c r="H100" s="55" t="s">
        <v>21</v>
      </c>
      <c r="I100" s="53" t="s">
        <v>22</v>
      </c>
      <c r="J100" s="55" t="s">
        <v>33</v>
      </c>
      <c r="K100" s="55" t="s">
        <v>34</v>
      </c>
      <c r="L100" s="55" t="s">
        <v>23</v>
      </c>
      <c r="M100" s="55" t="s">
        <v>35</v>
      </c>
      <c r="N100" s="55" t="s">
        <v>36</v>
      </c>
      <c r="O100" s="55" t="s">
        <v>24</v>
      </c>
      <c r="P100"/>
      <c r="Q100"/>
      <c r="R100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</row>
    <row r="101" spans="1:51" ht="27" x14ac:dyDescent="0.2">
      <c r="A101" s="59" t="s">
        <v>65</v>
      </c>
      <c r="B101" s="36">
        <v>92413</v>
      </c>
      <c r="C101" s="35" t="s">
        <v>114</v>
      </c>
      <c r="D101" s="35" t="s">
        <v>27</v>
      </c>
      <c r="E101" s="41">
        <v>161.6</v>
      </c>
      <c r="F101" s="67">
        <v>41.94</v>
      </c>
      <c r="G101" s="67">
        <v>69.34</v>
      </c>
      <c r="H101" s="42">
        <v>111.28</v>
      </c>
      <c r="I101" s="39">
        <v>20.52</v>
      </c>
      <c r="J101" s="39"/>
      <c r="K101" s="39"/>
      <c r="L101" s="42">
        <v>134.11000000000001</v>
      </c>
      <c r="M101" s="42"/>
      <c r="N101" s="42"/>
      <c r="O101" s="49">
        <v>21672.17</v>
      </c>
      <c r="P101"/>
      <c r="Q101"/>
      <c r="R10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</row>
    <row r="102" spans="1:51" ht="27" x14ac:dyDescent="0.2">
      <c r="A102" s="59" t="s">
        <v>65</v>
      </c>
      <c r="B102" s="36">
        <v>92759</v>
      </c>
      <c r="C102" s="35" t="s">
        <v>41</v>
      </c>
      <c r="D102" s="35" t="s">
        <v>38</v>
      </c>
      <c r="E102" s="41">
        <v>212.4</v>
      </c>
      <c r="F102" s="73">
        <v>9.5399999999999991</v>
      </c>
      <c r="G102" s="73">
        <v>4.9000000000000004</v>
      </c>
      <c r="H102" s="39">
        <v>14.44</v>
      </c>
      <c r="I102" s="39">
        <v>20.52</v>
      </c>
      <c r="J102" s="39"/>
      <c r="K102" s="39"/>
      <c r="L102" s="39">
        <v>17.399999999999999</v>
      </c>
      <c r="M102" s="39"/>
      <c r="N102" s="39"/>
      <c r="O102" s="44">
        <v>3695.76</v>
      </c>
      <c r="P102"/>
      <c r="Q102"/>
      <c r="R102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</row>
    <row r="103" spans="1:51" ht="27" x14ac:dyDescent="0.2">
      <c r="A103" s="59" t="s">
        <v>65</v>
      </c>
      <c r="B103" s="36">
        <v>92762</v>
      </c>
      <c r="C103" s="35" t="s">
        <v>43</v>
      </c>
      <c r="D103" s="35" t="s">
        <v>38</v>
      </c>
      <c r="E103" s="41">
        <v>263.2</v>
      </c>
      <c r="F103" s="73">
        <v>9.6199999999999992</v>
      </c>
      <c r="G103" s="73">
        <v>1.4</v>
      </c>
      <c r="H103" s="39">
        <v>11.02</v>
      </c>
      <c r="I103" s="39">
        <v>20.52</v>
      </c>
      <c r="J103" s="39"/>
      <c r="K103" s="39"/>
      <c r="L103" s="39">
        <v>13.28</v>
      </c>
      <c r="M103" s="39"/>
      <c r="N103" s="39"/>
      <c r="O103" s="44">
        <v>3495.29</v>
      </c>
      <c r="P103"/>
      <c r="Q103"/>
      <c r="R103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</row>
    <row r="104" spans="1:51" ht="27" x14ac:dyDescent="0.2">
      <c r="A104" s="59" t="s">
        <v>65</v>
      </c>
      <c r="B104" s="36">
        <v>92763</v>
      </c>
      <c r="C104" s="35" t="s">
        <v>115</v>
      </c>
      <c r="D104" s="35" t="s">
        <v>38</v>
      </c>
      <c r="E104" s="41">
        <v>503.6</v>
      </c>
      <c r="F104" s="73">
        <v>8.35</v>
      </c>
      <c r="G104" s="73">
        <v>0.88</v>
      </c>
      <c r="H104" s="38">
        <v>9.23</v>
      </c>
      <c r="I104" s="39">
        <v>20.52</v>
      </c>
      <c r="J104" s="39"/>
      <c r="K104" s="39"/>
      <c r="L104" s="39">
        <v>11.12</v>
      </c>
      <c r="M104" s="39"/>
      <c r="N104" s="39"/>
      <c r="O104" s="44">
        <v>5600.03</v>
      </c>
      <c r="P104"/>
      <c r="Q104"/>
      <c r="R104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</row>
    <row r="105" spans="1:51" ht="36" x14ac:dyDescent="0.2">
      <c r="A105" s="58" t="s">
        <v>82</v>
      </c>
      <c r="B105" s="29" t="s">
        <v>116</v>
      </c>
      <c r="C105" s="29" t="s">
        <v>117</v>
      </c>
      <c r="D105" s="29" t="s">
        <v>30</v>
      </c>
      <c r="E105" s="30">
        <v>9.1999999999999993</v>
      </c>
      <c r="F105" s="76">
        <f>H105-G105</f>
        <v>358.57499999999999</v>
      </c>
      <c r="G105" s="77">
        <f>H105/2</f>
        <v>358.57499999999999</v>
      </c>
      <c r="H105" s="34">
        <v>717.15</v>
      </c>
      <c r="I105" s="32">
        <v>20.52</v>
      </c>
      <c r="J105" s="32"/>
      <c r="K105" s="32"/>
      <c r="L105" s="34">
        <v>864.3</v>
      </c>
      <c r="M105" s="34"/>
      <c r="N105" s="34"/>
      <c r="O105" s="33">
        <v>7951.56</v>
      </c>
      <c r="P105"/>
      <c r="Q105"/>
      <c r="R105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</row>
    <row r="106" spans="1:51" x14ac:dyDescent="0.2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/>
      <c r="Q106"/>
      <c r="R106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</row>
    <row r="107" spans="1:51" x14ac:dyDescent="0.2">
      <c r="A107" s="64" t="s">
        <v>134</v>
      </c>
      <c r="B107" s="65"/>
      <c r="C107" s="65"/>
      <c r="D107" s="65"/>
      <c r="E107" s="65"/>
      <c r="F107" s="71"/>
      <c r="G107" s="71"/>
      <c r="H107" s="65"/>
      <c r="I107" s="65"/>
      <c r="J107" s="65"/>
      <c r="K107" s="65"/>
      <c r="L107" s="65"/>
      <c r="M107" s="65"/>
      <c r="N107" s="65"/>
      <c r="O107" s="65"/>
      <c r="P107"/>
      <c r="Q107"/>
      <c r="R107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</row>
    <row r="108" spans="1:51" ht="18" x14ac:dyDescent="0.2">
      <c r="A108" s="56" t="s">
        <v>14</v>
      </c>
      <c r="B108" s="55" t="s">
        <v>15</v>
      </c>
      <c r="C108" s="55" t="s">
        <v>16</v>
      </c>
      <c r="D108" s="55" t="s">
        <v>17</v>
      </c>
      <c r="E108" s="57" t="s">
        <v>18</v>
      </c>
      <c r="F108" s="53" t="s">
        <v>19</v>
      </c>
      <c r="G108" s="54" t="s">
        <v>20</v>
      </c>
      <c r="H108" s="55" t="s">
        <v>21</v>
      </c>
      <c r="I108" s="53" t="s">
        <v>22</v>
      </c>
      <c r="J108" s="55" t="s">
        <v>33</v>
      </c>
      <c r="K108" s="55" t="s">
        <v>34</v>
      </c>
      <c r="L108" s="55" t="s">
        <v>23</v>
      </c>
      <c r="M108" s="55" t="s">
        <v>35</v>
      </c>
      <c r="N108" s="55" t="s">
        <v>36</v>
      </c>
      <c r="O108" s="55" t="s">
        <v>24</v>
      </c>
      <c r="P108"/>
      <c r="Q108"/>
      <c r="R108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</row>
    <row r="109" spans="1:51" ht="27" x14ac:dyDescent="0.2">
      <c r="A109" s="59" t="s">
        <v>65</v>
      </c>
      <c r="B109" s="36">
        <v>92448</v>
      </c>
      <c r="C109" s="35" t="s">
        <v>119</v>
      </c>
      <c r="D109" s="35" t="s">
        <v>27</v>
      </c>
      <c r="E109" s="41">
        <v>125.3</v>
      </c>
      <c r="F109" s="74">
        <v>181.44</v>
      </c>
      <c r="G109" s="67">
        <v>71.959999999999994</v>
      </c>
      <c r="H109" s="42">
        <v>253.4</v>
      </c>
      <c r="I109" s="39">
        <v>20.52</v>
      </c>
      <c r="J109" s="39"/>
      <c r="K109" s="39"/>
      <c r="L109" s="42">
        <v>305.39</v>
      </c>
      <c r="M109" s="42"/>
      <c r="N109" s="42"/>
      <c r="O109" s="49">
        <v>38265.360000000001</v>
      </c>
      <c r="P109"/>
      <c r="Q109"/>
      <c r="R109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</row>
    <row r="110" spans="1:51" ht="27" x14ac:dyDescent="0.2">
      <c r="A110" s="59" t="s">
        <v>65</v>
      </c>
      <c r="B110" s="36">
        <v>92759</v>
      </c>
      <c r="C110" s="35" t="s">
        <v>41</v>
      </c>
      <c r="D110" s="35" t="s">
        <v>38</v>
      </c>
      <c r="E110" s="41">
        <v>137.1</v>
      </c>
      <c r="F110" s="73">
        <v>9.5399999999999991</v>
      </c>
      <c r="G110" s="73">
        <v>4.9000000000000004</v>
      </c>
      <c r="H110" s="39">
        <v>14.44</v>
      </c>
      <c r="I110" s="39">
        <v>20.52</v>
      </c>
      <c r="J110" s="39"/>
      <c r="K110" s="39"/>
      <c r="L110" s="39">
        <v>17.399999999999999</v>
      </c>
      <c r="M110" s="39"/>
      <c r="N110" s="39"/>
      <c r="O110" s="44">
        <v>2385.54</v>
      </c>
      <c r="P110"/>
      <c r="Q110"/>
      <c r="R110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</row>
    <row r="111" spans="1:51" ht="27" x14ac:dyDescent="0.2">
      <c r="A111" s="59" t="s">
        <v>65</v>
      </c>
      <c r="B111" s="36">
        <v>92760</v>
      </c>
      <c r="C111" s="35" t="s">
        <v>120</v>
      </c>
      <c r="D111" s="35" t="s">
        <v>38</v>
      </c>
      <c r="E111" s="37">
        <v>75.400000000000006</v>
      </c>
      <c r="F111" s="67">
        <v>10.130000000000001</v>
      </c>
      <c r="G111" s="73">
        <v>3.27</v>
      </c>
      <c r="H111" s="39">
        <v>13.4</v>
      </c>
      <c r="I111" s="39">
        <v>20.52</v>
      </c>
      <c r="J111" s="39"/>
      <c r="K111" s="39"/>
      <c r="L111" s="39">
        <v>16.14</v>
      </c>
      <c r="M111" s="39"/>
      <c r="N111" s="39"/>
      <c r="O111" s="44">
        <v>1216.95</v>
      </c>
      <c r="P111"/>
      <c r="Q111"/>
      <c r="R11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</row>
    <row r="112" spans="1:51" ht="27" x14ac:dyDescent="0.2">
      <c r="A112" s="59" t="s">
        <v>65</v>
      </c>
      <c r="B112" s="36">
        <v>92761</v>
      </c>
      <c r="C112" s="35" t="s">
        <v>42</v>
      </c>
      <c r="D112" s="35" t="s">
        <v>38</v>
      </c>
      <c r="E112" s="37">
        <v>14.8</v>
      </c>
      <c r="F112" s="67">
        <v>10.3</v>
      </c>
      <c r="G112" s="73">
        <v>2.13</v>
      </c>
      <c r="H112" s="39">
        <v>12.43</v>
      </c>
      <c r="I112" s="39">
        <v>20.52</v>
      </c>
      <c r="J112" s="39"/>
      <c r="K112" s="39"/>
      <c r="L112" s="39">
        <v>14.98</v>
      </c>
      <c r="M112" s="39"/>
      <c r="N112" s="39"/>
      <c r="O112" s="42">
        <v>221.7</v>
      </c>
      <c r="P112"/>
      <c r="Q112"/>
      <c r="R112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</row>
    <row r="113" spans="1:51" ht="27" x14ac:dyDescent="0.2">
      <c r="A113" s="59" t="s">
        <v>65</v>
      </c>
      <c r="B113" s="36">
        <v>92762</v>
      </c>
      <c r="C113" s="35" t="s">
        <v>43</v>
      </c>
      <c r="D113" s="35" t="s">
        <v>38</v>
      </c>
      <c r="E113" s="41">
        <v>121.6</v>
      </c>
      <c r="F113" s="73">
        <v>9.6199999999999992</v>
      </c>
      <c r="G113" s="73">
        <v>1.4</v>
      </c>
      <c r="H113" s="39">
        <v>11.02</v>
      </c>
      <c r="I113" s="39">
        <v>20.52</v>
      </c>
      <c r="J113" s="39"/>
      <c r="K113" s="39"/>
      <c r="L113" s="39">
        <v>13.28</v>
      </c>
      <c r="M113" s="39"/>
      <c r="N113" s="39"/>
      <c r="O113" s="44">
        <v>1614.84</v>
      </c>
      <c r="P113"/>
      <c r="Q113"/>
      <c r="R113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</row>
    <row r="114" spans="1:51" ht="27" x14ac:dyDescent="0.2">
      <c r="A114" s="59" t="s">
        <v>65</v>
      </c>
      <c r="B114" s="36">
        <v>92763</v>
      </c>
      <c r="C114" s="35" t="s">
        <v>115</v>
      </c>
      <c r="D114" s="35" t="s">
        <v>38</v>
      </c>
      <c r="E114" s="41">
        <v>435.9</v>
      </c>
      <c r="F114" s="73">
        <v>8.35</v>
      </c>
      <c r="G114" s="73">
        <v>0.88</v>
      </c>
      <c r="H114" s="38">
        <v>9.23</v>
      </c>
      <c r="I114" s="39">
        <v>20.52</v>
      </c>
      <c r="J114" s="39"/>
      <c r="K114" s="39"/>
      <c r="L114" s="39">
        <v>11.12</v>
      </c>
      <c r="M114" s="39"/>
      <c r="N114" s="39"/>
      <c r="O114" s="44">
        <v>4847.2</v>
      </c>
      <c r="P114"/>
      <c r="Q114"/>
      <c r="R114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</row>
    <row r="115" spans="1:51" ht="27" x14ac:dyDescent="0.2">
      <c r="A115" s="59" t="s">
        <v>65</v>
      </c>
      <c r="B115" s="36">
        <v>92764</v>
      </c>
      <c r="C115" s="35" t="s">
        <v>121</v>
      </c>
      <c r="D115" s="35" t="s">
        <v>38</v>
      </c>
      <c r="E115" s="41">
        <v>167.2</v>
      </c>
      <c r="F115" s="73">
        <v>8.2799999999999994</v>
      </c>
      <c r="G115" s="73">
        <v>0.62</v>
      </c>
      <c r="H115" s="38">
        <v>8.9</v>
      </c>
      <c r="I115" s="39">
        <v>20.52</v>
      </c>
      <c r="J115" s="39"/>
      <c r="K115" s="39"/>
      <c r="L115" s="39">
        <v>10.72</v>
      </c>
      <c r="M115" s="39"/>
      <c r="N115" s="39"/>
      <c r="O115" s="44">
        <v>1792.38</v>
      </c>
      <c r="P115"/>
      <c r="Q115"/>
      <c r="R115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</row>
    <row r="116" spans="1:51" ht="36" x14ac:dyDescent="0.2">
      <c r="A116" s="58" t="s">
        <v>82</v>
      </c>
      <c r="B116" s="29" t="s">
        <v>116</v>
      </c>
      <c r="C116" s="29" t="s">
        <v>117</v>
      </c>
      <c r="D116" s="29" t="s">
        <v>30</v>
      </c>
      <c r="E116" s="45">
        <v>10</v>
      </c>
      <c r="F116" s="76">
        <f>H116-G116</f>
        <v>358.57499999999999</v>
      </c>
      <c r="G116" s="77">
        <f>H116/2</f>
        <v>358.57499999999999</v>
      </c>
      <c r="H116" s="34">
        <v>717.15</v>
      </c>
      <c r="I116" s="32">
        <v>20.52</v>
      </c>
      <c r="J116" s="32"/>
      <c r="K116" s="32"/>
      <c r="L116" s="34">
        <v>864.3</v>
      </c>
      <c r="M116" s="34"/>
      <c r="N116" s="34"/>
      <c r="O116" s="33">
        <v>8643</v>
      </c>
      <c r="P116"/>
      <c r="Q116"/>
      <c r="R116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</row>
    <row r="117" spans="1:51" x14ac:dyDescent="0.2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/>
      <c r="Q117"/>
      <c r="R117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</row>
    <row r="118" spans="1:51" x14ac:dyDescent="0.2">
      <c r="A118" s="64" t="s">
        <v>135</v>
      </c>
      <c r="B118" s="65"/>
      <c r="C118" s="65"/>
      <c r="D118" s="65"/>
      <c r="E118" s="65"/>
      <c r="F118" s="71"/>
      <c r="G118" s="71"/>
      <c r="H118" s="65"/>
      <c r="I118" s="65"/>
      <c r="J118" s="65"/>
      <c r="K118" s="65"/>
      <c r="L118" s="65"/>
      <c r="M118" s="65"/>
      <c r="N118" s="65"/>
      <c r="O118" s="65"/>
      <c r="P118"/>
      <c r="Q118"/>
      <c r="R118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</row>
    <row r="119" spans="1:51" ht="18" x14ac:dyDescent="0.2">
      <c r="A119" s="56" t="s">
        <v>14</v>
      </c>
      <c r="B119" s="55" t="s">
        <v>15</v>
      </c>
      <c r="C119" s="55" t="s">
        <v>16</v>
      </c>
      <c r="D119" s="55" t="s">
        <v>17</v>
      </c>
      <c r="E119" s="57" t="s">
        <v>18</v>
      </c>
      <c r="F119" s="53" t="s">
        <v>19</v>
      </c>
      <c r="G119" s="54" t="s">
        <v>20</v>
      </c>
      <c r="H119" s="55" t="s">
        <v>21</v>
      </c>
      <c r="I119" s="53" t="s">
        <v>22</v>
      </c>
      <c r="J119" s="55" t="s">
        <v>33</v>
      </c>
      <c r="K119" s="55" t="s">
        <v>34</v>
      </c>
      <c r="L119" s="55" t="s">
        <v>23</v>
      </c>
      <c r="M119" s="55" t="s">
        <v>35</v>
      </c>
      <c r="N119" s="55" t="s">
        <v>36</v>
      </c>
      <c r="O119" s="55" t="s">
        <v>24</v>
      </c>
      <c r="P119"/>
      <c r="Q119"/>
      <c r="R119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</row>
    <row r="120" spans="1:51" ht="27" x14ac:dyDescent="0.2">
      <c r="A120" s="59" t="s">
        <v>65</v>
      </c>
      <c r="B120" s="43">
        <v>103761</v>
      </c>
      <c r="C120" s="35" t="s">
        <v>136</v>
      </c>
      <c r="D120" s="35" t="s">
        <v>27</v>
      </c>
      <c r="E120" s="41">
        <v>129.4</v>
      </c>
      <c r="F120" s="67">
        <v>76.19</v>
      </c>
      <c r="G120" s="67">
        <v>31.96</v>
      </c>
      <c r="H120" s="42">
        <v>108.15</v>
      </c>
      <c r="I120" s="39">
        <v>20.52</v>
      </c>
      <c r="J120" s="39"/>
      <c r="K120" s="39"/>
      <c r="L120" s="42">
        <v>130.34</v>
      </c>
      <c r="M120" s="42"/>
      <c r="N120" s="42"/>
      <c r="O120" s="49">
        <v>16865.990000000002</v>
      </c>
      <c r="P120"/>
      <c r="Q120"/>
      <c r="R120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</row>
    <row r="121" spans="1:51" ht="18" x14ac:dyDescent="0.2">
      <c r="A121" s="59" t="s">
        <v>65</v>
      </c>
      <c r="B121" s="36">
        <v>92767</v>
      </c>
      <c r="C121" s="35" t="s">
        <v>99</v>
      </c>
      <c r="D121" s="35" t="s">
        <v>38</v>
      </c>
      <c r="E121" s="41">
        <v>233.2</v>
      </c>
      <c r="F121" s="67">
        <v>10.02</v>
      </c>
      <c r="G121" s="73">
        <v>5.91</v>
      </c>
      <c r="H121" s="39">
        <v>15.93</v>
      </c>
      <c r="I121" s="39">
        <v>20.52</v>
      </c>
      <c r="J121" s="39"/>
      <c r="K121" s="39"/>
      <c r="L121" s="39">
        <v>19.190000000000001</v>
      </c>
      <c r="M121" s="39"/>
      <c r="N121" s="39"/>
      <c r="O121" s="44">
        <v>4475.1000000000004</v>
      </c>
      <c r="P121"/>
      <c r="Q121"/>
      <c r="R12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</row>
    <row r="122" spans="1:51" ht="18" x14ac:dyDescent="0.2">
      <c r="A122" s="59" t="s">
        <v>65</v>
      </c>
      <c r="B122" s="36">
        <v>92768</v>
      </c>
      <c r="C122" s="35" t="s">
        <v>56</v>
      </c>
      <c r="D122" s="35" t="s">
        <v>38</v>
      </c>
      <c r="E122" s="37">
        <v>19.100000000000001</v>
      </c>
      <c r="F122" s="73">
        <v>9.6199999999999992</v>
      </c>
      <c r="G122" s="73">
        <v>4.2</v>
      </c>
      <c r="H122" s="39">
        <v>13.82</v>
      </c>
      <c r="I122" s="39">
        <v>20.52</v>
      </c>
      <c r="J122" s="39"/>
      <c r="K122" s="39"/>
      <c r="L122" s="39">
        <v>16.649999999999999</v>
      </c>
      <c r="M122" s="39"/>
      <c r="N122" s="39"/>
      <c r="O122" s="42">
        <v>318.01</v>
      </c>
      <c r="P122"/>
      <c r="Q122"/>
      <c r="R122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</row>
    <row r="123" spans="1:51" ht="18" x14ac:dyDescent="0.2">
      <c r="A123" s="59" t="s">
        <v>65</v>
      </c>
      <c r="B123" s="36">
        <v>92769</v>
      </c>
      <c r="C123" s="35" t="s">
        <v>57</v>
      </c>
      <c r="D123" s="35" t="s">
        <v>38</v>
      </c>
      <c r="E123" s="37">
        <v>72.5</v>
      </c>
      <c r="F123" s="67">
        <v>10.1</v>
      </c>
      <c r="G123" s="73">
        <v>2.7</v>
      </c>
      <c r="H123" s="39">
        <v>12.8</v>
      </c>
      <c r="I123" s="39">
        <v>20.52</v>
      </c>
      <c r="J123" s="39"/>
      <c r="K123" s="39"/>
      <c r="L123" s="39">
        <v>15.42</v>
      </c>
      <c r="M123" s="39"/>
      <c r="N123" s="39"/>
      <c r="O123" s="44">
        <v>1117.95</v>
      </c>
      <c r="P123"/>
      <c r="Q123"/>
      <c r="R123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</row>
    <row r="124" spans="1:51" ht="18" x14ac:dyDescent="0.2">
      <c r="A124" s="59" t="s">
        <v>65</v>
      </c>
      <c r="B124" s="36">
        <v>92770</v>
      </c>
      <c r="C124" s="35" t="s">
        <v>100</v>
      </c>
      <c r="D124" s="35" t="s">
        <v>38</v>
      </c>
      <c r="E124" s="41">
        <v>442</v>
      </c>
      <c r="F124" s="67">
        <v>10.220000000000001</v>
      </c>
      <c r="G124" s="73">
        <v>1.67</v>
      </c>
      <c r="H124" s="39">
        <v>11.89</v>
      </c>
      <c r="I124" s="39">
        <v>20.52</v>
      </c>
      <c r="J124" s="39"/>
      <c r="K124" s="39"/>
      <c r="L124" s="39">
        <v>14.32</v>
      </c>
      <c r="M124" s="39"/>
      <c r="N124" s="39"/>
      <c r="O124" s="44">
        <v>6329.44</v>
      </c>
      <c r="P124"/>
      <c r="Q124"/>
      <c r="R124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</row>
    <row r="125" spans="1:51" ht="18" x14ac:dyDescent="0.2">
      <c r="A125" s="59" t="s">
        <v>65</v>
      </c>
      <c r="B125" s="36">
        <v>92771</v>
      </c>
      <c r="C125" s="35" t="s">
        <v>101</v>
      </c>
      <c r="D125" s="35" t="s">
        <v>38</v>
      </c>
      <c r="E125" s="41">
        <v>516.9</v>
      </c>
      <c r="F125" s="73">
        <v>9.5399999999999991</v>
      </c>
      <c r="G125" s="73">
        <v>1</v>
      </c>
      <c r="H125" s="39">
        <v>10.54</v>
      </c>
      <c r="I125" s="39">
        <v>20.52</v>
      </c>
      <c r="J125" s="39"/>
      <c r="K125" s="39"/>
      <c r="L125" s="39">
        <v>12.7</v>
      </c>
      <c r="M125" s="39"/>
      <c r="N125" s="39"/>
      <c r="O125" s="44">
        <v>6564.63</v>
      </c>
      <c r="P125"/>
      <c r="Q125"/>
      <c r="R125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</row>
    <row r="126" spans="1:51" ht="18" x14ac:dyDescent="0.2">
      <c r="A126" s="59" t="s">
        <v>65</v>
      </c>
      <c r="B126" s="36">
        <v>92772</v>
      </c>
      <c r="C126" s="35" t="s">
        <v>137</v>
      </c>
      <c r="D126" s="35" t="s">
        <v>38</v>
      </c>
      <c r="E126" s="40">
        <v>7.6</v>
      </c>
      <c r="F126" s="73">
        <v>8.24</v>
      </c>
      <c r="G126" s="73">
        <v>0.54</v>
      </c>
      <c r="H126" s="38">
        <v>8.7799999999999994</v>
      </c>
      <c r="I126" s="39">
        <v>20.52</v>
      </c>
      <c r="J126" s="39"/>
      <c r="K126" s="39"/>
      <c r="L126" s="39">
        <v>10.58</v>
      </c>
      <c r="M126" s="39"/>
      <c r="N126" s="39"/>
      <c r="O126" s="39">
        <v>80.400000000000006</v>
      </c>
      <c r="P126"/>
      <c r="Q126"/>
      <c r="R126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</row>
    <row r="127" spans="1:51" ht="36" x14ac:dyDescent="0.2">
      <c r="A127" s="58" t="s">
        <v>82</v>
      </c>
      <c r="B127" s="29" t="s">
        <v>116</v>
      </c>
      <c r="C127" s="29" t="s">
        <v>117</v>
      </c>
      <c r="D127" s="29" t="s">
        <v>30</v>
      </c>
      <c r="E127" s="45">
        <v>41.6</v>
      </c>
      <c r="F127" s="76">
        <f t="shared" ref="F127:F130" si="8">H127-G127</f>
        <v>358.57499999999999</v>
      </c>
      <c r="G127" s="77">
        <f t="shared" ref="G127:G130" si="9">H127/2</f>
        <v>358.57499999999999</v>
      </c>
      <c r="H127" s="34">
        <v>717.15</v>
      </c>
      <c r="I127" s="32">
        <v>20.52</v>
      </c>
      <c r="J127" s="32"/>
      <c r="K127" s="32"/>
      <c r="L127" s="34">
        <v>864.3</v>
      </c>
      <c r="M127" s="34"/>
      <c r="N127" s="34"/>
      <c r="O127" s="60">
        <v>35954.879999999997</v>
      </c>
      <c r="P127"/>
      <c r="Q127"/>
      <c r="R127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</row>
    <row r="128" spans="1:51" ht="27" x14ac:dyDescent="0.2">
      <c r="A128" s="58" t="s">
        <v>82</v>
      </c>
      <c r="B128" s="29" t="s">
        <v>104</v>
      </c>
      <c r="C128" s="29" t="s">
        <v>105</v>
      </c>
      <c r="D128" s="29" t="s">
        <v>27</v>
      </c>
      <c r="E128" s="45">
        <v>45.17</v>
      </c>
      <c r="F128" s="76">
        <f t="shared" si="8"/>
        <v>86.57</v>
      </c>
      <c r="G128" s="77">
        <f t="shared" si="9"/>
        <v>86.57</v>
      </c>
      <c r="H128" s="34">
        <v>173.14</v>
      </c>
      <c r="I128" s="32">
        <v>20.52</v>
      </c>
      <c r="J128" s="32"/>
      <c r="K128" s="32"/>
      <c r="L128" s="34">
        <v>208.66</v>
      </c>
      <c r="M128" s="34"/>
      <c r="N128" s="34"/>
      <c r="O128" s="33">
        <v>9425.17</v>
      </c>
      <c r="P128"/>
      <c r="Q128"/>
      <c r="R128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</row>
    <row r="129" spans="1:51" ht="27" x14ac:dyDescent="0.2">
      <c r="A129" s="58" t="s">
        <v>108</v>
      </c>
      <c r="B129" s="29" t="s">
        <v>109</v>
      </c>
      <c r="C129" s="29" t="s">
        <v>110</v>
      </c>
      <c r="D129" s="29" t="s">
        <v>27</v>
      </c>
      <c r="E129" s="45">
        <v>36.31</v>
      </c>
      <c r="F129" s="76">
        <f t="shared" si="8"/>
        <v>118.18</v>
      </c>
      <c r="G129" s="77">
        <f t="shared" si="9"/>
        <v>118.18</v>
      </c>
      <c r="H129" s="34">
        <v>236.36</v>
      </c>
      <c r="I129" s="32">
        <v>20.52</v>
      </c>
      <c r="J129" s="32"/>
      <c r="K129" s="32"/>
      <c r="L129" s="34">
        <v>284.86</v>
      </c>
      <c r="M129" s="34"/>
      <c r="N129" s="34"/>
      <c r="O129" s="60">
        <v>10343.26</v>
      </c>
      <c r="P129"/>
      <c r="Q129"/>
      <c r="R129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</row>
    <row r="130" spans="1:51" ht="27" x14ac:dyDescent="0.2">
      <c r="A130" s="58" t="s">
        <v>82</v>
      </c>
      <c r="B130" s="29" t="s">
        <v>106</v>
      </c>
      <c r="C130" s="29" t="s">
        <v>107</v>
      </c>
      <c r="D130" s="29" t="s">
        <v>27</v>
      </c>
      <c r="E130" s="75">
        <v>120.81</v>
      </c>
      <c r="F130" s="76">
        <f t="shared" si="8"/>
        <v>139.815</v>
      </c>
      <c r="G130" s="77">
        <f t="shared" si="9"/>
        <v>139.815</v>
      </c>
      <c r="H130" s="34">
        <v>279.63</v>
      </c>
      <c r="I130" s="32">
        <v>20.52</v>
      </c>
      <c r="J130" s="32"/>
      <c r="K130" s="32"/>
      <c r="L130" s="34">
        <v>337.01</v>
      </c>
      <c r="M130" s="34"/>
      <c r="N130" s="34"/>
      <c r="O130" s="60">
        <v>40714.17</v>
      </c>
      <c r="P130"/>
      <c r="Q130"/>
      <c r="R130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</row>
    <row r="131" spans="1:51" x14ac:dyDescent="0.2">
      <c r="A131" s="62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/>
      <c r="Q131"/>
      <c r="R13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</row>
    <row r="132" spans="1:51" x14ac:dyDescent="0.2">
      <c r="A132" s="64" t="s">
        <v>138</v>
      </c>
      <c r="B132" s="65"/>
      <c r="C132" s="65"/>
      <c r="D132" s="65"/>
      <c r="E132" s="65"/>
      <c r="F132" s="71"/>
      <c r="G132" s="71"/>
      <c r="H132" s="65"/>
      <c r="I132" s="65"/>
      <c r="J132" s="65"/>
      <c r="K132" s="65"/>
      <c r="L132" s="65"/>
      <c r="M132" s="65"/>
      <c r="N132" s="65"/>
      <c r="O132" s="65"/>
      <c r="P132"/>
      <c r="Q132"/>
      <c r="R132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</row>
    <row r="133" spans="1:51" x14ac:dyDescent="0.2">
      <c r="A133" s="64" t="s">
        <v>139</v>
      </c>
      <c r="B133" s="65"/>
      <c r="C133" s="65"/>
      <c r="D133" s="65"/>
      <c r="E133" s="65"/>
      <c r="F133" s="71"/>
      <c r="G133" s="71"/>
      <c r="H133" s="65"/>
      <c r="I133" s="65"/>
      <c r="J133" s="65"/>
      <c r="K133" s="65"/>
      <c r="L133" s="65"/>
      <c r="M133" s="65"/>
      <c r="N133" s="65"/>
      <c r="O133" s="65"/>
      <c r="P133"/>
      <c r="Q133"/>
      <c r="R133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</row>
    <row r="134" spans="1:51" ht="18" x14ac:dyDescent="0.2">
      <c r="A134" s="56" t="s">
        <v>14</v>
      </c>
      <c r="B134" s="55" t="s">
        <v>15</v>
      </c>
      <c r="C134" s="55" t="s">
        <v>16</v>
      </c>
      <c r="D134" s="55" t="s">
        <v>17</v>
      </c>
      <c r="E134" s="57" t="s">
        <v>18</v>
      </c>
      <c r="F134" s="53" t="s">
        <v>19</v>
      </c>
      <c r="G134" s="54" t="s">
        <v>20</v>
      </c>
      <c r="H134" s="55" t="s">
        <v>21</v>
      </c>
      <c r="I134" s="53" t="s">
        <v>22</v>
      </c>
      <c r="J134" s="55" t="s">
        <v>33</v>
      </c>
      <c r="K134" s="55" t="s">
        <v>34</v>
      </c>
      <c r="L134" s="55" t="s">
        <v>23</v>
      </c>
      <c r="M134" s="55" t="s">
        <v>35</v>
      </c>
      <c r="N134" s="55" t="s">
        <v>36</v>
      </c>
      <c r="O134" s="55" t="s">
        <v>24</v>
      </c>
      <c r="P134"/>
      <c r="Q134"/>
      <c r="R134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</row>
    <row r="135" spans="1:51" ht="27" x14ac:dyDescent="0.2">
      <c r="A135" s="59" t="s">
        <v>65</v>
      </c>
      <c r="B135" s="36">
        <v>92413</v>
      </c>
      <c r="C135" s="35" t="s">
        <v>114</v>
      </c>
      <c r="D135" s="35" t="s">
        <v>27</v>
      </c>
      <c r="E135" s="40">
        <v>3.4</v>
      </c>
      <c r="F135" s="67">
        <v>41.94</v>
      </c>
      <c r="G135" s="67">
        <v>69.34</v>
      </c>
      <c r="H135" s="42">
        <v>111.28</v>
      </c>
      <c r="I135" s="39">
        <v>20.52</v>
      </c>
      <c r="J135" s="39"/>
      <c r="K135" s="39"/>
      <c r="L135" s="42">
        <v>134.11000000000001</v>
      </c>
      <c r="M135" s="42"/>
      <c r="N135" s="42"/>
      <c r="O135" s="42">
        <v>455.97</v>
      </c>
      <c r="P135"/>
      <c r="Q135"/>
      <c r="R135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</row>
    <row r="136" spans="1:51" ht="27" x14ac:dyDescent="0.2">
      <c r="A136" s="59" t="s">
        <v>65</v>
      </c>
      <c r="B136" s="36">
        <v>92759</v>
      </c>
      <c r="C136" s="35" t="s">
        <v>41</v>
      </c>
      <c r="D136" s="35" t="s">
        <v>38</v>
      </c>
      <c r="E136" s="40">
        <v>4.8</v>
      </c>
      <c r="F136" s="73">
        <v>9.5399999999999991</v>
      </c>
      <c r="G136" s="73">
        <v>4.9000000000000004</v>
      </c>
      <c r="H136" s="39">
        <v>14.44</v>
      </c>
      <c r="I136" s="39">
        <v>20.52</v>
      </c>
      <c r="J136" s="39"/>
      <c r="K136" s="39"/>
      <c r="L136" s="39">
        <v>17.399999999999999</v>
      </c>
      <c r="M136" s="39"/>
      <c r="N136" s="39"/>
      <c r="O136" s="39">
        <v>83.52</v>
      </c>
      <c r="P136"/>
      <c r="Q136"/>
      <c r="R136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</row>
    <row r="137" spans="1:51" ht="27" x14ac:dyDescent="0.2">
      <c r="A137" s="59" t="s">
        <v>65</v>
      </c>
      <c r="B137" s="36">
        <v>92762</v>
      </c>
      <c r="C137" s="35" t="s">
        <v>43</v>
      </c>
      <c r="D137" s="35" t="s">
        <v>38</v>
      </c>
      <c r="E137" s="40">
        <v>9.5</v>
      </c>
      <c r="F137" s="73">
        <v>9.6199999999999992</v>
      </c>
      <c r="G137" s="73">
        <v>1.4</v>
      </c>
      <c r="H137" s="39">
        <v>11.02</v>
      </c>
      <c r="I137" s="39">
        <v>20.52</v>
      </c>
      <c r="J137" s="39"/>
      <c r="K137" s="39"/>
      <c r="L137" s="39">
        <v>13.28</v>
      </c>
      <c r="M137" s="39"/>
      <c r="N137" s="39"/>
      <c r="O137" s="42">
        <v>126.16</v>
      </c>
      <c r="P137"/>
      <c r="Q137"/>
      <c r="R137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</row>
    <row r="138" spans="1:51" ht="36" x14ac:dyDescent="0.2">
      <c r="A138" s="58" t="s">
        <v>82</v>
      </c>
      <c r="B138" s="29" t="s">
        <v>116</v>
      </c>
      <c r="C138" s="29" t="s">
        <v>117</v>
      </c>
      <c r="D138" s="29" t="s">
        <v>30</v>
      </c>
      <c r="E138" s="30">
        <v>0.2</v>
      </c>
      <c r="F138" s="76">
        <f>H138-G138</f>
        <v>358.57499999999999</v>
      </c>
      <c r="G138" s="77">
        <f>H138/2</f>
        <v>358.57499999999999</v>
      </c>
      <c r="H138" s="34">
        <v>717.15</v>
      </c>
      <c r="I138" s="32">
        <v>20.52</v>
      </c>
      <c r="J138" s="32"/>
      <c r="K138" s="32"/>
      <c r="L138" s="34">
        <v>864.3</v>
      </c>
      <c r="M138" s="34"/>
      <c r="N138" s="34"/>
      <c r="O138" s="34">
        <v>172.86</v>
      </c>
      <c r="P138"/>
      <c r="Q138"/>
      <c r="R138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</row>
    <row r="139" spans="1:51" x14ac:dyDescent="0.2">
      <c r="A139" s="62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/>
      <c r="Q139"/>
      <c r="R139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</row>
    <row r="140" spans="1:51" x14ac:dyDescent="0.2">
      <c r="A140" s="64" t="s">
        <v>140</v>
      </c>
      <c r="B140" s="65"/>
      <c r="C140" s="65"/>
      <c r="D140" s="65"/>
      <c r="E140" s="65"/>
      <c r="F140" s="71"/>
      <c r="G140" s="71"/>
      <c r="H140" s="65"/>
      <c r="I140" s="65"/>
      <c r="J140" s="65"/>
      <c r="K140" s="65"/>
      <c r="L140" s="65"/>
      <c r="M140" s="65"/>
      <c r="N140" s="65"/>
      <c r="O140" s="65"/>
      <c r="P140"/>
      <c r="Q140"/>
      <c r="R140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</row>
    <row r="141" spans="1:51" ht="18" x14ac:dyDescent="0.2">
      <c r="A141" s="56" t="s">
        <v>14</v>
      </c>
      <c r="B141" s="55" t="s">
        <v>15</v>
      </c>
      <c r="C141" s="55" t="s">
        <v>16</v>
      </c>
      <c r="D141" s="55" t="s">
        <v>17</v>
      </c>
      <c r="E141" s="57" t="s">
        <v>18</v>
      </c>
      <c r="F141" s="53" t="s">
        <v>19</v>
      </c>
      <c r="G141" s="54" t="s">
        <v>20</v>
      </c>
      <c r="H141" s="55" t="s">
        <v>21</v>
      </c>
      <c r="I141" s="53" t="s">
        <v>22</v>
      </c>
      <c r="J141" s="55" t="s">
        <v>33</v>
      </c>
      <c r="K141" s="55" t="s">
        <v>34</v>
      </c>
      <c r="L141" s="55" t="s">
        <v>23</v>
      </c>
      <c r="M141" s="55" t="s">
        <v>35</v>
      </c>
      <c r="N141" s="55" t="s">
        <v>36</v>
      </c>
      <c r="O141" s="55" t="s">
        <v>24</v>
      </c>
      <c r="P141"/>
      <c r="Q141"/>
      <c r="R14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</row>
    <row r="142" spans="1:51" ht="27" x14ac:dyDescent="0.2">
      <c r="A142" s="59" t="s">
        <v>65</v>
      </c>
      <c r="B142" s="36">
        <v>92448</v>
      </c>
      <c r="C142" s="35" t="s">
        <v>119</v>
      </c>
      <c r="D142" s="35" t="s">
        <v>27</v>
      </c>
      <c r="E142" s="40">
        <v>8.9</v>
      </c>
      <c r="F142" s="74">
        <v>181.44</v>
      </c>
      <c r="G142" s="67">
        <v>71.959999999999994</v>
      </c>
      <c r="H142" s="42">
        <v>253.4</v>
      </c>
      <c r="I142" s="39">
        <v>20.52</v>
      </c>
      <c r="J142" s="39"/>
      <c r="K142" s="39"/>
      <c r="L142" s="42">
        <v>305.39</v>
      </c>
      <c r="M142" s="42"/>
      <c r="N142" s="42"/>
      <c r="O142" s="44">
        <v>2717.97</v>
      </c>
      <c r="P142"/>
      <c r="Q142"/>
      <c r="R142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</row>
    <row r="143" spans="1:51" ht="27" x14ac:dyDescent="0.2">
      <c r="A143" s="59" t="s">
        <v>65</v>
      </c>
      <c r="B143" s="36">
        <v>92759</v>
      </c>
      <c r="C143" s="35" t="s">
        <v>41</v>
      </c>
      <c r="D143" s="35" t="s">
        <v>38</v>
      </c>
      <c r="E143" s="37">
        <v>23.6</v>
      </c>
      <c r="F143" s="73">
        <v>9.5399999999999991</v>
      </c>
      <c r="G143" s="73">
        <v>4.9000000000000004</v>
      </c>
      <c r="H143" s="39">
        <v>14.44</v>
      </c>
      <c r="I143" s="39">
        <v>20.52</v>
      </c>
      <c r="J143" s="39"/>
      <c r="K143" s="39"/>
      <c r="L143" s="39">
        <v>17.399999999999999</v>
      </c>
      <c r="M143" s="39"/>
      <c r="N143" s="39"/>
      <c r="O143" s="42">
        <v>410.64</v>
      </c>
      <c r="P143"/>
      <c r="Q143"/>
      <c r="R143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</row>
    <row r="144" spans="1:51" ht="27" x14ac:dyDescent="0.2">
      <c r="A144" s="59" t="s">
        <v>65</v>
      </c>
      <c r="B144" s="36">
        <v>92760</v>
      </c>
      <c r="C144" s="35" t="s">
        <v>120</v>
      </c>
      <c r="D144" s="35" t="s">
        <v>38</v>
      </c>
      <c r="E144" s="37">
        <v>12.1</v>
      </c>
      <c r="F144" s="67">
        <v>10.130000000000001</v>
      </c>
      <c r="G144" s="73">
        <v>3.27</v>
      </c>
      <c r="H144" s="39">
        <v>13.4</v>
      </c>
      <c r="I144" s="39">
        <v>20.52</v>
      </c>
      <c r="J144" s="39"/>
      <c r="K144" s="39"/>
      <c r="L144" s="39">
        <v>16.14</v>
      </c>
      <c r="M144" s="39"/>
      <c r="N144" s="39"/>
      <c r="O144" s="42">
        <v>195.29</v>
      </c>
      <c r="P144"/>
      <c r="Q144"/>
      <c r="R144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</row>
    <row r="145" spans="1:51" ht="36" x14ac:dyDescent="0.2">
      <c r="A145" s="58" t="s">
        <v>82</v>
      </c>
      <c r="B145" s="29" t="s">
        <v>116</v>
      </c>
      <c r="C145" s="29" t="s">
        <v>117</v>
      </c>
      <c r="D145" s="29" t="s">
        <v>30</v>
      </c>
      <c r="E145" s="30">
        <v>0.5</v>
      </c>
      <c r="F145" s="76">
        <f>H145-G145</f>
        <v>358.57499999999999</v>
      </c>
      <c r="G145" s="77">
        <f>H145/2</f>
        <v>358.57499999999999</v>
      </c>
      <c r="H145" s="34">
        <v>717.15</v>
      </c>
      <c r="I145" s="32">
        <v>20.52</v>
      </c>
      <c r="J145" s="32"/>
      <c r="K145" s="32"/>
      <c r="L145" s="34">
        <v>864.3</v>
      </c>
      <c r="M145" s="34"/>
      <c r="N145" s="34"/>
      <c r="O145" s="34">
        <v>432.15</v>
      </c>
      <c r="P145"/>
      <c r="Q145"/>
      <c r="R145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</row>
    <row r="146" spans="1:51" x14ac:dyDescent="0.2">
      <c r="A146" s="62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/>
      <c r="Q146"/>
      <c r="R146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</row>
    <row r="147" spans="1:51" x14ac:dyDescent="0.2">
      <c r="A147" s="64" t="s">
        <v>141</v>
      </c>
      <c r="B147" s="65"/>
      <c r="C147" s="65"/>
      <c r="D147" s="65"/>
      <c r="E147" s="65"/>
      <c r="F147" s="71"/>
      <c r="G147" s="71"/>
      <c r="H147" s="65"/>
      <c r="I147" s="65"/>
      <c r="J147" s="65"/>
      <c r="K147" s="65"/>
      <c r="L147" s="65"/>
      <c r="M147" s="65"/>
      <c r="N147" s="65"/>
      <c r="O147" s="65"/>
      <c r="P147"/>
      <c r="Q147"/>
      <c r="R147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</row>
    <row r="148" spans="1:51" x14ac:dyDescent="0.2">
      <c r="A148" s="64" t="s">
        <v>142</v>
      </c>
      <c r="B148" s="65"/>
      <c r="C148" s="65"/>
      <c r="D148" s="65"/>
      <c r="E148" s="65"/>
      <c r="F148" s="71"/>
      <c r="G148" s="71"/>
      <c r="H148" s="65"/>
      <c r="I148" s="65"/>
      <c r="J148" s="65"/>
      <c r="K148" s="65"/>
      <c r="L148" s="65"/>
      <c r="M148" s="65"/>
      <c r="N148" s="65"/>
      <c r="O148" s="65"/>
      <c r="P148"/>
      <c r="Q148"/>
      <c r="R148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</row>
    <row r="149" spans="1:51" ht="18" x14ac:dyDescent="0.2">
      <c r="A149" s="56" t="s">
        <v>14</v>
      </c>
      <c r="B149" s="55" t="s">
        <v>15</v>
      </c>
      <c r="C149" s="55" t="s">
        <v>16</v>
      </c>
      <c r="D149" s="55" t="s">
        <v>17</v>
      </c>
      <c r="E149" s="57" t="s">
        <v>18</v>
      </c>
      <c r="F149" s="53" t="s">
        <v>19</v>
      </c>
      <c r="G149" s="54" t="s">
        <v>20</v>
      </c>
      <c r="H149" s="55" t="s">
        <v>21</v>
      </c>
      <c r="I149" s="53" t="s">
        <v>22</v>
      </c>
      <c r="J149" s="55" t="s">
        <v>33</v>
      </c>
      <c r="K149" s="55" t="s">
        <v>34</v>
      </c>
      <c r="L149" s="55" t="s">
        <v>23</v>
      </c>
      <c r="M149" s="55" t="s">
        <v>35</v>
      </c>
      <c r="N149" s="55" t="s">
        <v>36</v>
      </c>
      <c r="O149" s="55" t="s">
        <v>24</v>
      </c>
      <c r="P149"/>
      <c r="Q149"/>
      <c r="R149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</row>
    <row r="150" spans="1:51" ht="27" x14ac:dyDescent="0.2">
      <c r="A150" s="59" t="s">
        <v>65</v>
      </c>
      <c r="B150" s="36">
        <v>92413</v>
      </c>
      <c r="C150" s="35" t="s">
        <v>114</v>
      </c>
      <c r="D150" s="35" t="s">
        <v>27</v>
      </c>
      <c r="E150" s="37">
        <v>63.9</v>
      </c>
      <c r="F150" s="67">
        <v>41.94</v>
      </c>
      <c r="G150" s="67">
        <v>69.34</v>
      </c>
      <c r="H150" s="42">
        <v>111.28</v>
      </c>
      <c r="I150" s="39">
        <v>20.52</v>
      </c>
      <c r="J150" s="39"/>
      <c r="K150" s="39"/>
      <c r="L150" s="42">
        <v>134.11000000000001</v>
      </c>
      <c r="M150" s="42"/>
      <c r="N150" s="42"/>
      <c r="O150" s="44">
        <v>8569.6200000000008</v>
      </c>
      <c r="P150"/>
      <c r="Q150"/>
      <c r="R150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</row>
    <row r="151" spans="1:51" ht="27" x14ac:dyDescent="0.2">
      <c r="A151" s="59" t="s">
        <v>65</v>
      </c>
      <c r="B151" s="36">
        <v>92759</v>
      </c>
      <c r="C151" s="35" t="s">
        <v>41</v>
      </c>
      <c r="D151" s="35" t="s">
        <v>38</v>
      </c>
      <c r="E151" s="37">
        <v>89</v>
      </c>
      <c r="F151" s="73">
        <v>9.5399999999999991</v>
      </c>
      <c r="G151" s="73">
        <v>4.9000000000000004</v>
      </c>
      <c r="H151" s="39">
        <v>14.44</v>
      </c>
      <c r="I151" s="39">
        <v>20.52</v>
      </c>
      <c r="J151" s="39"/>
      <c r="K151" s="39"/>
      <c r="L151" s="39">
        <v>17.399999999999999</v>
      </c>
      <c r="M151" s="39"/>
      <c r="N151" s="39"/>
      <c r="O151" s="44">
        <v>1548.6</v>
      </c>
      <c r="P151"/>
      <c r="Q151"/>
      <c r="R15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</row>
    <row r="152" spans="1:51" ht="27" x14ac:dyDescent="0.2">
      <c r="A152" s="59" t="s">
        <v>65</v>
      </c>
      <c r="B152" s="36">
        <v>92762</v>
      </c>
      <c r="C152" s="35" t="s">
        <v>43</v>
      </c>
      <c r="D152" s="35" t="s">
        <v>38</v>
      </c>
      <c r="E152" s="37">
        <v>31.7</v>
      </c>
      <c r="F152" s="73">
        <v>9.6199999999999992</v>
      </c>
      <c r="G152" s="73">
        <v>1.4</v>
      </c>
      <c r="H152" s="39">
        <v>11.02</v>
      </c>
      <c r="I152" s="39">
        <v>20.52</v>
      </c>
      <c r="J152" s="39"/>
      <c r="K152" s="39"/>
      <c r="L152" s="39">
        <v>13.28</v>
      </c>
      <c r="M152" s="39"/>
      <c r="N152" s="39"/>
      <c r="O152" s="42">
        <v>420.97</v>
      </c>
      <c r="P152"/>
      <c r="Q152"/>
      <c r="R152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</row>
    <row r="153" spans="1:51" ht="27" x14ac:dyDescent="0.2">
      <c r="A153" s="59" t="s">
        <v>65</v>
      </c>
      <c r="B153" s="36">
        <v>92763</v>
      </c>
      <c r="C153" s="35" t="s">
        <v>115</v>
      </c>
      <c r="D153" s="35" t="s">
        <v>38</v>
      </c>
      <c r="E153" s="37">
        <v>31.1</v>
      </c>
      <c r="F153" s="73">
        <v>8.35</v>
      </c>
      <c r="G153" s="73">
        <v>0.88</v>
      </c>
      <c r="H153" s="38">
        <v>9.23</v>
      </c>
      <c r="I153" s="39">
        <v>20.52</v>
      </c>
      <c r="J153" s="39"/>
      <c r="K153" s="39"/>
      <c r="L153" s="39">
        <v>11.12</v>
      </c>
      <c r="M153" s="39"/>
      <c r="N153" s="39"/>
      <c r="O153" s="42">
        <v>345.83</v>
      </c>
      <c r="P153"/>
      <c r="Q153"/>
      <c r="R153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</row>
    <row r="154" spans="1:51" ht="36" x14ac:dyDescent="0.2">
      <c r="A154" s="58" t="s">
        <v>82</v>
      </c>
      <c r="B154" s="29" t="s">
        <v>116</v>
      </c>
      <c r="C154" s="29" t="s">
        <v>117</v>
      </c>
      <c r="D154" s="29" t="s">
        <v>30</v>
      </c>
      <c r="E154" s="30">
        <v>4</v>
      </c>
      <c r="F154" s="76">
        <f>H154-G154</f>
        <v>358.57499999999999</v>
      </c>
      <c r="G154" s="77">
        <f>H154/2</f>
        <v>358.57499999999999</v>
      </c>
      <c r="H154" s="34">
        <v>717.15</v>
      </c>
      <c r="I154" s="32">
        <v>20.52</v>
      </c>
      <c r="J154" s="32"/>
      <c r="K154" s="32"/>
      <c r="L154" s="34">
        <v>864.3</v>
      </c>
      <c r="M154" s="34"/>
      <c r="N154" s="34"/>
      <c r="O154" s="33">
        <v>3457.2</v>
      </c>
      <c r="P154"/>
      <c r="Q154"/>
      <c r="R154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</row>
    <row r="155" spans="1:51" x14ac:dyDescent="0.2">
      <c r="A155" s="62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/>
      <c r="Q155"/>
      <c r="R155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</row>
    <row r="156" spans="1:51" x14ac:dyDescent="0.2">
      <c r="A156" s="64" t="s">
        <v>143</v>
      </c>
      <c r="B156" s="65"/>
      <c r="C156" s="65"/>
      <c r="D156" s="65"/>
      <c r="E156" s="65"/>
      <c r="F156" s="71"/>
      <c r="G156" s="71"/>
      <c r="H156" s="65"/>
      <c r="I156" s="65"/>
      <c r="J156" s="65"/>
      <c r="K156" s="65"/>
      <c r="L156" s="65"/>
      <c r="M156" s="65"/>
      <c r="N156" s="65"/>
      <c r="O156" s="65"/>
      <c r="P156"/>
      <c r="Q156"/>
      <c r="R156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</row>
    <row r="157" spans="1:51" ht="18" x14ac:dyDescent="0.2">
      <c r="A157" s="56" t="s">
        <v>14</v>
      </c>
      <c r="B157" s="55" t="s">
        <v>15</v>
      </c>
      <c r="C157" s="55" t="s">
        <v>16</v>
      </c>
      <c r="D157" s="55" t="s">
        <v>17</v>
      </c>
      <c r="E157" s="57" t="s">
        <v>18</v>
      </c>
      <c r="F157" s="53" t="s">
        <v>19</v>
      </c>
      <c r="G157" s="54" t="s">
        <v>20</v>
      </c>
      <c r="H157" s="55" t="s">
        <v>21</v>
      </c>
      <c r="I157" s="53" t="s">
        <v>22</v>
      </c>
      <c r="J157" s="55" t="s">
        <v>33</v>
      </c>
      <c r="K157" s="55" t="s">
        <v>34</v>
      </c>
      <c r="L157" s="55" t="s">
        <v>23</v>
      </c>
      <c r="M157" s="55" t="s">
        <v>35</v>
      </c>
      <c r="N157" s="55" t="s">
        <v>36</v>
      </c>
      <c r="O157" s="55" t="s">
        <v>24</v>
      </c>
      <c r="P157"/>
      <c r="Q157"/>
      <c r="R157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</row>
    <row r="158" spans="1:51" ht="27" x14ac:dyDescent="0.2">
      <c r="A158" s="59" t="s">
        <v>65</v>
      </c>
      <c r="B158" s="36">
        <v>92448</v>
      </c>
      <c r="C158" s="35" t="s">
        <v>119</v>
      </c>
      <c r="D158" s="35" t="s">
        <v>27</v>
      </c>
      <c r="E158" s="37">
        <v>65.8</v>
      </c>
      <c r="F158" s="74">
        <v>181.44</v>
      </c>
      <c r="G158" s="67">
        <v>71.959999999999994</v>
      </c>
      <c r="H158" s="42">
        <v>253.4</v>
      </c>
      <c r="I158" s="39">
        <v>20.52</v>
      </c>
      <c r="J158" s="39"/>
      <c r="K158" s="39"/>
      <c r="L158" s="42">
        <v>305.39</v>
      </c>
      <c r="M158" s="42"/>
      <c r="N158" s="42"/>
      <c r="O158" s="49">
        <v>20094.66</v>
      </c>
      <c r="P158"/>
      <c r="Q158"/>
      <c r="R158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  <c r="AC158" s="61"/>
      <c r="AD158" s="61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</row>
    <row r="159" spans="1:51" ht="27" x14ac:dyDescent="0.2">
      <c r="A159" s="59" t="s">
        <v>65</v>
      </c>
      <c r="B159" s="36">
        <v>92759</v>
      </c>
      <c r="C159" s="35" t="s">
        <v>41</v>
      </c>
      <c r="D159" s="35" t="s">
        <v>38</v>
      </c>
      <c r="E159" s="41">
        <v>131.6</v>
      </c>
      <c r="F159" s="73">
        <v>9.5399999999999991</v>
      </c>
      <c r="G159" s="73">
        <v>4.9000000000000004</v>
      </c>
      <c r="H159" s="39">
        <v>14.44</v>
      </c>
      <c r="I159" s="39">
        <v>20.52</v>
      </c>
      <c r="J159" s="39"/>
      <c r="K159" s="39"/>
      <c r="L159" s="39">
        <v>17.399999999999999</v>
      </c>
      <c r="M159" s="39"/>
      <c r="N159" s="39"/>
      <c r="O159" s="44">
        <v>2289.84</v>
      </c>
      <c r="P159"/>
      <c r="Q159"/>
      <c r="R159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</row>
    <row r="160" spans="1:51" ht="27" x14ac:dyDescent="0.2">
      <c r="A160" s="59" t="s">
        <v>65</v>
      </c>
      <c r="B160" s="36">
        <v>92760</v>
      </c>
      <c r="C160" s="35" t="s">
        <v>120</v>
      </c>
      <c r="D160" s="35" t="s">
        <v>38</v>
      </c>
      <c r="E160" s="37">
        <v>91.4</v>
      </c>
      <c r="F160" s="67">
        <v>10.130000000000001</v>
      </c>
      <c r="G160" s="73">
        <v>3.27</v>
      </c>
      <c r="H160" s="39">
        <v>13.4</v>
      </c>
      <c r="I160" s="39">
        <v>20.52</v>
      </c>
      <c r="J160" s="39"/>
      <c r="K160" s="39"/>
      <c r="L160" s="39">
        <v>16.14</v>
      </c>
      <c r="M160" s="39"/>
      <c r="N160" s="39"/>
      <c r="O160" s="44">
        <v>1475.19</v>
      </c>
      <c r="P160"/>
      <c r="Q160"/>
      <c r="R160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</row>
    <row r="161" spans="1:51" ht="27" x14ac:dyDescent="0.2">
      <c r="A161" s="59" t="s">
        <v>65</v>
      </c>
      <c r="B161" s="36">
        <v>92763</v>
      </c>
      <c r="C161" s="35" t="s">
        <v>115</v>
      </c>
      <c r="D161" s="35" t="s">
        <v>38</v>
      </c>
      <c r="E161" s="41">
        <v>185.8</v>
      </c>
      <c r="F161" s="73">
        <v>8.35</v>
      </c>
      <c r="G161" s="73">
        <v>0.88</v>
      </c>
      <c r="H161" s="38">
        <v>9.23</v>
      </c>
      <c r="I161" s="39">
        <v>20.52</v>
      </c>
      <c r="J161" s="39"/>
      <c r="K161" s="39"/>
      <c r="L161" s="39">
        <v>11.12</v>
      </c>
      <c r="M161" s="39"/>
      <c r="N161" s="39"/>
      <c r="O161" s="44">
        <v>2066.09</v>
      </c>
      <c r="P161"/>
      <c r="Q161"/>
      <c r="R1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</row>
    <row r="162" spans="1:51" ht="36" x14ac:dyDescent="0.2">
      <c r="A162" s="58" t="s">
        <v>82</v>
      </c>
      <c r="B162" s="29" t="s">
        <v>116</v>
      </c>
      <c r="C162" s="29" t="s">
        <v>117</v>
      </c>
      <c r="D162" s="29" t="s">
        <v>30</v>
      </c>
      <c r="E162" s="30">
        <v>4.4000000000000004</v>
      </c>
      <c r="F162" s="76">
        <f>H162-G162</f>
        <v>358.57499999999999</v>
      </c>
      <c r="G162" s="77">
        <f>H162/2</f>
        <v>358.57499999999999</v>
      </c>
      <c r="H162" s="34">
        <v>717.15</v>
      </c>
      <c r="I162" s="32">
        <v>20.52</v>
      </c>
      <c r="J162" s="32"/>
      <c r="K162" s="32"/>
      <c r="L162" s="34">
        <v>864.3</v>
      </c>
      <c r="M162" s="34"/>
      <c r="N162" s="34"/>
      <c r="O162" s="33">
        <v>3802.92</v>
      </c>
      <c r="P162"/>
      <c r="Q162"/>
      <c r="R162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</row>
    <row r="163" spans="1:51" x14ac:dyDescent="0.2">
      <c r="A163" s="62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/>
      <c r="Q163"/>
      <c r="R163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</row>
    <row r="164" spans="1:51" x14ac:dyDescent="0.2">
      <c r="A164" s="64" t="s">
        <v>144</v>
      </c>
      <c r="B164" s="65"/>
      <c r="C164" s="65"/>
      <c r="D164" s="65"/>
      <c r="E164" s="65"/>
      <c r="F164" s="71"/>
      <c r="G164" s="71"/>
      <c r="H164" s="65"/>
      <c r="I164" s="65"/>
      <c r="J164" s="65"/>
      <c r="K164" s="65"/>
      <c r="L164" s="65"/>
      <c r="M164" s="65"/>
      <c r="N164" s="65"/>
      <c r="O164" s="65"/>
      <c r="P164"/>
      <c r="Q164"/>
      <c r="R164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</row>
    <row r="165" spans="1:51" ht="18" x14ac:dyDescent="0.2">
      <c r="A165" s="56" t="s">
        <v>14</v>
      </c>
      <c r="B165" s="55" t="s">
        <v>15</v>
      </c>
      <c r="C165" s="55" t="s">
        <v>16</v>
      </c>
      <c r="D165" s="55" t="s">
        <v>17</v>
      </c>
      <c r="E165" s="57" t="s">
        <v>18</v>
      </c>
      <c r="F165" s="53" t="s">
        <v>19</v>
      </c>
      <c r="G165" s="54" t="s">
        <v>20</v>
      </c>
      <c r="H165" s="55" t="s">
        <v>21</v>
      </c>
      <c r="I165" s="53" t="s">
        <v>22</v>
      </c>
      <c r="J165" s="55" t="s">
        <v>33</v>
      </c>
      <c r="K165" s="55" t="s">
        <v>34</v>
      </c>
      <c r="L165" s="55" t="s">
        <v>23</v>
      </c>
      <c r="M165" s="55" t="s">
        <v>35</v>
      </c>
      <c r="N165" s="55" t="s">
        <v>36</v>
      </c>
      <c r="O165" s="55" t="s">
        <v>24</v>
      </c>
      <c r="P165"/>
      <c r="Q165"/>
      <c r="R165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61"/>
      <c r="AD165" s="61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</row>
    <row r="166" spans="1:51" ht="27" x14ac:dyDescent="0.2">
      <c r="A166" s="59" t="s">
        <v>65</v>
      </c>
      <c r="B166" s="43">
        <v>103761</v>
      </c>
      <c r="C166" s="35" t="s">
        <v>136</v>
      </c>
      <c r="D166" s="35" t="s">
        <v>27</v>
      </c>
      <c r="E166" s="37">
        <v>28.7</v>
      </c>
      <c r="F166" s="67">
        <v>76.19</v>
      </c>
      <c r="G166" s="67">
        <v>31.96</v>
      </c>
      <c r="H166" s="42">
        <v>108.15</v>
      </c>
      <c r="I166" s="39">
        <v>20.52</v>
      </c>
      <c r="J166" s="39"/>
      <c r="K166" s="39"/>
      <c r="L166" s="42">
        <v>130.34</v>
      </c>
      <c r="M166" s="42"/>
      <c r="N166" s="42"/>
      <c r="O166" s="44">
        <v>3740.75</v>
      </c>
      <c r="P166"/>
      <c r="Q166"/>
      <c r="R166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</row>
    <row r="167" spans="1:51" ht="18" x14ac:dyDescent="0.2">
      <c r="A167" s="59" t="s">
        <v>65</v>
      </c>
      <c r="B167" s="36">
        <v>92771</v>
      </c>
      <c r="C167" s="35" t="s">
        <v>101</v>
      </c>
      <c r="D167" s="35" t="s">
        <v>38</v>
      </c>
      <c r="E167" s="41">
        <v>225.6</v>
      </c>
      <c r="F167" s="73">
        <v>9.5399999999999991</v>
      </c>
      <c r="G167" s="73">
        <v>1</v>
      </c>
      <c r="H167" s="39">
        <v>10.54</v>
      </c>
      <c r="I167" s="39">
        <v>20.52</v>
      </c>
      <c r="J167" s="39"/>
      <c r="K167" s="39"/>
      <c r="L167" s="39">
        <v>12.7</v>
      </c>
      <c r="M167" s="39"/>
      <c r="N167" s="39"/>
      <c r="O167" s="44">
        <v>2865.12</v>
      </c>
      <c r="P167"/>
      <c r="Q167"/>
      <c r="R167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61"/>
      <c r="AD167" s="61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</row>
    <row r="168" spans="1:51" ht="36" x14ac:dyDescent="0.2">
      <c r="A168" s="58" t="s">
        <v>82</v>
      </c>
      <c r="B168" s="29" t="s">
        <v>116</v>
      </c>
      <c r="C168" s="29" t="s">
        <v>117</v>
      </c>
      <c r="D168" s="29" t="s">
        <v>30</v>
      </c>
      <c r="E168" s="30">
        <v>5.7</v>
      </c>
      <c r="F168" s="76">
        <f>H168-G168</f>
        <v>358.57499999999999</v>
      </c>
      <c r="G168" s="77">
        <f>H168/2</f>
        <v>358.57499999999999</v>
      </c>
      <c r="H168" s="34">
        <v>717.15</v>
      </c>
      <c r="I168" s="32">
        <v>20.52</v>
      </c>
      <c r="J168" s="32"/>
      <c r="K168" s="32"/>
      <c r="L168" s="34">
        <v>864.3</v>
      </c>
      <c r="M168" s="34"/>
      <c r="N168" s="34"/>
      <c r="O168" s="33">
        <v>4926.51</v>
      </c>
      <c r="P168"/>
      <c r="Q168"/>
      <c r="R168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61"/>
      <c r="AD168" s="61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</row>
    <row r="169" spans="1:51" x14ac:dyDescent="0.2">
      <c r="A169" s="62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/>
      <c r="Q169"/>
      <c r="R169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  <c r="AC169" s="61"/>
      <c r="AD169" s="61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</row>
    <row r="170" spans="1:51" x14ac:dyDescent="0.2">
      <c r="A170" s="64" t="s">
        <v>145</v>
      </c>
      <c r="B170" s="65"/>
      <c r="C170" s="65"/>
      <c r="D170" s="65"/>
      <c r="E170" s="65"/>
      <c r="F170" s="71"/>
      <c r="G170" s="71"/>
      <c r="H170" s="65"/>
      <c r="I170" s="65"/>
      <c r="J170" s="65"/>
      <c r="K170" s="65"/>
      <c r="L170" s="65"/>
      <c r="M170" s="65"/>
      <c r="N170" s="65"/>
      <c r="O170" s="65"/>
      <c r="P170"/>
      <c r="Q170"/>
      <c r="R170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</row>
    <row r="171" spans="1:51" x14ac:dyDescent="0.2">
      <c r="A171" s="64" t="s">
        <v>146</v>
      </c>
      <c r="B171" s="65"/>
      <c r="C171" s="65"/>
      <c r="D171" s="65"/>
      <c r="E171" s="65"/>
      <c r="F171" s="71"/>
      <c r="G171" s="71"/>
      <c r="H171" s="65"/>
      <c r="I171" s="65"/>
      <c r="J171" s="65"/>
      <c r="K171" s="65"/>
      <c r="L171" s="65"/>
      <c r="M171" s="65"/>
      <c r="N171" s="65"/>
      <c r="O171" s="65"/>
      <c r="P171"/>
      <c r="Q171"/>
      <c r="R17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</row>
    <row r="172" spans="1:51" ht="18" x14ac:dyDescent="0.2">
      <c r="A172" s="56" t="s">
        <v>14</v>
      </c>
      <c r="B172" s="55" t="s">
        <v>15</v>
      </c>
      <c r="C172" s="55" t="s">
        <v>16</v>
      </c>
      <c r="D172" s="55" t="s">
        <v>17</v>
      </c>
      <c r="E172" s="57" t="s">
        <v>18</v>
      </c>
      <c r="F172" s="53" t="s">
        <v>19</v>
      </c>
      <c r="G172" s="54" t="s">
        <v>20</v>
      </c>
      <c r="H172" s="55" t="s">
        <v>21</v>
      </c>
      <c r="I172" s="53" t="s">
        <v>22</v>
      </c>
      <c r="J172" s="55" t="s">
        <v>33</v>
      </c>
      <c r="K172" s="55" t="s">
        <v>34</v>
      </c>
      <c r="L172" s="55" t="s">
        <v>23</v>
      </c>
      <c r="M172" s="55" t="s">
        <v>35</v>
      </c>
      <c r="N172" s="55" t="s">
        <v>36</v>
      </c>
      <c r="O172" s="55" t="s">
        <v>24</v>
      </c>
      <c r="P172"/>
      <c r="Q172"/>
      <c r="R172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</row>
    <row r="173" spans="1:51" ht="27" x14ac:dyDescent="0.2">
      <c r="A173" s="59" t="s">
        <v>65</v>
      </c>
      <c r="B173" s="36">
        <v>92413</v>
      </c>
      <c r="C173" s="35" t="s">
        <v>114</v>
      </c>
      <c r="D173" s="35" t="s">
        <v>27</v>
      </c>
      <c r="E173" s="37">
        <v>30.7</v>
      </c>
      <c r="F173" s="67">
        <v>41.94</v>
      </c>
      <c r="G173" s="67">
        <v>69.34</v>
      </c>
      <c r="H173" s="42">
        <v>111.28</v>
      </c>
      <c r="I173" s="39">
        <v>20.52</v>
      </c>
      <c r="J173" s="39"/>
      <c r="K173" s="39"/>
      <c r="L173" s="42">
        <v>134.11000000000001</v>
      </c>
      <c r="M173" s="42"/>
      <c r="N173" s="42"/>
      <c r="O173" s="44">
        <v>4117.17</v>
      </c>
      <c r="P173"/>
      <c r="Q173"/>
      <c r="R173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61"/>
      <c r="AD173" s="61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</row>
    <row r="174" spans="1:51" ht="27" x14ac:dyDescent="0.2">
      <c r="A174" s="59" t="s">
        <v>65</v>
      </c>
      <c r="B174" s="36">
        <v>92759</v>
      </c>
      <c r="C174" s="35" t="s">
        <v>41</v>
      </c>
      <c r="D174" s="35" t="s">
        <v>38</v>
      </c>
      <c r="E174" s="37">
        <v>42.7</v>
      </c>
      <c r="F174" s="73">
        <v>9.5399999999999991</v>
      </c>
      <c r="G174" s="73">
        <v>4.9000000000000004</v>
      </c>
      <c r="H174" s="39">
        <v>14.44</v>
      </c>
      <c r="I174" s="39">
        <v>20.52</v>
      </c>
      <c r="J174" s="39"/>
      <c r="K174" s="39"/>
      <c r="L174" s="39">
        <v>17.399999999999999</v>
      </c>
      <c r="M174" s="39"/>
      <c r="N174" s="39"/>
      <c r="O174" s="42">
        <v>742.98</v>
      </c>
      <c r="P174"/>
      <c r="Q174"/>
      <c r="R174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1"/>
      <c r="AD174" s="61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</row>
    <row r="175" spans="1:51" ht="27" x14ac:dyDescent="0.2">
      <c r="A175" s="59" t="s">
        <v>65</v>
      </c>
      <c r="B175" s="36">
        <v>92762</v>
      </c>
      <c r="C175" s="35" t="s">
        <v>43</v>
      </c>
      <c r="D175" s="35" t="s">
        <v>38</v>
      </c>
      <c r="E175" s="37">
        <v>15.1</v>
      </c>
      <c r="F175" s="73">
        <v>9.6199999999999992</v>
      </c>
      <c r="G175" s="73">
        <v>1.4</v>
      </c>
      <c r="H175" s="39">
        <v>11.02</v>
      </c>
      <c r="I175" s="39">
        <v>20.52</v>
      </c>
      <c r="J175" s="39"/>
      <c r="K175" s="39"/>
      <c r="L175" s="39">
        <v>13.28</v>
      </c>
      <c r="M175" s="39"/>
      <c r="N175" s="39"/>
      <c r="O175" s="42">
        <v>200.52</v>
      </c>
      <c r="P175"/>
      <c r="Q175"/>
      <c r="R175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</row>
    <row r="176" spans="1:51" ht="36" x14ac:dyDescent="0.2">
      <c r="A176" s="58" t="s">
        <v>82</v>
      </c>
      <c r="B176" s="29" t="s">
        <v>116</v>
      </c>
      <c r="C176" s="29" t="s">
        <v>117</v>
      </c>
      <c r="D176" s="29" t="s">
        <v>30</v>
      </c>
      <c r="E176" s="30">
        <v>2</v>
      </c>
      <c r="F176" s="76">
        <f>H176-G176</f>
        <v>358.57499999999999</v>
      </c>
      <c r="G176" s="77">
        <f>H176/2</f>
        <v>358.57499999999999</v>
      </c>
      <c r="H176" s="34">
        <v>717.15</v>
      </c>
      <c r="I176" s="32">
        <v>20.52</v>
      </c>
      <c r="J176" s="32"/>
      <c r="K176" s="32"/>
      <c r="L176" s="34">
        <v>864.3</v>
      </c>
      <c r="M176" s="34"/>
      <c r="N176" s="34"/>
      <c r="O176" s="33">
        <v>1728.6</v>
      </c>
      <c r="P176"/>
      <c r="Q176"/>
      <c r="R176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</row>
    <row r="177" spans="1:51" ht="27" x14ac:dyDescent="0.2">
      <c r="A177" s="59" t="s">
        <v>65</v>
      </c>
      <c r="B177" s="36">
        <v>92763</v>
      </c>
      <c r="C177" s="35" t="s">
        <v>115</v>
      </c>
      <c r="D177" s="35" t="s">
        <v>38</v>
      </c>
      <c r="E177" s="41">
        <v>141.1</v>
      </c>
      <c r="F177" s="73">
        <v>8.35</v>
      </c>
      <c r="G177" s="73">
        <v>0.88</v>
      </c>
      <c r="H177" s="38">
        <v>9.23</v>
      </c>
      <c r="I177" s="39">
        <v>20.52</v>
      </c>
      <c r="J177" s="39"/>
      <c r="K177" s="39"/>
      <c r="L177" s="39">
        <v>11.12</v>
      </c>
      <c r="M177" s="39"/>
      <c r="N177" s="39"/>
      <c r="O177" s="44">
        <v>1569.03</v>
      </c>
      <c r="P177"/>
      <c r="Q177"/>
      <c r="R177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  <c r="AC177" s="61"/>
      <c r="AD177" s="61"/>
      <c r="AE177" s="61"/>
      <c r="AF177" s="61"/>
      <c r="AG177" s="61"/>
      <c r="AH177" s="61"/>
      <c r="AI177" s="61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</row>
    <row r="178" spans="1:51" x14ac:dyDescent="0.2">
      <c r="A178" s="62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/>
      <c r="Q178"/>
      <c r="R178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  <c r="AC178" s="61"/>
      <c r="AD178" s="61"/>
      <c r="AE178" s="61"/>
      <c r="AF178" s="61"/>
      <c r="AG178" s="61"/>
      <c r="AH178" s="61"/>
      <c r="AI178" s="61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</row>
    <row r="179" spans="1:51" x14ac:dyDescent="0.2">
      <c r="A179" s="64" t="s">
        <v>147</v>
      </c>
      <c r="B179" s="65"/>
      <c r="C179" s="65"/>
      <c r="D179" s="65"/>
      <c r="E179" s="65"/>
      <c r="F179" s="71"/>
      <c r="G179" s="71"/>
      <c r="H179" s="65"/>
      <c r="I179" s="65"/>
      <c r="J179" s="65"/>
      <c r="K179" s="65"/>
      <c r="L179" s="65"/>
      <c r="M179" s="65"/>
      <c r="N179" s="65"/>
      <c r="O179" s="65"/>
      <c r="P179"/>
      <c r="Q179"/>
      <c r="R179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  <c r="AC179" s="61"/>
      <c r="AD179" s="61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</row>
    <row r="180" spans="1:51" ht="18" x14ac:dyDescent="0.2">
      <c r="A180" s="56" t="s">
        <v>14</v>
      </c>
      <c r="B180" s="55" t="s">
        <v>15</v>
      </c>
      <c r="C180" s="55" t="s">
        <v>16</v>
      </c>
      <c r="D180" s="55" t="s">
        <v>17</v>
      </c>
      <c r="E180" s="57" t="s">
        <v>18</v>
      </c>
      <c r="F180" s="53" t="s">
        <v>19</v>
      </c>
      <c r="G180" s="54" t="s">
        <v>20</v>
      </c>
      <c r="H180" s="55" t="s">
        <v>21</v>
      </c>
      <c r="I180" s="53" t="s">
        <v>22</v>
      </c>
      <c r="J180" s="55" t="s">
        <v>33</v>
      </c>
      <c r="K180" s="55" t="s">
        <v>34</v>
      </c>
      <c r="L180" s="55" t="s">
        <v>23</v>
      </c>
      <c r="M180" s="55" t="s">
        <v>35</v>
      </c>
      <c r="N180" s="55" t="s">
        <v>36</v>
      </c>
      <c r="O180" s="55" t="s">
        <v>24</v>
      </c>
      <c r="P180"/>
      <c r="Q180"/>
      <c r="R180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</row>
    <row r="181" spans="1:51" ht="27" x14ac:dyDescent="0.2">
      <c r="A181" s="59" t="s">
        <v>65</v>
      </c>
      <c r="B181" s="36">
        <v>92448</v>
      </c>
      <c r="C181" s="35" t="s">
        <v>119</v>
      </c>
      <c r="D181" s="35" t="s">
        <v>27</v>
      </c>
      <c r="E181" s="37">
        <v>23.3</v>
      </c>
      <c r="F181" s="74">
        <v>181.44</v>
      </c>
      <c r="G181" s="67">
        <v>71.959999999999994</v>
      </c>
      <c r="H181" s="42">
        <v>253.4</v>
      </c>
      <c r="I181" s="39">
        <v>20.52</v>
      </c>
      <c r="J181" s="39"/>
      <c r="K181" s="39"/>
      <c r="L181" s="42">
        <v>305.39</v>
      </c>
      <c r="M181" s="42"/>
      <c r="N181" s="42"/>
      <c r="O181" s="44">
        <v>7115.58</v>
      </c>
      <c r="P181"/>
      <c r="Q181"/>
      <c r="R18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61"/>
      <c r="AD181" s="61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</row>
    <row r="182" spans="1:51" ht="27" x14ac:dyDescent="0.2">
      <c r="A182" s="59" t="s">
        <v>65</v>
      </c>
      <c r="B182" s="36">
        <v>92759</v>
      </c>
      <c r="C182" s="35" t="s">
        <v>41</v>
      </c>
      <c r="D182" s="35" t="s">
        <v>38</v>
      </c>
      <c r="E182" s="37">
        <v>18.8</v>
      </c>
      <c r="F182" s="73">
        <v>9.5399999999999991</v>
      </c>
      <c r="G182" s="73">
        <v>4.9000000000000004</v>
      </c>
      <c r="H182" s="39">
        <v>14.44</v>
      </c>
      <c r="I182" s="39">
        <v>20.52</v>
      </c>
      <c r="J182" s="39"/>
      <c r="K182" s="39"/>
      <c r="L182" s="39">
        <v>17.399999999999999</v>
      </c>
      <c r="M182" s="39"/>
      <c r="N182" s="39"/>
      <c r="O182" s="42">
        <v>327.12</v>
      </c>
      <c r="P182"/>
      <c r="Q182"/>
      <c r="R182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</row>
    <row r="183" spans="1:51" ht="27" x14ac:dyDescent="0.2">
      <c r="A183" s="59" t="s">
        <v>65</v>
      </c>
      <c r="B183" s="36">
        <v>92762</v>
      </c>
      <c r="C183" s="35" t="s">
        <v>43</v>
      </c>
      <c r="D183" s="35" t="s">
        <v>38</v>
      </c>
      <c r="E183" s="37">
        <v>74.599999999999994</v>
      </c>
      <c r="F183" s="73">
        <v>9.6199999999999992</v>
      </c>
      <c r="G183" s="73">
        <v>1.4</v>
      </c>
      <c r="H183" s="39">
        <v>11.02</v>
      </c>
      <c r="I183" s="39">
        <v>20.52</v>
      </c>
      <c r="J183" s="39"/>
      <c r="K183" s="39"/>
      <c r="L183" s="39">
        <v>13.28</v>
      </c>
      <c r="M183" s="39"/>
      <c r="N183" s="39"/>
      <c r="O183" s="42">
        <v>990.68</v>
      </c>
      <c r="P183"/>
      <c r="Q183"/>
      <c r="R183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</row>
    <row r="184" spans="1:51" ht="36" x14ac:dyDescent="0.2">
      <c r="A184" s="58" t="s">
        <v>82</v>
      </c>
      <c r="B184" s="29" t="s">
        <v>116</v>
      </c>
      <c r="C184" s="29" t="s">
        <v>117</v>
      </c>
      <c r="D184" s="29" t="s">
        <v>30</v>
      </c>
      <c r="E184" s="30">
        <v>1.7</v>
      </c>
      <c r="F184" s="76">
        <f>H184-G184</f>
        <v>358.57499999999999</v>
      </c>
      <c r="G184" s="77">
        <f>H184/2</f>
        <v>358.57499999999999</v>
      </c>
      <c r="H184" s="34">
        <v>717.15</v>
      </c>
      <c r="I184" s="32">
        <v>20.52</v>
      </c>
      <c r="J184" s="32"/>
      <c r="K184" s="32"/>
      <c r="L184" s="34">
        <v>864.3</v>
      </c>
      <c r="M184" s="34"/>
      <c r="N184" s="34"/>
      <c r="O184" s="33">
        <v>1469.31</v>
      </c>
      <c r="P184"/>
      <c r="Q184"/>
      <c r="R184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</row>
    <row r="185" spans="1:51" x14ac:dyDescent="0.2">
      <c r="A185" s="62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/>
      <c r="Q185"/>
      <c r="R185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</row>
    <row r="186" spans="1:51" x14ac:dyDescent="0.2">
      <c r="A186" s="64" t="s">
        <v>148</v>
      </c>
      <c r="B186" s="65"/>
      <c r="C186" s="65"/>
      <c r="D186" s="65"/>
      <c r="E186" s="65"/>
      <c r="F186" s="71"/>
      <c r="G186" s="71"/>
      <c r="H186" s="65"/>
      <c r="I186" s="65"/>
      <c r="J186" s="65"/>
      <c r="K186" s="65"/>
      <c r="L186" s="65"/>
      <c r="M186" s="65"/>
      <c r="N186" s="65"/>
      <c r="O186" s="65"/>
      <c r="P186"/>
      <c r="Q186"/>
      <c r="R186"/>
      <c r="S186" s="61"/>
      <c r="T186" s="61"/>
      <c r="U186" s="61"/>
      <c r="V186" s="61"/>
      <c r="W186" s="61"/>
      <c r="X186" s="61"/>
      <c r="Y186" s="61"/>
      <c r="Z186" s="61"/>
      <c r="AA186" s="61"/>
      <c r="AB186" s="61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</row>
    <row r="187" spans="1:51" ht="18" x14ac:dyDescent="0.2">
      <c r="A187" s="56" t="s">
        <v>14</v>
      </c>
      <c r="B187" s="55" t="s">
        <v>15</v>
      </c>
      <c r="C187" s="55" t="s">
        <v>16</v>
      </c>
      <c r="D187" s="55" t="s">
        <v>17</v>
      </c>
      <c r="E187" s="57" t="s">
        <v>18</v>
      </c>
      <c r="F187" s="53" t="s">
        <v>19</v>
      </c>
      <c r="G187" s="54" t="s">
        <v>20</v>
      </c>
      <c r="H187" s="55" t="s">
        <v>21</v>
      </c>
      <c r="I187" s="53" t="s">
        <v>22</v>
      </c>
      <c r="J187" s="55" t="s">
        <v>33</v>
      </c>
      <c r="K187" s="55" t="s">
        <v>34</v>
      </c>
      <c r="L187" s="55" t="s">
        <v>23</v>
      </c>
      <c r="M187" s="55" t="s">
        <v>35</v>
      </c>
      <c r="N187" s="55" t="s">
        <v>36</v>
      </c>
      <c r="O187" s="55" t="s">
        <v>24</v>
      </c>
      <c r="P187"/>
      <c r="Q187"/>
      <c r="R187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</row>
    <row r="188" spans="1:51" ht="18" x14ac:dyDescent="0.2">
      <c r="A188" s="59" t="s">
        <v>65</v>
      </c>
      <c r="B188" s="36">
        <v>92767</v>
      </c>
      <c r="C188" s="35" t="s">
        <v>99</v>
      </c>
      <c r="D188" s="35" t="s">
        <v>38</v>
      </c>
      <c r="E188" s="37">
        <v>29.7</v>
      </c>
      <c r="F188" s="67">
        <v>10.02</v>
      </c>
      <c r="G188" s="73">
        <v>5.91</v>
      </c>
      <c r="H188" s="39">
        <v>15.93</v>
      </c>
      <c r="I188" s="39">
        <v>20.52</v>
      </c>
      <c r="J188" s="39"/>
      <c r="K188" s="39"/>
      <c r="L188" s="39">
        <v>19.190000000000001</v>
      </c>
      <c r="M188" s="39"/>
      <c r="N188" s="39"/>
      <c r="O188" s="42">
        <v>569.94000000000005</v>
      </c>
      <c r="P188"/>
      <c r="Q188"/>
      <c r="R188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</row>
    <row r="189" spans="1:51" ht="18" x14ac:dyDescent="0.2">
      <c r="A189" s="59" t="s">
        <v>65</v>
      </c>
      <c r="B189" s="36">
        <v>92769</v>
      </c>
      <c r="C189" s="35" t="s">
        <v>57</v>
      </c>
      <c r="D189" s="35" t="s">
        <v>38</v>
      </c>
      <c r="E189" s="40">
        <v>5.5</v>
      </c>
      <c r="F189" s="67">
        <v>10.1</v>
      </c>
      <c r="G189" s="73">
        <v>2.7</v>
      </c>
      <c r="H189" s="39">
        <v>12.8</v>
      </c>
      <c r="I189" s="39">
        <v>20.52</v>
      </c>
      <c r="J189" s="39"/>
      <c r="K189" s="39"/>
      <c r="L189" s="39">
        <v>15.42</v>
      </c>
      <c r="M189" s="39"/>
      <c r="N189" s="39"/>
      <c r="O189" s="39">
        <v>84.81</v>
      </c>
      <c r="P189"/>
      <c r="Q189"/>
      <c r="R189"/>
      <c r="S189" s="61"/>
      <c r="T189" s="61"/>
      <c r="U189" s="61"/>
      <c r="V189" s="61"/>
      <c r="W189" s="61"/>
      <c r="X189" s="61"/>
      <c r="Y189" s="61"/>
      <c r="Z189" s="61"/>
      <c r="AA189" s="61"/>
      <c r="AB189" s="61"/>
      <c r="AC189" s="61"/>
      <c r="AD189" s="61"/>
      <c r="AE189" s="61"/>
      <c r="AF189" s="61"/>
      <c r="AG189" s="61"/>
      <c r="AH189" s="61"/>
      <c r="AI189" s="61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</row>
    <row r="190" spans="1:51" ht="36" x14ac:dyDescent="0.2">
      <c r="A190" s="58" t="s">
        <v>82</v>
      </c>
      <c r="B190" s="29" t="s">
        <v>116</v>
      </c>
      <c r="C190" s="29" t="s">
        <v>117</v>
      </c>
      <c r="D190" s="29" t="s">
        <v>30</v>
      </c>
      <c r="E190" s="30">
        <v>2.2000000000000002</v>
      </c>
      <c r="F190" s="76">
        <f t="shared" ref="F190:F191" si="10">H190-G190</f>
        <v>358.57499999999999</v>
      </c>
      <c r="G190" s="77">
        <f t="shared" ref="G190:G191" si="11">H190/2</f>
        <v>358.57499999999999</v>
      </c>
      <c r="H190" s="34">
        <v>717.15</v>
      </c>
      <c r="I190" s="32">
        <v>20.52</v>
      </c>
      <c r="J190" s="32"/>
      <c r="K190" s="32"/>
      <c r="L190" s="34">
        <v>864.3</v>
      </c>
      <c r="M190" s="34"/>
      <c r="N190" s="34"/>
      <c r="O190" s="33">
        <v>1901.46</v>
      </c>
      <c r="P190"/>
      <c r="Q190"/>
      <c r="R190"/>
      <c r="S190" s="61"/>
      <c r="T190" s="61"/>
      <c r="U190" s="61"/>
      <c r="V190" s="61"/>
      <c r="W190" s="61"/>
      <c r="X190" s="61"/>
      <c r="Y190" s="61"/>
      <c r="Z190" s="61"/>
      <c r="AA190" s="61"/>
      <c r="AB190" s="61"/>
      <c r="AC190" s="61"/>
      <c r="AD190" s="61"/>
      <c r="AE190" s="61"/>
      <c r="AF190" s="61"/>
      <c r="AG190" s="61"/>
      <c r="AH190" s="61"/>
      <c r="AI190" s="61"/>
      <c r="AJ190" s="6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</row>
    <row r="191" spans="1:51" ht="27" x14ac:dyDescent="0.2">
      <c r="A191" s="58" t="s">
        <v>82</v>
      </c>
      <c r="B191" s="29" t="s">
        <v>130</v>
      </c>
      <c r="C191" s="29" t="s">
        <v>131</v>
      </c>
      <c r="D191" s="29" t="s">
        <v>27</v>
      </c>
      <c r="E191" s="45">
        <v>29.82</v>
      </c>
      <c r="F191" s="76">
        <f t="shared" si="10"/>
        <v>98.8</v>
      </c>
      <c r="G191" s="77">
        <f t="shared" si="11"/>
        <v>98.8</v>
      </c>
      <c r="H191" s="34">
        <v>197.6</v>
      </c>
      <c r="I191" s="32">
        <v>20.52</v>
      </c>
      <c r="J191" s="32"/>
      <c r="K191" s="32"/>
      <c r="L191" s="34">
        <v>238.14</v>
      </c>
      <c r="M191" s="34"/>
      <c r="N191" s="34"/>
      <c r="O191" s="33">
        <v>7101.33</v>
      </c>
      <c r="P191"/>
      <c r="Q191"/>
      <c r="R19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</row>
    <row r="192" spans="1:51" x14ac:dyDescent="0.2">
      <c r="A192" s="62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/>
      <c r="Q192"/>
      <c r="R192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</row>
    <row r="193" spans="1:51" x14ac:dyDescent="0.2">
      <c r="A193" s="68" t="s">
        <v>28</v>
      </c>
      <c r="B193" s="69"/>
      <c r="C193" s="69"/>
      <c r="D193" s="69"/>
      <c r="E193" s="69"/>
      <c r="F193" s="70"/>
      <c r="G193" s="70"/>
      <c r="H193" s="69"/>
      <c r="I193" s="69"/>
      <c r="J193" s="69"/>
      <c r="K193" s="69"/>
      <c r="L193" s="69"/>
      <c r="M193" s="69"/>
      <c r="N193" s="69"/>
      <c r="O193" s="50">
        <f>SUM(O61:O191)</f>
        <v>557563.14</v>
      </c>
      <c r="P193"/>
      <c r="Q193"/>
      <c r="R193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</row>
    <row r="194" spans="1:51" x14ac:dyDescent="0.2">
      <c r="A194" s="62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/>
      <c r="Q194"/>
      <c r="R194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</row>
    <row r="195" spans="1:51" x14ac:dyDescent="0.2">
      <c r="A195" s="64" t="s">
        <v>149</v>
      </c>
      <c r="B195" s="65"/>
      <c r="C195" s="65"/>
      <c r="D195" s="65"/>
      <c r="E195" s="65"/>
      <c r="F195" s="71"/>
      <c r="G195" s="71"/>
      <c r="H195" s="65"/>
      <c r="I195" s="65"/>
      <c r="J195" s="65"/>
      <c r="K195" s="65"/>
      <c r="L195" s="65"/>
      <c r="M195" s="65"/>
      <c r="N195" s="65"/>
      <c r="O195" s="65"/>
      <c r="P195"/>
      <c r="Q195"/>
      <c r="R195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</row>
    <row r="196" spans="1:51" ht="18" x14ac:dyDescent="0.2">
      <c r="A196" s="56" t="s">
        <v>14</v>
      </c>
      <c r="B196" s="55" t="s">
        <v>15</v>
      </c>
      <c r="C196" s="55" t="s">
        <v>16</v>
      </c>
      <c r="D196" s="55" t="s">
        <v>17</v>
      </c>
      <c r="E196" s="57" t="s">
        <v>18</v>
      </c>
      <c r="F196" s="53" t="s">
        <v>19</v>
      </c>
      <c r="G196" s="54" t="s">
        <v>20</v>
      </c>
      <c r="H196" s="55" t="s">
        <v>21</v>
      </c>
      <c r="I196" s="53" t="s">
        <v>22</v>
      </c>
      <c r="J196" s="55" t="s">
        <v>33</v>
      </c>
      <c r="K196" s="55" t="s">
        <v>34</v>
      </c>
      <c r="L196" s="55" t="s">
        <v>23</v>
      </c>
      <c r="M196" s="55" t="s">
        <v>35</v>
      </c>
      <c r="N196" s="55" t="s">
        <v>36</v>
      </c>
      <c r="O196" s="55" t="s">
        <v>24</v>
      </c>
      <c r="P196"/>
      <c r="Q196"/>
      <c r="R196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</row>
    <row r="197" spans="1:51" ht="27" x14ac:dyDescent="0.2">
      <c r="A197" s="59" t="s">
        <v>65</v>
      </c>
      <c r="B197" s="43">
        <v>103324</v>
      </c>
      <c r="C197" s="35" t="s">
        <v>150</v>
      </c>
      <c r="D197" s="35" t="s">
        <v>27</v>
      </c>
      <c r="E197" s="78">
        <v>1074.6400000000001</v>
      </c>
      <c r="F197" s="67">
        <v>61.41</v>
      </c>
      <c r="G197" s="67">
        <v>32.409999999999997</v>
      </c>
      <c r="H197" s="39">
        <v>93.82</v>
      </c>
      <c r="I197" s="39">
        <v>20.52</v>
      </c>
      <c r="J197" s="39"/>
      <c r="K197" s="39"/>
      <c r="L197" s="42">
        <v>113.07</v>
      </c>
      <c r="M197" s="42"/>
      <c r="N197" s="42"/>
      <c r="O197" s="79">
        <v>121509.54</v>
      </c>
      <c r="P197"/>
      <c r="Q197"/>
      <c r="R197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  <c r="AG197" s="61"/>
      <c r="AH197" s="61"/>
      <c r="AI197" s="61"/>
      <c r="AJ197" s="6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</row>
    <row r="198" spans="1:51" ht="27" x14ac:dyDescent="0.2">
      <c r="A198" s="59" t="s">
        <v>65</v>
      </c>
      <c r="B198" s="36">
        <v>89480</v>
      </c>
      <c r="C198" s="35" t="s">
        <v>151</v>
      </c>
      <c r="D198" s="35" t="s">
        <v>27</v>
      </c>
      <c r="E198" s="40">
        <v>5.59</v>
      </c>
      <c r="F198" s="74">
        <v>114.16</v>
      </c>
      <c r="G198" s="67">
        <v>53.17</v>
      </c>
      <c r="H198" s="42">
        <v>167.33</v>
      </c>
      <c r="I198" s="39">
        <v>20.52</v>
      </c>
      <c r="J198" s="39"/>
      <c r="K198" s="39"/>
      <c r="L198" s="42">
        <v>201.66</v>
      </c>
      <c r="M198" s="42"/>
      <c r="N198" s="42"/>
      <c r="O198" s="44">
        <v>1127.27</v>
      </c>
      <c r="P198"/>
      <c r="Q198"/>
      <c r="R198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</row>
    <row r="199" spans="1:51" ht="18" x14ac:dyDescent="0.2">
      <c r="A199" s="59" t="s">
        <v>65</v>
      </c>
      <c r="B199" s="43">
        <v>102235</v>
      </c>
      <c r="C199" s="35" t="s">
        <v>152</v>
      </c>
      <c r="D199" s="35" t="s">
        <v>27</v>
      </c>
      <c r="E199" s="37">
        <v>13.41</v>
      </c>
      <c r="F199" s="74">
        <v>344.43</v>
      </c>
      <c r="G199" s="67">
        <v>62.97</v>
      </c>
      <c r="H199" s="42">
        <v>407.4</v>
      </c>
      <c r="I199" s="39">
        <v>20.52</v>
      </c>
      <c r="J199" s="39"/>
      <c r="K199" s="39"/>
      <c r="L199" s="42">
        <v>490.99</v>
      </c>
      <c r="M199" s="42"/>
      <c r="N199" s="42"/>
      <c r="O199" s="44">
        <v>6584.17</v>
      </c>
      <c r="P199"/>
      <c r="Q199"/>
      <c r="R199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  <c r="AF199" s="61"/>
      <c r="AG199" s="61"/>
      <c r="AH199" s="61"/>
      <c r="AI199" s="61"/>
      <c r="AJ199" s="6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</row>
    <row r="200" spans="1:51" ht="18" x14ac:dyDescent="0.2">
      <c r="A200" s="59" t="s">
        <v>65</v>
      </c>
      <c r="B200" s="36">
        <v>93197</v>
      </c>
      <c r="C200" s="35" t="s">
        <v>153</v>
      </c>
      <c r="D200" s="35" t="s">
        <v>29</v>
      </c>
      <c r="E200" s="41">
        <v>140.46</v>
      </c>
      <c r="F200" s="67">
        <v>53.62</v>
      </c>
      <c r="G200" s="67">
        <v>18.760000000000002</v>
      </c>
      <c r="H200" s="39">
        <v>72.38</v>
      </c>
      <c r="I200" s="39">
        <v>20.52</v>
      </c>
      <c r="J200" s="39"/>
      <c r="K200" s="39"/>
      <c r="L200" s="39">
        <v>87.23</v>
      </c>
      <c r="M200" s="39"/>
      <c r="N200" s="39"/>
      <c r="O200" s="49">
        <v>12252.32</v>
      </c>
      <c r="P200"/>
      <c r="Q200"/>
      <c r="R200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</row>
    <row r="201" spans="1:51" ht="18" x14ac:dyDescent="0.2">
      <c r="A201" s="59" t="s">
        <v>65</v>
      </c>
      <c r="B201" s="43">
        <v>105023</v>
      </c>
      <c r="C201" s="35" t="s">
        <v>154</v>
      </c>
      <c r="D201" s="35" t="s">
        <v>29</v>
      </c>
      <c r="E201" s="37">
        <v>16.940000000000001</v>
      </c>
      <c r="F201" s="67">
        <v>60.48</v>
      </c>
      <c r="G201" s="67">
        <v>24.7</v>
      </c>
      <c r="H201" s="39">
        <v>85.18</v>
      </c>
      <c r="I201" s="39">
        <v>20.52</v>
      </c>
      <c r="J201" s="39"/>
      <c r="K201" s="39"/>
      <c r="L201" s="42">
        <v>102.65</v>
      </c>
      <c r="M201" s="42"/>
      <c r="N201" s="42"/>
      <c r="O201" s="44">
        <v>1738.89</v>
      </c>
      <c r="P201"/>
      <c r="Q201"/>
      <c r="R20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</row>
    <row r="202" spans="1:51" ht="18" x14ac:dyDescent="0.2">
      <c r="A202" s="59" t="s">
        <v>65</v>
      </c>
      <c r="B202" s="36">
        <v>93187</v>
      </c>
      <c r="C202" s="35" t="s">
        <v>155</v>
      </c>
      <c r="D202" s="35" t="s">
        <v>29</v>
      </c>
      <c r="E202" s="40">
        <v>8.68</v>
      </c>
      <c r="F202" s="67">
        <v>69.19</v>
      </c>
      <c r="G202" s="67">
        <v>29.98</v>
      </c>
      <c r="H202" s="39">
        <v>99.17</v>
      </c>
      <c r="I202" s="39">
        <v>20.52</v>
      </c>
      <c r="J202" s="39"/>
      <c r="K202" s="39"/>
      <c r="L202" s="42">
        <v>119.51</v>
      </c>
      <c r="M202" s="42"/>
      <c r="N202" s="42"/>
      <c r="O202" s="44">
        <v>1037.3399999999999</v>
      </c>
      <c r="P202"/>
      <c r="Q202"/>
      <c r="R202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</row>
    <row r="203" spans="1:51" x14ac:dyDescent="0.2">
      <c r="A203" s="62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/>
      <c r="Q203"/>
      <c r="R203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</row>
    <row r="204" spans="1:51" x14ac:dyDescent="0.2">
      <c r="A204" s="68" t="s">
        <v>28</v>
      </c>
      <c r="B204" s="69"/>
      <c r="C204" s="69"/>
      <c r="D204" s="69"/>
      <c r="E204" s="69"/>
      <c r="F204" s="70"/>
      <c r="G204" s="70"/>
      <c r="H204" s="69"/>
      <c r="I204" s="69"/>
      <c r="J204" s="69"/>
      <c r="K204" s="69"/>
      <c r="L204" s="69"/>
      <c r="M204" s="69"/>
      <c r="N204" s="69"/>
      <c r="O204" s="50">
        <f>SUM(O197:O202)</f>
        <v>144249.53</v>
      </c>
      <c r="P204"/>
      <c r="Q204"/>
      <c r="R204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</row>
    <row r="205" spans="1:51" x14ac:dyDescent="0.2">
      <c r="A205" s="62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/>
      <c r="Q205"/>
      <c r="R205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</row>
    <row r="206" spans="1:51" x14ac:dyDescent="0.2">
      <c r="A206" s="64" t="s">
        <v>156</v>
      </c>
      <c r="B206" s="65"/>
      <c r="C206" s="65"/>
      <c r="D206" s="65"/>
      <c r="E206" s="65"/>
      <c r="F206" s="71"/>
      <c r="G206" s="71"/>
      <c r="H206" s="65"/>
      <c r="I206" s="65"/>
      <c r="J206" s="65"/>
      <c r="K206" s="65"/>
      <c r="L206" s="65"/>
      <c r="M206" s="65"/>
      <c r="N206" s="65"/>
      <c r="O206" s="65"/>
      <c r="P206"/>
      <c r="Q206"/>
      <c r="R206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</row>
    <row r="207" spans="1:51" x14ac:dyDescent="0.2">
      <c r="A207" s="64" t="s">
        <v>157</v>
      </c>
      <c r="B207" s="65"/>
      <c r="C207" s="65"/>
      <c r="D207" s="65"/>
      <c r="E207" s="65"/>
      <c r="F207" s="71"/>
      <c r="G207" s="71"/>
      <c r="H207" s="65"/>
      <c r="I207" s="65"/>
      <c r="J207" s="65"/>
      <c r="K207" s="65"/>
      <c r="L207" s="65"/>
      <c r="M207" s="65"/>
      <c r="N207" s="65"/>
      <c r="O207" s="65"/>
      <c r="P207"/>
      <c r="Q207"/>
      <c r="R207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  <c r="AF207" s="61"/>
      <c r="AG207" s="61"/>
      <c r="AH207" s="61"/>
      <c r="AI207" s="61"/>
      <c r="AJ207" s="61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</row>
    <row r="208" spans="1:51" ht="18" x14ac:dyDescent="0.2">
      <c r="A208" s="56" t="s">
        <v>14</v>
      </c>
      <c r="B208" s="55" t="s">
        <v>15</v>
      </c>
      <c r="C208" s="55" t="s">
        <v>16</v>
      </c>
      <c r="D208" s="55" t="s">
        <v>17</v>
      </c>
      <c r="E208" s="57" t="s">
        <v>18</v>
      </c>
      <c r="F208" s="53" t="s">
        <v>19</v>
      </c>
      <c r="G208" s="54" t="s">
        <v>20</v>
      </c>
      <c r="H208" s="55" t="s">
        <v>21</v>
      </c>
      <c r="I208" s="53" t="s">
        <v>22</v>
      </c>
      <c r="J208" s="55" t="s">
        <v>33</v>
      </c>
      <c r="K208" s="55" t="s">
        <v>34</v>
      </c>
      <c r="L208" s="55" t="s">
        <v>23</v>
      </c>
      <c r="M208" s="55" t="s">
        <v>35</v>
      </c>
      <c r="N208" s="55" t="s">
        <v>36</v>
      </c>
      <c r="O208" s="55" t="s">
        <v>24</v>
      </c>
      <c r="P208"/>
      <c r="Q208"/>
      <c r="R208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</row>
    <row r="209" spans="1:51" ht="45" x14ac:dyDescent="0.2">
      <c r="A209" s="59" t="s">
        <v>65</v>
      </c>
      <c r="B209" s="43">
        <v>100383</v>
      </c>
      <c r="C209" s="35" t="s">
        <v>158</v>
      </c>
      <c r="D209" s="35" t="s">
        <v>27</v>
      </c>
      <c r="E209" s="41">
        <v>215.27</v>
      </c>
      <c r="F209" s="67">
        <v>45.17</v>
      </c>
      <c r="G209" s="73">
        <v>5.63</v>
      </c>
      <c r="H209" s="39">
        <v>50.8</v>
      </c>
      <c r="I209" s="39">
        <v>20.52</v>
      </c>
      <c r="J209" s="39"/>
      <c r="K209" s="39"/>
      <c r="L209" s="39">
        <v>61.22</v>
      </c>
      <c r="M209" s="39"/>
      <c r="N209" s="39"/>
      <c r="O209" s="49">
        <v>13178.82</v>
      </c>
      <c r="P209"/>
      <c r="Q209"/>
      <c r="R209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1"/>
      <c r="AH209" s="61"/>
      <c r="AI209" s="61"/>
      <c r="AJ209" s="61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</row>
    <row r="210" spans="1:51" x14ac:dyDescent="0.2">
      <c r="A210" s="62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/>
      <c r="Q210"/>
      <c r="R210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</row>
    <row r="211" spans="1:51" x14ac:dyDescent="0.2">
      <c r="A211" s="64" t="s">
        <v>159</v>
      </c>
      <c r="B211" s="65"/>
      <c r="C211" s="65"/>
      <c r="D211" s="65"/>
      <c r="E211" s="65"/>
      <c r="F211" s="71"/>
      <c r="G211" s="71"/>
      <c r="H211" s="65"/>
      <c r="I211" s="65"/>
      <c r="J211" s="65"/>
      <c r="K211" s="65"/>
      <c r="L211" s="65"/>
      <c r="M211" s="65"/>
      <c r="N211" s="65"/>
      <c r="O211" s="65"/>
      <c r="P211"/>
      <c r="Q211"/>
      <c r="R21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</row>
    <row r="212" spans="1:51" ht="18" x14ac:dyDescent="0.2">
      <c r="A212" s="56" t="s">
        <v>14</v>
      </c>
      <c r="B212" s="55" t="s">
        <v>15</v>
      </c>
      <c r="C212" s="55" t="s">
        <v>16</v>
      </c>
      <c r="D212" s="55" t="s">
        <v>17</v>
      </c>
      <c r="E212" s="57" t="s">
        <v>18</v>
      </c>
      <c r="F212" s="53" t="s">
        <v>19</v>
      </c>
      <c r="G212" s="54" t="s">
        <v>20</v>
      </c>
      <c r="H212" s="55" t="s">
        <v>21</v>
      </c>
      <c r="I212" s="53" t="s">
        <v>22</v>
      </c>
      <c r="J212" s="55" t="s">
        <v>33</v>
      </c>
      <c r="K212" s="55" t="s">
        <v>34</v>
      </c>
      <c r="L212" s="55" t="s">
        <v>23</v>
      </c>
      <c r="M212" s="55" t="s">
        <v>35</v>
      </c>
      <c r="N212" s="55" t="s">
        <v>36</v>
      </c>
      <c r="O212" s="55" t="s">
        <v>24</v>
      </c>
      <c r="P212"/>
      <c r="Q212"/>
      <c r="R212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</row>
    <row r="213" spans="1:51" ht="27" x14ac:dyDescent="0.2">
      <c r="A213" s="59" t="s">
        <v>65</v>
      </c>
      <c r="B213" s="36">
        <v>92543</v>
      </c>
      <c r="C213" s="35" t="s">
        <v>160</v>
      </c>
      <c r="D213" s="35" t="s">
        <v>27</v>
      </c>
      <c r="E213" s="41">
        <v>215.27</v>
      </c>
      <c r="F213" s="67">
        <v>44.86</v>
      </c>
      <c r="G213" s="73">
        <v>4.74</v>
      </c>
      <c r="H213" s="39">
        <v>49.6</v>
      </c>
      <c r="I213" s="39">
        <v>20.52</v>
      </c>
      <c r="J213" s="39"/>
      <c r="K213" s="39"/>
      <c r="L213" s="39">
        <v>59.77</v>
      </c>
      <c r="M213" s="39"/>
      <c r="N213" s="39"/>
      <c r="O213" s="49">
        <v>12866.68</v>
      </c>
      <c r="P213"/>
      <c r="Q213"/>
      <c r="R213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61"/>
      <c r="AG213" s="61"/>
      <c r="AH213" s="61"/>
      <c r="AI213" s="61"/>
      <c r="AJ213" s="61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</row>
    <row r="214" spans="1:51" x14ac:dyDescent="0.2">
      <c r="A214" s="62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/>
      <c r="Q214"/>
      <c r="R214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1"/>
      <c r="AH214" s="61"/>
      <c r="AI214" s="61"/>
      <c r="AJ214" s="61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</row>
    <row r="215" spans="1:51" x14ac:dyDescent="0.2">
      <c r="A215" s="64" t="s">
        <v>161</v>
      </c>
      <c r="B215" s="65"/>
      <c r="C215" s="65"/>
      <c r="D215" s="65"/>
      <c r="E215" s="65"/>
      <c r="F215" s="71"/>
      <c r="G215" s="71"/>
      <c r="H215" s="65"/>
      <c r="I215" s="65"/>
      <c r="J215" s="65"/>
      <c r="K215" s="65"/>
      <c r="L215" s="65"/>
      <c r="M215" s="65"/>
      <c r="N215" s="65"/>
      <c r="O215" s="65"/>
      <c r="P215"/>
      <c r="Q215"/>
      <c r="R215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  <c r="AF215" s="61"/>
      <c r="AG215" s="61"/>
      <c r="AH215" s="61"/>
      <c r="AI215" s="61"/>
      <c r="AJ215" s="61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</row>
    <row r="216" spans="1:51" ht="18" x14ac:dyDescent="0.2">
      <c r="A216" s="56" t="s">
        <v>14</v>
      </c>
      <c r="B216" s="55" t="s">
        <v>15</v>
      </c>
      <c r="C216" s="55" t="s">
        <v>16</v>
      </c>
      <c r="D216" s="55" t="s">
        <v>17</v>
      </c>
      <c r="E216" s="57" t="s">
        <v>18</v>
      </c>
      <c r="F216" s="53" t="s">
        <v>19</v>
      </c>
      <c r="G216" s="54" t="s">
        <v>20</v>
      </c>
      <c r="H216" s="55" t="s">
        <v>21</v>
      </c>
      <c r="I216" s="53" t="s">
        <v>22</v>
      </c>
      <c r="J216" s="55" t="s">
        <v>33</v>
      </c>
      <c r="K216" s="55" t="s">
        <v>34</v>
      </c>
      <c r="L216" s="55" t="s">
        <v>23</v>
      </c>
      <c r="M216" s="55" t="s">
        <v>35</v>
      </c>
      <c r="N216" s="55" t="s">
        <v>36</v>
      </c>
      <c r="O216" s="55" t="s">
        <v>24</v>
      </c>
      <c r="P216"/>
      <c r="Q216"/>
      <c r="R216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  <c r="AC216" s="61"/>
      <c r="AD216" s="61"/>
      <c r="AE216" s="61"/>
      <c r="AF216" s="61"/>
      <c r="AG216" s="61"/>
      <c r="AH216" s="61"/>
      <c r="AI216" s="61"/>
      <c r="AJ216" s="61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</row>
    <row r="217" spans="1:51" ht="18" x14ac:dyDescent="0.2">
      <c r="A217" s="59" t="s">
        <v>65</v>
      </c>
      <c r="B217" s="36">
        <v>94213</v>
      </c>
      <c r="C217" s="35" t="s">
        <v>162</v>
      </c>
      <c r="D217" s="35" t="s">
        <v>27</v>
      </c>
      <c r="E217" s="41">
        <v>215.27</v>
      </c>
      <c r="F217" s="67">
        <v>60.79</v>
      </c>
      <c r="G217" s="73">
        <v>4.2300000000000004</v>
      </c>
      <c r="H217" s="39">
        <v>65.02</v>
      </c>
      <c r="I217" s="39">
        <v>20.52</v>
      </c>
      <c r="J217" s="39"/>
      <c r="K217" s="39"/>
      <c r="L217" s="39">
        <v>78.36</v>
      </c>
      <c r="M217" s="39"/>
      <c r="N217" s="39"/>
      <c r="O217" s="49">
        <v>16868.55</v>
      </c>
      <c r="P217"/>
      <c r="Q217"/>
      <c r="R217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  <c r="AF217" s="61"/>
      <c r="AG217" s="61"/>
      <c r="AH217" s="61"/>
      <c r="AI217" s="61"/>
      <c r="AJ217" s="61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</row>
    <row r="218" spans="1:51" x14ac:dyDescent="0.2">
      <c r="A218" s="62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/>
      <c r="Q218"/>
      <c r="R218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1"/>
      <c r="AH218" s="61"/>
      <c r="AI218" s="61"/>
      <c r="AJ218" s="61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</row>
    <row r="219" spans="1:51" x14ac:dyDescent="0.2">
      <c r="A219" s="64" t="s">
        <v>163</v>
      </c>
      <c r="B219" s="65"/>
      <c r="C219" s="65"/>
      <c r="D219" s="65"/>
      <c r="E219" s="65"/>
      <c r="F219" s="71"/>
      <c r="G219" s="71"/>
      <c r="H219" s="65"/>
      <c r="I219" s="65"/>
      <c r="J219" s="65"/>
      <c r="K219" s="65"/>
      <c r="L219" s="65"/>
      <c r="M219" s="65"/>
      <c r="N219" s="65"/>
      <c r="O219" s="65"/>
      <c r="P219"/>
      <c r="Q219"/>
      <c r="R219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1"/>
      <c r="AH219" s="61"/>
      <c r="AI219" s="61"/>
      <c r="AJ219" s="61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</row>
    <row r="220" spans="1:51" ht="18" x14ac:dyDescent="0.2">
      <c r="A220" s="56" t="s">
        <v>14</v>
      </c>
      <c r="B220" s="55" t="s">
        <v>15</v>
      </c>
      <c r="C220" s="55" t="s">
        <v>16</v>
      </c>
      <c r="D220" s="55" t="s">
        <v>17</v>
      </c>
      <c r="E220" s="57" t="s">
        <v>18</v>
      </c>
      <c r="F220" s="53" t="s">
        <v>19</v>
      </c>
      <c r="G220" s="54" t="s">
        <v>20</v>
      </c>
      <c r="H220" s="55" t="s">
        <v>21</v>
      </c>
      <c r="I220" s="53" t="s">
        <v>22</v>
      </c>
      <c r="J220" s="55" t="s">
        <v>33</v>
      </c>
      <c r="K220" s="55" t="s">
        <v>34</v>
      </c>
      <c r="L220" s="55" t="s">
        <v>23</v>
      </c>
      <c r="M220" s="55" t="s">
        <v>35</v>
      </c>
      <c r="N220" s="55" t="s">
        <v>36</v>
      </c>
      <c r="O220" s="55" t="s">
        <v>24</v>
      </c>
      <c r="P220"/>
      <c r="Q220"/>
      <c r="R220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</row>
    <row r="221" spans="1:51" ht="27" x14ac:dyDescent="0.2">
      <c r="A221" s="58" t="s">
        <v>82</v>
      </c>
      <c r="B221" s="29" t="s">
        <v>164</v>
      </c>
      <c r="C221" s="29" t="s">
        <v>165</v>
      </c>
      <c r="D221" s="29" t="s">
        <v>29</v>
      </c>
      <c r="E221" s="45">
        <v>52.77</v>
      </c>
      <c r="F221" s="76">
        <f t="shared" ref="F221:F224" si="12">H221-G221</f>
        <v>83.07</v>
      </c>
      <c r="G221" s="77">
        <f t="shared" ref="G221:G224" si="13">H221/2</f>
        <v>83.07</v>
      </c>
      <c r="H221" s="34">
        <v>166.14</v>
      </c>
      <c r="I221" s="32">
        <v>20.52</v>
      </c>
      <c r="J221" s="32"/>
      <c r="K221" s="32"/>
      <c r="L221" s="34">
        <v>200.23</v>
      </c>
      <c r="M221" s="34"/>
      <c r="N221" s="34"/>
      <c r="O221" s="60">
        <v>10566.13</v>
      </c>
      <c r="P221"/>
      <c r="Q221"/>
      <c r="R22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61"/>
      <c r="AD221" s="61"/>
      <c r="AE221" s="61"/>
      <c r="AF221" s="61"/>
      <c r="AG221" s="61"/>
      <c r="AH221" s="61"/>
      <c r="AI221" s="61"/>
      <c r="AJ221" s="61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</row>
    <row r="222" spans="1:51" ht="18" x14ac:dyDescent="0.2">
      <c r="A222" s="58" t="s">
        <v>82</v>
      </c>
      <c r="B222" s="29" t="s">
        <v>166</v>
      </c>
      <c r="C222" s="29" t="s">
        <v>167</v>
      </c>
      <c r="D222" s="29" t="s">
        <v>29</v>
      </c>
      <c r="E222" s="45">
        <v>17.850000000000001</v>
      </c>
      <c r="F222" s="76">
        <f t="shared" si="12"/>
        <v>73.075000000000003</v>
      </c>
      <c r="G222" s="77">
        <f t="shared" si="13"/>
        <v>73.075000000000003</v>
      </c>
      <c r="H222" s="34">
        <v>146.15</v>
      </c>
      <c r="I222" s="32">
        <v>20.52</v>
      </c>
      <c r="J222" s="32"/>
      <c r="K222" s="32"/>
      <c r="L222" s="34">
        <v>176.13</v>
      </c>
      <c r="M222" s="34"/>
      <c r="N222" s="34"/>
      <c r="O222" s="33">
        <v>3143.92</v>
      </c>
      <c r="P222"/>
      <c r="Q222"/>
      <c r="R222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  <c r="AC222" s="61"/>
      <c r="AD222" s="61"/>
      <c r="AE222" s="61"/>
      <c r="AF222" s="61"/>
      <c r="AG222" s="61"/>
      <c r="AH222" s="61"/>
      <c r="AI222" s="61"/>
      <c r="AJ222" s="61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</row>
    <row r="223" spans="1:51" ht="27" x14ac:dyDescent="0.2">
      <c r="A223" s="58" t="s">
        <v>82</v>
      </c>
      <c r="B223" s="29" t="s">
        <v>168</v>
      </c>
      <c r="C223" s="29" t="s">
        <v>169</v>
      </c>
      <c r="D223" s="29" t="s">
        <v>29</v>
      </c>
      <c r="E223" s="45">
        <v>60.93</v>
      </c>
      <c r="F223" s="76">
        <f t="shared" si="12"/>
        <v>54.55</v>
      </c>
      <c r="G223" s="77">
        <f t="shared" si="13"/>
        <v>54.55</v>
      </c>
      <c r="H223" s="34">
        <v>109.1</v>
      </c>
      <c r="I223" s="32">
        <v>20.52</v>
      </c>
      <c r="J223" s="32"/>
      <c r="K223" s="32"/>
      <c r="L223" s="34">
        <v>131.47999999999999</v>
      </c>
      <c r="M223" s="34"/>
      <c r="N223" s="34"/>
      <c r="O223" s="33">
        <v>8011.07</v>
      </c>
      <c r="P223"/>
      <c r="Q223"/>
      <c r="R223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  <c r="AF223" s="61"/>
      <c r="AG223" s="61"/>
      <c r="AH223" s="61"/>
      <c r="AI223" s="61"/>
      <c r="AJ223" s="61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</row>
    <row r="224" spans="1:51" ht="18" x14ac:dyDescent="0.2">
      <c r="A224" s="58" t="s">
        <v>82</v>
      </c>
      <c r="B224" s="29" t="s">
        <v>170</v>
      </c>
      <c r="C224" s="29" t="s">
        <v>171</v>
      </c>
      <c r="D224" s="29" t="s">
        <v>29</v>
      </c>
      <c r="E224" s="75">
        <v>115.18</v>
      </c>
      <c r="F224" s="76">
        <f t="shared" si="12"/>
        <v>22.39</v>
      </c>
      <c r="G224" s="77">
        <f t="shared" si="13"/>
        <v>22.39</v>
      </c>
      <c r="H224" s="32">
        <v>44.78</v>
      </c>
      <c r="I224" s="32">
        <v>20.52</v>
      </c>
      <c r="J224" s="32"/>
      <c r="K224" s="32"/>
      <c r="L224" s="32">
        <v>53.96</v>
      </c>
      <c r="M224" s="32"/>
      <c r="N224" s="32"/>
      <c r="O224" s="33">
        <v>6215.11</v>
      </c>
      <c r="P224"/>
      <c r="Q224"/>
      <c r="R224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  <c r="AF224" s="61"/>
      <c r="AG224" s="61"/>
      <c r="AH224" s="61"/>
      <c r="AI224" s="61"/>
      <c r="AJ224" s="61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</row>
    <row r="225" spans="1:51" x14ac:dyDescent="0.2">
      <c r="A225" s="62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/>
      <c r="Q225"/>
      <c r="R225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61"/>
      <c r="AG225" s="61"/>
      <c r="AH225" s="61"/>
      <c r="AI225" s="61"/>
      <c r="AJ225" s="61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</row>
    <row r="226" spans="1:51" x14ac:dyDescent="0.2">
      <c r="A226" s="68" t="s">
        <v>28</v>
      </c>
      <c r="B226" s="69"/>
      <c r="C226" s="69"/>
      <c r="D226" s="69"/>
      <c r="E226" s="69"/>
      <c r="F226" s="70"/>
      <c r="G226" s="70"/>
      <c r="H226" s="69"/>
      <c r="I226" s="69"/>
      <c r="J226" s="69"/>
      <c r="K226" s="69"/>
      <c r="L226" s="69"/>
      <c r="M226" s="69"/>
      <c r="N226" s="69"/>
      <c r="O226" s="46">
        <f>SUM(O209:O224)</f>
        <v>70850.28</v>
      </c>
      <c r="P226"/>
      <c r="Q226"/>
      <c r="R226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</row>
    <row r="227" spans="1:51" x14ac:dyDescent="0.2">
      <c r="A227" s="62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/>
      <c r="Q227"/>
      <c r="R227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</row>
    <row r="228" spans="1:51" x14ac:dyDescent="0.2">
      <c r="A228" s="64" t="s">
        <v>172</v>
      </c>
      <c r="B228" s="65"/>
      <c r="C228" s="65"/>
      <c r="D228" s="65"/>
      <c r="E228" s="65"/>
      <c r="F228" s="71"/>
      <c r="G228" s="71"/>
      <c r="H228" s="65"/>
      <c r="I228" s="65"/>
      <c r="J228" s="65"/>
      <c r="K228" s="65"/>
      <c r="L228" s="65"/>
      <c r="M228" s="65"/>
      <c r="N228" s="65"/>
      <c r="O228" s="65"/>
      <c r="P228"/>
      <c r="Q228"/>
      <c r="R228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</row>
    <row r="229" spans="1:51" ht="18" x14ac:dyDescent="0.2">
      <c r="A229" s="56" t="s">
        <v>14</v>
      </c>
      <c r="B229" s="55" t="s">
        <v>15</v>
      </c>
      <c r="C229" s="55" t="s">
        <v>16</v>
      </c>
      <c r="D229" s="55" t="s">
        <v>17</v>
      </c>
      <c r="E229" s="57" t="s">
        <v>18</v>
      </c>
      <c r="F229" s="53" t="s">
        <v>19</v>
      </c>
      <c r="G229" s="54" t="s">
        <v>20</v>
      </c>
      <c r="H229" s="55" t="s">
        <v>21</v>
      </c>
      <c r="I229" s="53" t="s">
        <v>22</v>
      </c>
      <c r="J229" s="55" t="s">
        <v>33</v>
      </c>
      <c r="K229" s="55" t="s">
        <v>34</v>
      </c>
      <c r="L229" s="55" t="s">
        <v>23</v>
      </c>
      <c r="M229" s="55" t="s">
        <v>35</v>
      </c>
      <c r="N229" s="55" t="s">
        <v>36</v>
      </c>
      <c r="O229" s="55" t="s">
        <v>24</v>
      </c>
      <c r="P229"/>
      <c r="Q229"/>
      <c r="R229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  <c r="AC229" s="61"/>
      <c r="AD229" s="61"/>
      <c r="AE229" s="61"/>
      <c r="AF229" s="61"/>
      <c r="AG229" s="61"/>
      <c r="AH229" s="61"/>
      <c r="AI229" s="61"/>
      <c r="AJ229" s="61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</row>
    <row r="230" spans="1:51" ht="18" x14ac:dyDescent="0.2">
      <c r="A230" s="59" t="s">
        <v>65</v>
      </c>
      <c r="B230" s="36">
        <v>98557</v>
      </c>
      <c r="C230" s="35" t="s">
        <v>44</v>
      </c>
      <c r="D230" s="35" t="s">
        <v>27</v>
      </c>
      <c r="E230" s="37">
        <v>99.11</v>
      </c>
      <c r="F230" s="67">
        <v>38.72</v>
      </c>
      <c r="G230" s="67">
        <v>13.42</v>
      </c>
      <c r="H230" s="39">
        <v>52.14</v>
      </c>
      <c r="I230" s="39">
        <v>20.52</v>
      </c>
      <c r="J230" s="39"/>
      <c r="K230" s="39"/>
      <c r="L230" s="39">
        <v>62.83</v>
      </c>
      <c r="M230" s="39"/>
      <c r="N230" s="39"/>
      <c r="O230" s="44">
        <v>6227.08</v>
      </c>
      <c r="P230"/>
      <c r="Q230"/>
      <c r="R230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  <c r="AC230" s="61"/>
      <c r="AD230" s="61"/>
      <c r="AE230" s="61"/>
      <c r="AF230" s="61"/>
      <c r="AG230" s="61"/>
      <c r="AH230" s="61"/>
      <c r="AI230" s="61"/>
      <c r="AJ230" s="61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</row>
    <row r="231" spans="1:51" ht="18" x14ac:dyDescent="0.2">
      <c r="A231" s="59" t="s">
        <v>65</v>
      </c>
      <c r="B231" s="36">
        <v>98555</v>
      </c>
      <c r="C231" s="35" t="s">
        <v>173</v>
      </c>
      <c r="D231" s="35" t="s">
        <v>27</v>
      </c>
      <c r="E231" s="37">
        <v>81.64</v>
      </c>
      <c r="F231" s="67">
        <v>15.38</v>
      </c>
      <c r="G231" s="67">
        <v>18.87</v>
      </c>
      <c r="H231" s="39">
        <v>34.25</v>
      </c>
      <c r="I231" s="39">
        <v>20.52</v>
      </c>
      <c r="J231" s="39"/>
      <c r="K231" s="39"/>
      <c r="L231" s="39">
        <v>41.27</v>
      </c>
      <c r="M231" s="39"/>
      <c r="N231" s="39"/>
      <c r="O231" s="44">
        <v>3369.28</v>
      </c>
      <c r="P231"/>
      <c r="Q231"/>
      <c r="R23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</row>
    <row r="232" spans="1:51" ht="27" x14ac:dyDescent="0.2">
      <c r="A232" s="59" t="s">
        <v>65</v>
      </c>
      <c r="B232" s="36">
        <v>98546</v>
      </c>
      <c r="C232" s="35" t="s">
        <v>174</v>
      </c>
      <c r="D232" s="35" t="s">
        <v>27</v>
      </c>
      <c r="E232" s="41">
        <v>103.97</v>
      </c>
      <c r="F232" s="74">
        <v>101.84</v>
      </c>
      <c r="G232" s="67">
        <v>29.1</v>
      </c>
      <c r="H232" s="42">
        <v>130.94</v>
      </c>
      <c r="I232" s="39">
        <v>20.52</v>
      </c>
      <c r="J232" s="39"/>
      <c r="K232" s="39"/>
      <c r="L232" s="42">
        <v>157.80000000000001</v>
      </c>
      <c r="M232" s="42"/>
      <c r="N232" s="42"/>
      <c r="O232" s="49">
        <v>16406.46</v>
      </c>
      <c r="P232"/>
      <c r="Q232"/>
      <c r="R232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  <c r="AF232" s="61"/>
      <c r="AG232" s="61"/>
      <c r="AH232" s="61"/>
      <c r="AI232" s="61"/>
      <c r="AJ232" s="61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</row>
    <row r="233" spans="1:51" ht="36" x14ac:dyDescent="0.2">
      <c r="A233" s="59" t="s">
        <v>65</v>
      </c>
      <c r="B233" s="36">
        <v>87765</v>
      </c>
      <c r="C233" s="35" t="s">
        <v>175</v>
      </c>
      <c r="D233" s="35" t="s">
        <v>27</v>
      </c>
      <c r="E233" s="41">
        <v>103.97</v>
      </c>
      <c r="F233" s="67">
        <v>34.46</v>
      </c>
      <c r="G233" s="67">
        <v>28.96</v>
      </c>
      <c r="H233" s="39">
        <v>63.42</v>
      </c>
      <c r="I233" s="39">
        <v>20.52</v>
      </c>
      <c r="J233" s="39"/>
      <c r="K233" s="39"/>
      <c r="L233" s="39">
        <v>76.430000000000007</v>
      </c>
      <c r="M233" s="39"/>
      <c r="N233" s="39"/>
      <c r="O233" s="44">
        <v>7946.42</v>
      </c>
      <c r="P233"/>
      <c r="Q233"/>
      <c r="R233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  <c r="AF233" s="61"/>
      <c r="AG233" s="61"/>
      <c r="AH233" s="61"/>
      <c r="AI233" s="61"/>
      <c r="AJ233" s="61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</row>
    <row r="234" spans="1:51" ht="27" x14ac:dyDescent="0.2">
      <c r="A234" s="59" t="s">
        <v>65</v>
      </c>
      <c r="B234" s="36">
        <v>87737</v>
      </c>
      <c r="C234" s="35" t="s">
        <v>176</v>
      </c>
      <c r="D234" s="35" t="s">
        <v>27</v>
      </c>
      <c r="E234" s="41">
        <v>103.97</v>
      </c>
      <c r="F234" s="67">
        <v>26.12</v>
      </c>
      <c r="G234" s="67">
        <v>25.46</v>
      </c>
      <c r="H234" s="39">
        <v>51.58</v>
      </c>
      <c r="I234" s="39">
        <v>20.52</v>
      </c>
      <c r="J234" s="39"/>
      <c r="K234" s="39"/>
      <c r="L234" s="39">
        <v>62.16</v>
      </c>
      <c r="M234" s="39"/>
      <c r="N234" s="39"/>
      <c r="O234" s="44">
        <v>6462.77</v>
      </c>
      <c r="P234"/>
      <c r="Q234"/>
      <c r="R234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61"/>
      <c r="AD234" s="61"/>
      <c r="AE234" s="61"/>
      <c r="AF234" s="61"/>
      <c r="AG234" s="61"/>
      <c r="AH234" s="61"/>
      <c r="AI234" s="61"/>
      <c r="AJ234" s="61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</row>
    <row r="235" spans="1:51" x14ac:dyDescent="0.2">
      <c r="A235" s="62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/>
      <c r="Q235"/>
      <c r="R235"/>
      <c r="S235" s="61"/>
      <c r="T235" s="61"/>
      <c r="U235" s="61"/>
      <c r="V235" s="61"/>
      <c r="W235" s="61"/>
      <c r="X235" s="61"/>
      <c r="Y235" s="61"/>
      <c r="Z235" s="61"/>
      <c r="AA235" s="61"/>
      <c r="AB235" s="61"/>
      <c r="AC235" s="61"/>
      <c r="AD235" s="61"/>
      <c r="AE235" s="61"/>
      <c r="AF235" s="61"/>
      <c r="AG235" s="61"/>
      <c r="AH235" s="61"/>
      <c r="AI235" s="61"/>
      <c r="AJ235" s="61"/>
      <c r="AK235" s="61"/>
      <c r="AL235" s="61"/>
      <c r="AM235" s="61"/>
      <c r="AN235" s="61"/>
      <c r="AO235" s="61"/>
      <c r="AP235" s="61"/>
      <c r="AQ235" s="61"/>
      <c r="AR235" s="61"/>
      <c r="AS235" s="61"/>
      <c r="AT235" s="61"/>
      <c r="AU235" s="61"/>
      <c r="AV235" s="61"/>
      <c r="AW235" s="61"/>
      <c r="AX235" s="61"/>
      <c r="AY235" s="61"/>
    </row>
    <row r="236" spans="1:51" x14ac:dyDescent="0.2">
      <c r="A236" s="68" t="s">
        <v>28</v>
      </c>
      <c r="B236" s="69"/>
      <c r="C236" s="69"/>
      <c r="D236" s="69"/>
      <c r="E236" s="69"/>
      <c r="F236" s="70"/>
      <c r="G236" s="70"/>
      <c r="H236" s="69"/>
      <c r="I236" s="69"/>
      <c r="J236" s="69"/>
      <c r="K236" s="69"/>
      <c r="L236" s="69"/>
      <c r="M236" s="69"/>
      <c r="N236" s="69"/>
      <c r="O236" s="46">
        <f>SUM(O230:O234)</f>
        <v>40412.009999999995</v>
      </c>
      <c r="P236"/>
      <c r="Q236"/>
      <c r="R236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  <c r="AC236" s="61"/>
      <c r="AD236" s="61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1"/>
    </row>
    <row r="237" spans="1:51" x14ac:dyDescent="0.2">
      <c r="A237" s="62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/>
      <c r="Q237"/>
      <c r="R237"/>
      <c r="S237" s="61"/>
      <c r="T237" s="61"/>
      <c r="U237" s="61"/>
      <c r="V237" s="61"/>
      <c r="W237" s="61"/>
      <c r="X237" s="61"/>
      <c r="Y237" s="61"/>
      <c r="Z237" s="61"/>
      <c r="AA237" s="61"/>
      <c r="AB237" s="61"/>
      <c r="AC237" s="61"/>
      <c r="AD237" s="61"/>
      <c r="AE237" s="61"/>
      <c r="AF237" s="61"/>
      <c r="AG237" s="61"/>
      <c r="AH237" s="61"/>
      <c r="AI237" s="61"/>
      <c r="AJ237" s="61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</row>
    <row r="238" spans="1:51" x14ac:dyDescent="0.2">
      <c r="A238" s="64" t="s">
        <v>177</v>
      </c>
      <c r="B238" s="65"/>
      <c r="C238" s="65"/>
      <c r="D238" s="65"/>
      <c r="E238" s="65"/>
      <c r="F238" s="71"/>
      <c r="G238" s="71"/>
      <c r="H238" s="65"/>
      <c r="I238" s="65"/>
      <c r="J238" s="65"/>
      <c r="K238" s="65"/>
      <c r="L238" s="65"/>
      <c r="M238" s="65"/>
      <c r="N238" s="65"/>
      <c r="O238" s="65"/>
      <c r="P238"/>
      <c r="Q238"/>
      <c r="R238"/>
      <c r="S238" s="61"/>
      <c r="T238" s="61"/>
      <c r="U238" s="61"/>
      <c r="V238" s="61"/>
      <c r="W238" s="61"/>
      <c r="X238" s="61"/>
      <c r="Y238" s="61"/>
      <c r="Z238" s="61"/>
      <c r="AA238" s="61"/>
      <c r="AB238" s="61"/>
      <c r="AC238" s="61"/>
      <c r="AD238" s="61"/>
      <c r="AE238" s="61"/>
      <c r="AF238" s="61"/>
      <c r="AG238" s="61"/>
      <c r="AH238" s="61"/>
      <c r="AI238" s="61"/>
      <c r="AJ238" s="61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</row>
    <row r="239" spans="1:51" x14ac:dyDescent="0.2">
      <c r="A239" s="64" t="s">
        <v>178</v>
      </c>
      <c r="B239" s="65"/>
      <c r="C239" s="65"/>
      <c r="D239" s="65"/>
      <c r="E239" s="65"/>
      <c r="F239" s="71"/>
      <c r="G239" s="71"/>
      <c r="H239" s="65"/>
      <c r="I239" s="65"/>
      <c r="J239" s="65"/>
      <c r="K239" s="65"/>
      <c r="L239" s="65"/>
      <c r="M239" s="65"/>
      <c r="N239" s="65"/>
      <c r="O239" s="65"/>
      <c r="P239"/>
      <c r="Q239"/>
      <c r="R239"/>
      <c r="S239" s="61"/>
      <c r="T239" s="61"/>
      <c r="U239" s="61"/>
      <c r="V239" s="61"/>
      <c r="W239" s="61"/>
      <c r="X239" s="61"/>
      <c r="Y239" s="61"/>
      <c r="Z239" s="61"/>
      <c r="AA239" s="61"/>
      <c r="AB239" s="61"/>
      <c r="AC239" s="61"/>
      <c r="AD239" s="61"/>
      <c r="AE239" s="61"/>
      <c r="AF239" s="61"/>
      <c r="AG239" s="61"/>
      <c r="AH239" s="61"/>
      <c r="AI239" s="61"/>
      <c r="AJ239" s="61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</row>
    <row r="240" spans="1:51" ht="18" x14ac:dyDescent="0.2">
      <c r="A240" s="56" t="s">
        <v>14</v>
      </c>
      <c r="B240" s="55" t="s">
        <v>15</v>
      </c>
      <c r="C240" s="55" t="s">
        <v>16</v>
      </c>
      <c r="D240" s="55" t="s">
        <v>17</v>
      </c>
      <c r="E240" s="57" t="s">
        <v>18</v>
      </c>
      <c r="F240" s="53" t="s">
        <v>19</v>
      </c>
      <c r="G240" s="54" t="s">
        <v>20</v>
      </c>
      <c r="H240" s="55" t="s">
        <v>21</v>
      </c>
      <c r="I240" s="53" t="s">
        <v>22</v>
      </c>
      <c r="J240" s="55" t="s">
        <v>33</v>
      </c>
      <c r="K240" s="55" t="s">
        <v>34</v>
      </c>
      <c r="L240" s="55" t="s">
        <v>23</v>
      </c>
      <c r="M240" s="55" t="s">
        <v>35</v>
      </c>
      <c r="N240" s="55" t="s">
        <v>36</v>
      </c>
      <c r="O240" s="55" t="s">
        <v>24</v>
      </c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61"/>
      <c r="AC240" s="61"/>
      <c r="AD240" s="61"/>
      <c r="AE240" s="61"/>
      <c r="AF240" s="61"/>
      <c r="AG240" s="61"/>
      <c r="AH240" s="61"/>
      <c r="AI240" s="61"/>
      <c r="AJ240" s="61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</row>
    <row r="241" spans="1:51" ht="36" x14ac:dyDescent="0.2">
      <c r="A241" s="58" t="s">
        <v>82</v>
      </c>
      <c r="B241" s="29" t="s">
        <v>179</v>
      </c>
      <c r="C241" s="29" t="s">
        <v>180</v>
      </c>
      <c r="D241" s="29" t="s">
        <v>27</v>
      </c>
      <c r="E241" s="30">
        <v>1.89</v>
      </c>
      <c r="F241" s="76">
        <f>H241-G241</f>
        <v>489.85500000000002</v>
      </c>
      <c r="G241" s="77">
        <f>H241/2</f>
        <v>489.85500000000002</v>
      </c>
      <c r="H241" s="34">
        <v>979.71</v>
      </c>
      <c r="I241" s="32">
        <v>20.52</v>
      </c>
      <c r="J241" s="32"/>
      <c r="K241" s="32"/>
      <c r="L241" s="33">
        <v>1180.74</v>
      </c>
      <c r="M241" s="33"/>
      <c r="N241" s="33"/>
      <c r="O241" s="33">
        <v>2231.59</v>
      </c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61"/>
      <c r="AC241" s="61"/>
      <c r="AD241" s="61"/>
      <c r="AE241" s="61"/>
      <c r="AF241" s="61"/>
      <c r="AG241" s="61"/>
      <c r="AH241" s="61"/>
      <c r="AI241" s="61"/>
      <c r="AJ241" s="61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</row>
    <row r="242" spans="1:51" ht="36" x14ac:dyDescent="0.2">
      <c r="A242" s="59" t="s">
        <v>65</v>
      </c>
      <c r="B242" s="36">
        <v>90844</v>
      </c>
      <c r="C242" s="35" t="s">
        <v>181</v>
      </c>
      <c r="D242" s="35" t="s">
        <v>31</v>
      </c>
      <c r="E242" s="40">
        <v>8</v>
      </c>
      <c r="F242" s="74">
        <v>914.8</v>
      </c>
      <c r="G242" s="74">
        <v>281.39</v>
      </c>
      <c r="H242" s="44">
        <v>1196.19</v>
      </c>
      <c r="I242" s="39">
        <v>20.52</v>
      </c>
      <c r="J242" s="39"/>
      <c r="K242" s="39"/>
      <c r="L242" s="44">
        <v>1441.64</v>
      </c>
      <c r="M242" s="44"/>
      <c r="N242" s="44"/>
      <c r="O242" s="49">
        <v>11533.12</v>
      </c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  <c r="AA242" s="61"/>
      <c r="AB242" s="61"/>
      <c r="AC242" s="61"/>
      <c r="AD242" s="61"/>
      <c r="AE242" s="61"/>
      <c r="AF242" s="61"/>
      <c r="AG242" s="61"/>
      <c r="AH242" s="61"/>
      <c r="AI242" s="61"/>
      <c r="AJ242" s="61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</row>
    <row r="243" spans="1:51" ht="18" x14ac:dyDescent="0.2">
      <c r="A243" s="59" t="s">
        <v>65</v>
      </c>
      <c r="B243" s="36">
        <v>91341</v>
      </c>
      <c r="C243" s="35" t="s">
        <v>182</v>
      </c>
      <c r="D243" s="35" t="s">
        <v>27</v>
      </c>
      <c r="E243" s="40">
        <v>2.1800000000000002</v>
      </c>
      <c r="F243" s="74">
        <v>925.79</v>
      </c>
      <c r="G243" s="67">
        <v>13.78</v>
      </c>
      <c r="H243" s="42">
        <v>939.57</v>
      </c>
      <c r="I243" s="39">
        <v>20.52</v>
      </c>
      <c r="J243" s="39"/>
      <c r="K243" s="39"/>
      <c r="L243" s="44">
        <v>1132.3599999999999</v>
      </c>
      <c r="M243" s="44"/>
      <c r="N243" s="44"/>
      <c r="O243" s="44">
        <v>2468.54</v>
      </c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  <c r="AC243" s="61"/>
      <c r="AD243" s="61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</row>
    <row r="244" spans="1:51" x14ac:dyDescent="0.2">
      <c r="A244" s="59" t="s">
        <v>65</v>
      </c>
      <c r="B244" s="43">
        <v>102197</v>
      </c>
      <c r="C244" s="35" t="s">
        <v>183</v>
      </c>
      <c r="D244" s="35" t="s">
        <v>27</v>
      </c>
      <c r="E244" s="37">
        <v>51.03</v>
      </c>
      <c r="F244" s="67">
        <v>26.18</v>
      </c>
      <c r="G244" s="73">
        <v>7.48</v>
      </c>
      <c r="H244" s="39">
        <v>33.659999999999997</v>
      </c>
      <c r="I244" s="39">
        <v>20.52</v>
      </c>
      <c r="J244" s="39"/>
      <c r="K244" s="39"/>
      <c r="L244" s="39">
        <v>40.56</v>
      </c>
      <c r="M244" s="39"/>
      <c r="N244" s="39"/>
      <c r="O244" s="44">
        <v>2069.77</v>
      </c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</row>
    <row r="245" spans="1:51" ht="18" x14ac:dyDescent="0.2">
      <c r="A245" s="59" t="s">
        <v>65</v>
      </c>
      <c r="B245" s="43">
        <v>102219</v>
      </c>
      <c r="C245" s="35" t="s">
        <v>184</v>
      </c>
      <c r="D245" s="35" t="s">
        <v>27</v>
      </c>
      <c r="E245" s="37">
        <v>51.03</v>
      </c>
      <c r="F245" s="73">
        <v>7.98</v>
      </c>
      <c r="G245" s="67">
        <v>10.17</v>
      </c>
      <c r="H245" s="39">
        <v>18.149999999999999</v>
      </c>
      <c r="I245" s="39">
        <v>20.52</v>
      </c>
      <c r="J245" s="39"/>
      <c r="K245" s="39"/>
      <c r="L245" s="39">
        <v>21.87</v>
      </c>
      <c r="M245" s="39"/>
      <c r="N245" s="39"/>
      <c r="O245" s="44">
        <v>1116.02</v>
      </c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  <c r="AA245" s="61"/>
      <c r="AB245" s="61"/>
      <c r="AC245" s="61"/>
      <c r="AD245" s="61"/>
      <c r="AE245" s="61"/>
      <c r="AF245" s="61"/>
      <c r="AG245" s="61"/>
      <c r="AH245" s="61"/>
      <c r="AI245" s="61"/>
      <c r="AJ245" s="61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</row>
    <row r="246" spans="1:51" ht="36" x14ac:dyDescent="0.2">
      <c r="A246" s="59" t="s">
        <v>65</v>
      </c>
      <c r="B246" s="43">
        <v>102189</v>
      </c>
      <c r="C246" s="35" t="s">
        <v>185</v>
      </c>
      <c r="D246" s="35" t="s">
        <v>31</v>
      </c>
      <c r="E246" s="40">
        <v>7</v>
      </c>
      <c r="F246" s="74">
        <v>185.57</v>
      </c>
      <c r="G246" s="67">
        <v>77.27</v>
      </c>
      <c r="H246" s="42">
        <v>262.83999999999997</v>
      </c>
      <c r="I246" s="39">
        <v>20.52</v>
      </c>
      <c r="J246" s="39"/>
      <c r="K246" s="39"/>
      <c r="L246" s="42">
        <v>316.77</v>
      </c>
      <c r="M246" s="42"/>
      <c r="N246" s="42"/>
      <c r="O246" s="44">
        <v>2217.39</v>
      </c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  <c r="AA246" s="61"/>
      <c r="AB246" s="61"/>
      <c r="AC246" s="61"/>
      <c r="AD246" s="61"/>
      <c r="AE246" s="61"/>
      <c r="AF246" s="61"/>
      <c r="AG246" s="61"/>
      <c r="AH246" s="61"/>
      <c r="AI246" s="61"/>
      <c r="AJ246" s="61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</row>
    <row r="247" spans="1:51" ht="18" x14ac:dyDescent="0.2">
      <c r="A247" s="58" t="s">
        <v>186</v>
      </c>
      <c r="B247" s="29" t="s">
        <v>187</v>
      </c>
      <c r="C247" s="29" t="s">
        <v>188</v>
      </c>
      <c r="D247" s="29" t="s">
        <v>31</v>
      </c>
      <c r="E247" s="30">
        <v>7</v>
      </c>
      <c r="F247" s="76">
        <f t="shared" ref="F247:F251" si="14">H247-G247</f>
        <v>95.905000000000001</v>
      </c>
      <c r="G247" s="77">
        <f t="shared" ref="G247:G251" si="15">H247/2</f>
        <v>95.905000000000001</v>
      </c>
      <c r="H247" s="34">
        <v>191.81</v>
      </c>
      <c r="I247" s="32">
        <v>20.52</v>
      </c>
      <c r="J247" s="32"/>
      <c r="K247" s="32"/>
      <c r="L247" s="34">
        <v>231.16</v>
      </c>
      <c r="M247" s="34"/>
      <c r="N247" s="34"/>
      <c r="O247" s="33">
        <v>1618.12</v>
      </c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61"/>
      <c r="AJ247" s="61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</row>
    <row r="248" spans="1:51" ht="27" x14ac:dyDescent="0.2">
      <c r="A248" s="58" t="s">
        <v>186</v>
      </c>
      <c r="B248" s="29" t="s">
        <v>189</v>
      </c>
      <c r="C248" s="29" t="s">
        <v>190</v>
      </c>
      <c r="D248" s="29" t="s">
        <v>27</v>
      </c>
      <c r="E248" s="30">
        <v>1.92</v>
      </c>
      <c r="F248" s="76">
        <f t="shared" si="14"/>
        <v>340.96</v>
      </c>
      <c r="G248" s="77">
        <f t="shared" si="15"/>
        <v>340.96</v>
      </c>
      <c r="H248" s="34">
        <v>681.92</v>
      </c>
      <c r="I248" s="32">
        <v>20.52</v>
      </c>
      <c r="J248" s="32"/>
      <c r="K248" s="32"/>
      <c r="L248" s="34">
        <v>821.84</v>
      </c>
      <c r="M248" s="34"/>
      <c r="N248" s="34"/>
      <c r="O248" s="33">
        <v>1577.93</v>
      </c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  <c r="AH248" s="61"/>
      <c r="AI248" s="61"/>
      <c r="AJ248" s="61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</row>
    <row r="249" spans="1:51" ht="18" x14ac:dyDescent="0.2">
      <c r="A249" s="58" t="s">
        <v>82</v>
      </c>
      <c r="B249" s="29" t="s">
        <v>191</v>
      </c>
      <c r="C249" s="29" t="s">
        <v>192</v>
      </c>
      <c r="D249" s="29" t="s">
        <v>31</v>
      </c>
      <c r="E249" s="30">
        <v>1</v>
      </c>
      <c r="F249" s="76">
        <f t="shared" si="14"/>
        <v>145.69499999999999</v>
      </c>
      <c r="G249" s="77">
        <f t="shared" si="15"/>
        <v>145.69499999999999</v>
      </c>
      <c r="H249" s="34">
        <v>291.39</v>
      </c>
      <c r="I249" s="32">
        <v>20.52</v>
      </c>
      <c r="J249" s="32"/>
      <c r="K249" s="32"/>
      <c r="L249" s="34">
        <v>351.18</v>
      </c>
      <c r="M249" s="34"/>
      <c r="N249" s="34"/>
      <c r="O249" s="34">
        <v>351.18</v>
      </c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61"/>
      <c r="AC249" s="61"/>
      <c r="AD249" s="61"/>
      <c r="AE249" s="61"/>
      <c r="AF249" s="61"/>
      <c r="AG249" s="61"/>
      <c r="AH249" s="61"/>
      <c r="AI249" s="61"/>
      <c r="AJ249" s="61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</row>
    <row r="250" spans="1:51" ht="27" x14ac:dyDescent="0.2">
      <c r="A250" s="58" t="s">
        <v>82</v>
      </c>
      <c r="B250" s="29" t="s">
        <v>193</v>
      </c>
      <c r="C250" s="29" t="s">
        <v>194</v>
      </c>
      <c r="D250" s="29" t="s">
        <v>27</v>
      </c>
      <c r="E250" s="30">
        <v>5.04</v>
      </c>
      <c r="F250" s="76">
        <f t="shared" si="14"/>
        <v>355.46499999999997</v>
      </c>
      <c r="G250" s="77">
        <f t="shared" si="15"/>
        <v>355.46499999999997</v>
      </c>
      <c r="H250" s="34">
        <v>710.93</v>
      </c>
      <c r="I250" s="32">
        <v>20.52</v>
      </c>
      <c r="J250" s="32"/>
      <c r="K250" s="32"/>
      <c r="L250" s="34">
        <v>856.81</v>
      </c>
      <c r="M250" s="34"/>
      <c r="N250" s="34"/>
      <c r="O250" s="33">
        <v>4318.32</v>
      </c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61"/>
      <c r="AC250" s="61"/>
      <c r="AD250" s="61"/>
      <c r="AE250" s="61"/>
      <c r="AF250" s="61"/>
      <c r="AG250" s="61"/>
      <c r="AH250" s="61"/>
      <c r="AI250" s="61"/>
      <c r="AJ250" s="61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</row>
    <row r="251" spans="1:51" ht="18" x14ac:dyDescent="0.2">
      <c r="A251" s="58" t="s">
        <v>64</v>
      </c>
      <c r="B251" s="29" t="s">
        <v>195</v>
      </c>
      <c r="C251" s="29" t="s">
        <v>196</v>
      </c>
      <c r="D251" s="29" t="s">
        <v>27</v>
      </c>
      <c r="E251" s="45">
        <v>13.02</v>
      </c>
      <c r="F251" s="76">
        <f t="shared" si="14"/>
        <v>181.98500000000001</v>
      </c>
      <c r="G251" s="77">
        <f t="shared" si="15"/>
        <v>181.98500000000001</v>
      </c>
      <c r="H251" s="34">
        <v>363.97</v>
      </c>
      <c r="I251" s="32">
        <v>20.52</v>
      </c>
      <c r="J251" s="32"/>
      <c r="K251" s="32"/>
      <c r="L251" s="34">
        <v>438.65</v>
      </c>
      <c r="M251" s="34"/>
      <c r="N251" s="34"/>
      <c r="O251" s="33">
        <v>5711.22</v>
      </c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</row>
    <row r="252" spans="1:51" x14ac:dyDescent="0.2">
      <c r="A252" s="62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  <c r="AC252" s="61"/>
      <c r="AD252" s="61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</row>
    <row r="253" spans="1:51" x14ac:dyDescent="0.2">
      <c r="A253" s="64" t="s">
        <v>197</v>
      </c>
      <c r="B253" s="65"/>
      <c r="C253" s="65"/>
      <c r="D253" s="65"/>
      <c r="E253" s="65"/>
      <c r="F253" s="71"/>
      <c r="G253" s="71"/>
      <c r="H253" s="65"/>
      <c r="I253" s="65"/>
      <c r="J253" s="65"/>
      <c r="K253" s="65"/>
      <c r="L253" s="65"/>
      <c r="M253" s="65"/>
      <c r="N253" s="65"/>
      <c r="O253" s="65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61"/>
      <c r="AC253" s="61"/>
      <c r="AD253" s="61"/>
      <c r="AE253" s="61"/>
      <c r="AF253" s="61"/>
      <c r="AG253" s="61"/>
      <c r="AH253" s="61"/>
      <c r="AI253" s="61"/>
      <c r="AJ253" s="61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</row>
    <row r="254" spans="1:51" ht="18" x14ac:dyDescent="0.2">
      <c r="A254" s="56" t="s">
        <v>14</v>
      </c>
      <c r="B254" s="55" t="s">
        <v>15</v>
      </c>
      <c r="C254" s="55" t="s">
        <v>16</v>
      </c>
      <c r="D254" s="55" t="s">
        <v>17</v>
      </c>
      <c r="E254" s="57" t="s">
        <v>18</v>
      </c>
      <c r="F254" s="53" t="s">
        <v>19</v>
      </c>
      <c r="G254" s="54" t="s">
        <v>20</v>
      </c>
      <c r="H254" s="55" t="s">
        <v>21</v>
      </c>
      <c r="I254" s="53" t="s">
        <v>22</v>
      </c>
      <c r="J254" s="55" t="s">
        <v>33</v>
      </c>
      <c r="K254" s="55" t="s">
        <v>34</v>
      </c>
      <c r="L254" s="55" t="s">
        <v>23</v>
      </c>
      <c r="M254" s="55" t="s">
        <v>35</v>
      </c>
      <c r="N254" s="55" t="s">
        <v>36</v>
      </c>
      <c r="O254" s="55" t="s">
        <v>24</v>
      </c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61"/>
      <c r="AC254" s="61"/>
      <c r="AD254" s="61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</row>
    <row r="255" spans="1:51" ht="27" x14ac:dyDescent="0.2">
      <c r="A255" s="58" t="s">
        <v>186</v>
      </c>
      <c r="B255" s="29" t="s">
        <v>198</v>
      </c>
      <c r="C255" s="29" t="s">
        <v>199</v>
      </c>
      <c r="D255" s="29" t="s">
        <v>29</v>
      </c>
      <c r="E255" s="75">
        <v>100.3</v>
      </c>
      <c r="F255" s="76">
        <f t="shared" ref="F255:F257" si="16">H255-G255</f>
        <v>93.905000000000001</v>
      </c>
      <c r="G255" s="77">
        <f t="shared" ref="G255:G257" si="17">H255/2</f>
        <v>93.905000000000001</v>
      </c>
      <c r="H255" s="34">
        <v>187.81</v>
      </c>
      <c r="I255" s="32">
        <v>20.52</v>
      </c>
      <c r="J255" s="32"/>
      <c r="K255" s="32"/>
      <c r="L255" s="34">
        <v>226.34</v>
      </c>
      <c r="M255" s="34"/>
      <c r="N255" s="34"/>
      <c r="O255" s="60">
        <v>22701.9</v>
      </c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61"/>
      <c r="AC255" s="61"/>
      <c r="AD255" s="61"/>
      <c r="AE255" s="61"/>
      <c r="AF255" s="61"/>
      <c r="AG255" s="61"/>
      <c r="AH255" s="61"/>
      <c r="AI255" s="61"/>
      <c r="AJ255" s="61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</row>
    <row r="256" spans="1:51" ht="27" x14ac:dyDescent="0.2">
      <c r="A256" s="58" t="s">
        <v>186</v>
      </c>
      <c r="B256" s="29" t="s">
        <v>200</v>
      </c>
      <c r="C256" s="29" t="s">
        <v>201</v>
      </c>
      <c r="D256" s="29" t="s">
        <v>27</v>
      </c>
      <c r="E256" s="75">
        <v>147.36000000000001</v>
      </c>
      <c r="F256" s="76">
        <f t="shared" si="16"/>
        <v>280.81</v>
      </c>
      <c r="G256" s="77">
        <f t="shared" si="17"/>
        <v>280.81</v>
      </c>
      <c r="H256" s="34">
        <v>561.62</v>
      </c>
      <c r="I256" s="32">
        <v>20.52</v>
      </c>
      <c r="J256" s="32"/>
      <c r="K256" s="32"/>
      <c r="L256" s="34">
        <v>676.86</v>
      </c>
      <c r="M256" s="34"/>
      <c r="N256" s="34"/>
      <c r="O256" s="60">
        <v>99742.080000000002</v>
      </c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</row>
    <row r="257" spans="1:51" ht="36" x14ac:dyDescent="0.2">
      <c r="A257" s="58" t="s">
        <v>64</v>
      </c>
      <c r="B257" s="29" t="s">
        <v>202</v>
      </c>
      <c r="C257" s="29" t="s">
        <v>203</v>
      </c>
      <c r="D257" s="29" t="s">
        <v>27</v>
      </c>
      <c r="E257" s="45">
        <v>11.2</v>
      </c>
      <c r="F257" s="76">
        <f t="shared" si="16"/>
        <v>300.06</v>
      </c>
      <c r="G257" s="77">
        <f t="shared" si="17"/>
        <v>300.06</v>
      </c>
      <c r="H257" s="34">
        <v>600.12</v>
      </c>
      <c r="I257" s="32">
        <v>20.52</v>
      </c>
      <c r="J257" s="32"/>
      <c r="K257" s="32"/>
      <c r="L257" s="34">
        <v>723.26</v>
      </c>
      <c r="M257" s="34"/>
      <c r="N257" s="34"/>
      <c r="O257" s="33">
        <v>8100.51</v>
      </c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  <c r="AA257" s="61"/>
      <c r="AB257" s="61"/>
      <c r="AC257" s="61"/>
      <c r="AD257" s="61"/>
      <c r="AE257" s="61"/>
      <c r="AF257" s="61"/>
      <c r="AG257" s="61"/>
      <c r="AH257" s="61"/>
      <c r="AI257" s="61"/>
      <c r="AJ257" s="61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</row>
    <row r="258" spans="1:51" x14ac:dyDescent="0.2">
      <c r="A258" s="62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61"/>
      <c r="AC258" s="61"/>
      <c r="AD258" s="61"/>
      <c r="AE258" s="61"/>
      <c r="AF258" s="61"/>
      <c r="AG258" s="61"/>
      <c r="AH258" s="61"/>
      <c r="AI258" s="61"/>
      <c r="AJ258" s="61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</row>
    <row r="259" spans="1:51" x14ac:dyDescent="0.2">
      <c r="A259" s="68" t="s">
        <v>28</v>
      </c>
      <c r="B259" s="69"/>
      <c r="C259" s="69"/>
      <c r="D259" s="69"/>
      <c r="E259" s="69"/>
      <c r="F259" s="70"/>
      <c r="G259" s="70"/>
      <c r="H259" s="69"/>
      <c r="I259" s="69"/>
      <c r="J259" s="69"/>
      <c r="K259" s="69"/>
      <c r="L259" s="69"/>
      <c r="M259" s="69"/>
      <c r="N259" s="69"/>
      <c r="O259" s="50">
        <f>SUM(O241:O257)</f>
        <v>165757.69</v>
      </c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61"/>
      <c r="AC259" s="61"/>
      <c r="AD259" s="61"/>
      <c r="AE259" s="61"/>
      <c r="AF259" s="61"/>
      <c r="AG259" s="61"/>
      <c r="AH259" s="61"/>
      <c r="AI259" s="61"/>
      <c r="AJ259" s="61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</row>
    <row r="260" spans="1:51" x14ac:dyDescent="0.2">
      <c r="A260" s="62"/>
      <c r="B260" s="63"/>
      <c r="C260" s="63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  <c r="AC260" s="61"/>
      <c r="AD260" s="61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</row>
    <row r="261" spans="1:51" x14ac:dyDescent="0.2">
      <c r="A261" s="64" t="s">
        <v>204</v>
      </c>
      <c r="B261" s="65"/>
      <c r="C261" s="65"/>
      <c r="D261" s="65"/>
      <c r="E261" s="65"/>
      <c r="F261" s="71"/>
      <c r="G261" s="71"/>
      <c r="H261" s="65"/>
      <c r="I261" s="65"/>
      <c r="J261" s="65"/>
      <c r="K261" s="65"/>
      <c r="L261" s="65"/>
      <c r="M261" s="65"/>
      <c r="N261" s="65"/>
      <c r="O261" s="65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61"/>
      <c r="AC261" s="61"/>
      <c r="AD261" s="61"/>
      <c r="AE261" s="61"/>
      <c r="AF261" s="61"/>
      <c r="AG261" s="61"/>
      <c r="AH261" s="61"/>
      <c r="AI261" s="61"/>
      <c r="AJ261" s="61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</row>
    <row r="262" spans="1:51" x14ac:dyDescent="0.2">
      <c r="A262" s="64" t="s">
        <v>205</v>
      </c>
      <c r="B262" s="65"/>
      <c r="C262" s="65"/>
      <c r="D262" s="65"/>
      <c r="E262" s="65"/>
      <c r="F262" s="71"/>
      <c r="G262" s="71"/>
      <c r="H262" s="65"/>
      <c r="I262" s="65"/>
      <c r="J262" s="65"/>
      <c r="K262" s="65"/>
      <c r="L262" s="65"/>
      <c r="M262" s="65"/>
      <c r="N262" s="65"/>
      <c r="O262" s="65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61"/>
      <c r="AG262" s="61"/>
      <c r="AH262" s="61"/>
      <c r="AI262" s="61"/>
      <c r="AJ262" s="61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</row>
    <row r="263" spans="1:51" ht="18" x14ac:dyDescent="0.2">
      <c r="A263" s="56" t="s">
        <v>14</v>
      </c>
      <c r="B263" s="55" t="s">
        <v>15</v>
      </c>
      <c r="C263" s="55" t="s">
        <v>16</v>
      </c>
      <c r="D263" s="55" t="s">
        <v>17</v>
      </c>
      <c r="E263" s="57" t="s">
        <v>18</v>
      </c>
      <c r="F263" s="53" t="s">
        <v>19</v>
      </c>
      <c r="G263" s="54" t="s">
        <v>20</v>
      </c>
      <c r="H263" s="55" t="s">
        <v>21</v>
      </c>
      <c r="I263" s="53" t="s">
        <v>22</v>
      </c>
      <c r="J263" s="55" t="s">
        <v>33</v>
      </c>
      <c r="K263" s="55" t="s">
        <v>34</v>
      </c>
      <c r="L263" s="55" t="s">
        <v>23</v>
      </c>
      <c r="M263" s="55" t="s">
        <v>35</v>
      </c>
      <c r="N263" s="55" t="s">
        <v>36</v>
      </c>
      <c r="O263" s="55" t="s">
        <v>24</v>
      </c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  <c r="AC263" s="61"/>
      <c r="AD263" s="61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</row>
    <row r="264" spans="1:51" ht="18" x14ac:dyDescent="0.2">
      <c r="A264" s="59" t="s">
        <v>65</v>
      </c>
      <c r="B264" s="43">
        <v>103959</v>
      </c>
      <c r="C264" s="35" t="s">
        <v>206</v>
      </c>
      <c r="D264" s="35" t="s">
        <v>31</v>
      </c>
      <c r="E264" s="40">
        <v>3</v>
      </c>
      <c r="F264" s="67">
        <v>10.6</v>
      </c>
      <c r="G264" s="73">
        <v>4.46</v>
      </c>
      <c r="H264" s="39">
        <v>15.06</v>
      </c>
      <c r="I264" s="39">
        <v>20.52</v>
      </c>
      <c r="J264" s="39"/>
      <c r="K264" s="39"/>
      <c r="L264" s="39">
        <v>18.149999999999999</v>
      </c>
      <c r="M264" s="39"/>
      <c r="N264" s="39"/>
      <c r="O264" s="39">
        <v>54.45</v>
      </c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  <c r="AA264" s="61"/>
      <c r="AB264" s="61"/>
      <c r="AC264" s="61"/>
      <c r="AD264" s="61"/>
      <c r="AE264" s="61"/>
      <c r="AF264" s="61"/>
      <c r="AG264" s="61"/>
      <c r="AH264" s="61"/>
      <c r="AI264" s="61"/>
      <c r="AJ264" s="61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</row>
    <row r="265" spans="1:51" ht="18" x14ac:dyDescent="0.2">
      <c r="A265" s="59" t="s">
        <v>65</v>
      </c>
      <c r="B265" s="43">
        <v>103972</v>
      </c>
      <c r="C265" s="35" t="s">
        <v>207</v>
      </c>
      <c r="D265" s="35" t="s">
        <v>31</v>
      </c>
      <c r="E265" s="40">
        <v>1</v>
      </c>
      <c r="F265" s="67">
        <v>23.25</v>
      </c>
      <c r="G265" s="73">
        <v>4.99</v>
      </c>
      <c r="H265" s="39">
        <v>28.24</v>
      </c>
      <c r="I265" s="39">
        <v>20.52</v>
      </c>
      <c r="J265" s="39"/>
      <c r="K265" s="39"/>
      <c r="L265" s="39">
        <v>34.03</v>
      </c>
      <c r="M265" s="39"/>
      <c r="N265" s="39"/>
      <c r="O265" s="39">
        <v>34.03</v>
      </c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61"/>
      <c r="AC265" s="61"/>
      <c r="AD265" s="61"/>
      <c r="AE265" s="61"/>
      <c r="AF265" s="61"/>
      <c r="AG265" s="61"/>
      <c r="AH265" s="61"/>
      <c r="AI265" s="61"/>
      <c r="AJ265" s="61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</row>
    <row r="266" spans="1:51" ht="27" x14ac:dyDescent="0.2">
      <c r="A266" s="59" t="s">
        <v>65</v>
      </c>
      <c r="B266" s="36">
        <v>89987</v>
      </c>
      <c r="C266" s="35" t="s">
        <v>208</v>
      </c>
      <c r="D266" s="35" t="s">
        <v>31</v>
      </c>
      <c r="E266" s="40">
        <v>4</v>
      </c>
      <c r="F266" s="67">
        <v>83.63</v>
      </c>
      <c r="G266" s="67">
        <v>10.67</v>
      </c>
      <c r="H266" s="39">
        <v>94.3</v>
      </c>
      <c r="I266" s="39">
        <v>20.52</v>
      </c>
      <c r="J266" s="39"/>
      <c r="K266" s="39"/>
      <c r="L266" s="42">
        <v>113.65</v>
      </c>
      <c r="M266" s="42"/>
      <c r="N266" s="42"/>
      <c r="O266" s="42">
        <v>454.6</v>
      </c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  <c r="AA266" s="61"/>
      <c r="AB266" s="61"/>
      <c r="AC266" s="61"/>
      <c r="AD266" s="61"/>
      <c r="AE266" s="61"/>
      <c r="AF266" s="61"/>
      <c r="AG266" s="61"/>
      <c r="AH266" s="61"/>
      <c r="AI266" s="61"/>
      <c r="AJ266" s="61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</row>
    <row r="267" spans="1:51" ht="27" x14ac:dyDescent="0.2">
      <c r="A267" s="59" t="s">
        <v>65</v>
      </c>
      <c r="B267" s="36">
        <v>94794</v>
      </c>
      <c r="C267" s="35" t="s">
        <v>209</v>
      </c>
      <c r="D267" s="35" t="s">
        <v>31</v>
      </c>
      <c r="E267" s="40">
        <v>1</v>
      </c>
      <c r="F267" s="74">
        <v>148.74</v>
      </c>
      <c r="G267" s="67">
        <v>18.07</v>
      </c>
      <c r="H267" s="42">
        <v>166.81</v>
      </c>
      <c r="I267" s="39">
        <v>20.52</v>
      </c>
      <c r="J267" s="39"/>
      <c r="K267" s="39"/>
      <c r="L267" s="42">
        <v>201.03</v>
      </c>
      <c r="M267" s="42"/>
      <c r="N267" s="42"/>
      <c r="O267" s="42">
        <v>201.03</v>
      </c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1"/>
      <c r="AH267" s="61"/>
      <c r="AI267" s="61"/>
      <c r="AJ267" s="61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</row>
    <row r="268" spans="1:51" ht="18" x14ac:dyDescent="0.2">
      <c r="A268" s="59" t="s">
        <v>65</v>
      </c>
      <c r="B268" s="36">
        <v>89356</v>
      </c>
      <c r="C268" s="35" t="s">
        <v>210</v>
      </c>
      <c r="D268" s="35" t="s">
        <v>29</v>
      </c>
      <c r="E268" s="37">
        <v>51.46</v>
      </c>
      <c r="F268" s="73">
        <v>6.95</v>
      </c>
      <c r="G268" s="67">
        <v>18.399999999999999</v>
      </c>
      <c r="H268" s="39">
        <v>25.35</v>
      </c>
      <c r="I268" s="39">
        <v>20.52</v>
      </c>
      <c r="J268" s="39"/>
      <c r="K268" s="39"/>
      <c r="L268" s="39">
        <v>30.55</v>
      </c>
      <c r="M268" s="39"/>
      <c r="N268" s="39"/>
      <c r="O268" s="44">
        <v>1572.1</v>
      </c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</row>
    <row r="269" spans="1:51" ht="18" x14ac:dyDescent="0.2">
      <c r="A269" s="59" t="s">
        <v>65</v>
      </c>
      <c r="B269" s="36">
        <v>89357</v>
      </c>
      <c r="C269" s="35" t="s">
        <v>211</v>
      </c>
      <c r="D269" s="35" t="s">
        <v>29</v>
      </c>
      <c r="E269" s="37">
        <v>20.74</v>
      </c>
      <c r="F269" s="67">
        <v>12.37</v>
      </c>
      <c r="G269" s="67">
        <v>21.92</v>
      </c>
      <c r="H269" s="39">
        <v>34.29</v>
      </c>
      <c r="I269" s="39">
        <v>20.52</v>
      </c>
      <c r="J269" s="39"/>
      <c r="K269" s="39"/>
      <c r="L269" s="39">
        <v>41.32</v>
      </c>
      <c r="M269" s="39"/>
      <c r="N269" s="39"/>
      <c r="O269" s="42">
        <v>856.97</v>
      </c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61"/>
      <c r="AC269" s="61"/>
      <c r="AD269" s="61"/>
      <c r="AE269" s="61"/>
      <c r="AF269" s="61"/>
      <c r="AG269" s="61"/>
      <c r="AH269" s="61"/>
      <c r="AI269" s="61"/>
      <c r="AJ269" s="61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</row>
    <row r="270" spans="1:51" ht="18" x14ac:dyDescent="0.2">
      <c r="A270" s="59" t="s">
        <v>65</v>
      </c>
      <c r="B270" s="36">
        <v>89448</v>
      </c>
      <c r="C270" s="35" t="s">
        <v>212</v>
      </c>
      <c r="D270" s="35" t="s">
        <v>29</v>
      </c>
      <c r="E270" s="37">
        <v>38.19</v>
      </c>
      <c r="F270" s="67">
        <v>14.41</v>
      </c>
      <c r="G270" s="73">
        <v>1.35</v>
      </c>
      <c r="H270" s="39">
        <v>15.76</v>
      </c>
      <c r="I270" s="39">
        <v>20.52</v>
      </c>
      <c r="J270" s="39"/>
      <c r="K270" s="39"/>
      <c r="L270" s="39">
        <v>18.989999999999998</v>
      </c>
      <c r="M270" s="39"/>
      <c r="N270" s="39"/>
      <c r="O270" s="42">
        <v>725.22</v>
      </c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61"/>
      <c r="AC270" s="61"/>
      <c r="AD270" s="61"/>
      <c r="AE270" s="61"/>
      <c r="AF270" s="61"/>
      <c r="AG270" s="61"/>
      <c r="AH270" s="61"/>
      <c r="AI270" s="61"/>
      <c r="AJ270" s="61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</row>
    <row r="271" spans="1:51" ht="18" x14ac:dyDescent="0.2">
      <c r="A271" s="59" t="s">
        <v>65</v>
      </c>
      <c r="B271" s="36">
        <v>89449</v>
      </c>
      <c r="C271" s="35" t="s">
        <v>213</v>
      </c>
      <c r="D271" s="35" t="s">
        <v>29</v>
      </c>
      <c r="E271" s="37">
        <v>40.04</v>
      </c>
      <c r="F271" s="67">
        <v>15.86</v>
      </c>
      <c r="G271" s="73">
        <v>1.62</v>
      </c>
      <c r="H271" s="39">
        <v>17.48</v>
      </c>
      <c r="I271" s="39">
        <v>20.52</v>
      </c>
      <c r="J271" s="39"/>
      <c r="K271" s="39"/>
      <c r="L271" s="39">
        <v>21.06</v>
      </c>
      <c r="M271" s="39"/>
      <c r="N271" s="39"/>
      <c r="O271" s="42">
        <v>843.24</v>
      </c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61"/>
      <c r="AC271" s="61"/>
      <c r="AD271" s="61"/>
      <c r="AE271" s="61"/>
      <c r="AF271" s="61"/>
      <c r="AG271" s="61"/>
      <c r="AH271" s="61"/>
      <c r="AI271" s="61"/>
      <c r="AJ271" s="61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</row>
    <row r="272" spans="1:51" ht="18" x14ac:dyDescent="0.2">
      <c r="A272" s="59" t="s">
        <v>65</v>
      </c>
      <c r="B272" s="36">
        <v>89450</v>
      </c>
      <c r="C272" s="35" t="s">
        <v>214</v>
      </c>
      <c r="D272" s="35" t="s">
        <v>29</v>
      </c>
      <c r="E272" s="40">
        <v>3.91</v>
      </c>
      <c r="F272" s="67">
        <v>25.96</v>
      </c>
      <c r="G272" s="73">
        <v>1.91</v>
      </c>
      <c r="H272" s="39">
        <v>27.87</v>
      </c>
      <c r="I272" s="39">
        <v>20.52</v>
      </c>
      <c r="J272" s="39"/>
      <c r="K272" s="39"/>
      <c r="L272" s="39">
        <v>33.58</v>
      </c>
      <c r="M272" s="39"/>
      <c r="N272" s="39"/>
      <c r="O272" s="42">
        <v>131.29</v>
      </c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  <c r="AB272" s="61"/>
      <c r="AC272" s="61"/>
      <c r="AD272" s="61"/>
      <c r="AE272" s="61"/>
      <c r="AF272" s="61"/>
      <c r="AG272" s="61"/>
      <c r="AH272" s="61"/>
      <c r="AI272" s="61"/>
      <c r="AJ272" s="61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</row>
    <row r="273" spans="1:51" ht="18" x14ac:dyDescent="0.2">
      <c r="A273" s="59" t="s">
        <v>65</v>
      </c>
      <c r="B273" s="36">
        <v>89451</v>
      </c>
      <c r="C273" s="35" t="s">
        <v>215</v>
      </c>
      <c r="D273" s="35" t="s">
        <v>29</v>
      </c>
      <c r="E273" s="37">
        <v>26.16</v>
      </c>
      <c r="F273" s="67">
        <v>42.89</v>
      </c>
      <c r="G273" s="73">
        <v>2.37</v>
      </c>
      <c r="H273" s="39">
        <v>45.26</v>
      </c>
      <c r="I273" s="39">
        <v>20.52</v>
      </c>
      <c r="J273" s="39"/>
      <c r="K273" s="39"/>
      <c r="L273" s="39">
        <v>54.54</v>
      </c>
      <c r="M273" s="39"/>
      <c r="N273" s="39"/>
      <c r="O273" s="44">
        <v>1426.76</v>
      </c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  <c r="AA273" s="61"/>
      <c r="AB273" s="61"/>
      <c r="AC273" s="61"/>
      <c r="AD273" s="61"/>
      <c r="AE273" s="61"/>
      <c r="AF273" s="61"/>
      <c r="AG273" s="61"/>
      <c r="AH273" s="61"/>
      <c r="AI273" s="61"/>
      <c r="AJ273" s="61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</row>
    <row r="274" spans="1:51" ht="27" x14ac:dyDescent="0.2">
      <c r="A274" s="59" t="s">
        <v>65</v>
      </c>
      <c r="B274" s="36">
        <v>90443</v>
      </c>
      <c r="C274" s="35" t="s">
        <v>216</v>
      </c>
      <c r="D274" s="35" t="s">
        <v>29</v>
      </c>
      <c r="E274" s="37">
        <v>42.35</v>
      </c>
      <c r="F274" s="73">
        <v>0.97</v>
      </c>
      <c r="G274" s="73">
        <v>7.97</v>
      </c>
      <c r="H274" s="38">
        <v>8.94</v>
      </c>
      <c r="I274" s="39">
        <v>20.52</v>
      </c>
      <c r="J274" s="39"/>
      <c r="K274" s="39"/>
      <c r="L274" s="39">
        <v>10.77</v>
      </c>
      <c r="M274" s="39"/>
      <c r="N274" s="39"/>
      <c r="O274" s="42">
        <v>456.1</v>
      </c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  <c r="AA274" s="61"/>
      <c r="AB274" s="61"/>
      <c r="AC274" s="61"/>
      <c r="AD274" s="61"/>
      <c r="AE274" s="61"/>
      <c r="AF274" s="61"/>
      <c r="AG274" s="61"/>
      <c r="AH274" s="61"/>
      <c r="AI274" s="61"/>
      <c r="AJ274" s="61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</row>
    <row r="275" spans="1:51" ht="27" x14ac:dyDescent="0.2">
      <c r="A275" s="59" t="s">
        <v>65</v>
      </c>
      <c r="B275" s="36">
        <v>90466</v>
      </c>
      <c r="C275" s="35" t="s">
        <v>217</v>
      </c>
      <c r="D275" s="35" t="s">
        <v>29</v>
      </c>
      <c r="E275" s="37">
        <v>42.35</v>
      </c>
      <c r="F275" s="73">
        <v>4.32</v>
      </c>
      <c r="G275" s="67">
        <v>12.79</v>
      </c>
      <c r="H275" s="39">
        <v>17.11</v>
      </c>
      <c r="I275" s="39">
        <v>20.52</v>
      </c>
      <c r="J275" s="39"/>
      <c r="K275" s="39"/>
      <c r="L275" s="39">
        <v>20.62</v>
      </c>
      <c r="M275" s="39"/>
      <c r="N275" s="39"/>
      <c r="O275" s="42">
        <v>873.25</v>
      </c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  <c r="AC275" s="61"/>
      <c r="AD275" s="61"/>
      <c r="AE275" s="61"/>
      <c r="AF275" s="61"/>
      <c r="AG275" s="61"/>
      <c r="AH275" s="61"/>
      <c r="AI275" s="61"/>
      <c r="AJ275" s="61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</row>
    <row r="276" spans="1:51" ht="18" x14ac:dyDescent="0.2">
      <c r="A276" s="59" t="s">
        <v>65</v>
      </c>
      <c r="B276" s="36">
        <v>89378</v>
      </c>
      <c r="C276" s="35" t="s">
        <v>218</v>
      </c>
      <c r="D276" s="35" t="s">
        <v>31</v>
      </c>
      <c r="E276" s="40">
        <v>1</v>
      </c>
      <c r="F276" s="73">
        <v>2.65</v>
      </c>
      <c r="G276" s="73">
        <v>4.92</v>
      </c>
      <c r="H276" s="38">
        <v>7.57</v>
      </c>
      <c r="I276" s="39">
        <v>20.52</v>
      </c>
      <c r="J276" s="39"/>
      <c r="K276" s="39"/>
      <c r="L276" s="38">
        <v>9.1199999999999992</v>
      </c>
      <c r="M276" s="38"/>
      <c r="N276" s="38"/>
      <c r="O276" s="38">
        <v>9.1199999999999992</v>
      </c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61"/>
      <c r="AC276" s="61"/>
      <c r="AD276" s="61"/>
      <c r="AE276" s="61"/>
      <c r="AF276" s="61"/>
      <c r="AG276" s="61"/>
      <c r="AH276" s="61"/>
      <c r="AI276" s="61"/>
      <c r="AJ276" s="61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</row>
    <row r="277" spans="1:51" ht="18" x14ac:dyDescent="0.2">
      <c r="A277" s="59" t="s">
        <v>65</v>
      </c>
      <c r="B277" s="43">
        <v>103988</v>
      </c>
      <c r="C277" s="35" t="s">
        <v>219</v>
      </c>
      <c r="D277" s="35" t="s">
        <v>31</v>
      </c>
      <c r="E277" s="40">
        <v>4</v>
      </c>
      <c r="F277" s="73">
        <v>6.98</v>
      </c>
      <c r="G277" s="73">
        <v>6.19</v>
      </c>
      <c r="H277" s="39">
        <v>13.17</v>
      </c>
      <c r="I277" s="39">
        <v>20.52</v>
      </c>
      <c r="J277" s="39"/>
      <c r="K277" s="39"/>
      <c r="L277" s="39">
        <v>15.87</v>
      </c>
      <c r="M277" s="39"/>
      <c r="N277" s="39"/>
      <c r="O277" s="39">
        <v>63.48</v>
      </c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61"/>
      <c r="AC277" s="61"/>
      <c r="AD277" s="61"/>
      <c r="AE277" s="61"/>
      <c r="AF277" s="61"/>
      <c r="AG277" s="61"/>
      <c r="AH277" s="61"/>
      <c r="AI277" s="61"/>
      <c r="AJ277" s="61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</row>
    <row r="278" spans="1:51" ht="18" x14ac:dyDescent="0.2">
      <c r="A278" s="59" t="s">
        <v>65</v>
      </c>
      <c r="B278" s="43">
        <v>103995</v>
      </c>
      <c r="C278" s="35" t="s">
        <v>220</v>
      </c>
      <c r="D278" s="35" t="s">
        <v>31</v>
      </c>
      <c r="E278" s="40">
        <v>4</v>
      </c>
      <c r="F278" s="73">
        <v>8.2100000000000009</v>
      </c>
      <c r="G278" s="73">
        <v>7.41</v>
      </c>
      <c r="H278" s="39">
        <v>15.62</v>
      </c>
      <c r="I278" s="39">
        <v>20.52</v>
      </c>
      <c r="J278" s="39"/>
      <c r="K278" s="39"/>
      <c r="L278" s="39">
        <v>18.82</v>
      </c>
      <c r="M278" s="39"/>
      <c r="N278" s="39"/>
      <c r="O278" s="39">
        <v>75.28</v>
      </c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61"/>
      <c r="AC278" s="61"/>
      <c r="AD278" s="61"/>
      <c r="AE278" s="61"/>
      <c r="AF278" s="61"/>
      <c r="AG278" s="61"/>
      <c r="AH278" s="61"/>
      <c r="AI278" s="61"/>
      <c r="AJ278" s="61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</row>
    <row r="279" spans="1:51" ht="18" x14ac:dyDescent="0.2">
      <c r="A279" s="59" t="s">
        <v>65</v>
      </c>
      <c r="B279" s="36">
        <v>89611</v>
      </c>
      <c r="C279" s="35" t="s">
        <v>221</v>
      </c>
      <c r="D279" s="35" t="s">
        <v>31</v>
      </c>
      <c r="E279" s="40">
        <v>2</v>
      </c>
      <c r="F279" s="67">
        <v>25.44</v>
      </c>
      <c r="G279" s="73">
        <v>5.91</v>
      </c>
      <c r="H279" s="39">
        <v>31.35</v>
      </c>
      <c r="I279" s="39">
        <v>20.52</v>
      </c>
      <c r="J279" s="39"/>
      <c r="K279" s="39"/>
      <c r="L279" s="39">
        <v>37.78</v>
      </c>
      <c r="M279" s="39"/>
      <c r="N279" s="39"/>
      <c r="O279" s="39">
        <v>75.56</v>
      </c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  <c r="AB279" s="61"/>
      <c r="AC279" s="61"/>
      <c r="AD279" s="61"/>
      <c r="AE279" s="61"/>
      <c r="AF279" s="61"/>
      <c r="AG279" s="61"/>
      <c r="AH279" s="61"/>
      <c r="AI279" s="61"/>
      <c r="AJ279" s="61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</row>
    <row r="280" spans="1:51" ht="18" x14ac:dyDescent="0.2">
      <c r="A280" s="59" t="s">
        <v>65</v>
      </c>
      <c r="B280" s="36">
        <v>94497</v>
      </c>
      <c r="C280" s="35" t="s">
        <v>222</v>
      </c>
      <c r="D280" s="35" t="s">
        <v>31</v>
      </c>
      <c r="E280" s="40">
        <v>5</v>
      </c>
      <c r="F280" s="67">
        <v>93.34</v>
      </c>
      <c r="G280" s="67">
        <v>12.7</v>
      </c>
      <c r="H280" s="42">
        <v>106.04</v>
      </c>
      <c r="I280" s="39">
        <v>20.52</v>
      </c>
      <c r="J280" s="39"/>
      <c r="K280" s="39"/>
      <c r="L280" s="42">
        <v>127.79</v>
      </c>
      <c r="M280" s="42"/>
      <c r="N280" s="42"/>
      <c r="O280" s="42">
        <v>638.95000000000005</v>
      </c>
    </row>
    <row r="281" spans="1:51" ht="18" x14ac:dyDescent="0.2">
      <c r="A281" s="59" t="s">
        <v>65</v>
      </c>
      <c r="B281" s="36">
        <v>94496</v>
      </c>
      <c r="C281" s="35" t="s">
        <v>223</v>
      </c>
      <c r="D281" s="35" t="s">
        <v>31</v>
      </c>
      <c r="E281" s="40">
        <v>5</v>
      </c>
      <c r="F281" s="67">
        <v>73.91</v>
      </c>
      <c r="G281" s="73">
        <v>9.75</v>
      </c>
      <c r="H281" s="39">
        <v>83.66</v>
      </c>
      <c r="I281" s="39">
        <v>20.52</v>
      </c>
      <c r="J281" s="39"/>
      <c r="K281" s="39"/>
      <c r="L281" s="42">
        <v>100.82</v>
      </c>
      <c r="M281" s="42"/>
      <c r="N281" s="42"/>
      <c r="O281" s="42">
        <v>504.1</v>
      </c>
    </row>
    <row r="282" spans="1:51" ht="18" x14ac:dyDescent="0.2">
      <c r="A282" s="59" t="s">
        <v>65</v>
      </c>
      <c r="B282" s="43">
        <v>102620</v>
      </c>
      <c r="C282" s="35" t="s">
        <v>224</v>
      </c>
      <c r="D282" s="35" t="s">
        <v>31</v>
      </c>
      <c r="E282" s="40">
        <v>3</v>
      </c>
      <c r="F282" s="80">
        <v>6966.82</v>
      </c>
      <c r="G282" s="74">
        <v>147.79</v>
      </c>
      <c r="H282" s="44">
        <v>7114.61</v>
      </c>
      <c r="I282" s="39">
        <v>20.52</v>
      </c>
      <c r="J282" s="39"/>
      <c r="K282" s="39"/>
      <c r="L282" s="44">
        <v>8574.52</v>
      </c>
      <c r="M282" s="44"/>
      <c r="N282" s="44"/>
      <c r="O282" s="49">
        <v>25723.56</v>
      </c>
    </row>
    <row r="283" spans="1:51" ht="27" x14ac:dyDescent="0.2">
      <c r="A283" s="59" t="s">
        <v>65</v>
      </c>
      <c r="B283" s="36">
        <v>94705</v>
      </c>
      <c r="C283" s="35" t="s">
        <v>225</v>
      </c>
      <c r="D283" s="35" t="s">
        <v>31</v>
      </c>
      <c r="E283" s="40">
        <v>3</v>
      </c>
      <c r="F283" s="67">
        <v>28.67</v>
      </c>
      <c r="G283" s="73">
        <v>6.83</v>
      </c>
      <c r="H283" s="39">
        <v>35.5</v>
      </c>
      <c r="I283" s="39">
        <v>20.52</v>
      </c>
      <c r="J283" s="39"/>
      <c r="K283" s="39"/>
      <c r="L283" s="39">
        <v>42.78</v>
      </c>
      <c r="M283" s="39"/>
      <c r="N283" s="39"/>
      <c r="O283" s="42">
        <v>128.34</v>
      </c>
    </row>
    <row r="284" spans="1:51" ht="27" x14ac:dyDescent="0.2">
      <c r="A284" s="59" t="s">
        <v>65</v>
      </c>
      <c r="B284" s="36">
        <v>94706</v>
      </c>
      <c r="C284" s="35" t="s">
        <v>226</v>
      </c>
      <c r="D284" s="35" t="s">
        <v>31</v>
      </c>
      <c r="E284" s="40">
        <v>7</v>
      </c>
      <c r="F284" s="67">
        <v>27.7</v>
      </c>
      <c r="G284" s="73">
        <v>7.11</v>
      </c>
      <c r="H284" s="39">
        <v>34.81</v>
      </c>
      <c r="I284" s="39">
        <v>20.52</v>
      </c>
      <c r="J284" s="39"/>
      <c r="K284" s="39"/>
      <c r="L284" s="39">
        <v>41.95</v>
      </c>
      <c r="M284" s="39"/>
      <c r="N284" s="39"/>
      <c r="O284" s="42">
        <v>293.64999999999998</v>
      </c>
    </row>
    <row r="285" spans="1:51" ht="27" x14ac:dyDescent="0.2">
      <c r="A285" s="59" t="s">
        <v>65</v>
      </c>
      <c r="B285" s="36">
        <v>94713</v>
      </c>
      <c r="C285" s="35" t="s">
        <v>227</v>
      </c>
      <c r="D285" s="35" t="s">
        <v>31</v>
      </c>
      <c r="E285" s="40">
        <v>2</v>
      </c>
      <c r="F285" s="74">
        <v>210.45</v>
      </c>
      <c r="G285" s="67">
        <v>13.16</v>
      </c>
      <c r="H285" s="42">
        <v>223.61</v>
      </c>
      <c r="I285" s="39">
        <v>20.52</v>
      </c>
      <c r="J285" s="39"/>
      <c r="K285" s="39"/>
      <c r="L285" s="42">
        <v>269.49</v>
      </c>
      <c r="M285" s="42"/>
      <c r="N285" s="42"/>
      <c r="O285" s="42">
        <v>538.98</v>
      </c>
    </row>
    <row r="286" spans="1:51" ht="18" x14ac:dyDescent="0.2">
      <c r="A286" s="59" t="s">
        <v>65</v>
      </c>
      <c r="B286" s="43">
        <v>102137</v>
      </c>
      <c r="C286" s="35" t="s">
        <v>228</v>
      </c>
      <c r="D286" s="35" t="s">
        <v>31</v>
      </c>
      <c r="E286" s="40">
        <v>3</v>
      </c>
      <c r="F286" s="67">
        <v>57.94</v>
      </c>
      <c r="G286" s="67">
        <v>33.69</v>
      </c>
      <c r="H286" s="39">
        <v>91.63</v>
      </c>
      <c r="I286" s="39">
        <v>20.52</v>
      </c>
      <c r="J286" s="39"/>
      <c r="K286" s="39"/>
      <c r="L286" s="42">
        <v>110.43</v>
      </c>
      <c r="M286" s="42"/>
      <c r="N286" s="42"/>
      <c r="O286" s="42">
        <v>331.29</v>
      </c>
    </row>
    <row r="287" spans="1:51" ht="18" x14ac:dyDescent="0.2">
      <c r="A287" s="59" t="s">
        <v>65</v>
      </c>
      <c r="B287" s="36">
        <v>94798</v>
      </c>
      <c r="C287" s="35" t="s">
        <v>229</v>
      </c>
      <c r="D287" s="35" t="s">
        <v>31</v>
      </c>
      <c r="E287" s="40">
        <v>1</v>
      </c>
      <c r="F287" s="74">
        <v>167.58</v>
      </c>
      <c r="G287" s="67">
        <v>16.850000000000001</v>
      </c>
      <c r="H287" s="42">
        <v>184.43</v>
      </c>
      <c r="I287" s="39">
        <v>20.52</v>
      </c>
      <c r="J287" s="39"/>
      <c r="K287" s="39"/>
      <c r="L287" s="42">
        <v>222.27</v>
      </c>
      <c r="M287" s="42"/>
      <c r="N287" s="42"/>
      <c r="O287" s="42">
        <v>222.27</v>
      </c>
    </row>
    <row r="288" spans="1:51" ht="18" x14ac:dyDescent="0.2">
      <c r="A288" s="59" t="s">
        <v>65</v>
      </c>
      <c r="B288" s="43">
        <v>103990</v>
      </c>
      <c r="C288" s="35" t="s">
        <v>230</v>
      </c>
      <c r="D288" s="35" t="s">
        <v>31</v>
      </c>
      <c r="E288" s="40">
        <v>4</v>
      </c>
      <c r="F288" s="67">
        <v>27.81</v>
      </c>
      <c r="G288" s="73">
        <v>6.18</v>
      </c>
      <c r="H288" s="39">
        <v>33.99</v>
      </c>
      <c r="I288" s="39">
        <v>20.52</v>
      </c>
      <c r="J288" s="39"/>
      <c r="K288" s="39"/>
      <c r="L288" s="39">
        <v>40.96</v>
      </c>
      <c r="M288" s="39"/>
      <c r="N288" s="39"/>
      <c r="O288" s="42">
        <v>163.84</v>
      </c>
    </row>
    <row r="289" spans="1:15" ht="18" x14ac:dyDescent="0.2">
      <c r="A289" s="59" t="s">
        <v>65</v>
      </c>
      <c r="B289" s="36">
        <v>99630</v>
      </c>
      <c r="C289" s="35" t="s">
        <v>231</v>
      </c>
      <c r="D289" s="35" t="s">
        <v>31</v>
      </c>
      <c r="E289" s="40">
        <v>2</v>
      </c>
      <c r="F289" s="74">
        <v>120.3</v>
      </c>
      <c r="G289" s="73">
        <v>9.75</v>
      </c>
      <c r="H289" s="42">
        <v>130.05000000000001</v>
      </c>
      <c r="I289" s="39">
        <v>20.52</v>
      </c>
      <c r="J289" s="39"/>
      <c r="K289" s="39"/>
      <c r="L289" s="42">
        <v>156.72999999999999</v>
      </c>
      <c r="M289" s="42"/>
      <c r="N289" s="42"/>
      <c r="O289" s="42">
        <v>313.45999999999998</v>
      </c>
    </row>
    <row r="290" spans="1:15" ht="18" x14ac:dyDescent="0.2">
      <c r="A290" s="59" t="s">
        <v>65</v>
      </c>
      <c r="B290" s="43">
        <v>102111</v>
      </c>
      <c r="C290" s="35" t="s">
        <v>232</v>
      </c>
      <c r="D290" s="35" t="s">
        <v>31</v>
      </c>
      <c r="E290" s="40">
        <v>2</v>
      </c>
      <c r="F290" s="74">
        <v>690.58</v>
      </c>
      <c r="G290" s="74">
        <v>132.38</v>
      </c>
      <c r="H290" s="42">
        <v>822.96</v>
      </c>
      <c r="I290" s="39">
        <v>20.52</v>
      </c>
      <c r="J290" s="39"/>
      <c r="K290" s="39"/>
      <c r="L290" s="42">
        <v>991.83</v>
      </c>
      <c r="M290" s="42"/>
      <c r="N290" s="42"/>
      <c r="O290" s="44">
        <v>1983.66</v>
      </c>
    </row>
    <row r="291" spans="1:15" ht="27" x14ac:dyDescent="0.2">
      <c r="A291" s="59" t="s">
        <v>65</v>
      </c>
      <c r="B291" s="36">
        <v>91222</v>
      </c>
      <c r="C291" s="35" t="s">
        <v>233</v>
      </c>
      <c r="D291" s="35" t="s">
        <v>29</v>
      </c>
      <c r="E291" s="37">
        <v>13.76</v>
      </c>
      <c r="F291" s="73">
        <v>1.08</v>
      </c>
      <c r="G291" s="73">
        <v>8.86</v>
      </c>
      <c r="H291" s="38">
        <v>9.94</v>
      </c>
      <c r="I291" s="39">
        <v>20.52</v>
      </c>
      <c r="J291" s="39"/>
      <c r="K291" s="39"/>
      <c r="L291" s="39">
        <v>11.97</v>
      </c>
      <c r="M291" s="39"/>
      <c r="N291" s="39"/>
      <c r="O291" s="42">
        <v>164.7</v>
      </c>
    </row>
    <row r="292" spans="1:15" ht="27" x14ac:dyDescent="0.2">
      <c r="A292" s="59" t="s">
        <v>65</v>
      </c>
      <c r="B292" s="36">
        <v>90467</v>
      </c>
      <c r="C292" s="35" t="s">
        <v>234</v>
      </c>
      <c r="D292" s="35" t="s">
        <v>29</v>
      </c>
      <c r="E292" s="37">
        <v>13.76</v>
      </c>
      <c r="F292" s="73">
        <v>6.66</v>
      </c>
      <c r="G292" s="67">
        <v>19.07</v>
      </c>
      <c r="H292" s="39">
        <v>25.73</v>
      </c>
      <c r="I292" s="39">
        <v>20.52</v>
      </c>
      <c r="J292" s="39"/>
      <c r="K292" s="39"/>
      <c r="L292" s="39">
        <v>31</v>
      </c>
      <c r="M292" s="39"/>
      <c r="N292" s="39"/>
      <c r="O292" s="42">
        <v>426.56</v>
      </c>
    </row>
    <row r="293" spans="1:15" ht="18" x14ac:dyDescent="0.2">
      <c r="A293" s="59" t="s">
        <v>65</v>
      </c>
      <c r="B293" s="36">
        <v>89363</v>
      </c>
      <c r="C293" s="35" t="s">
        <v>235</v>
      </c>
      <c r="D293" s="35" t="s">
        <v>31</v>
      </c>
      <c r="E293" s="40">
        <v>4</v>
      </c>
      <c r="F293" s="73">
        <v>3.63</v>
      </c>
      <c r="G293" s="73">
        <v>7.38</v>
      </c>
      <c r="H293" s="39">
        <v>11.01</v>
      </c>
      <c r="I293" s="39">
        <v>20.52</v>
      </c>
      <c r="J293" s="39"/>
      <c r="K293" s="39"/>
      <c r="L293" s="39">
        <v>13.26</v>
      </c>
      <c r="M293" s="39"/>
      <c r="N293" s="39"/>
      <c r="O293" s="39">
        <v>53.04</v>
      </c>
    </row>
    <row r="294" spans="1:15" ht="18" x14ac:dyDescent="0.2">
      <c r="A294" s="59" t="s">
        <v>65</v>
      </c>
      <c r="B294" s="36">
        <v>89502</v>
      </c>
      <c r="C294" s="35" t="s">
        <v>236</v>
      </c>
      <c r="D294" s="35" t="s">
        <v>31</v>
      </c>
      <c r="E294" s="40">
        <v>7</v>
      </c>
      <c r="F294" s="67">
        <v>10.98</v>
      </c>
      <c r="G294" s="73">
        <v>6.14</v>
      </c>
      <c r="H294" s="39">
        <v>17.12</v>
      </c>
      <c r="I294" s="39">
        <v>20.52</v>
      </c>
      <c r="J294" s="39"/>
      <c r="K294" s="39"/>
      <c r="L294" s="39">
        <v>20.63</v>
      </c>
      <c r="M294" s="39"/>
      <c r="N294" s="39"/>
      <c r="O294" s="42">
        <v>144.41</v>
      </c>
    </row>
    <row r="295" spans="1:15" ht="18" x14ac:dyDescent="0.2">
      <c r="A295" s="59" t="s">
        <v>65</v>
      </c>
      <c r="B295" s="36">
        <v>89515</v>
      </c>
      <c r="C295" s="35" t="s">
        <v>237</v>
      </c>
      <c r="D295" s="35" t="s">
        <v>31</v>
      </c>
      <c r="E295" s="40">
        <v>1</v>
      </c>
      <c r="F295" s="67">
        <v>69.87</v>
      </c>
      <c r="G295" s="73">
        <v>8.91</v>
      </c>
      <c r="H295" s="39">
        <v>78.78</v>
      </c>
      <c r="I295" s="39">
        <v>20.52</v>
      </c>
      <c r="J295" s="39"/>
      <c r="K295" s="39"/>
      <c r="L295" s="39">
        <v>94.94</v>
      </c>
      <c r="M295" s="39"/>
      <c r="N295" s="39"/>
      <c r="O295" s="39">
        <v>94.94</v>
      </c>
    </row>
    <row r="296" spans="1:15" ht="18" x14ac:dyDescent="0.2">
      <c r="A296" s="59" t="s">
        <v>65</v>
      </c>
      <c r="B296" s="36">
        <v>89362</v>
      </c>
      <c r="C296" s="35" t="s">
        <v>238</v>
      </c>
      <c r="D296" s="35" t="s">
        <v>31</v>
      </c>
      <c r="E296" s="40">
        <v>9</v>
      </c>
      <c r="F296" s="73">
        <v>2.89</v>
      </c>
      <c r="G296" s="73">
        <v>7.38</v>
      </c>
      <c r="H296" s="39">
        <v>10.27</v>
      </c>
      <c r="I296" s="39">
        <v>20.52</v>
      </c>
      <c r="J296" s="39"/>
      <c r="K296" s="39"/>
      <c r="L296" s="39">
        <v>12.37</v>
      </c>
      <c r="M296" s="39"/>
      <c r="N296" s="39"/>
      <c r="O296" s="42">
        <v>111.33</v>
      </c>
    </row>
    <row r="297" spans="1:15" ht="18" x14ac:dyDescent="0.2">
      <c r="A297" s="59" t="s">
        <v>65</v>
      </c>
      <c r="B297" s="36">
        <v>89497</v>
      </c>
      <c r="C297" s="35" t="s">
        <v>239</v>
      </c>
      <c r="D297" s="35" t="s">
        <v>31</v>
      </c>
      <c r="E297" s="37">
        <v>11</v>
      </c>
      <c r="F297" s="73">
        <v>8.35</v>
      </c>
      <c r="G297" s="73">
        <v>5.05</v>
      </c>
      <c r="H297" s="39">
        <v>13.4</v>
      </c>
      <c r="I297" s="39">
        <v>20.52</v>
      </c>
      <c r="J297" s="39"/>
      <c r="K297" s="39"/>
      <c r="L297" s="39">
        <v>16.14</v>
      </c>
      <c r="M297" s="39"/>
      <c r="N297" s="39"/>
      <c r="O297" s="42">
        <v>177.54</v>
      </c>
    </row>
    <row r="298" spans="1:15" ht="18" x14ac:dyDescent="0.2">
      <c r="A298" s="59" t="s">
        <v>65</v>
      </c>
      <c r="B298" s="36">
        <v>89501</v>
      </c>
      <c r="C298" s="35" t="s">
        <v>240</v>
      </c>
      <c r="D298" s="35" t="s">
        <v>31</v>
      </c>
      <c r="E298" s="37">
        <v>12</v>
      </c>
      <c r="F298" s="73">
        <v>8.57</v>
      </c>
      <c r="G298" s="73">
        <v>6.15</v>
      </c>
      <c r="H298" s="39">
        <v>14.72</v>
      </c>
      <c r="I298" s="39">
        <v>20.52</v>
      </c>
      <c r="J298" s="39"/>
      <c r="K298" s="39"/>
      <c r="L298" s="39">
        <v>17.739999999999998</v>
      </c>
      <c r="M298" s="39"/>
      <c r="N298" s="39"/>
      <c r="O298" s="42">
        <v>212.88</v>
      </c>
    </row>
    <row r="299" spans="1:15" ht="18" x14ac:dyDescent="0.2">
      <c r="A299" s="59" t="s">
        <v>65</v>
      </c>
      <c r="B299" s="36">
        <v>89505</v>
      </c>
      <c r="C299" s="35" t="s">
        <v>241</v>
      </c>
      <c r="D299" s="35" t="s">
        <v>31</v>
      </c>
      <c r="E299" s="40">
        <v>2</v>
      </c>
      <c r="F299" s="67">
        <v>32.79</v>
      </c>
      <c r="G299" s="73">
        <v>7.27</v>
      </c>
      <c r="H299" s="39">
        <v>40.06</v>
      </c>
      <c r="I299" s="39">
        <v>20.52</v>
      </c>
      <c r="J299" s="39"/>
      <c r="K299" s="39"/>
      <c r="L299" s="39">
        <v>48.28</v>
      </c>
      <c r="M299" s="39"/>
      <c r="N299" s="39"/>
      <c r="O299" s="39">
        <v>96.56</v>
      </c>
    </row>
    <row r="300" spans="1:15" ht="18" x14ac:dyDescent="0.2">
      <c r="A300" s="59" t="s">
        <v>65</v>
      </c>
      <c r="B300" s="36">
        <v>89513</v>
      </c>
      <c r="C300" s="35" t="s">
        <v>242</v>
      </c>
      <c r="D300" s="35" t="s">
        <v>31</v>
      </c>
      <c r="E300" s="40">
        <v>6</v>
      </c>
      <c r="F300" s="67">
        <v>89.28</v>
      </c>
      <c r="G300" s="73">
        <v>8.91</v>
      </c>
      <c r="H300" s="39">
        <v>98.19</v>
      </c>
      <c r="I300" s="39">
        <v>20.52</v>
      </c>
      <c r="J300" s="39"/>
      <c r="K300" s="39"/>
      <c r="L300" s="42">
        <v>118.33</v>
      </c>
      <c r="M300" s="42"/>
      <c r="N300" s="42"/>
      <c r="O300" s="42">
        <v>709.98</v>
      </c>
    </row>
    <row r="301" spans="1:15" ht="18" x14ac:dyDescent="0.2">
      <c r="A301" s="59" t="s">
        <v>65</v>
      </c>
      <c r="B301" s="36">
        <v>89395</v>
      </c>
      <c r="C301" s="35" t="s">
        <v>243</v>
      </c>
      <c r="D301" s="35" t="s">
        <v>31</v>
      </c>
      <c r="E301" s="40">
        <v>4</v>
      </c>
      <c r="F301" s="73">
        <v>4.3</v>
      </c>
      <c r="G301" s="73">
        <v>9.81</v>
      </c>
      <c r="H301" s="39">
        <v>14.11</v>
      </c>
      <c r="I301" s="39">
        <v>20.52</v>
      </c>
      <c r="J301" s="39"/>
      <c r="K301" s="39"/>
      <c r="L301" s="39">
        <v>17</v>
      </c>
      <c r="M301" s="39"/>
      <c r="N301" s="39"/>
      <c r="O301" s="39">
        <v>68</v>
      </c>
    </row>
    <row r="302" spans="1:15" ht="18" x14ac:dyDescent="0.2">
      <c r="A302" s="59" t="s">
        <v>65</v>
      </c>
      <c r="B302" s="36">
        <v>89398</v>
      </c>
      <c r="C302" s="35" t="s">
        <v>244</v>
      </c>
      <c r="D302" s="35" t="s">
        <v>31</v>
      </c>
      <c r="E302" s="40">
        <v>1</v>
      </c>
      <c r="F302" s="73">
        <v>7.67</v>
      </c>
      <c r="G302" s="67">
        <v>11.7</v>
      </c>
      <c r="H302" s="39">
        <v>19.37</v>
      </c>
      <c r="I302" s="39">
        <v>20.52</v>
      </c>
      <c r="J302" s="39"/>
      <c r="K302" s="39"/>
      <c r="L302" s="39">
        <v>23.34</v>
      </c>
      <c r="M302" s="39"/>
      <c r="N302" s="39"/>
      <c r="O302" s="39">
        <v>23.34</v>
      </c>
    </row>
    <row r="303" spans="1:15" ht="18" x14ac:dyDescent="0.2">
      <c r="A303" s="59" t="s">
        <v>65</v>
      </c>
      <c r="B303" s="36">
        <v>89623</v>
      </c>
      <c r="C303" s="35" t="s">
        <v>245</v>
      </c>
      <c r="D303" s="35" t="s">
        <v>31</v>
      </c>
      <c r="E303" s="40">
        <v>2</v>
      </c>
      <c r="F303" s="67">
        <v>12.75</v>
      </c>
      <c r="G303" s="73">
        <v>6.76</v>
      </c>
      <c r="H303" s="39">
        <v>19.510000000000002</v>
      </c>
      <c r="I303" s="39">
        <v>20.52</v>
      </c>
      <c r="J303" s="39"/>
      <c r="K303" s="39"/>
      <c r="L303" s="39">
        <v>23.51</v>
      </c>
      <c r="M303" s="39"/>
      <c r="N303" s="39"/>
      <c r="O303" s="39">
        <v>47.02</v>
      </c>
    </row>
    <row r="304" spans="1:15" ht="18" x14ac:dyDescent="0.2">
      <c r="A304" s="59" t="s">
        <v>65</v>
      </c>
      <c r="B304" s="36">
        <v>89625</v>
      </c>
      <c r="C304" s="35" t="s">
        <v>246</v>
      </c>
      <c r="D304" s="35" t="s">
        <v>31</v>
      </c>
      <c r="E304" s="40">
        <v>7</v>
      </c>
      <c r="F304" s="67">
        <v>14.82</v>
      </c>
      <c r="G304" s="73">
        <v>8.18</v>
      </c>
      <c r="H304" s="39">
        <v>23</v>
      </c>
      <c r="I304" s="39">
        <v>20.52</v>
      </c>
      <c r="J304" s="39"/>
      <c r="K304" s="39"/>
      <c r="L304" s="39">
        <v>27.71</v>
      </c>
      <c r="M304" s="39"/>
      <c r="N304" s="39"/>
      <c r="O304" s="42">
        <v>193.97</v>
      </c>
    </row>
    <row r="305" spans="1:15" ht="18" x14ac:dyDescent="0.2">
      <c r="A305" s="59" t="s">
        <v>65</v>
      </c>
      <c r="B305" s="36">
        <v>89629</v>
      </c>
      <c r="C305" s="35" t="s">
        <v>247</v>
      </c>
      <c r="D305" s="35" t="s">
        <v>31</v>
      </c>
      <c r="E305" s="40">
        <v>6</v>
      </c>
      <c r="F305" s="67">
        <v>65.7</v>
      </c>
      <c r="G305" s="67">
        <v>11.88</v>
      </c>
      <c r="H305" s="39">
        <v>77.58</v>
      </c>
      <c r="I305" s="39">
        <v>20.52</v>
      </c>
      <c r="J305" s="39"/>
      <c r="K305" s="39"/>
      <c r="L305" s="39">
        <v>93.49</v>
      </c>
      <c r="M305" s="39"/>
      <c r="N305" s="39"/>
      <c r="O305" s="42">
        <v>560.94000000000005</v>
      </c>
    </row>
    <row r="306" spans="1:15" ht="27" x14ac:dyDescent="0.2">
      <c r="A306" s="59" t="s">
        <v>65</v>
      </c>
      <c r="B306" s="36">
        <v>90373</v>
      </c>
      <c r="C306" s="35" t="s">
        <v>248</v>
      </c>
      <c r="D306" s="35" t="s">
        <v>31</v>
      </c>
      <c r="E306" s="37">
        <v>17</v>
      </c>
      <c r="F306" s="73">
        <v>7.07</v>
      </c>
      <c r="G306" s="73">
        <v>6.35</v>
      </c>
      <c r="H306" s="39">
        <v>13.42</v>
      </c>
      <c r="I306" s="39">
        <v>20.52</v>
      </c>
      <c r="J306" s="39"/>
      <c r="K306" s="39"/>
      <c r="L306" s="39">
        <v>16.170000000000002</v>
      </c>
      <c r="M306" s="39"/>
      <c r="N306" s="39"/>
      <c r="O306" s="42">
        <v>274.89</v>
      </c>
    </row>
    <row r="307" spans="1:15" ht="27" x14ac:dyDescent="0.2">
      <c r="A307" s="59" t="s">
        <v>65</v>
      </c>
      <c r="B307" s="43">
        <v>103953</v>
      </c>
      <c r="C307" s="35" t="s">
        <v>249</v>
      </c>
      <c r="D307" s="35" t="s">
        <v>31</v>
      </c>
      <c r="E307" s="40">
        <v>1</v>
      </c>
      <c r="F307" s="73">
        <v>2.96</v>
      </c>
      <c r="G307" s="73">
        <v>4.82</v>
      </c>
      <c r="H307" s="38">
        <v>7.78</v>
      </c>
      <c r="I307" s="39">
        <v>20.52</v>
      </c>
      <c r="J307" s="39"/>
      <c r="K307" s="39"/>
      <c r="L307" s="38">
        <v>9.3699999999999992</v>
      </c>
      <c r="M307" s="38"/>
      <c r="N307" s="38"/>
      <c r="O307" s="38">
        <v>9.3699999999999992</v>
      </c>
    </row>
    <row r="308" spans="1:15" ht="27" x14ac:dyDescent="0.2">
      <c r="A308" s="59" t="s">
        <v>65</v>
      </c>
      <c r="B308" s="43">
        <v>103999</v>
      </c>
      <c r="C308" s="35" t="s">
        <v>250</v>
      </c>
      <c r="D308" s="35" t="s">
        <v>31</v>
      </c>
      <c r="E308" s="40">
        <v>2</v>
      </c>
      <c r="F308" s="73">
        <v>6.99</v>
      </c>
      <c r="G308" s="73">
        <v>5.89</v>
      </c>
      <c r="H308" s="39">
        <v>12.88</v>
      </c>
      <c r="I308" s="39">
        <v>20.52</v>
      </c>
      <c r="J308" s="39"/>
      <c r="K308" s="39"/>
      <c r="L308" s="39">
        <v>15.52</v>
      </c>
      <c r="M308" s="39"/>
      <c r="N308" s="39"/>
      <c r="O308" s="39">
        <v>31.04</v>
      </c>
    </row>
    <row r="309" spans="1:15" ht="18" x14ac:dyDescent="0.2">
      <c r="A309" s="59" t="s">
        <v>65</v>
      </c>
      <c r="B309" s="43">
        <v>103968</v>
      </c>
      <c r="C309" s="35" t="s">
        <v>251</v>
      </c>
      <c r="D309" s="35" t="s">
        <v>31</v>
      </c>
      <c r="E309" s="40">
        <v>2</v>
      </c>
      <c r="F309" s="67">
        <v>12.81</v>
      </c>
      <c r="G309" s="73">
        <v>3.55</v>
      </c>
      <c r="H309" s="39">
        <v>16.36</v>
      </c>
      <c r="I309" s="39">
        <v>20.52</v>
      </c>
      <c r="J309" s="39"/>
      <c r="K309" s="39"/>
      <c r="L309" s="39">
        <v>19.71</v>
      </c>
      <c r="M309" s="39"/>
      <c r="N309" s="39"/>
      <c r="O309" s="39">
        <v>39.42</v>
      </c>
    </row>
    <row r="310" spans="1:15" x14ac:dyDescent="0.2">
      <c r="A310" s="62"/>
      <c r="B310" s="63"/>
      <c r="C310" s="63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</row>
    <row r="311" spans="1:15" x14ac:dyDescent="0.2">
      <c r="A311" s="64" t="s">
        <v>252</v>
      </c>
      <c r="B311" s="65"/>
      <c r="C311" s="65"/>
      <c r="D311" s="65"/>
      <c r="E311" s="65"/>
      <c r="F311" s="71"/>
      <c r="G311" s="71"/>
      <c r="H311" s="65"/>
      <c r="I311" s="65"/>
      <c r="J311" s="65"/>
      <c r="K311" s="65"/>
      <c r="L311" s="65"/>
      <c r="M311" s="65"/>
      <c r="N311" s="65"/>
      <c r="O311" s="65"/>
    </row>
    <row r="312" spans="1:15" ht="18" x14ac:dyDescent="0.2">
      <c r="A312" s="56" t="s">
        <v>14</v>
      </c>
      <c r="B312" s="55" t="s">
        <v>15</v>
      </c>
      <c r="C312" s="55" t="s">
        <v>16</v>
      </c>
      <c r="D312" s="55" t="s">
        <v>17</v>
      </c>
      <c r="E312" s="57" t="s">
        <v>18</v>
      </c>
      <c r="F312" s="53" t="s">
        <v>19</v>
      </c>
      <c r="G312" s="54" t="s">
        <v>20</v>
      </c>
      <c r="H312" s="55" t="s">
        <v>21</v>
      </c>
      <c r="I312" s="53" t="s">
        <v>22</v>
      </c>
      <c r="J312" s="55" t="s">
        <v>33</v>
      </c>
      <c r="K312" s="55" t="s">
        <v>34</v>
      </c>
      <c r="L312" s="55" t="s">
        <v>23</v>
      </c>
      <c r="M312" s="55" t="s">
        <v>35</v>
      </c>
      <c r="N312" s="55" t="s">
        <v>36</v>
      </c>
      <c r="O312" s="55" t="s">
        <v>24</v>
      </c>
    </row>
    <row r="313" spans="1:15" ht="18" x14ac:dyDescent="0.2">
      <c r="A313" s="58" t="s">
        <v>82</v>
      </c>
      <c r="B313" s="29" t="s">
        <v>253</v>
      </c>
      <c r="C313" s="29" t="s">
        <v>254</v>
      </c>
      <c r="D313" s="29" t="s">
        <v>31</v>
      </c>
      <c r="E313" s="30">
        <v>1</v>
      </c>
      <c r="F313" s="76">
        <f t="shared" ref="F313:F322" si="18">H313-G313</f>
        <v>8.81</v>
      </c>
      <c r="G313" s="77">
        <f t="shared" ref="G313:G322" si="19">H313/2</f>
        <v>8.81</v>
      </c>
      <c r="H313" s="32">
        <v>17.62</v>
      </c>
      <c r="I313" s="32">
        <v>20.52</v>
      </c>
      <c r="J313" s="32"/>
      <c r="K313" s="32"/>
      <c r="L313" s="32">
        <v>21.23</v>
      </c>
      <c r="M313" s="32"/>
      <c r="N313" s="32"/>
      <c r="O313" s="32">
        <v>21.23</v>
      </c>
    </row>
    <row r="314" spans="1:15" ht="18" x14ac:dyDescent="0.2">
      <c r="A314" s="58" t="s">
        <v>64</v>
      </c>
      <c r="B314" s="29" t="s">
        <v>255</v>
      </c>
      <c r="C314" s="29" t="s">
        <v>256</v>
      </c>
      <c r="D314" s="29" t="s">
        <v>31</v>
      </c>
      <c r="E314" s="30">
        <v>1</v>
      </c>
      <c r="F314" s="76">
        <f t="shared" si="18"/>
        <v>12.545</v>
      </c>
      <c r="G314" s="77">
        <f t="shared" si="19"/>
        <v>12.545</v>
      </c>
      <c r="H314" s="32">
        <v>25.09</v>
      </c>
      <c r="I314" s="32">
        <v>20.52</v>
      </c>
      <c r="J314" s="32"/>
      <c r="K314" s="32"/>
      <c r="L314" s="32">
        <v>30.23</v>
      </c>
      <c r="M314" s="32"/>
      <c r="N314" s="32"/>
      <c r="O314" s="32">
        <v>30.23</v>
      </c>
    </row>
    <row r="315" spans="1:15" ht="18" x14ac:dyDescent="0.2">
      <c r="A315" s="58" t="s">
        <v>82</v>
      </c>
      <c r="B315" s="29" t="s">
        <v>257</v>
      </c>
      <c r="C315" s="29" t="s">
        <v>258</v>
      </c>
      <c r="D315" s="29" t="s">
        <v>31</v>
      </c>
      <c r="E315" s="30">
        <v>4</v>
      </c>
      <c r="F315" s="76">
        <f t="shared" si="18"/>
        <v>31.445</v>
      </c>
      <c r="G315" s="77">
        <f t="shared" si="19"/>
        <v>31.445</v>
      </c>
      <c r="H315" s="32">
        <v>62.89</v>
      </c>
      <c r="I315" s="32">
        <v>20.52</v>
      </c>
      <c r="J315" s="32"/>
      <c r="K315" s="32"/>
      <c r="L315" s="32">
        <v>75.790000000000006</v>
      </c>
      <c r="M315" s="32"/>
      <c r="N315" s="32"/>
      <c r="O315" s="34">
        <v>303.16000000000003</v>
      </c>
    </row>
    <row r="316" spans="1:15" ht="27" x14ac:dyDescent="0.2">
      <c r="A316" s="58" t="s">
        <v>82</v>
      </c>
      <c r="B316" s="29" t="s">
        <v>259</v>
      </c>
      <c r="C316" s="29" t="s">
        <v>260</v>
      </c>
      <c r="D316" s="29" t="s">
        <v>31</v>
      </c>
      <c r="E316" s="30">
        <v>1</v>
      </c>
      <c r="F316" s="76">
        <f t="shared" si="18"/>
        <v>84.855000000000004</v>
      </c>
      <c r="G316" s="77">
        <f t="shared" si="19"/>
        <v>84.855000000000004</v>
      </c>
      <c r="H316" s="34">
        <v>169.71</v>
      </c>
      <c r="I316" s="32">
        <v>20.52</v>
      </c>
      <c r="J316" s="32"/>
      <c r="K316" s="32"/>
      <c r="L316" s="34">
        <v>204.53</v>
      </c>
      <c r="M316" s="34"/>
      <c r="N316" s="34"/>
      <c r="O316" s="34">
        <v>204.53</v>
      </c>
    </row>
    <row r="317" spans="1:15" ht="18" x14ac:dyDescent="0.2">
      <c r="A317" s="58" t="s">
        <v>82</v>
      </c>
      <c r="B317" s="29" t="s">
        <v>261</v>
      </c>
      <c r="C317" s="29" t="s">
        <v>262</v>
      </c>
      <c r="D317" s="29" t="s">
        <v>31</v>
      </c>
      <c r="E317" s="30">
        <v>4</v>
      </c>
      <c r="F317" s="76">
        <f t="shared" si="18"/>
        <v>15.57</v>
      </c>
      <c r="G317" s="77">
        <f t="shared" si="19"/>
        <v>15.57</v>
      </c>
      <c r="H317" s="32">
        <v>31.14</v>
      </c>
      <c r="I317" s="32">
        <v>20.52</v>
      </c>
      <c r="J317" s="32"/>
      <c r="K317" s="32"/>
      <c r="L317" s="32">
        <v>37.520000000000003</v>
      </c>
      <c r="M317" s="32"/>
      <c r="N317" s="32"/>
      <c r="O317" s="34">
        <v>150.08000000000001</v>
      </c>
    </row>
    <row r="318" spans="1:15" ht="27" x14ac:dyDescent="0.2">
      <c r="A318" s="58" t="s">
        <v>82</v>
      </c>
      <c r="B318" s="29" t="s">
        <v>263</v>
      </c>
      <c r="C318" s="29" t="s">
        <v>264</v>
      </c>
      <c r="D318" s="29" t="s">
        <v>31</v>
      </c>
      <c r="E318" s="30">
        <v>1</v>
      </c>
      <c r="F318" s="76">
        <f t="shared" si="18"/>
        <v>511.96499999999997</v>
      </c>
      <c r="G318" s="77">
        <f t="shared" si="19"/>
        <v>511.96499999999997</v>
      </c>
      <c r="H318" s="33">
        <v>1023.93</v>
      </c>
      <c r="I318" s="32">
        <v>20.52</v>
      </c>
      <c r="J318" s="32"/>
      <c r="K318" s="32"/>
      <c r="L318" s="33">
        <v>1234.04</v>
      </c>
      <c r="M318" s="33"/>
      <c r="N318" s="33"/>
      <c r="O318" s="33">
        <v>1234.04</v>
      </c>
    </row>
    <row r="319" spans="1:15" ht="36" x14ac:dyDescent="0.2">
      <c r="A319" s="58" t="s">
        <v>186</v>
      </c>
      <c r="B319" s="29" t="s">
        <v>265</v>
      </c>
      <c r="C319" s="29" t="s">
        <v>266</v>
      </c>
      <c r="D319" s="29" t="s">
        <v>31</v>
      </c>
      <c r="E319" s="30">
        <v>1</v>
      </c>
      <c r="F319" s="76">
        <f t="shared" si="18"/>
        <v>22.254999999999999</v>
      </c>
      <c r="G319" s="77">
        <f t="shared" si="19"/>
        <v>22.254999999999999</v>
      </c>
      <c r="H319" s="32">
        <v>44.51</v>
      </c>
      <c r="I319" s="32">
        <v>20.52</v>
      </c>
      <c r="J319" s="32"/>
      <c r="K319" s="32"/>
      <c r="L319" s="32">
        <v>53.64</v>
      </c>
      <c r="M319" s="32"/>
      <c r="N319" s="32"/>
      <c r="O319" s="32">
        <v>53.64</v>
      </c>
    </row>
    <row r="320" spans="1:15" ht="36" x14ac:dyDescent="0.2">
      <c r="A320" s="58" t="s">
        <v>186</v>
      </c>
      <c r="B320" s="29" t="s">
        <v>267</v>
      </c>
      <c r="C320" s="29" t="s">
        <v>268</v>
      </c>
      <c r="D320" s="29" t="s">
        <v>31</v>
      </c>
      <c r="E320" s="30">
        <v>1</v>
      </c>
      <c r="F320" s="76">
        <f t="shared" si="18"/>
        <v>269.39499999999998</v>
      </c>
      <c r="G320" s="77">
        <f t="shared" si="19"/>
        <v>269.39499999999998</v>
      </c>
      <c r="H320" s="34">
        <v>538.79</v>
      </c>
      <c r="I320" s="32">
        <v>20.52</v>
      </c>
      <c r="J320" s="32"/>
      <c r="K320" s="32"/>
      <c r="L320" s="34">
        <v>649.34</v>
      </c>
      <c r="M320" s="34"/>
      <c r="N320" s="34"/>
      <c r="O320" s="34">
        <v>649.34</v>
      </c>
    </row>
    <row r="321" spans="1:15" ht="27" x14ac:dyDescent="0.2">
      <c r="A321" s="58" t="s">
        <v>186</v>
      </c>
      <c r="B321" s="29" t="s">
        <v>269</v>
      </c>
      <c r="C321" s="29" t="s">
        <v>270</v>
      </c>
      <c r="D321" s="29" t="s">
        <v>31</v>
      </c>
      <c r="E321" s="30">
        <v>1</v>
      </c>
      <c r="F321" s="76">
        <f t="shared" si="18"/>
        <v>63.365000000000002</v>
      </c>
      <c r="G321" s="77">
        <f t="shared" si="19"/>
        <v>63.365000000000002</v>
      </c>
      <c r="H321" s="34">
        <v>126.73</v>
      </c>
      <c r="I321" s="32">
        <v>20.52</v>
      </c>
      <c r="J321" s="32"/>
      <c r="K321" s="32"/>
      <c r="L321" s="34">
        <v>152.72999999999999</v>
      </c>
      <c r="M321" s="34"/>
      <c r="N321" s="34"/>
      <c r="O321" s="34">
        <v>152.72999999999999</v>
      </c>
    </row>
    <row r="322" spans="1:15" ht="18" x14ac:dyDescent="0.2">
      <c r="A322" s="58" t="s">
        <v>186</v>
      </c>
      <c r="B322" s="29" t="s">
        <v>271</v>
      </c>
      <c r="C322" s="29" t="s">
        <v>272</v>
      </c>
      <c r="D322" s="29" t="s">
        <v>31</v>
      </c>
      <c r="E322" s="30">
        <v>1</v>
      </c>
      <c r="F322" s="76">
        <f t="shared" si="18"/>
        <v>79.724999999999994</v>
      </c>
      <c r="G322" s="77">
        <f t="shared" si="19"/>
        <v>79.724999999999994</v>
      </c>
      <c r="H322" s="34">
        <v>159.44999999999999</v>
      </c>
      <c r="I322" s="32">
        <v>20.52</v>
      </c>
      <c r="J322" s="32"/>
      <c r="K322" s="32"/>
      <c r="L322" s="34">
        <v>192.16</v>
      </c>
      <c r="M322" s="34"/>
      <c r="N322" s="34"/>
      <c r="O322" s="34">
        <v>192.16</v>
      </c>
    </row>
    <row r="323" spans="1:15" ht="27" x14ac:dyDescent="0.2">
      <c r="A323" s="59" t="s">
        <v>65</v>
      </c>
      <c r="B323" s="36">
        <v>89726</v>
      </c>
      <c r="C323" s="35" t="s">
        <v>273</v>
      </c>
      <c r="D323" s="35" t="s">
        <v>31</v>
      </c>
      <c r="E323" s="40">
        <v>2</v>
      </c>
      <c r="F323" s="73">
        <v>4.46</v>
      </c>
      <c r="G323" s="73">
        <v>6.16</v>
      </c>
      <c r="H323" s="39">
        <v>10.62</v>
      </c>
      <c r="I323" s="39">
        <v>20.52</v>
      </c>
      <c r="J323" s="39"/>
      <c r="K323" s="39"/>
      <c r="L323" s="39">
        <v>12.79</v>
      </c>
      <c r="M323" s="39"/>
      <c r="N323" s="39"/>
      <c r="O323" s="39">
        <v>25.58</v>
      </c>
    </row>
    <row r="324" spans="1:15" ht="27" x14ac:dyDescent="0.2">
      <c r="A324" s="59" t="s">
        <v>65</v>
      </c>
      <c r="B324" s="36">
        <v>89732</v>
      </c>
      <c r="C324" s="35" t="s">
        <v>274</v>
      </c>
      <c r="D324" s="35" t="s">
        <v>31</v>
      </c>
      <c r="E324" s="40">
        <v>8</v>
      </c>
      <c r="F324" s="73">
        <v>8.41</v>
      </c>
      <c r="G324" s="73">
        <v>6.67</v>
      </c>
      <c r="H324" s="39">
        <v>15.08</v>
      </c>
      <c r="I324" s="39">
        <v>20.52</v>
      </c>
      <c r="J324" s="39"/>
      <c r="K324" s="39"/>
      <c r="L324" s="39">
        <v>18.170000000000002</v>
      </c>
      <c r="M324" s="39"/>
      <c r="N324" s="39"/>
      <c r="O324" s="42">
        <v>145.36000000000001</v>
      </c>
    </row>
    <row r="325" spans="1:15" ht="27" x14ac:dyDescent="0.2">
      <c r="A325" s="59" t="s">
        <v>65</v>
      </c>
      <c r="B325" s="36">
        <v>89724</v>
      </c>
      <c r="C325" s="35" t="s">
        <v>275</v>
      </c>
      <c r="D325" s="35" t="s">
        <v>31</v>
      </c>
      <c r="E325" s="37">
        <v>15</v>
      </c>
      <c r="F325" s="73">
        <v>4.29</v>
      </c>
      <c r="G325" s="73">
        <v>6.16</v>
      </c>
      <c r="H325" s="39">
        <v>10.45</v>
      </c>
      <c r="I325" s="39">
        <v>20.52</v>
      </c>
      <c r="J325" s="39"/>
      <c r="K325" s="39"/>
      <c r="L325" s="39">
        <v>12.59</v>
      </c>
      <c r="M325" s="39"/>
      <c r="N325" s="39"/>
      <c r="O325" s="42">
        <v>188.85</v>
      </c>
    </row>
    <row r="326" spans="1:15" ht="27" x14ac:dyDescent="0.2">
      <c r="A326" s="59" t="s">
        <v>65</v>
      </c>
      <c r="B326" s="36">
        <v>89731</v>
      </c>
      <c r="C326" s="35" t="s">
        <v>276</v>
      </c>
      <c r="D326" s="35" t="s">
        <v>31</v>
      </c>
      <c r="E326" s="40">
        <v>3</v>
      </c>
      <c r="F326" s="73">
        <v>7.86</v>
      </c>
      <c r="G326" s="73">
        <v>6.67</v>
      </c>
      <c r="H326" s="39">
        <v>14.53</v>
      </c>
      <c r="I326" s="39">
        <v>20.52</v>
      </c>
      <c r="J326" s="39"/>
      <c r="K326" s="39"/>
      <c r="L326" s="39">
        <v>17.510000000000002</v>
      </c>
      <c r="M326" s="39"/>
      <c r="N326" s="39"/>
      <c r="O326" s="39">
        <v>52.53</v>
      </c>
    </row>
    <row r="327" spans="1:15" ht="27" x14ac:dyDescent="0.2">
      <c r="A327" s="59" t="s">
        <v>65</v>
      </c>
      <c r="B327" s="36">
        <v>89744</v>
      </c>
      <c r="C327" s="35" t="s">
        <v>277</v>
      </c>
      <c r="D327" s="35" t="s">
        <v>31</v>
      </c>
      <c r="E327" s="40">
        <v>4</v>
      </c>
      <c r="F327" s="67">
        <v>16.53</v>
      </c>
      <c r="G327" s="73">
        <v>9.31</v>
      </c>
      <c r="H327" s="39">
        <v>25.84</v>
      </c>
      <c r="I327" s="39">
        <v>20.52</v>
      </c>
      <c r="J327" s="39"/>
      <c r="K327" s="39"/>
      <c r="L327" s="39">
        <v>31.14</v>
      </c>
      <c r="M327" s="39"/>
      <c r="N327" s="39"/>
      <c r="O327" s="42">
        <v>124.56</v>
      </c>
    </row>
    <row r="328" spans="1:15" ht="27" x14ac:dyDescent="0.2">
      <c r="A328" s="59" t="s">
        <v>65</v>
      </c>
      <c r="B328" s="36">
        <v>89825</v>
      </c>
      <c r="C328" s="35" t="s">
        <v>278</v>
      </c>
      <c r="D328" s="35" t="s">
        <v>31</v>
      </c>
      <c r="E328" s="40">
        <v>2</v>
      </c>
      <c r="F328" s="67">
        <v>12.93</v>
      </c>
      <c r="G328" s="73">
        <v>2.19</v>
      </c>
      <c r="H328" s="39">
        <v>15.12</v>
      </c>
      <c r="I328" s="39">
        <v>20.52</v>
      </c>
      <c r="J328" s="39"/>
      <c r="K328" s="39"/>
      <c r="L328" s="39">
        <v>18.22</v>
      </c>
      <c r="M328" s="39"/>
      <c r="N328" s="39"/>
      <c r="O328" s="39">
        <v>36.44</v>
      </c>
    </row>
    <row r="329" spans="1:15" ht="27" x14ac:dyDescent="0.2">
      <c r="A329" s="59" t="s">
        <v>65</v>
      </c>
      <c r="B329" s="36">
        <v>89785</v>
      </c>
      <c r="C329" s="35" t="s">
        <v>279</v>
      </c>
      <c r="D329" s="35" t="s">
        <v>31</v>
      </c>
      <c r="E329" s="40">
        <v>5</v>
      </c>
      <c r="F329" s="67">
        <v>15.61</v>
      </c>
      <c r="G329" s="73">
        <v>8.9</v>
      </c>
      <c r="H329" s="39">
        <v>24.51</v>
      </c>
      <c r="I329" s="39">
        <v>20.52</v>
      </c>
      <c r="J329" s="39"/>
      <c r="K329" s="39"/>
      <c r="L329" s="39">
        <v>29.53</v>
      </c>
      <c r="M329" s="39"/>
      <c r="N329" s="39"/>
      <c r="O329" s="42">
        <v>147.65</v>
      </c>
    </row>
    <row r="330" spans="1:15" ht="27" x14ac:dyDescent="0.2">
      <c r="A330" s="59" t="s">
        <v>65</v>
      </c>
      <c r="B330" s="36">
        <v>89795</v>
      </c>
      <c r="C330" s="35" t="s">
        <v>280</v>
      </c>
      <c r="D330" s="35" t="s">
        <v>31</v>
      </c>
      <c r="E330" s="40">
        <v>4</v>
      </c>
      <c r="F330" s="67">
        <v>25.79</v>
      </c>
      <c r="G330" s="67">
        <v>10.65</v>
      </c>
      <c r="H330" s="39">
        <v>36.44</v>
      </c>
      <c r="I330" s="39">
        <v>20.52</v>
      </c>
      <c r="J330" s="39"/>
      <c r="K330" s="39"/>
      <c r="L330" s="39">
        <v>43.91</v>
      </c>
      <c r="M330" s="39"/>
      <c r="N330" s="39"/>
      <c r="O330" s="42">
        <v>175.64</v>
      </c>
    </row>
    <row r="331" spans="1:15" ht="27" x14ac:dyDescent="0.2">
      <c r="A331" s="59" t="s">
        <v>65</v>
      </c>
      <c r="B331" s="36">
        <v>89735</v>
      </c>
      <c r="C331" s="35" t="s">
        <v>281</v>
      </c>
      <c r="D331" s="35" t="s">
        <v>31</v>
      </c>
      <c r="E331" s="40">
        <v>5</v>
      </c>
      <c r="F331" s="67">
        <v>15.83</v>
      </c>
      <c r="G331" s="73">
        <v>6.66</v>
      </c>
      <c r="H331" s="39">
        <v>22.49</v>
      </c>
      <c r="I331" s="39">
        <v>20.52</v>
      </c>
      <c r="J331" s="39"/>
      <c r="K331" s="39"/>
      <c r="L331" s="39">
        <v>27.1</v>
      </c>
      <c r="M331" s="39"/>
      <c r="N331" s="39"/>
      <c r="O331" s="42">
        <v>135.5</v>
      </c>
    </row>
    <row r="332" spans="1:15" ht="27" x14ac:dyDescent="0.2">
      <c r="A332" s="59" t="s">
        <v>65</v>
      </c>
      <c r="B332" s="36">
        <v>89750</v>
      </c>
      <c r="C332" s="35" t="s">
        <v>282</v>
      </c>
      <c r="D332" s="35" t="s">
        <v>31</v>
      </c>
      <c r="E332" s="37">
        <v>11</v>
      </c>
      <c r="F332" s="67">
        <v>54</v>
      </c>
      <c r="G332" s="73">
        <v>9.3000000000000007</v>
      </c>
      <c r="H332" s="39">
        <v>63.3</v>
      </c>
      <c r="I332" s="39">
        <v>20.52</v>
      </c>
      <c r="J332" s="39"/>
      <c r="K332" s="39"/>
      <c r="L332" s="39">
        <v>76.28</v>
      </c>
      <c r="M332" s="39"/>
      <c r="N332" s="39"/>
      <c r="O332" s="42">
        <v>839.08</v>
      </c>
    </row>
    <row r="333" spans="1:15" ht="27" x14ac:dyDescent="0.2">
      <c r="A333" s="59" t="s">
        <v>65</v>
      </c>
      <c r="B333" s="36">
        <v>89549</v>
      </c>
      <c r="C333" s="35" t="s">
        <v>283</v>
      </c>
      <c r="D333" s="35" t="s">
        <v>31</v>
      </c>
      <c r="E333" s="40">
        <v>2</v>
      </c>
      <c r="F333" s="67">
        <v>13.81</v>
      </c>
      <c r="G333" s="73">
        <v>2.48</v>
      </c>
      <c r="H333" s="39">
        <v>16.29</v>
      </c>
      <c r="I333" s="39">
        <v>20.52</v>
      </c>
      <c r="J333" s="39"/>
      <c r="K333" s="39"/>
      <c r="L333" s="39">
        <v>19.63</v>
      </c>
      <c r="M333" s="39"/>
      <c r="N333" s="39"/>
      <c r="O333" s="39">
        <v>39.26</v>
      </c>
    </row>
    <row r="334" spans="1:15" ht="27" x14ac:dyDescent="0.2">
      <c r="A334" s="59" t="s">
        <v>65</v>
      </c>
      <c r="B334" s="36">
        <v>89753</v>
      </c>
      <c r="C334" s="35" t="s">
        <v>284</v>
      </c>
      <c r="D334" s="35" t="s">
        <v>31</v>
      </c>
      <c r="E334" s="40">
        <v>5</v>
      </c>
      <c r="F334" s="73">
        <v>4.53</v>
      </c>
      <c r="G334" s="73">
        <v>4.45</v>
      </c>
      <c r="H334" s="38">
        <v>8.98</v>
      </c>
      <c r="I334" s="39">
        <v>20.52</v>
      </c>
      <c r="J334" s="39"/>
      <c r="K334" s="39"/>
      <c r="L334" s="39">
        <v>10.82</v>
      </c>
      <c r="M334" s="39"/>
      <c r="N334" s="39"/>
      <c r="O334" s="39">
        <v>54.1</v>
      </c>
    </row>
    <row r="335" spans="1:15" ht="27" x14ac:dyDescent="0.2">
      <c r="A335" s="59" t="s">
        <v>65</v>
      </c>
      <c r="B335" s="36">
        <v>89774</v>
      </c>
      <c r="C335" s="35" t="s">
        <v>285</v>
      </c>
      <c r="D335" s="35" t="s">
        <v>31</v>
      </c>
      <c r="E335" s="40">
        <v>1</v>
      </c>
      <c r="F335" s="73">
        <v>9.09</v>
      </c>
      <c r="G335" s="73">
        <v>5.33</v>
      </c>
      <c r="H335" s="39">
        <v>14.42</v>
      </c>
      <c r="I335" s="39">
        <v>20.52</v>
      </c>
      <c r="J335" s="39"/>
      <c r="K335" s="39"/>
      <c r="L335" s="39">
        <v>17.37</v>
      </c>
      <c r="M335" s="39"/>
      <c r="N335" s="39"/>
      <c r="O335" s="39">
        <v>17.37</v>
      </c>
    </row>
    <row r="336" spans="1:15" ht="27" x14ac:dyDescent="0.2">
      <c r="A336" s="59" t="s">
        <v>65</v>
      </c>
      <c r="B336" s="36">
        <v>89779</v>
      </c>
      <c r="C336" s="35" t="s">
        <v>286</v>
      </c>
      <c r="D336" s="35" t="s">
        <v>31</v>
      </c>
      <c r="E336" s="37">
        <v>16</v>
      </c>
      <c r="F336" s="67">
        <v>23.7</v>
      </c>
      <c r="G336" s="73">
        <v>6.2</v>
      </c>
      <c r="H336" s="39">
        <v>29.9</v>
      </c>
      <c r="I336" s="39">
        <v>20.52</v>
      </c>
      <c r="J336" s="39"/>
      <c r="K336" s="39"/>
      <c r="L336" s="39">
        <v>36.03</v>
      </c>
      <c r="M336" s="39"/>
      <c r="N336" s="39"/>
      <c r="O336" s="42">
        <v>576.48</v>
      </c>
    </row>
    <row r="337" spans="1:15" ht="27" x14ac:dyDescent="0.2">
      <c r="A337" s="59" t="s">
        <v>65</v>
      </c>
      <c r="B337" s="36">
        <v>89711</v>
      </c>
      <c r="C337" s="35" t="s">
        <v>287</v>
      </c>
      <c r="D337" s="35" t="s">
        <v>29</v>
      </c>
      <c r="E337" s="37">
        <v>10.3</v>
      </c>
      <c r="F337" s="73">
        <v>7.17</v>
      </c>
      <c r="G337" s="67">
        <v>14.16</v>
      </c>
      <c r="H337" s="39">
        <v>21.33</v>
      </c>
      <c r="I337" s="39">
        <v>20.52</v>
      </c>
      <c r="J337" s="39"/>
      <c r="K337" s="39"/>
      <c r="L337" s="39">
        <v>25.7</v>
      </c>
      <c r="M337" s="39"/>
      <c r="N337" s="39"/>
      <c r="O337" s="42">
        <v>264.70999999999998</v>
      </c>
    </row>
    <row r="338" spans="1:15" ht="27" x14ac:dyDescent="0.2">
      <c r="A338" s="59" t="s">
        <v>65</v>
      </c>
      <c r="B338" s="36">
        <v>89712</v>
      </c>
      <c r="C338" s="35" t="s">
        <v>288</v>
      </c>
      <c r="D338" s="35" t="s">
        <v>29</v>
      </c>
      <c r="E338" s="37">
        <v>44.09</v>
      </c>
      <c r="F338" s="67">
        <v>10.67</v>
      </c>
      <c r="G338" s="67">
        <v>15.41</v>
      </c>
      <c r="H338" s="39">
        <v>26.08</v>
      </c>
      <c r="I338" s="39">
        <v>20.52</v>
      </c>
      <c r="J338" s="39"/>
      <c r="K338" s="39"/>
      <c r="L338" s="39">
        <v>31.43</v>
      </c>
      <c r="M338" s="39"/>
      <c r="N338" s="39"/>
      <c r="O338" s="44">
        <v>1385.74</v>
      </c>
    </row>
    <row r="339" spans="1:15" ht="27" x14ac:dyDescent="0.2">
      <c r="A339" s="59" t="s">
        <v>65</v>
      </c>
      <c r="B339" s="36">
        <v>89713</v>
      </c>
      <c r="C339" s="35" t="s">
        <v>289</v>
      </c>
      <c r="D339" s="35" t="s">
        <v>29</v>
      </c>
      <c r="E339" s="37">
        <v>14.22</v>
      </c>
      <c r="F339" s="67">
        <v>13.76</v>
      </c>
      <c r="G339" s="67">
        <v>18.46</v>
      </c>
      <c r="H339" s="39">
        <v>32.22</v>
      </c>
      <c r="I339" s="39">
        <v>20.52</v>
      </c>
      <c r="J339" s="39"/>
      <c r="K339" s="39"/>
      <c r="L339" s="39">
        <v>38.83</v>
      </c>
      <c r="M339" s="39"/>
      <c r="N339" s="39"/>
      <c r="O339" s="42">
        <v>552.16</v>
      </c>
    </row>
    <row r="340" spans="1:15" ht="27" x14ac:dyDescent="0.2">
      <c r="A340" s="59" t="s">
        <v>65</v>
      </c>
      <c r="B340" s="36">
        <v>89714</v>
      </c>
      <c r="C340" s="35" t="s">
        <v>290</v>
      </c>
      <c r="D340" s="35" t="s">
        <v>29</v>
      </c>
      <c r="E340" s="37">
        <v>75.61</v>
      </c>
      <c r="F340" s="67">
        <v>14.83</v>
      </c>
      <c r="G340" s="67">
        <v>21.51</v>
      </c>
      <c r="H340" s="39">
        <v>36.340000000000003</v>
      </c>
      <c r="I340" s="39">
        <v>20.52</v>
      </c>
      <c r="J340" s="39"/>
      <c r="K340" s="39"/>
      <c r="L340" s="39">
        <v>43.79</v>
      </c>
      <c r="M340" s="39"/>
      <c r="N340" s="39"/>
      <c r="O340" s="44">
        <v>3310.96</v>
      </c>
    </row>
    <row r="341" spans="1:15" ht="18" x14ac:dyDescent="0.2">
      <c r="A341" s="59" t="s">
        <v>65</v>
      </c>
      <c r="B341" s="36">
        <v>89849</v>
      </c>
      <c r="C341" s="35" t="s">
        <v>291</v>
      </c>
      <c r="D341" s="35" t="s">
        <v>29</v>
      </c>
      <c r="E341" s="37">
        <v>18.559999999999999</v>
      </c>
      <c r="F341" s="67">
        <v>32.97</v>
      </c>
      <c r="G341" s="67">
        <v>15.04</v>
      </c>
      <c r="H341" s="39">
        <v>48.01</v>
      </c>
      <c r="I341" s="39">
        <v>20.52</v>
      </c>
      <c r="J341" s="39"/>
      <c r="K341" s="39"/>
      <c r="L341" s="39">
        <v>57.86</v>
      </c>
      <c r="M341" s="39"/>
      <c r="N341" s="39"/>
      <c r="O341" s="44">
        <v>1073.8800000000001</v>
      </c>
    </row>
    <row r="342" spans="1:15" ht="27" x14ac:dyDescent="0.2">
      <c r="A342" s="59" t="s">
        <v>65</v>
      </c>
      <c r="B342" s="36">
        <v>97906</v>
      </c>
      <c r="C342" s="35" t="s">
        <v>292</v>
      </c>
      <c r="D342" s="35" t="s">
        <v>31</v>
      </c>
      <c r="E342" s="40">
        <v>2</v>
      </c>
      <c r="F342" s="74">
        <v>260.93</v>
      </c>
      <c r="G342" s="74">
        <v>230.38</v>
      </c>
      <c r="H342" s="42">
        <v>491.31</v>
      </c>
      <c r="I342" s="39">
        <v>20.52</v>
      </c>
      <c r="J342" s="39"/>
      <c r="K342" s="39"/>
      <c r="L342" s="42">
        <v>592.12</v>
      </c>
      <c r="M342" s="42"/>
      <c r="N342" s="42"/>
      <c r="O342" s="44">
        <v>1184.24</v>
      </c>
    </row>
    <row r="343" spans="1:15" ht="18" x14ac:dyDescent="0.2">
      <c r="A343" s="59" t="s">
        <v>65</v>
      </c>
      <c r="B343" s="36">
        <v>90724</v>
      </c>
      <c r="C343" s="35" t="s">
        <v>293</v>
      </c>
      <c r="D343" s="35" t="s">
        <v>31</v>
      </c>
      <c r="E343" s="40">
        <v>3</v>
      </c>
      <c r="F343" s="73">
        <v>4.47</v>
      </c>
      <c r="G343" s="67">
        <v>17.13</v>
      </c>
      <c r="H343" s="39">
        <v>21.6</v>
      </c>
      <c r="I343" s="39">
        <v>20.52</v>
      </c>
      <c r="J343" s="39"/>
      <c r="K343" s="39"/>
      <c r="L343" s="39">
        <v>26.03</v>
      </c>
      <c r="M343" s="39"/>
      <c r="N343" s="39"/>
      <c r="O343" s="39">
        <v>78.09</v>
      </c>
    </row>
    <row r="344" spans="1:15" ht="18" x14ac:dyDescent="0.2">
      <c r="A344" s="59" t="s">
        <v>65</v>
      </c>
      <c r="B344" s="36">
        <v>90725</v>
      </c>
      <c r="C344" s="35" t="s">
        <v>294</v>
      </c>
      <c r="D344" s="35" t="s">
        <v>31</v>
      </c>
      <c r="E344" s="40">
        <v>6</v>
      </c>
      <c r="F344" s="73">
        <v>5.61</v>
      </c>
      <c r="G344" s="67">
        <v>21.01</v>
      </c>
      <c r="H344" s="39">
        <v>26.62</v>
      </c>
      <c r="I344" s="39">
        <v>20.52</v>
      </c>
      <c r="J344" s="39"/>
      <c r="K344" s="39"/>
      <c r="L344" s="39">
        <v>32.08</v>
      </c>
      <c r="M344" s="39"/>
      <c r="N344" s="39"/>
      <c r="O344" s="42">
        <v>192.48</v>
      </c>
    </row>
    <row r="345" spans="1:15" ht="27" x14ac:dyDescent="0.2">
      <c r="A345" s="59" t="s">
        <v>65</v>
      </c>
      <c r="B345" s="36">
        <v>90443</v>
      </c>
      <c r="C345" s="35" t="s">
        <v>216</v>
      </c>
      <c r="D345" s="35" t="s">
        <v>29</v>
      </c>
      <c r="E345" s="40">
        <v>3.6</v>
      </c>
      <c r="F345" s="73">
        <v>0.97</v>
      </c>
      <c r="G345" s="73">
        <v>7.97</v>
      </c>
      <c r="H345" s="38">
        <v>8.94</v>
      </c>
      <c r="I345" s="39">
        <v>20.52</v>
      </c>
      <c r="J345" s="39"/>
      <c r="K345" s="39"/>
      <c r="L345" s="39">
        <v>10.77</v>
      </c>
      <c r="M345" s="39"/>
      <c r="N345" s="39"/>
      <c r="O345" s="39">
        <v>38.770000000000003</v>
      </c>
    </row>
    <row r="346" spans="1:15" ht="27" x14ac:dyDescent="0.2">
      <c r="A346" s="59" t="s">
        <v>65</v>
      </c>
      <c r="B346" s="36">
        <v>90466</v>
      </c>
      <c r="C346" s="35" t="s">
        <v>217</v>
      </c>
      <c r="D346" s="35" t="s">
        <v>29</v>
      </c>
      <c r="E346" s="40">
        <v>3.6</v>
      </c>
      <c r="F346" s="73">
        <v>4.32</v>
      </c>
      <c r="G346" s="67">
        <v>12.79</v>
      </c>
      <c r="H346" s="39">
        <v>17.11</v>
      </c>
      <c r="I346" s="39">
        <v>20.52</v>
      </c>
      <c r="J346" s="39"/>
      <c r="K346" s="39"/>
      <c r="L346" s="39">
        <v>20.62</v>
      </c>
      <c r="M346" s="39"/>
      <c r="N346" s="39"/>
      <c r="O346" s="39">
        <v>74.23</v>
      </c>
    </row>
    <row r="347" spans="1:15" ht="18" x14ac:dyDescent="0.2">
      <c r="A347" s="59" t="s">
        <v>65</v>
      </c>
      <c r="B347" s="36">
        <v>93358</v>
      </c>
      <c r="C347" s="35" t="s">
        <v>45</v>
      </c>
      <c r="D347" s="35" t="s">
        <v>30</v>
      </c>
      <c r="E347" s="37">
        <v>10.61</v>
      </c>
      <c r="F347" s="67">
        <v>15.72</v>
      </c>
      <c r="G347" s="67">
        <v>73.599999999999994</v>
      </c>
      <c r="H347" s="39">
        <v>89.32</v>
      </c>
      <c r="I347" s="39">
        <v>20.52</v>
      </c>
      <c r="J347" s="39"/>
      <c r="K347" s="39"/>
      <c r="L347" s="42">
        <v>107.64</v>
      </c>
      <c r="M347" s="42"/>
      <c r="N347" s="42"/>
      <c r="O347" s="44">
        <v>1142.06</v>
      </c>
    </row>
    <row r="348" spans="1:15" ht="36" x14ac:dyDescent="0.2">
      <c r="A348" s="59" t="s">
        <v>65</v>
      </c>
      <c r="B348" s="43">
        <v>100978</v>
      </c>
      <c r="C348" s="35" t="s">
        <v>77</v>
      </c>
      <c r="D348" s="35" t="s">
        <v>30</v>
      </c>
      <c r="E348" s="40">
        <v>0.42</v>
      </c>
      <c r="F348" s="73">
        <v>5.85</v>
      </c>
      <c r="G348" s="73">
        <v>1.22</v>
      </c>
      <c r="H348" s="38">
        <v>7.07</v>
      </c>
      <c r="I348" s="39">
        <v>20.52</v>
      </c>
      <c r="J348" s="39"/>
      <c r="K348" s="39"/>
      <c r="L348" s="38">
        <v>8.52</v>
      </c>
      <c r="M348" s="38"/>
      <c r="N348" s="38"/>
      <c r="O348" s="38">
        <v>3.57</v>
      </c>
    </row>
    <row r="349" spans="1:15" ht="18" x14ac:dyDescent="0.2">
      <c r="A349" s="59" t="s">
        <v>65</v>
      </c>
      <c r="B349" s="36">
        <v>95875</v>
      </c>
      <c r="C349" s="35" t="s">
        <v>78</v>
      </c>
      <c r="D349" s="35" t="s">
        <v>79</v>
      </c>
      <c r="E349" s="37">
        <v>12.6</v>
      </c>
      <c r="F349" s="73">
        <v>2.1</v>
      </c>
      <c r="G349" s="73">
        <v>0.37</v>
      </c>
      <c r="H349" s="38">
        <v>2.4700000000000002</v>
      </c>
      <c r="I349" s="39">
        <v>20.52</v>
      </c>
      <c r="J349" s="39"/>
      <c r="K349" s="39"/>
      <c r="L349" s="38">
        <v>2.97</v>
      </c>
      <c r="M349" s="38"/>
      <c r="N349" s="38"/>
      <c r="O349" s="39">
        <v>37.42</v>
      </c>
    </row>
    <row r="350" spans="1:15" ht="18" x14ac:dyDescent="0.2">
      <c r="A350" s="59" t="s">
        <v>65</v>
      </c>
      <c r="B350" s="36">
        <v>86916</v>
      </c>
      <c r="C350" s="35" t="s">
        <v>295</v>
      </c>
      <c r="D350" s="35" t="s">
        <v>31</v>
      </c>
      <c r="E350" s="40">
        <v>1</v>
      </c>
      <c r="F350" s="67">
        <v>17.12</v>
      </c>
      <c r="G350" s="73">
        <v>5.16</v>
      </c>
      <c r="H350" s="39">
        <v>22.28</v>
      </c>
      <c r="I350" s="39">
        <v>20.52</v>
      </c>
      <c r="J350" s="39"/>
      <c r="K350" s="39"/>
      <c r="L350" s="39">
        <v>26.85</v>
      </c>
      <c r="M350" s="39"/>
      <c r="N350" s="39"/>
      <c r="O350" s="39">
        <v>26.85</v>
      </c>
    </row>
    <row r="351" spans="1:15" ht="27" x14ac:dyDescent="0.2">
      <c r="A351" s="59" t="s">
        <v>65</v>
      </c>
      <c r="B351" s="43">
        <v>104345</v>
      </c>
      <c r="C351" s="35" t="s">
        <v>296</v>
      </c>
      <c r="D351" s="35" t="s">
        <v>31</v>
      </c>
      <c r="E351" s="40">
        <v>2</v>
      </c>
      <c r="F351" s="67">
        <v>27.21</v>
      </c>
      <c r="G351" s="67">
        <v>11.23</v>
      </c>
      <c r="H351" s="39">
        <v>38.44</v>
      </c>
      <c r="I351" s="39">
        <v>20.52</v>
      </c>
      <c r="J351" s="39"/>
      <c r="K351" s="39"/>
      <c r="L351" s="39">
        <v>46.32</v>
      </c>
      <c r="M351" s="39"/>
      <c r="N351" s="39"/>
      <c r="O351" s="39">
        <v>92.64</v>
      </c>
    </row>
    <row r="352" spans="1:15" ht="27" x14ac:dyDescent="0.2">
      <c r="A352" s="59" t="s">
        <v>65</v>
      </c>
      <c r="B352" s="36">
        <v>89708</v>
      </c>
      <c r="C352" s="35" t="s">
        <v>297</v>
      </c>
      <c r="D352" s="35" t="s">
        <v>31</v>
      </c>
      <c r="E352" s="40">
        <v>2</v>
      </c>
      <c r="F352" s="67">
        <v>85.05</v>
      </c>
      <c r="G352" s="67">
        <v>23.08</v>
      </c>
      <c r="H352" s="42">
        <v>108.13</v>
      </c>
      <c r="I352" s="39">
        <v>20.52</v>
      </c>
      <c r="J352" s="39"/>
      <c r="K352" s="39"/>
      <c r="L352" s="42">
        <v>130.31</v>
      </c>
      <c r="M352" s="42"/>
      <c r="N352" s="42"/>
      <c r="O352" s="42">
        <v>260.62</v>
      </c>
    </row>
    <row r="353" spans="1:15" ht="27" x14ac:dyDescent="0.2">
      <c r="A353" s="59" t="s">
        <v>65</v>
      </c>
      <c r="B353" s="36">
        <v>97978</v>
      </c>
      <c r="C353" s="35" t="s">
        <v>298</v>
      </c>
      <c r="D353" s="35" t="s">
        <v>31</v>
      </c>
      <c r="E353" s="40">
        <v>1</v>
      </c>
      <c r="F353" s="74">
        <v>767.89</v>
      </c>
      <c r="G353" s="74">
        <v>253.94</v>
      </c>
      <c r="H353" s="44">
        <v>1021.83</v>
      </c>
      <c r="I353" s="39">
        <v>20.52</v>
      </c>
      <c r="J353" s="39"/>
      <c r="K353" s="39"/>
      <c r="L353" s="44">
        <v>1231.5</v>
      </c>
      <c r="M353" s="44"/>
      <c r="N353" s="44"/>
      <c r="O353" s="44">
        <v>1231.5</v>
      </c>
    </row>
    <row r="354" spans="1:15" ht="18" x14ac:dyDescent="0.2">
      <c r="A354" s="59" t="s">
        <v>65</v>
      </c>
      <c r="B354" s="43">
        <v>101618</v>
      </c>
      <c r="C354" s="35" t="s">
        <v>46</v>
      </c>
      <c r="D354" s="35" t="s">
        <v>30</v>
      </c>
      <c r="E354" s="40">
        <v>0.54</v>
      </c>
      <c r="F354" s="74">
        <v>191.9</v>
      </c>
      <c r="G354" s="74">
        <v>114.48</v>
      </c>
      <c r="H354" s="42">
        <v>306.38</v>
      </c>
      <c r="I354" s="39">
        <v>20.52</v>
      </c>
      <c r="J354" s="39"/>
      <c r="K354" s="39"/>
      <c r="L354" s="42">
        <v>369.24</v>
      </c>
      <c r="M354" s="42"/>
      <c r="N354" s="42"/>
      <c r="O354" s="42">
        <v>199.38</v>
      </c>
    </row>
    <row r="355" spans="1:15" ht="27" x14ac:dyDescent="0.2">
      <c r="A355" s="59" t="s">
        <v>65</v>
      </c>
      <c r="B355" s="36">
        <v>91222</v>
      </c>
      <c r="C355" s="35" t="s">
        <v>233</v>
      </c>
      <c r="D355" s="35" t="s">
        <v>29</v>
      </c>
      <c r="E355" s="40">
        <v>7.38</v>
      </c>
      <c r="F355" s="73">
        <v>1.08</v>
      </c>
      <c r="G355" s="73">
        <v>8.86</v>
      </c>
      <c r="H355" s="38">
        <v>9.94</v>
      </c>
      <c r="I355" s="39">
        <v>20.52</v>
      </c>
      <c r="J355" s="39"/>
      <c r="K355" s="39"/>
      <c r="L355" s="39">
        <v>11.97</v>
      </c>
      <c r="M355" s="39"/>
      <c r="N355" s="39"/>
      <c r="O355" s="39">
        <v>88.33</v>
      </c>
    </row>
    <row r="356" spans="1:15" ht="27" x14ac:dyDescent="0.2">
      <c r="A356" s="59" t="s">
        <v>65</v>
      </c>
      <c r="B356" s="36">
        <v>90467</v>
      </c>
      <c r="C356" s="35" t="s">
        <v>234</v>
      </c>
      <c r="D356" s="35" t="s">
        <v>29</v>
      </c>
      <c r="E356" s="40">
        <v>7.38</v>
      </c>
      <c r="F356" s="73">
        <v>6.66</v>
      </c>
      <c r="G356" s="67">
        <v>19.07</v>
      </c>
      <c r="H356" s="39">
        <v>25.73</v>
      </c>
      <c r="I356" s="39">
        <v>20.52</v>
      </c>
      <c r="J356" s="39"/>
      <c r="K356" s="39"/>
      <c r="L356" s="39">
        <v>31</v>
      </c>
      <c r="M356" s="39"/>
      <c r="N356" s="39"/>
      <c r="O356" s="42">
        <v>228.78</v>
      </c>
    </row>
    <row r="357" spans="1:15" ht="36" x14ac:dyDescent="0.2">
      <c r="A357" s="59" t="s">
        <v>65</v>
      </c>
      <c r="B357" s="36">
        <v>91179</v>
      </c>
      <c r="C357" s="35" t="s">
        <v>299</v>
      </c>
      <c r="D357" s="35" t="s">
        <v>29</v>
      </c>
      <c r="E357" s="40">
        <v>8.8699999999999992</v>
      </c>
      <c r="F357" s="73">
        <v>6.59</v>
      </c>
      <c r="G357" s="73">
        <v>9.09</v>
      </c>
      <c r="H357" s="39">
        <v>15.68</v>
      </c>
      <c r="I357" s="39">
        <v>20.52</v>
      </c>
      <c r="J357" s="39"/>
      <c r="K357" s="39"/>
      <c r="L357" s="39">
        <v>18.89</v>
      </c>
      <c r="M357" s="39"/>
      <c r="N357" s="39"/>
      <c r="O357" s="42">
        <v>167.55</v>
      </c>
    </row>
    <row r="358" spans="1:15" ht="45" x14ac:dyDescent="0.2">
      <c r="A358" s="59" t="s">
        <v>65</v>
      </c>
      <c r="B358" s="36">
        <v>91180</v>
      </c>
      <c r="C358" s="35" t="s">
        <v>300</v>
      </c>
      <c r="D358" s="35" t="s">
        <v>29</v>
      </c>
      <c r="E358" s="37">
        <v>20.43</v>
      </c>
      <c r="F358" s="73">
        <v>8.31</v>
      </c>
      <c r="G358" s="67">
        <v>12.31</v>
      </c>
      <c r="H358" s="39">
        <v>20.62</v>
      </c>
      <c r="I358" s="39">
        <v>20.52</v>
      </c>
      <c r="J358" s="39"/>
      <c r="K358" s="39"/>
      <c r="L358" s="39">
        <v>24.85</v>
      </c>
      <c r="M358" s="39"/>
      <c r="N358" s="39"/>
      <c r="O358" s="42">
        <v>507.68</v>
      </c>
    </row>
    <row r="359" spans="1:15" ht="45" x14ac:dyDescent="0.2">
      <c r="A359" s="59" t="s">
        <v>65</v>
      </c>
      <c r="B359" s="36">
        <v>91181</v>
      </c>
      <c r="C359" s="35" t="s">
        <v>301</v>
      </c>
      <c r="D359" s="35" t="s">
        <v>29</v>
      </c>
      <c r="E359" s="40">
        <v>1.5</v>
      </c>
      <c r="F359" s="73">
        <v>8.31</v>
      </c>
      <c r="G359" s="67">
        <v>13.16</v>
      </c>
      <c r="H359" s="39">
        <v>21.47</v>
      </c>
      <c r="I359" s="39">
        <v>20.52</v>
      </c>
      <c r="J359" s="39"/>
      <c r="K359" s="39"/>
      <c r="L359" s="39">
        <v>25.87</v>
      </c>
      <c r="M359" s="39"/>
      <c r="N359" s="39"/>
      <c r="O359" s="39">
        <v>38.799999999999997</v>
      </c>
    </row>
    <row r="360" spans="1:15" ht="18" x14ac:dyDescent="0.2">
      <c r="A360" s="59" t="s">
        <v>65</v>
      </c>
      <c r="B360" s="36">
        <v>93382</v>
      </c>
      <c r="C360" s="35" t="s">
        <v>55</v>
      </c>
      <c r="D360" s="35" t="s">
        <v>30</v>
      </c>
      <c r="E360" s="37">
        <v>10.19</v>
      </c>
      <c r="F360" s="73">
        <v>6.77</v>
      </c>
      <c r="G360" s="67">
        <v>20.49</v>
      </c>
      <c r="H360" s="39">
        <v>27.26</v>
      </c>
      <c r="I360" s="39">
        <v>20.52</v>
      </c>
      <c r="J360" s="39"/>
      <c r="K360" s="39"/>
      <c r="L360" s="39">
        <v>32.85</v>
      </c>
      <c r="M360" s="39"/>
      <c r="N360" s="39"/>
      <c r="O360" s="42">
        <v>334.74</v>
      </c>
    </row>
    <row r="361" spans="1:15" x14ac:dyDescent="0.2">
      <c r="A361" s="62"/>
      <c r="B361" s="63"/>
      <c r="C361" s="63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</row>
    <row r="362" spans="1:15" x14ac:dyDescent="0.2">
      <c r="A362" s="64" t="s">
        <v>302</v>
      </c>
      <c r="B362" s="65"/>
      <c r="C362" s="65"/>
      <c r="D362" s="65"/>
      <c r="E362" s="65"/>
      <c r="F362" s="71"/>
      <c r="G362" s="71"/>
      <c r="H362" s="65"/>
      <c r="I362" s="65"/>
      <c r="J362" s="65"/>
      <c r="K362" s="65"/>
      <c r="L362" s="65"/>
      <c r="M362" s="65"/>
      <c r="N362" s="65"/>
      <c r="O362" s="65"/>
    </row>
    <row r="363" spans="1:15" ht="18" x14ac:dyDescent="0.2">
      <c r="A363" s="56" t="s">
        <v>14</v>
      </c>
      <c r="B363" s="55" t="s">
        <v>15</v>
      </c>
      <c r="C363" s="55" t="s">
        <v>16</v>
      </c>
      <c r="D363" s="55" t="s">
        <v>17</v>
      </c>
      <c r="E363" s="57" t="s">
        <v>18</v>
      </c>
      <c r="F363" s="53" t="s">
        <v>19</v>
      </c>
      <c r="G363" s="54" t="s">
        <v>20</v>
      </c>
      <c r="H363" s="55" t="s">
        <v>21</v>
      </c>
      <c r="I363" s="53" t="s">
        <v>22</v>
      </c>
      <c r="J363" s="55" t="s">
        <v>33</v>
      </c>
      <c r="K363" s="55" t="s">
        <v>34</v>
      </c>
      <c r="L363" s="55" t="s">
        <v>23</v>
      </c>
      <c r="M363" s="55" t="s">
        <v>35</v>
      </c>
      <c r="N363" s="55" t="s">
        <v>36</v>
      </c>
      <c r="O363" s="55" t="s">
        <v>24</v>
      </c>
    </row>
    <row r="364" spans="1:15" ht="18" x14ac:dyDescent="0.2">
      <c r="A364" s="58" t="s">
        <v>82</v>
      </c>
      <c r="B364" s="29" t="s">
        <v>303</v>
      </c>
      <c r="C364" s="29" t="s">
        <v>304</v>
      </c>
      <c r="D364" s="29" t="s">
        <v>27</v>
      </c>
      <c r="E364" s="30">
        <v>0.5</v>
      </c>
      <c r="F364" s="76">
        <f t="shared" ref="F364:F370" si="20">H364-G364</f>
        <v>230.54499999999999</v>
      </c>
      <c r="G364" s="77">
        <f t="shared" ref="G364:G370" si="21">H364/2</f>
        <v>230.54499999999999</v>
      </c>
      <c r="H364" s="34">
        <v>461.09</v>
      </c>
      <c r="I364" s="32">
        <v>20.52</v>
      </c>
      <c r="J364" s="32"/>
      <c r="K364" s="32"/>
      <c r="L364" s="34">
        <v>555.70000000000005</v>
      </c>
      <c r="M364" s="34"/>
      <c r="N364" s="34"/>
      <c r="O364" s="34">
        <v>277.85000000000002</v>
      </c>
    </row>
    <row r="365" spans="1:15" ht="18" x14ac:dyDescent="0.2">
      <c r="A365" s="58" t="s">
        <v>82</v>
      </c>
      <c r="B365" s="29" t="s">
        <v>305</v>
      </c>
      <c r="C365" s="29" t="s">
        <v>306</v>
      </c>
      <c r="D365" s="29" t="s">
        <v>31</v>
      </c>
      <c r="E365" s="30">
        <v>1</v>
      </c>
      <c r="F365" s="76">
        <f t="shared" si="20"/>
        <v>37.97</v>
      </c>
      <c r="G365" s="77">
        <f t="shared" si="21"/>
        <v>37.97</v>
      </c>
      <c r="H365" s="32">
        <v>75.94</v>
      </c>
      <c r="I365" s="32">
        <v>20.52</v>
      </c>
      <c r="J365" s="32"/>
      <c r="K365" s="32"/>
      <c r="L365" s="32">
        <v>91.52</v>
      </c>
      <c r="M365" s="32"/>
      <c r="N365" s="32"/>
      <c r="O365" s="32">
        <v>91.52</v>
      </c>
    </row>
    <row r="366" spans="1:15" ht="27" x14ac:dyDescent="0.2">
      <c r="A366" s="58" t="s">
        <v>82</v>
      </c>
      <c r="B366" s="29" t="s">
        <v>307</v>
      </c>
      <c r="C366" s="29" t="s">
        <v>308</v>
      </c>
      <c r="D366" s="29" t="s">
        <v>31</v>
      </c>
      <c r="E366" s="30">
        <v>1</v>
      </c>
      <c r="F366" s="76">
        <f t="shared" si="20"/>
        <v>107.91</v>
      </c>
      <c r="G366" s="77">
        <f t="shared" si="21"/>
        <v>107.91</v>
      </c>
      <c r="H366" s="34">
        <v>215.82</v>
      </c>
      <c r="I366" s="32">
        <v>20.52</v>
      </c>
      <c r="J366" s="32"/>
      <c r="K366" s="32"/>
      <c r="L366" s="34">
        <v>260.10000000000002</v>
      </c>
      <c r="M366" s="34"/>
      <c r="N366" s="34"/>
      <c r="O366" s="34">
        <v>260.10000000000002</v>
      </c>
    </row>
    <row r="367" spans="1:15" ht="18" x14ac:dyDescent="0.2">
      <c r="A367" s="58" t="s">
        <v>82</v>
      </c>
      <c r="B367" s="29" t="s">
        <v>309</v>
      </c>
      <c r="C367" s="29" t="s">
        <v>310</v>
      </c>
      <c r="D367" s="29" t="s">
        <v>31</v>
      </c>
      <c r="E367" s="30">
        <v>1</v>
      </c>
      <c r="F367" s="76">
        <f t="shared" si="20"/>
        <v>269.84500000000003</v>
      </c>
      <c r="G367" s="77">
        <f t="shared" si="21"/>
        <v>269.84500000000003</v>
      </c>
      <c r="H367" s="34">
        <v>539.69000000000005</v>
      </c>
      <c r="I367" s="32">
        <v>20.52</v>
      </c>
      <c r="J367" s="32"/>
      <c r="K367" s="32"/>
      <c r="L367" s="34">
        <v>650.42999999999995</v>
      </c>
      <c r="M367" s="34"/>
      <c r="N367" s="34"/>
      <c r="O367" s="34">
        <v>650.42999999999995</v>
      </c>
    </row>
    <row r="368" spans="1:15" ht="36" x14ac:dyDescent="0.2">
      <c r="A368" s="58" t="s">
        <v>82</v>
      </c>
      <c r="B368" s="29" t="s">
        <v>311</v>
      </c>
      <c r="C368" s="29" t="s">
        <v>312</v>
      </c>
      <c r="D368" s="29" t="s">
        <v>31</v>
      </c>
      <c r="E368" s="30">
        <v>1</v>
      </c>
      <c r="F368" s="76">
        <f t="shared" si="20"/>
        <v>501.92</v>
      </c>
      <c r="G368" s="77">
        <f t="shared" si="21"/>
        <v>501.92</v>
      </c>
      <c r="H368" s="33">
        <v>1003.84</v>
      </c>
      <c r="I368" s="32">
        <v>20.52</v>
      </c>
      <c r="J368" s="32"/>
      <c r="K368" s="32"/>
      <c r="L368" s="33">
        <v>1209.82</v>
      </c>
      <c r="M368" s="33"/>
      <c r="N368" s="33"/>
      <c r="O368" s="33">
        <v>1209.82</v>
      </c>
    </row>
    <row r="369" spans="1:15" ht="18" x14ac:dyDescent="0.2">
      <c r="A369" s="58" t="s">
        <v>82</v>
      </c>
      <c r="B369" s="29" t="s">
        <v>313</v>
      </c>
      <c r="C369" s="29" t="s">
        <v>314</v>
      </c>
      <c r="D369" s="29" t="s">
        <v>31</v>
      </c>
      <c r="E369" s="30">
        <v>1</v>
      </c>
      <c r="F369" s="76">
        <f t="shared" si="20"/>
        <v>962.505</v>
      </c>
      <c r="G369" s="77">
        <f t="shared" si="21"/>
        <v>962.505</v>
      </c>
      <c r="H369" s="33">
        <v>1925.01</v>
      </c>
      <c r="I369" s="32">
        <v>20.52</v>
      </c>
      <c r="J369" s="32"/>
      <c r="K369" s="32"/>
      <c r="L369" s="33">
        <v>2320.02</v>
      </c>
      <c r="M369" s="33"/>
      <c r="N369" s="33"/>
      <c r="O369" s="33">
        <v>2320.02</v>
      </c>
    </row>
    <row r="370" spans="1:15" ht="36" x14ac:dyDescent="0.2">
      <c r="A370" s="58" t="s">
        <v>82</v>
      </c>
      <c r="B370" s="29" t="s">
        <v>315</v>
      </c>
      <c r="C370" s="29" t="s">
        <v>316</v>
      </c>
      <c r="D370" s="29" t="s">
        <v>31</v>
      </c>
      <c r="E370" s="30">
        <v>1</v>
      </c>
      <c r="F370" s="76">
        <f t="shared" si="20"/>
        <v>446.82</v>
      </c>
      <c r="G370" s="77">
        <f t="shared" si="21"/>
        <v>446.82</v>
      </c>
      <c r="H370" s="34">
        <v>893.64</v>
      </c>
      <c r="I370" s="32">
        <v>20.52</v>
      </c>
      <c r="J370" s="32"/>
      <c r="K370" s="32"/>
      <c r="L370" s="33">
        <v>1077.01</v>
      </c>
      <c r="M370" s="33"/>
      <c r="N370" s="33"/>
      <c r="O370" s="33">
        <v>1077.01</v>
      </c>
    </row>
    <row r="371" spans="1:15" ht="18" x14ac:dyDescent="0.2">
      <c r="A371" s="59" t="s">
        <v>65</v>
      </c>
      <c r="B371" s="43">
        <v>100849</v>
      </c>
      <c r="C371" s="35" t="s">
        <v>317</v>
      </c>
      <c r="D371" s="35" t="s">
        <v>31</v>
      </c>
      <c r="E371" s="40">
        <v>1</v>
      </c>
      <c r="F371" s="67">
        <v>40.630000000000003</v>
      </c>
      <c r="G371" s="73">
        <v>5.18</v>
      </c>
      <c r="H371" s="39">
        <v>45.81</v>
      </c>
      <c r="I371" s="39">
        <v>20.52</v>
      </c>
      <c r="J371" s="39"/>
      <c r="K371" s="39"/>
      <c r="L371" s="39">
        <v>55.21</v>
      </c>
      <c r="M371" s="39"/>
      <c r="N371" s="39"/>
      <c r="O371" s="39">
        <v>55.21</v>
      </c>
    </row>
    <row r="372" spans="1:15" ht="18" x14ac:dyDescent="0.2">
      <c r="A372" s="59" t="s">
        <v>65</v>
      </c>
      <c r="B372" s="36">
        <v>86884</v>
      </c>
      <c r="C372" s="35" t="s">
        <v>318</v>
      </c>
      <c r="D372" s="35" t="s">
        <v>31</v>
      </c>
      <c r="E372" s="40">
        <v>1</v>
      </c>
      <c r="F372" s="73">
        <v>5.93</v>
      </c>
      <c r="G372" s="73">
        <v>5.17</v>
      </c>
      <c r="H372" s="39">
        <v>11.1</v>
      </c>
      <c r="I372" s="39">
        <v>20.52</v>
      </c>
      <c r="J372" s="39"/>
      <c r="K372" s="39"/>
      <c r="L372" s="39">
        <v>13.37</v>
      </c>
      <c r="M372" s="39"/>
      <c r="N372" s="39"/>
      <c r="O372" s="39">
        <v>13.37</v>
      </c>
    </row>
    <row r="373" spans="1:15" ht="18" x14ac:dyDescent="0.2">
      <c r="A373" s="59" t="s">
        <v>65</v>
      </c>
      <c r="B373" s="36">
        <v>86877</v>
      </c>
      <c r="C373" s="35" t="s">
        <v>319</v>
      </c>
      <c r="D373" s="35" t="s">
        <v>31</v>
      </c>
      <c r="E373" s="40">
        <v>1</v>
      </c>
      <c r="F373" s="67">
        <v>49.16</v>
      </c>
      <c r="G373" s="73">
        <v>5.87</v>
      </c>
      <c r="H373" s="39">
        <v>55.03</v>
      </c>
      <c r="I373" s="39">
        <v>20.52</v>
      </c>
      <c r="J373" s="39"/>
      <c r="K373" s="39"/>
      <c r="L373" s="39">
        <v>66.319999999999993</v>
      </c>
      <c r="M373" s="39"/>
      <c r="N373" s="39"/>
      <c r="O373" s="39">
        <v>66.319999999999993</v>
      </c>
    </row>
    <row r="374" spans="1:15" ht="18" x14ac:dyDescent="0.2">
      <c r="A374" s="59" t="s">
        <v>65</v>
      </c>
      <c r="B374" s="36">
        <v>86883</v>
      </c>
      <c r="C374" s="35" t="s">
        <v>320</v>
      </c>
      <c r="D374" s="35" t="s">
        <v>31</v>
      </c>
      <c r="E374" s="40">
        <v>1</v>
      </c>
      <c r="F374" s="73">
        <v>9.0299999999999994</v>
      </c>
      <c r="G374" s="73">
        <v>2.86</v>
      </c>
      <c r="H374" s="39">
        <v>11.89</v>
      </c>
      <c r="I374" s="39">
        <v>20.52</v>
      </c>
      <c r="J374" s="39"/>
      <c r="K374" s="39"/>
      <c r="L374" s="39">
        <v>14.32</v>
      </c>
      <c r="M374" s="39"/>
      <c r="N374" s="39"/>
      <c r="O374" s="39">
        <v>14.32</v>
      </c>
    </row>
    <row r="375" spans="1:15" ht="18" x14ac:dyDescent="0.2">
      <c r="A375" s="59" t="s">
        <v>65</v>
      </c>
      <c r="B375" s="36">
        <v>95547</v>
      </c>
      <c r="C375" s="35" t="s">
        <v>321</v>
      </c>
      <c r="D375" s="35" t="s">
        <v>31</v>
      </c>
      <c r="E375" s="40">
        <v>1</v>
      </c>
      <c r="F375" s="67">
        <v>46.93</v>
      </c>
      <c r="G375" s="67">
        <v>10.7</v>
      </c>
      <c r="H375" s="39">
        <v>57.63</v>
      </c>
      <c r="I375" s="39">
        <v>20.52</v>
      </c>
      <c r="J375" s="39"/>
      <c r="K375" s="39"/>
      <c r="L375" s="39">
        <v>69.45</v>
      </c>
      <c r="M375" s="39"/>
      <c r="N375" s="39"/>
      <c r="O375" s="39">
        <v>69.45</v>
      </c>
    </row>
    <row r="376" spans="1:15" ht="18" x14ac:dyDescent="0.2">
      <c r="A376" s="59" t="s">
        <v>65</v>
      </c>
      <c r="B376" s="36">
        <v>95544</v>
      </c>
      <c r="C376" s="35" t="s">
        <v>322</v>
      </c>
      <c r="D376" s="35" t="s">
        <v>31</v>
      </c>
      <c r="E376" s="40">
        <v>1</v>
      </c>
      <c r="F376" s="67">
        <v>41.38</v>
      </c>
      <c r="G376" s="67">
        <v>10.7</v>
      </c>
      <c r="H376" s="39">
        <v>52.08</v>
      </c>
      <c r="I376" s="39">
        <v>20.52</v>
      </c>
      <c r="J376" s="39"/>
      <c r="K376" s="39"/>
      <c r="L376" s="39">
        <v>62.76</v>
      </c>
      <c r="M376" s="39"/>
      <c r="N376" s="39"/>
      <c r="O376" s="39">
        <v>62.76</v>
      </c>
    </row>
    <row r="377" spans="1:15" ht="27" x14ac:dyDescent="0.2">
      <c r="A377" s="59" t="s">
        <v>65</v>
      </c>
      <c r="B377" s="36">
        <v>95471</v>
      </c>
      <c r="C377" s="35" t="s">
        <v>323</v>
      </c>
      <c r="D377" s="35" t="s">
        <v>31</v>
      </c>
      <c r="E377" s="40">
        <v>1</v>
      </c>
      <c r="F377" s="74">
        <v>702.77</v>
      </c>
      <c r="G377" s="67">
        <v>42.68</v>
      </c>
      <c r="H377" s="42">
        <v>745.45</v>
      </c>
      <c r="I377" s="39">
        <v>20.52</v>
      </c>
      <c r="J377" s="39"/>
      <c r="K377" s="39"/>
      <c r="L377" s="42">
        <v>898.41</v>
      </c>
      <c r="M377" s="42"/>
      <c r="N377" s="42"/>
      <c r="O377" s="42">
        <v>898.41</v>
      </c>
    </row>
    <row r="378" spans="1:15" x14ac:dyDescent="0.2">
      <c r="A378" s="62"/>
      <c r="B378" s="63"/>
      <c r="C378" s="63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</row>
    <row r="379" spans="1:15" x14ac:dyDescent="0.2">
      <c r="A379" s="68" t="s">
        <v>28</v>
      </c>
      <c r="B379" s="69"/>
      <c r="C379" s="69"/>
      <c r="D379" s="69"/>
      <c r="E379" s="69"/>
      <c r="F379" s="70"/>
      <c r="G379" s="70"/>
      <c r="H379" s="69"/>
      <c r="I379" s="69"/>
      <c r="J379" s="69"/>
      <c r="K379" s="69"/>
      <c r="L379" s="69"/>
      <c r="M379" s="69"/>
      <c r="N379" s="69"/>
      <c r="O379" s="46">
        <f>SUM(O264:O377)</f>
        <v>67265.820000000022</v>
      </c>
    </row>
    <row r="380" spans="1:15" x14ac:dyDescent="0.2">
      <c r="A380" s="62"/>
      <c r="B380" s="63"/>
      <c r="C380" s="63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</row>
    <row r="381" spans="1:15" x14ac:dyDescent="0.2">
      <c r="A381" s="64" t="s">
        <v>324</v>
      </c>
      <c r="B381" s="65"/>
      <c r="C381" s="65"/>
      <c r="D381" s="65"/>
      <c r="E381" s="65"/>
      <c r="F381" s="71"/>
      <c r="G381" s="71"/>
      <c r="H381" s="65"/>
      <c r="I381" s="65"/>
      <c r="J381" s="65"/>
      <c r="K381" s="65"/>
      <c r="L381" s="65"/>
      <c r="M381" s="65"/>
      <c r="N381" s="65"/>
      <c r="O381" s="65"/>
    </row>
    <row r="382" spans="1:15" x14ac:dyDescent="0.2">
      <c r="A382" s="64" t="s">
        <v>325</v>
      </c>
      <c r="B382" s="65"/>
      <c r="C382" s="65"/>
      <c r="D382" s="65"/>
      <c r="E382" s="65"/>
      <c r="F382" s="71"/>
      <c r="G382" s="71"/>
      <c r="H382" s="65"/>
      <c r="I382" s="65"/>
      <c r="J382" s="65"/>
      <c r="K382" s="65"/>
      <c r="L382" s="65"/>
      <c r="M382" s="65"/>
      <c r="N382" s="65"/>
      <c r="O382" s="65"/>
    </row>
    <row r="383" spans="1:15" ht="18" x14ac:dyDescent="0.2">
      <c r="A383" s="56" t="s">
        <v>14</v>
      </c>
      <c r="B383" s="55" t="s">
        <v>15</v>
      </c>
      <c r="C383" s="55" t="s">
        <v>16</v>
      </c>
      <c r="D383" s="55" t="s">
        <v>17</v>
      </c>
      <c r="E383" s="57" t="s">
        <v>18</v>
      </c>
      <c r="F383" s="53" t="s">
        <v>19</v>
      </c>
      <c r="G383" s="54" t="s">
        <v>20</v>
      </c>
      <c r="H383" s="55" t="s">
        <v>21</v>
      </c>
      <c r="I383" s="53" t="s">
        <v>22</v>
      </c>
      <c r="J383" s="55" t="s">
        <v>33</v>
      </c>
      <c r="K383" s="55" t="s">
        <v>34</v>
      </c>
      <c r="L383" s="55" t="s">
        <v>23</v>
      </c>
      <c r="M383" s="55" t="s">
        <v>35</v>
      </c>
      <c r="N383" s="55" t="s">
        <v>36</v>
      </c>
      <c r="O383" s="55" t="s">
        <v>24</v>
      </c>
    </row>
    <row r="384" spans="1:15" ht="27" x14ac:dyDescent="0.2">
      <c r="A384" s="59" t="s">
        <v>65</v>
      </c>
      <c r="B384" s="36">
        <v>91857</v>
      </c>
      <c r="C384" s="35" t="s">
        <v>326</v>
      </c>
      <c r="D384" s="35" t="s">
        <v>29</v>
      </c>
      <c r="E384" s="37">
        <v>60</v>
      </c>
      <c r="F384" s="73">
        <v>8.23</v>
      </c>
      <c r="G384" s="73">
        <v>7.94</v>
      </c>
      <c r="H384" s="39">
        <v>16.170000000000002</v>
      </c>
      <c r="I384" s="39">
        <v>20.52</v>
      </c>
      <c r="J384" s="39"/>
      <c r="K384" s="39"/>
      <c r="L384" s="39">
        <v>19.48</v>
      </c>
      <c r="M384" s="39"/>
      <c r="N384" s="39"/>
      <c r="O384" s="44">
        <v>1168.8</v>
      </c>
    </row>
    <row r="385" spans="1:15" ht="27" x14ac:dyDescent="0.2">
      <c r="A385" s="59" t="s">
        <v>65</v>
      </c>
      <c r="B385" s="36">
        <v>91854</v>
      </c>
      <c r="C385" s="35" t="s">
        <v>50</v>
      </c>
      <c r="D385" s="35" t="s">
        <v>29</v>
      </c>
      <c r="E385" s="41">
        <v>510</v>
      </c>
      <c r="F385" s="73">
        <v>3.45</v>
      </c>
      <c r="G385" s="73">
        <v>7.16</v>
      </c>
      <c r="H385" s="39">
        <v>10.61</v>
      </c>
      <c r="I385" s="39">
        <v>20.52</v>
      </c>
      <c r="J385" s="39"/>
      <c r="K385" s="39"/>
      <c r="L385" s="39">
        <v>12.78</v>
      </c>
      <c r="M385" s="39"/>
      <c r="N385" s="39"/>
      <c r="O385" s="44">
        <v>6517.8</v>
      </c>
    </row>
    <row r="386" spans="1:15" ht="27" x14ac:dyDescent="0.2">
      <c r="A386" s="59" t="s">
        <v>65</v>
      </c>
      <c r="B386" s="36">
        <v>91850</v>
      </c>
      <c r="C386" s="35" t="s">
        <v>327</v>
      </c>
      <c r="D386" s="35" t="s">
        <v>29</v>
      </c>
      <c r="E386" s="37">
        <v>36</v>
      </c>
      <c r="F386" s="73">
        <v>4.2</v>
      </c>
      <c r="G386" s="73">
        <v>5.5</v>
      </c>
      <c r="H386" s="38">
        <v>9.6999999999999993</v>
      </c>
      <c r="I386" s="39">
        <v>20.52</v>
      </c>
      <c r="J386" s="39"/>
      <c r="K386" s="39"/>
      <c r="L386" s="39">
        <v>11.69</v>
      </c>
      <c r="M386" s="39"/>
      <c r="N386" s="39"/>
      <c r="O386" s="42">
        <v>420.84</v>
      </c>
    </row>
    <row r="387" spans="1:15" ht="18" x14ac:dyDescent="0.2">
      <c r="A387" s="59" t="s">
        <v>65</v>
      </c>
      <c r="B387" s="36">
        <v>91925</v>
      </c>
      <c r="C387" s="35" t="s">
        <v>328</v>
      </c>
      <c r="D387" s="35" t="s">
        <v>29</v>
      </c>
      <c r="E387" s="41">
        <v>695</v>
      </c>
      <c r="F387" s="73">
        <v>2.58</v>
      </c>
      <c r="G387" s="73">
        <v>1.22</v>
      </c>
      <c r="H387" s="38">
        <v>3.8</v>
      </c>
      <c r="I387" s="39">
        <v>20.52</v>
      </c>
      <c r="J387" s="39"/>
      <c r="K387" s="39"/>
      <c r="L387" s="38">
        <v>4.57</v>
      </c>
      <c r="M387" s="38"/>
      <c r="N387" s="38"/>
      <c r="O387" s="44">
        <v>3176.15</v>
      </c>
    </row>
    <row r="388" spans="1:15" ht="18" x14ac:dyDescent="0.2">
      <c r="A388" s="59" t="s">
        <v>65</v>
      </c>
      <c r="B388" s="36">
        <v>91927</v>
      </c>
      <c r="C388" s="35" t="s">
        <v>329</v>
      </c>
      <c r="D388" s="35" t="s">
        <v>29</v>
      </c>
      <c r="E388" s="78">
        <v>1335</v>
      </c>
      <c r="F388" s="73">
        <v>3.57</v>
      </c>
      <c r="G388" s="73">
        <v>1.54</v>
      </c>
      <c r="H388" s="38">
        <v>5.1100000000000003</v>
      </c>
      <c r="I388" s="39">
        <v>20.52</v>
      </c>
      <c r="J388" s="39"/>
      <c r="K388" s="39"/>
      <c r="L388" s="38">
        <v>6.15</v>
      </c>
      <c r="M388" s="38"/>
      <c r="N388" s="38"/>
      <c r="O388" s="44">
        <v>8210.25</v>
      </c>
    </row>
    <row r="389" spans="1:15" ht="18" x14ac:dyDescent="0.2">
      <c r="A389" s="59" t="s">
        <v>65</v>
      </c>
      <c r="B389" s="36">
        <v>91929</v>
      </c>
      <c r="C389" s="35" t="s">
        <v>330</v>
      </c>
      <c r="D389" s="35" t="s">
        <v>29</v>
      </c>
      <c r="E389" s="41">
        <v>183</v>
      </c>
      <c r="F389" s="73">
        <v>5.41</v>
      </c>
      <c r="G389" s="73">
        <v>2.0699999999999998</v>
      </c>
      <c r="H389" s="38">
        <v>7.48</v>
      </c>
      <c r="I389" s="39">
        <v>20.52</v>
      </c>
      <c r="J389" s="39"/>
      <c r="K389" s="39"/>
      <c r="L389" s="38">
        <v>9.01</v>
      </c>
      <c r="M389" s="38"/>
      <c r="N389" s="38"/>
      <c r="O389" s="44">
        <v>1648.83</v>
      </c>
    </row>
    <row r="390" spans="1:15" ht="18" x14ac:dyDescent="0.2">
      <c r="A390" s="59" t="s">
        <v>65</v>
      </c>
      <c r="B390" s="36">
        <v>91935</v>
      </c>
      <c r="C390" s="35" t="s">
        <v>331</v>
      </c>
      <c r="D390" s="35" t="s">
        <v>29</v>
      </c>
      <c r="E390" s="41">
        <v>225</v>
      </c>
      <c r="F390" s="67">
        <v>20.2</v>
      </c>
      <c r="G390" s="73">
        <v>6.05</v>
      </c>
      <c r="H390" s="39">
        <v>26.25</v>
      </c>
      <c r="I390" s="39">
        <v>20.52</v>
      </c>
      <c r="J390" s="39"/>
      <c r="K390" s="39"/>
      <c r="L390" s="39">
        <v>31.63</v>
      </c>
      <c r="M390" s="39"/>
      <c r="N390" s="39"/>
      <c r="O390" s="44">
        <v>7116.75</v>
      </c>
    </row>
    <row r="391" spans="1:15" x14ac:dyDescent="0.2">
      <c r="A391" s="62"/>
      <c r="B391" s="63"/>
      <c r="C391" s="63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</row>
    <row r="392" spans="1:15" x14ac:dyDescent="0.2">
      <c r="A392" s="64" t="s">
        <v>332</v>
      </c>
      <c r="B392" s="65"/>
      <c r="C392" s="65"/>
      <c r="D392" s="65"/>
      <c r="E392" s="65"/>
      <c r="F392" s="71"/>
      <c r="G392" s="71"/>
      <c r="H392" s="65"/>
      <c r="I392" s="65"/>
      <c r="J392" s="65"/>
      <c r="K392" s="65"/>
      <c r="L392" s="65"/>
      <c r="M392" s="65"/>
      <c r="N392" s="65"/>
      <c r="O392" s="65"/>
    </row>
    <row r="393" spans="1:15" ht="18" x14ac:dyDescent="0.2">
      <c r="A393" s="56" t="s">
        <v>14</v>
      </c>
      <c r="B393" s="55" t="s">
        <v>15</v>
      </c>
      <c r="C393" s="55" t="s">
        <v>16</v>
      </c>
      <c r="D393" s="55" t="s">
        <v>17</v>
      </c>
      <c r="E393" s="57" t="s">
        <v>18</v>
      </c>
      <c r="F393" s="53" t="s">
        <v>19</v>
      </c>
      <c r="G393" s="54" t="s">
        <v>20</v>
      </c>
      <c r="H393" s="55" t="s">
        <v>21</v>
      </c>
      <c r="I393" s="53" t="s">
        <v>22</v>
      </c>
      <c r="J393" s="55" t="s">
        <v>33</v>
      </c>
      <c r="K393" s="55" t="s">
        <v>34</v>
      </c>
      <c r="L393" s="55" t="s">
        <v>23</v>
      </c>
      <c r="M393" s="55" t="s">
        <v>35</v>
      </c>
      <c r="N393" s="55" t="s">
        <v>36</v>
      </c>
      <c r="O393" s="55" t="s">
        <v>24</v>
      </c>
    </row>
    <row r="394" spans="1:15" ht="18" x14ac:dyDescent="0.2">
      <c r="A394" s="58" t="s">
        <v>82</v>
      </c>
      <c r="B394" s="29" t="s">
        <v>333</v>
      </c>
      <c r="C394" s="29" t="s">
        <v>334</v>
      </c>
      <c r="D394" s="29" t="s">
        <v>31</v>
      </c>
      <c r="E394" s="30">
        <v>7</v>
      </c>
      <c r="F394" s="76">
        <f t="shared" ref="F394:F399" si="22">H394-G394</f>
        <v>4.335</v>
      </c>
      <c r="G394" s="77">
        <f t="shared" ref="G394:G399" si="23">H394/2</f>
        <v>4.335</v>
      </c>
      <c r="H394" s="31">
        <v>8.67</v>
      </c>
      <c r="I394" s="32">
        <v>20.52</v>
      </c>
      <c r="J394" s="32"/>
      <c r="K394" s="32"/>
      <c r="L394" s="32">
        <v>10.44</v>
      </c>
      <c r="M394" s="32"/>
      <c r="N394" s="32"/>
      <c r="O394" s="32">
        <v>73.08</v>
      </c>
    </row>
    <row r="395" spans="1:15" ht="27" x14ac:dyDescent="0.2">
      <c r="A395" s="58" t="s">
        <v>82</v>
      </c>
      <c r="B395" s="29" t="s">
        <v>335</v>
      </c>
      <c r="C395" s="29" t="s">
        <v>336</v>
      </c>
      <c r="D395" s="29" t="s">
        <v>31</v>
      </c>
      <c r="E395" s="30">
        <v>8</v>
      </c>
      <c r="F395" s="76">
        <f t="shared" si="22"/>
        <v>53.524999999999999</v>
      </c>
      <c r="G395" s="77">
        <f t="shared" si="23"/>
        <v>53.524999999999999</v>
      </c>
      <c r="H395" s="34">
        <v>107.05</v>
      </c>
      <c r="I395" s="32">
        <v>20.52</v>
      </c>
      <c r="J395" s="32"/>
      <c r="K395" s="32"/>
      <c r="L395" s="34">
        <v>129.01</v>
      </c>
      <c r="M395" s="34"/>
      <c r="N395" s="34"/>
      <c r="O395" s="33">
        <v>1032.08</v>
      </c>
    </row>
    <row r="396" spans="1:15" ht="27" x14ac:dyDescent="0.2">
      <c r="A396" s="58" t="s">
        <v>82</v>
      </c>
      <c r="B396" s="29" t="s">
        <v>337</v>
      </c>
      <c r="C396" s="29" t="s">
        <v>338</v>
      </c>
      <c r="D396" s="29" t="s">
        <v>31</v>
      </c>
      <c r="E396" s="45">
        <v>26</v>
      </c>
      <c r="F396" s="76">
        <f t="shared" si="22"/>
        <v>67.504999999999995</v>
      </c>
      <c r="G396" s="77">
        <f t="shared" si="23"/>
        <v>67.504999999999995</v>
      </c>
      <c r="H396" s="34">
        <v>135.01</v>
      </c>
      <c r="I396" s="32">
        <v>20.52</v>
      </c>
      <c r="J396" s="32"/>
      <c r="K396" s="32"/>
      <c r="L396" s="34">
        <v>162.71</v>
      </c>
      <c r="M396" s="34"/>
      <c r="N396" s="34"/>
      <c r="O396" s="33">
        <v>4230.46</v>
      </c>
    </row>
    <row r="397" spans="1:15" ht="27" x14ac:dyDescent="0.2">
      <c r="A397" s="58" t="s">
        <v>82</v>
      </c>
      <c r="B397" s="29" t="s">
        <v>339</v>
      </c>
      <c r="C397" s="29" t="s">
        <v>340</v>
      </c>
      <c r="D397" s="29" t="s">
        <v>31</v>
      </c>
      <c r="E397" s="45">
        <v>70</v>
      </c>
      <c r="F397" s="76">
        <f t="shared" si="22"/>
        <v>54.05</v>
      </c>
      <c r="G397" s="77">
        <f t="shared" si="23"/>
        <v>54.05</v>
      </c>
      <c r="H397" s="34">
        <v>108.1</v>
      </c>
      <c r="I397" s="32">
        <v>20.52</v>
      </c>
      <c r="J397" s="32"/>
      <c r="K397" s="32"/>
      <c r="L397" s="34">
        <v>130.28</v>
      </c>
      <c r="M397" s="34"/>
      <c r="N397" s="34"/>
      <c r="O397" s="33">
        <v>9119.6</v>
      </c>
    </row>
    <row r="398" spans="1:15" ht="18" x14ac:dyDescent="0.2">
      <c r="A398" s="58" t="s">
        <v>82</v>
      </c>
      <c r="B398" s="29" t="s">
        <v>341</v>
      </c>
      <c r="C398" s="29" t="s">
        <v>342</v>
      </c>
      <c r="D398" s="29" t="s">
        <v>31</v>
      </c>
      <c r="E398" s="30">
        <v>4</v>
      </c>
      <c r="F398" s="76">
        <f t="shared" si="22"/>
        <v>50.575000000000003</v>
      </c>
      <c r="G398" s="77">
        <f t="shared" si="23"/>
        <v>50.575000000000003</v>
      </c>
      <c r="H398" s="34">
        <v>101.15</v>
      </c>
      <c r="I398" s="32">
        <v>20.52</v>
      </c>
      <c r="J398" s="32"/>
      <c r="K398" s="32"/>
      <c r="L398" s="34">
        <v>121.9</v>
      </c>
      <c r="M398" s="34"/>
      <c r="N398" s="34"/>
      <c r="O398" s="34">
        <v>487.6</v>
      </c>
    </row>
    <row r="399" spans="1:15" ht="27" x14ac:dyDescent="0.2">
      <c r="A399" s="58" t="s">
        <v>82</v>
      </c>
      <c r="B399" s="29" t="s">
        <v>343</v>
      </c>
      <c r="C399" s="29" t="s">
        <v>344</v>
      </c>
      <c r="D399" s="29" t="s">
        <v>31</v>
      </c>
      <c r="E399" s="30">
        <v>2</v>
      </c>
      <c r="F399" s="76">
        <f t="shared" si="22"/>
        <v>821.24</v>
      </c>
      <c r="G399" s="77">
        <f t="shared" si="23"/>
        <v>821.24</v>
      </c>
      <c r="H399" s="33">
        <v>1642.48</v>
      </c>
      <c r="I399" s="32">
        <v>20.52</v>
      </c>
      <c r="J399" s="32"/>
      <c r="K399" s="32"/>
      <c r="L399" s="33">
        <v>1979.51</v>
      </c>
      <c r="M399" s="33"/>
      <c r="N399" s="33"/>
      <c r="O399" s="33">
        <v>3959.02</v>
      </c>
    </row>
    <row r="400" spans="1:15" ht="18" x14ac:dyDescent="0.2">
      <c r="A400" s="59" t="s">
        <v>65</v>
      </c>
      <c r="B400" s="36">
        <v>93655</v>
      </c>
      <c r="C400" s="35" t="s">
        <v>345</v>
      </c>
      <c r="D400" s="35" t="s">
        <v>31</v>
      </c>
      <c r="E400" s="37">
        <v>13</v>
      </c>
      <c r="F400" s="67">
        <v>10.11</v>
      </c>
      <c r="G400" s="73">
        <v>3.52</v>
      </c>
      <c r="H400" s="39">
        <v>13.63</v>
      </c>
      <c r="I400" s="39">
        <v>20.52</v>
      </c>
      <c r="J400" s="39"/>
      <c r="K400" s="39"/>
      <c r="L400" s="39">
        <v>16.420000000000002</v>
      </c>
      <c r="M400" s="39"/>
      <c r="N400" s="39"/>
      <c r="O400" s="42">
        <v>213.46</v>
      </c>
    </row>
    <row r="401" spans="1:15" ht="18" x14ac:dyDescent="0.2">
      <c r="A401" s="59" t="s">
        <v>65</v>
      </c>
      <c r="B401" s="36">
        <v>93656</v>
      </c>
      <c r="C401" s="35" t="s">
        <v>346</v>
      </c>
      <c r="D401" s="35" t="s">
        <v>31</v>
      </c>
      <c r="E401" s="37">
        <v>12</v>
      </c>
      <c r="F401" s="67">
        <v>10.11</v>
      </c>
      <c r="G401" s="73">
        <v>3.52</v>
      </c>
      <c r="H401" s="39">
        <v>13.63</v>
      </c>
      <c r="I401" s="39">
        <v>20.52</v>
      </c>
      <c r="J401" s="39"/>
      <c r="K401" s="39"/>
      <c r="L401" s="39">
        <v>16.420000000000002</v>
      </c>
      <c r="M401" s="39"/>
      <c r="N401" s="39"/>
      <c r="O401" s="42">
        <v>197.04</v>
      </c>
    </row>
    <row r="402" spans="1:15" ht="18" x14ac:dyDescent="0.2">
      <c r="A402" s="59" t="s">
        <v>65</v>
      </c>
      <c r="B402" s="36">
        <v>91940</v>
      </c>
      <c r="C402" s="35" t="s">
        <v>48</v>
      </c>
      <c r="D402" s="35" t="s">
        <v>31</v>
      </c>
      <c r="E402" s="41">
        <v>162</v>
      </c>
      <c r="F402" s="73">
        <v>5.03</v>
      </c>
      <c r="G402" s="67">
        <v>15.69</v>
      </c>
      <c r="H402" s="39">
        <v>20.72</v>
      </c>
      <c r="I402" s="39">
        <v>20.52</v>
      </c>
      <c r="J402" s="39"/>
      <c r="K402" s="39"/>
      <c r="L402" s="39">
        <v>24.97</v>
      </c>
      <c r="M402" s="39"/>
      <c r="N402" s="39"/>
      <c r="O402" s="44">
        <v>4045.14</v>
      </c>
    </row>
    <row r="403" spans="1:15" ht="18" x14ac:dyDescent="0.2">
      <c r="A403" s="59" t="s">
        <v>65</v>
      </c>
      <c r="B403" s="36">
        <v>92008</v>
      </c>
      <c r="C403" s="35" t="s">
        <v>347</v>
      </c>
      <c r="D403" s="35" t="s">
        <v>31</v>
      </c>
      <c r="E403" s="37">
        <v>10</v>
      </c>
      <c r="F403" s="67">
        <v>26.99</v>
      </c>
      <c r="G403" s="67">
        <v>29.24</v>
      </c>
      <c r="H403" s="39">
        <v>56.23</v>
      </c>
      <c r="I403" s="39">
        <v>20.52</v>
      </c>
      <c r="J403" s="39"/>
      <c r="K403" s="39"/>
      <c r="L403" s="39">
        <v>67.760000000000005</v>
      </c>
      <c r="M403" s="39"/>
      <c r="N403" s="39"/>
      <c r="O403" s="42">
        <v>677.6</v>
      </c>
    </row>
    <row r="404" spans="1:15" ht="18" x14ac:dyDescent="0.2">
      <c r="A404" s="59" t="s">
        <v>65</v>
      </c>
      <c r="B404" s="36">
        <v>91953</v>
      </c>
      <c r="C404" s="35" t="s">
        <v>348</v>
      </c>
      <c r="D404" s="35" t="s">
        <v>31</v>
      </c>
      <c r="E404" s="37">
        <v>12</v>
      </c>
      <c r="F404" s="67">
        <v>15.58</v>
      </c>
      <c r="G404" s="67">
        <v>19.190000000000001</v>
      </c>
      <c r="H404" s="39">
        <v>34.770000000000003</v>
      </c>
      <c r="I404" s="39">
        <v>20.52</v>
      </c>
      <c r="J404" s="39"/>
      <c r="K404" s="39"/>
      <c r="L404" s="39">
        <v>41.9</v>
      </c>
      <c r="M404" s="39"/>
      <c r="N404" s="39"/>
      <c r="O404" s="42">
        <v>502.8</v>
      </c>
    </row>
    <row r="405" spans="1:15" ht="18" x14ac:dyDescent="0.2">
      <c r="A405" s="59" t="s">
        <v>65</v>
      </c>
      <c r="B405" s="36">
        <v>91955</v>
      </c>
      <c r="C405" s="35" t="s">
        <v>349</v>
      </c>
      <c r="D405" s="35" t="s">
        <v>31</v>
      </c>
      <c r="E405" s="37">
        <v>10</v>
      </c>
      <c r="F405" s="67">
        <v>18.61</v>
      </c>
      <c r="G405" s="67">
        <v>23.71</v>
      </c>
      <c r="H405" s="39">
        <v>42.32</v>
      </c>
      <c r="I405" s="39">
        <v>20.52</v>
      </c>
      <c r="J405" s="39"/>
      <c r="K405" s="39"/>
      <c r="L405" s="39">
        <v>51</v>
      </c>
      <c r="M405" s="39"/>
      <c r="N405" s="39"/>
      <c r="O405" s="42">
        <v>510</v>
      </c>
    </row>
    <row r="406" spans="1:15" ht="18" x14ac:dyDescent="0.2">
      <c r="A406" s="59" t="s">
        <v>65</v>
      </c>
      <c r="B406" s="36">
        <v>91967</v>
      </c>
      <c r="C406" s="35" t="s">
        <v>350</v>
      </c>
      <c r="D406" s="35" t="s">
        <v>31</v>
      </c>
      <c r="E406" s="40">
        <v>3</v>
      </c>
      <c r="F406" s="67">
        <v>33.799999999999997</v>
      </c>
      <c r="G406" s="67">
        <v>37.28</v>
      </c>
      <c r="H406" s="39">
        <v>71.08</v>
      </c>
      <c r="I406" s="39">
        <v>20.52</v>
      </c>
      <c r="J406" s="39"/>
      <c r="K406" s="39"/>
      <c r="L406" s="39">
        <v>85.66</v>
      </c>
      <c r="M406" s="39"/>
      <c r="N406" s="39"/>
      <c r="O406" s="42">
        <v>256.98</v>
      </c>
    </row>
    <row r="407" spans="1:15" ht="18" x14ac:dyDescent="0.2">
      <c r="A407" s="59" t="s">
        <v>65</v>
      </c>
      <c r="B407" s="36">
        <v>97597</v>
      </c>
      <c r="C407" s="35" t="s">
        <v>351</v>
      </c>
      <c r="D407" s="35" t="s">
        <v>31</v>
      </c>
      <c r="E407" s="40">
        <v>1</v>
      </c>
      <c r="F407" s="67">
        <v>59.12</v>
      </c>
      <c r="G407" s="67">
        <v>15.44</v>
      </c>
      <c r="H407" s="39">
        <v>74.56</v>
      </c>
      <c r="I407" s="39">
        <v>20.52</v>
      </c>
      <c r="J407" s="39"/>
      <c r="K407" s="39"/>
      <c r="L407" s="39">
        <v>89.85</v>
      </c>
      <c r="M407" s="39"/>
      <c r="N407" s="39"/>
      <c r="O407" s="39">
        <v>89.85</v>
      </c>
    </row>
    <row r="408" spans="1:15" ht="18" x14ac:dyDescent="0.2">
      <c r="A408" s="59" t="s">
        <v>65</v>
      </c>
      <c r="B408" s="36">
        <v>93671</v>
      </c>
      <c r="C408" s="35" t="s">
        <v>352</v>
      </c>
      <c r="D408" s="35" t="s">
        <v>31</v>
      </c>
      <c r="E408" s="40">
        <v>1</v>
      </c>
      <c r="F408" s="67">
        <v>64.86</v>
      </c>
      <c r="G408" s="67">
        <v>14.54</v>
      </c>
      <c r="H408" s="39">
        <v>79.400000000000006</v>
      </c>
      <c r="I408" s="39">
        <v>20.52</v>
      </c>
      <c r="J408" s="39"/>
      <c r="K408" s="39"/>
      <c r="L408" s="39">
        <v>95.69</v>
      </c>
      <c r="M408" s="39"/>
      <c r="N408" s="39"/>
      <c r="O408" s="39">
        <v>95.69</v>
      </c>
    </row>
    <row r="409" spans="1:15" ht="18" x14ac:dyDescent="0.2">
      <c r="A409" s="59" t="s">
        <v>65</v>
      </c>
      <c r="B409" s="36">
        <v>93673</v>
      </c>
      <c r="C409" s="35" t="s">
        <v>353</v>
      </c>
      <c r="D409" s="35" t="s">
        <v>31</v>
      </c>
      <c r="E409" s="40">
        <v>1</v>
      </c>
      <c r="F409" s="67">
        <v>68.62</v>
      </c>
      <c r="G409" s="67">
        <v>30.2</v>
      </c>
      <c r="H409" s="39">
        <v>98.82</v>
      </c>
      <c r="I409" s="39">
        <v>20.52</v>
      </c>
      <c r="J409" s="39"/>
      <c r="K409" s="39"/>
      <c r="L409" s="42">
        <v>119.09</v>
      </c>
      <c r="M409" s="42"/>
      <c r="N409" s="42"/>
      <c r="O409" s="42">
        <v>119.09</v>
      </c>
    </row>
    <row r="410" spans="1:15" ht="18" x14ac:dyDescent="0.2">
      <c r="A410" s="59" t="s">
        <v>65</v>
      </c>
      <c r="B410" s="36">
        <v>91959</v>
      </c>
      <c r="C410" s="35" t="s">
        <v>354</v>
      </c>
      <c r="D410" s="35" t="s">
        <v>31</v>
      </c>
      <c r="E410" s="40">
        <v>1</v>
      </c>
      <c r="F410" s="67">
        <v>24.7</v>
      </c>
      <c r="G410" s="67">
        <v>28.22</v>
      </c>
      <c r="H410" s="39">
        <v>52.92</v>
      </c>
      <c r="I410" s="39">
        <v>20.52</v>
      </c>
      <c r="J410" s="39"/>
      <c r="K410" s="39"/>
      <c r="L410" s="39">
        <v>63.77</v>
      </c>
      <c r="M410" s="39"/>
      <c r="N410" s="39"/>
      <c r="O410" s="39">
        <v>63.77</v>
      </c>
    </row>
    <row r="411" spans="1:15" ht="18" x14ac:dyDescent="0.2">
      <c r="A411" s="59" t="s">
        <v>65</v>
      </c>
      <c r="B411" s="36">
        <v>91996</v>
      </c>
      <c r="C411" s="35" t="s">
        <v>355</v>
      </c>
      <c r="D411" s="35" t="s">
        <v>31</v>
      </c>
      <c r="E411" s="37">
        <v>70</v>
      </c>
      <c r="F411" s="67">
        <v>17.34</v>
      </c>
      <c r="G411" s="67">
        <v>23.71</v>
      </c>
      <c r="H411" s="39">
        <v>41.05</v>
      </c>
      <c r="I411" s="39">
        <v>20.52</v>
      </c>
      <c r="J411" s="39"/>
      <c r="K411" s="39"/>
      <c r="L411" s="39">
        <v>49.47</v>
      </c>
      <c r="M411" s="39"/>
      <c r="N411" s="39"/>
      <c r="O411" s="44">
        <v>3462.9</v>
      </c>
    </row>
    <row r="412" spans="1:15" ht="18" x14ac:dyDescent="0.2">
      <c r="A412" s="59" t="s">
        <v>65</v>
      </c>
      <c r="B412" s="36">
        <v>91993</v>
      </c>
      <c r="C412" s="35" t="s">
        <v>356</v>
      </c>
      <c r="D412" s="35" t="s">
        <v>31</v>
      </c>
      <c r="E412" s="40">
        <v>9</v>
      </c>
      <c r="F412" s="67">
        <v>21.38</v>
      </c>
      <c r="G412" s="67">
        <v>34.03</v>
      </c>
      <c r="H412" s="39">
        <v>55.41</v>
      </c>
      <c r="I412" s="39">
        <v>20.52</v>
      </c>
      <c r="J412" s="39"/>
      <c r="K412" s="39"/>
      <c r="L412" s="39">
        <v>66.78</v>
      </c>
      <c r="M412" s="39"/>
      <c r="N412" s="39"/>
      <c r="O412" s="42">
        <v>601.02</v>
      </c>
    </row>
    <row r="413" spans="1:15" ht="18" x14ac:dyDescent="0.2">
      <c r="A413" s="59" t="s">
        <v>65</v>
      </c>
      <c r="B413" s="36">
        <v>91937</v>
      </c>
      <c r="C413" s="35" t="s">
        <v>62</v>
      </c>
      <c r="D413" s="35" t="s">
        <v>31</v>
      </c>
      <c r="E413" s="37">
        <v>58</v>
      </c>
      <c r="F413" s="73">
        <v>5.75</v>
      </c>
      <c r="G413" s="67">
        <v>11.86</v>
      </c>
      <c r="H413" s="39">
        <v>17.61</v>
      </c>
      <c r="I413" s="39">
        <v>20.52</v>
      </c>
      <c r="J413" s="39"/>
      <c r="K413" s="39"/>
      <c r="L413" s="39">
        <v>21.22</v>
      </c>
      <c r="M413" s="39"/>
      <c r="N413" s="39"/>
      <c r="O413" s="44">
        <v>1230.76</v>
      </c>
    </row>
    <row r="414" spans="1:15" ht="27" x14ac:dyDescent="0.2">
      <c r="A414" s="59" t="s">
        <v>65</v>
      </c>
      <c r="B414" s="36">
        <v>97881</v>
      </c>
      <c r="C414" s="35" t="s">
        <v>357</v>
      </c>
      <c r="D414" s="35" t="s">
        <v>31</v>
      </c>
      <c r="E414" s="40">
        <v>2</v>
      </c>
      <c r="F414" s="74">
        <v>117.97</v>
      </c>
      <c r="G414" s="67">
        <v>25.12</v>
      </c>
      <c r="H414" s="42">
        <v>143.09</v>
      </c>
      <c r="I414" s="39">
        <v>20.52</v>
      </c>
      <c r="J414" s="39"/>
      <c r="K414" s="39"/>
      <c r="L414" s="42">
        <v>172.45</v>
      </c>
      <c r="M414" s="42"/>
      <c r="N414" s="42"/>
      <c r="O414" s="42">
        <v>344.9</v>
      </c>
    </row>
    <row r="415" spans="1:15" ht="18" x14ac:dyDescent="0.2">
      <c r="A415" s="59" t="s">
        <v>65</v>
      </c>
      <c r="B415" s="43">
        <v>103782</v>
      </c>
      <c r="C415" s="35" t="s">
        <v>358</v>
      </c>
      <c r="D415" s="35" t="s">
        <v>31</v>
      </c>
      <c r="E415" s="40">
        <v>4</v>
      </c>
      <c r="F415" s="67">
        <v>14.48</v>
      </c>
      <c r="G415" s="67">
        <v>19.7</v>
      </c>
      <c r="H415" s="39">
        <v>34.18</v>
      </c>
      <c r="I415" s="39">
        <v>20.52</v>
      </c>
      <c r="J415" s="39"/>
      <c r="K415" s="39"/>
      <c r="L415" s="39">
        <v>41.19</v>
      </c>
      <c r="M415" s="39"/>
      <c r="N415" s="39"/>
      <c r="O415" s="42">
        <v>164.76</v>
      </c>
    </row>
    <row r="416" spans="1:15" ht="27" x14ac:dyDescent="0.2">
      <c r="A416" s="59" t="s">
        <v>65</v>
      </c>
      <c r="B416" s="36">
        <v>92023</v>
      </c>
      <c r="C416" s="35" t="s">
        <v>49</v>
      </c>
      <c r="D416" s="35" t="s">
        <v>31</v>
      </c>
      <c r="E416" s="40">
        <v>2</v>
      </c>
      <c r="F416" s="67">
        <v>26.44</v>
      </c>
      <c r="G416" s="67">
        <v>32.700000000000003</v>
      </c>
      <c r="H416" s="39">
        <v>59.14</v>
      </c>
      <c r="I416" s="39">
        <v>20.52</v>
      </c>
      <c r="J416" s="39"/>
      <c r="K416" s="39"/>
      <c r="L416" s="39">
        <v>71.27</v>
      </c>
      <c r="M416" s="39"/>
      <c r="N416" s="39"/>
      <c r="O416" s="42">
        <v>142.54</v>
      </c>
    </row>
    <row r="417" spans="1:15" ht="18" x14ac:dyDescent="0.2">
      <c r="A417" s="59" t="s">
        <v>65</v>
      </c>
      <c r="B417" s="36">
        <v>90447</v>
      </c>
      <c r="C417" s="35" t="s">
        <v>359</v>
      </c>
      <c r="D417" s="35" t="s">
        <v>29</v>
      </c>
      <c r="E417" s="41">
        <v>176.4</v>
      </c>
      <c r="F417" s="73">
        <v>1.17</v>
      </c>
      <c r="G417" s="73">
        <v>9.0399999999999991</v>
      </c>
      <c r="H417" s="39">
        <v>10.210000000000001</v>
      </c>
      <c r="I417" s="39">
        <v>20.52</v>
      </c>
      <c r="J417" s="39"/>
      <c r="K417" s="39"/>
      <c r="L417" s="39">
        <v>12.3</v>
      </c>
      <c r="M417" s="39"/>
      <c r="N417" s="39"/>
      <c r="O417" s="44">
        <v>2169.7199999999998</v>
      </c>
    </row>
    <row r="418" spans="1:15" ht="27" x14ac:dyDescent="0.2">
      <c r="A418" s="59" t="s">
        <v>65</v>
      </c>
      <c r="B418" s="36">
        <v>90466</v>
      </c>
      <c r="C418" s="35" t="s">
        <v>217</v>
      </c>
      <c r="D418" s="35" t="s">
        <v>29</v>
      </c>
      <c r="E418" s="41">
        <v>176.4</v>
      </c>
      <c r="F418" s="73">
        <v>4.32</v>
      </c>
      <c r="G418" s="67">
        <v>12.79</v>
      </c>
      <c r="H418" s="39">
        <v>17.11</v>
      </c>
      <c r="I418" s="39">
        <v>20.52</v>
      </c>
      <c r="J418" s="39"/>
      <c r="K418" s="39"/>
      <c r="L418" s="39">
        <v>20.62</v>
      </c>
      <c r="M418" s="39"/>
      <c r="N418" s="39"/>
      <c r="O418" s="44">
        <v>3637.36</v>
      </c>
    </row>
    <row r="419" spans="1:15" ht="18" x14ac:dyDescent="0.2">
      <c r="A419" s="59" t="s">
        <v>65</v>
      </c>
      <c r="B419" s="36">
        <v>93653</v>
      </c>
      <c r="C419" s="35" t="s">
        <v>47</v>
      </c>
      <c r="D419" s="35" t="s">
        <v>31</v>
      </c>
      <c r="E419" s="40">
        <v>9</v>
      </c>
      <c r="F419" s="73">
        <v>9.56</v>
      </c>
      <c r="G419" s="73">
        <v>1.85</v>
      </c>
      <c r="H419" s="39">
        <v>11.41</v>
      </c>
      <c r="I419" s="39">
        <v>20.52</v>
      </c>
      <c r="J419" s="39"/>
      <c r="K419" s="39"/>
      <c r="L419" s="39">
        <v>13.75</v>
      </c>
      <c r="M419" s="39"/>
      <c r="N419" s="39"/>
      <c r="O419" s="42">
        <v>123.75</v>
      </c>
    </row>
    <row r="420" spans="1:15" x14ac:dyDescent="0.2">
      <c r="A420" s="62"/>
      <c r="B420" s="63"/>
      <c r="C420" s="63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</row>
    <row r="421" spans="1:15" x14ac:dyDescent="0.2">
      <c r="A421" s="68" t="s">
        <v>28</v>
      </c>
      <c r="B421" s="69"/>
      <c r="C421" s="69"/>
      <c r="D421" s="69"/>
      <c r="E421" s="69"/>
      <c r="F421" s="70"/>
      <c r="G421" s="70"/>
      <c r="H421" s="69"/>
      <c r="I421" s="69"/>
      <c r="J421" s="69"/>
      <c r="K421" s="69"/>
      <c r="L421" s="69"/>
      <c r="M421" s="69"/>
      <c r="N421" s="69"/>
      <c r="O421" s="46">
        <f>SUM(O384:O419)</f>
        <v>65810.39</v>
      </c>
    </row>
    <row r="422" spans="1:15" x14ac:dyDescent="0.2">
      <c r="A422" s="62"/>
      <c r="B422" s="63"/>
      <c r="C422" s="63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</row>
    <row r="423" spans="1:15" x14ac:dyDescent="0.2">
      <c r="A423" s="64" t="s">
        <v>360</v>
      </c>
      <c r="B423" s="65"/>
      <c r="C423" s="65"/>
      <c r="D423" s="65"/>
      <c r="E423" s="65"/>
      <c r="F423" s="71"/>
      <c r="G423" s="71"/>
      <c r="H423" s="65"/>
      <c r="I423" s="65"/>
      <c r="J423" s="65"/>
      <c r="K423" s="65"/>
      <c r="L423" s="65"/>
      <c r="M423" s="65"/>
      <c r="N423" s="65"/>
      <c r="O423" s="65"/>
    </row>
    <row r="424" spans="1:15" x14ac:dyDescent="0.2">
      <c r="A424" s="64" t="s">
        <v>361</v>
      </c>
      <c r="B424" s="65"/>
      <c r="C424" s="65"/>
      <c r="D424" s="65"/>
      <c r="E424" s="65"/>
      <c r="F424" s="71"/>
      <c r="G424" s="71"/>
      <c r="H424" s="65"/>
      <c r="I424" s="65"/>
      <c r="J424" s="65"/>
      <c r="K424" s="65"/>
      <c r="L424" s="65"/>
      <c r="M424" s="65"/>
      <c r="N424" s="65"/>
      <c r="O424" s="65"/>
    </row>
    <row r="425" spans="1:15" ht="18" x14ac:dyDescent="0.2">
      <c r="A425" s="56" t="s">
        <v>14</v>
      </c>
      <c r="B425" s="55" t="s">
        <v>15</v>
      </c>
      <c r="C425" s="55" t="s">
        <v>16</v>
      </c>
      <c r="D425" s="55" t="s">
        <v>17</v>
      </c>
      <c r="E425" s="57" t="s">
        <v>18</v>
      </c>
      <c r="F425" s="53" t="s">
        <v>19</v>
      </c>
      <c r="G425" s="54" t="s">
        <v>20</v>
      </c>
      <c r="H425" s="55" t="s">
        <v>21</v>
      </c>
      <c r="I425" s="53" t="s">
        <v>22</v>
      </c>
      <c r="J425" s="55" t="s">
        <v>33</v>
      </c>
      <c r="K425" s="55" t="s">
        <v>34</v>
      </c>
      <c r="L425" s="55" t="s">
        <v>23</v>
      </c>
      <c r="M425" s="55" t="s">
        <v>35</v>
      </c>
      <c r="N425" s="55" t="s">
        <v>36</v>
      </c>
      <c r="O425" s="55" t="s">
        <v>24</v>
      </c>
    </row>
    <row r="426" spans="1:15" ht="18" x14ac:dyDescent="0.2">
      <c r="A426" s="59" t="s">
        <v>65</v>
      </c>
      <c r="B426" s="36">
        <v>97599</v>
      </c>
      <c r="C426" s="35" t="s">
        <v>362</v>
      </c>
      <c r="D426" s="35" t="s">
        <v>31</v>
      </c>
      <c r="E426" s="37">
        <v>13</v>
      </c>
      <c r="F426" s="67">
        <v>13.6</v>
      </c>
      <c r="G426" s="73">
        <v>7.37</v>
      </c>
      <c r="H426" s="39">
        <v>20.97</v>
      </c>
      <c r="I426" s="39">
        <v>20.52</v>
      </c>
      <c r="J426" s="39"/>
      <c r="K426" s="39"/>
      <c r="L426" s="39">
        <v>25.27</v>
      </c>
      <c r="M426" s="39"/>
      <c r="N426" s="39"/>
      <c r="O426" s="42">
        <v>328.51</v>
      </c>
    </row>
    <row r="427" spans="1:15" x14ac:dyDescent="0.2">
      <c r="A427" s="62"/>
      <c r="B427" s="63"/>
      <c r="C427" s="63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</row>
    <row r="428" spans="1:15" x14ac:dyDescent="0.2">
      <c r="A428" s="64" t="s">
        <v>363</v>
      </c>
      <c r="B428" s="65"/>
      <c r="C428" s="65"/>
      <c r="D428" s="65"/>
      <c r="E428" s="65"/>
      <c r="F428" s="71"/>
      <c r="G428" s="71"/>
      <c r="H428" s="65"/>
      <c r="I428" s="65"/>
      <c r="J428" s="65"/>
      <c r="K428" s="65"/>
      <c r="L428" s="65"/>
      <c r="M428" s="65"/>
      <c r="N428" s="65"/>
      <c r="O428" s="65"/>
    </row>
    <row r="429" spans="1:15" ht="18" x14ac:dyDescent="0.2">
      <c r="A429" s="56" t="s">
        <v>14</v>
      </c>
      <c r="B429" s="55" t="s">
        <v>15</v>
      </c>
      <c r="C429" s="55" t="s">
        <v>16</v>
      </c>
      <c r="D429" s="55" t="s">
        <v>17</v>
      </c>
      <c r="E429" s="57" t="s">
        <v>18</v>
      </c>
      <c r="F429" s="53" t="s">
        <v>19</v>
      </c>
      <c r="G429" s="54" t="s">
        <v>20</v>
      </c>
      <c r="H429" s="55" t="s">
        <v>21</v>
      </c>
      <c r="I429" s="53" t="s">
        <v>22</v>
      </c>
      <c r="J429" s="55" t="s">
        <v>33</v>
      </c>
      <c r="K429" s="55" t="s">
        <v>34</v>
      </c>
      <c r="L429" s="55" t="s">
        <v>23</v>
      </c>
      <c r="M429" s="55" t="s">
        <v>35</v>
      </c>
      <c r="N429" s="55" t="s">
        <v>36</v>
      </c>
      <c r="O429" s="55" t="s">
        <v>24</v>
      </c>
    </row>
    <row r="430" spans="1:15" ht="45" x14ac:dyDescent="0.2">
      <c r="A430" s="58" t="s">
        <v>82</v>
      </c>
      <c r="B430" s="29" t="s">
        <v>364</v>
      </c>
      <c r="C430" s="29" t="s">
        <v>365</v>
      </c>
      <c r="D430" s="29" t="s">
        <v>31</v>
      </c>
      <c r="E430" s="30">
        <v>5</v>
      </c>
      <c r="F430" s="76">
        <f t="shared" ref="F430:F433" si="24">H430-G430</f>
        <v>23.445</v>
      </c>
      <c r="G430" s="77">
        <f t="shared" ref="G430:G433" si="25">H430/2</f>
        <v>23.445</v>
      </c>
      <c r="H430" s="32">
        <v>46.89</v>
      </c>
      <c r="I430" s="32">
        <v>20.52</v>
      </c>
      <c r="J430" s="32"/>
      <c r="K430" s="32"/>
      <c r="L430" s="32">
        <v>56.51</v>
      </c>
      <c r="M430" s="32"/>
      <c r="N430" s="32"/>
      <c r="O430" s="34">
        <v>282.55</v>
      </c>
    </row>
    <row r="431" spans="1:15" ht="45" x14ac:dyDescent="0.2">
      <c r="A431" s="58" t="s">
        <v>82</v>
      </c>
      <c r="B431" s="29" t="s">
        <v>366</v>
      </c>
      <c r="C431" s="29" t="s">
        <v>367</v>
      </c>
      <c r="D431" s="29" t="s">
        <v>31</v>
      </c>
      <c r="E431" s="30">
        <v>4</v>
      </c>
      <c r="F431" s="76">
        <f t="shared" si="24"/>
        <v>13.29</v>
      </c>
      <c r="G431" s="77">
        <f t="shared" si="25"/>
        <v>13.29</v>
      </c>
      <c r="H431" s="32">
        <v>26.58</v>
      </c>
      <c r="I431" s="32">
        <v>20.52</v>
      </c>
      <c r="J431" s="32"/>
      <c r="K431" s="32"/>
      <c r="L431" s="32">
        <v>32.03</v>
      </c>
      <c r="M431" s="32"/>
      <c r="N431" s="32"/>
      <c r="O431" s="34">
        <v>128.12</v>
      </c>
    </row>
    <row r="432" spans="1:15" ht="27" x14ac:dyDescent="0.2">
      <c r="A432" s="58" t="s">
        <v>82</v>
      </c>
      <c r="B432" s="29" t="s">
        <v>368</v>
      </c>
      <c r="C432" s="29" t="s">
        <v>369</v>
      </c>
      <c r="D432" s="29" t="s">
        <v>29</v>
      </c>
      <c r="E432" s="75">
        <v>144.76</v>
      </c>
      <c r="F432" s="76">
        <f t="shared" si="24"/>
        <v>7.4050000000000002</v>
      </c>
      <c r="G432" s="77">
        <f t="shared" si="25"/>
        <v>7.4050000000000002</v>
      </c>
      <c r="H432" s="32">
        <v>14.81</v>
      </c>
      <c r="I432" s="32">
        <v>20.52</v>
      </c>
      <c r="J432" s="32"/>
      <c r="K432" s="32"/>
      <c r="L432" s="32">
        <v>17.84</v>
      </c>
      <c r="M432" s="32"/>
      <c r="N432" s="32"/>
      <c r="O432" s="33">
        <v>2582.5100000000002</v>
      </c>
    </row>
    <row r="433" spans="1:15" ht="36" x14ac:dyDescent="0.2">
      <c r="A433" s="58" t="s">
        <v>82</v>
      </c>
      <c r="B433" s="29" t="s">
        <v>370</v>
      </c>
      <c r="C433" s="29" t="s">
        <v>371</v>
      </c>
      <c r="D433" s="29" t="s">
        <v>31</v>
      </c>
      <c r="E433" s="45">
        <v>44</v>
      </c>
      <c r="F433" s="76">
        <f t="shared" si="24"/>
        <v>9.4749999999999996</v>
      </c>
      <c r="G433" s="77">
        <f t="shared" si="25"/>
        <v>9.4749999999999996</v>
      </c>
      <c r="H433" s="32">
        <v>18.95</v>
      </c>
      <c r="I433" s="32">
        <v>20.52</v>
      </c>
      <c r="J433" s="32"/>
      <c r="K433" s="32"/>
      <c r="L433" s="32">
        <v>22.83</v>
      </c>
      <c r="M433" s="32"/>
      <c r="N433" s="32"/>
      <c r="O433" s="33">
        <v>1004.52</v>
      </c>
    </row>
    <row r="434" spans="1:15" x14ac:dyDescent="0.2">
      <c r="A434" s="62"/>
      <c r="B434" s="63"/>
      <c r="C434" s="63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</row>
    <row r="435" spans="1:15" x14ac:dyDescent="0.2">
      <c r="A435" s="64" t="s">
        <v>372</v>
      </c>
      <c r="B435" s="65"/>
      <c r="C435" s="65"/>
      <c r="D435" s="65"/>
      <c r="E435" s="65"/>
      <c r="F435" s="71"/>
      <c r="G435" s="71"/>
      <c r="H435" s="65"/>
      <c r="I435" s="65"/>
      <c r="J435" s="65"/>
      <c r="K435" s="65"/>
      <c r="L435" s="65"/>
      <c r="M435" s="65"/>
      <c r="N435" s="65"/>
      <c r="O435" s="65"/>
    </row>
    <row r="436" spans="1:15" ht="18" x14ac:dyDescent="0.2">
      <c r="A436" s="56" t="s">
        <v>14</v>
      </c>
      <c r="B436" s="55" t="s">
        <v>15</v>
      </c>
      <c r="C436" s="55" t="s">
        <v>16</v>
      </c>
      <c r="D436" s="55" t="s">
        <v>17</v>
      </c>
      <c r="E436" s="57" t="s">
        <v>18</v>
      </c>
      <c r="F436" s="53" t="s">
        <v>19</v>
      </c>
      <c r="G436" s="54" t="s">
        <v>20</v>
      </c>
      <c r="H436" s="55" t="s">
        <v>21</v>
      </c>
      <c r="I436" s="53" t="s">
        <v>22</v>
      </c>
      <c r="J436" s="55" t="s">
        <v>33</v>
      </c>
      <c r="K436" s="55" t="s">
        <v>34</v>
      </c>
      <c r="L436" s="55" t="s">
        <v>23</v>
      </c>
      <c r="M436" s="55" t="s">
        <v>35</v>
      </c>
      <c r="N436" s="55" t="s">
        <v>36</v>
      </c>
      <c r="O436" s="55" t="s">
        <v>24</v>
      </c>
    </row>
    <row r="437" spans="1:15" ht="27" x14ac:dyDescent="0.2">
      <c r="A437" s="59" t="s">
        <v>65</v>
      </c>
      <c r="B437" s="36">
        <v>92368</v>
      </c>
      <c r="C437" s="35" t="s">
        <v>373</v>
      </c>
      <c r="D437" s="35" t="s">
        <v>29</v>
      </c>
      <c r="E437" s="37">
        <v>16.11</v>
      </c>
      <c r="F437" s="74">
        <v>118.67</v>
      </c>
      <c r="G437" s="67">
        <v>13.32</v>
      </c>
      <c r="H437" s="42">
        <v>131.99</v>
      </c>
      <c r="I437" s="39">
        <v>20.52</v>
      </c>
      <c r="J437" s="39"/>
      <c r="K437" s="39"/>
      <c r="L437" s="42">
        <v>159.07</v>
      </c>
      <c r="M437" s="42"/>
      <c r="N437" s="42"/>
      <c r="O437" s="44">
        <v>2562.61</v>
      </c>
    </row>
    <row r="438" spans="1:15" ht="27" x14ac:dyDescent="0.2">
      <c r="A438" s="59" t="s">
        <v>65</v>
      </c>
      <c r="B438" s="36">
        <v>92367</v>
      </c>
      <c r="C438" s="35" t="s">
        <v>374</v>
      </c>
      <c r="D438" s="35" t="s">
        <v>29</v>
      </c>
      <c r="E438" s="37">
        <v>14.92</v>
      </c>
      <c r="F438" s="67">
        <v>88.43</v>
      </c>
      <c r="G438" s="67">
        <v>11.84</v>
      </c>
      <c r="H438" s="42">
        <v>100.27</v>
      </c>
      <c r="I438" s="39">
        <v>20.52</v>
      </c>
      <c r="J438" s="39"/>
      <c r="K438" s="39"/>
      <c r="L438" s="42">
        <v>120.84</v>
      </c>
      <c r="M438" s="42"/>
      <c r="N438" s="42"/>
      <c r="O438" s="44">
        <v>1802.93</v>
      </c>
    </row>
    <row r="439" spans="1:15" ht="27" x14ac:dyDescent="0.2">
      <c r="A439" s="59" t="s">
        <v>65</v>
      </c>
      <c r="B439" s="36">
        <v>92636</v>
      </c>
      <c r="C439" s="35" t="s">
        <v>375</v>
      </c>
      <c r="D439" s="35" t="s">
        <v>31</v>
      </c>
      <c r="E439" s="40">
        <v>4</v>
      </c>
      <c r="F439" s="74">
        <v>152.31</v>
      </c>
      <c r="G439" s="67">
        <v>60.02</v>
      </c>
      <c r="H439" s="42">
        <v>212.33</v>
      </c>
      <c r="I439" s="39">
        <v>20.52</v>
      </c>
      <c r="J439" s="39"/>
      <c r="K439" s="39"/>
      <c r="L439" s="42">
        <v>255.9</v>
      </c>
      <c r="M439" s="42"/>
      <c r="N439" s="42"/>
      <c r="O439" s="44">
        <v>1023.6</v>
      </c>
    </row>
    <row r="440" spans="1:15" ht="27" x14ac:dyDescent="0.2">
      <c r="A440" s="59" t="s">
        <v>65</v>
      </c>
      <c r="B440" s="36">
        <v>92390</v>
      </c>
      <c r="C440" s="35" t="s">
        <v>376</v>
      </c>
      <c r="D440" s="35" t="s">
        <v>31</v>
      </c>
      <c r="E440" s="40">
        <v>1</v>
      </c>
      <c r="F440" s="74">
        <v>109.65</v>
      </c>
      <c r="G440" s="67">
        <v>53.34</v>
      </c>
      <c r="H440" s="42">
        <v>162.99</v>
      </c>
      <c r="I440" s="39">
        <v>20.52</v>
      </c>
      <c r="J440" s="39"/>
      <c r="K440" s="39"/>
      <c r="L440" s="42">
        <v>196.43</v>
      </c>
      <c r="M440" s="42"/>
      <c r="N440" s="42"/>
      <c r="O440" s="42">
        <v>196.43</v>
      </c>
    </row>
    <row r="441" spans="1:15" ht="27" x14ac:dyDescent="0.2">
      <c r="A441" s="59" t="s">
        <v>65</v>
      </c>
      <c r="B441" s="36">
        <v>92642</v>
      </c>
      <c r="C441" s="35" t="s">
        <v>377</v>
      </c>
      <c r="D441" s="35" t="s">
        <v>31</v>
      </c>
      <c r="E441" s="40">
        <v>3</v>
      </c>
      <c r="F441" s="74">
        <v>151.80000000000001</v>
      </c>
      <c r="G441" s="67">
        <v>71.09</v>
      </c>
      <c r="H441" s="42">
        <v>222.89</v>
      </c>
      <c r="I441" s="39">
        <v>20.52</v>
      </c>
      <c r="J441" s="39"/>
      <c r="K441" s="39"/>
      <c r="L441" s="42">
        <v>268.62</v>
      </c>
      <c r="M441" s="42"/>
      <c r="N441" s="42"/>
      <c r="O441" s="42">
        <v>805.86</v>
      </c>
    </row>
    <row r="442" spans="1:15" ht="27" x14ac:dyDescent="0.2">
      <c r="A442" s="59" t="s">
        <v>65</v>
      </c>
      <c r="B442" s="36">
        <v>92644</v>
      </c>
      <c r="C442" s="35" t="s">
        <v>378</v>
      </c>
      <c r="D442" s="35" t="s">
        <v>31</v>
      </c>
      <c r="E442" s="40">
        <v>2</v>
      </c>
      <c r="F442" s="74">
        <v>201</v>
      </c>
      <c r="G442" s="67">
        <v>80.03</v>
      </c>
      <c r="H442" s="42">
        <v>281.02999999999997</v>
      </c>
      <c r="I442" s="39">
        <v>20.52</v>
      </c>
      <c r="J442" s="39"/>
      <c r="K442" s="39"/>
      <c r="L442" s="42">
        <v>338.69</v>
      </c>
      <c r="M442" s="42"/>
      <c r="N442" s="42"/>
      <c r="O442" s="42">
        <v>677.38</v>
      </c>
    </row>
    <row r="443" spans="1:15" ht="27" x14ac:dyDescent="0.2">
      <c r="A443" s="59" t="s">
        <v>65</v>
      </c>
      <c r="B443" s="36">
        <v>92936</v>
      </c>
      <c r="C443" s="35" t="s">
        <v>379</v>
      </c>
      <c r="D443" s="35" t="s">
        <v>31</v>
      </c>
      <c r="E443" s="40">
        <v>1</v>
      </c>
      <c r="F443" s="74">
        <v>122.89</v>
      </c>
      <c r="G443" s="67">
        <v>40.01</v>
      </c>
      <c r="H443" s="42">
        <v>162.9</v>
      </c>
      <c r="I443" s="39">
        <v>20.52</v>
      </c>
      <c r="J443" s="39"/>
      <c r="K443" s="39"/>
      <c r="L443" s="42">
        <v>196.32</v>
      </c>
      <c r="M443" s="42"/>
      <c r="N443" s="42"/>
      <c r="O443" s="42">
        <v>196.32</v>
      </c>
    </row>
    <row r="444" spans="1:15" ht="27" x14ac:dyDescent="0.2">
      <c r="A444" s="59" t="s">
        <v>65</v>
      </c>
      <c r="B444" s="36">
        <v>92378</v>
      </c>
      <c r="C444" s="35" t="s">
        <v>380</v>
      </c>
      <c r="D444" s="35" t="s">
        <v>31</v>
      </c>
      <c r="E444" s="40">
        <v>1</v>
      </c>
      <c r="F444" s="67">
        <v>77.290000000000006</v>
      </c>
      <c r="G444" s="67">
        <v>35.57</v>
      </c>
      <c r="H444" s="42">
        <v>112.86</v>
      </c>
      <c r="I444" s="39">
        <v>20.52</v>
      </c>
      <c r="J444" s="39"/>
      <c r="K444" s="39"/>
      <c r="L444" s="42">
        <v>136.01</v>
      </c>
      <c r="M444" s="42"/>
      <c r="N444" s="42"/>
      <c r="O444" s="42">
        <v>136.01</v>
      </c>
    </row>
    <row r="445" spans="1:15" ht="18" x14ac:dyDescent="0.2">
      <c r="A445" s="59" t="s">
        <v>65</v>
      </c>
      <c r="B445" s="36">
        <v>94500</v>
      </c>
      <c r="C445" s="35" t="s">
        <v>381</v>
      </c>
      <c r="D445" s="35" t="s">
        <v>31</v>
      </c>
      <c r="E445" s="40">
        <v>3</v>
      </c>
      <c r="F445" s="74">
        <v>323.52</v>
      </c>
      <c r="G445" s="67">
        <v>27.5</v>
      </c>
      <c r="H445" s="42">
        <v>351.02</v>
      </c>
      <c r="I445" s="39">
        <v>20.52</v>
      </c>
      <c r="J445" s="39"/>
      <c r="K445" s="39"/>
      <c r="L445" s="42">
        <v>423.04</v>
      </c>
      <c r="M445" s="42"/>
      <c r="N445" s="42"/>
      <c r="O445" s="44">
        <v>1269.1199999999999</v>
      </c>
    </row>
    <row r="446" spans="1:15" ht="18" x14ac:dyDescent="0.2">
      <c r="A446" s="59" t="s">
        <v>65</v>
      </c>
      <c r="B446" s="36">
        <v>99633</v>
      </c>
      <c r="C446" s="35" t="s">
        <v>382</v>
      </c>
      <c r="D446" s="35" t="s">
        <v>31</v>
      </c>
      <c r="E446" s="40">
        <v>1</v>
      </c>
      <c r="F446" s="74">
        <v>440.3</v>
      </c>
      <c r="G446" s="67">
        <v>27.5</v>
      </c>
      <c r="H446" s="42">
        <v>467.8</v>
      </c>
      <c r="I446" s="39">
        <v>20.52</v>
      </c>
      <c r="J446" s="39"/>
      <c r="K446" s="39"/>
      <c r="L446" s="42">
        <v>563.79</v>
      </c>
      <c r="M446" s="42"/>
      <c r="N446" s="42"/>
      <c r="O446" s="42">
        <v>563.79</v>
      </c>
    </row>
    <row r="447" spans="1:15" ht="27" x14ac:dyDescent="0.2">
      <c r="A447" s="59" t="s">
        <v>65</v>
      </c>
      <c r="B447" s="36">
        <v>94714</v>
      </c>
      <c r="C447" s="35" t="s">
        <v>383</v>
      </c>
      <c r="D447" s="35" t="s">
        <v>31</v>
      </c>
      <c r="E447" s="40">
        <v>2</v>
      </c>
      <c r="F447" s="74">
        <v>299.63</v>
      </c>
      <c r="G447" s="67">
        <v>13.59</v>
      </c>
      <c r="H447" s="42">
        <v>313.22000000000003</v>
      </c>
      <c r="I447" s="39">
        <v>20.52</v>
      </c>
      <c r="J447" s="39"/>
      <c r="K447" s="39"/>
      <c r="L447" s="42">
        <v>377.49</v>
      </c>
      <c r="M447" s="42"/>
      <c r="N447" s="42"/>
      <c r="O447" s="42">
        <v>754.98</v>
      </c>
    </row>
    <row r="448" spans="1:15" ht="27" x14ac:dyDescent="0.2">
      <c r="A448" s="58" t="s">
        <v>82</v>
      </c>
      <c r="B448" s="29" t="s">
        <v>384</v>
      </c>
      <c r="C448" s="29" t="s">
        <v>385</v>
      </c>
      <c r="D448" s="29" t="s">
        <v>31</v>
      </c>
      <c r="E448" s="30">
        <v>3</v>
      </c>
      <c r="F448" s="76">
        <f t="shared" ref="F448:F449" si="26">H448-G448</f>
        <v>25.395</v>
      </c>
      <c r="G448" s="77">
        <f t="shared" ref="G448:G449" si="27">H448/2</f>
        <v>25.395</v>
      </c>
      <c r="H448" s="32">
        <v>50.79</v>
      </c>
      <c r="I448" s="32">
        <v>20.52</v>
      </c>
      <c r="J448" s="32"/>
      <c r="K448" s="32"/>
      <c r="L448" s="32">
        <v>61.21</v>
      </c>
      <c r="M448" s="32"/>
      <c r="N448" s="32"/>
      <c r="O448" s="34">
        <v>183.63</v>
      </c>
    </row>
    <row r="449" spans="1:15" ht="45" x14ac:dyDescent="0.2">
      <c r="A449" s="58" t="s">
        <v>186</v>
      </c>
      <c r="B449" s="29" t="s">
        <v>386</v>
      </c>
      <c r="C449" s="29" t="s">
        <v>387</v>
      </c>
      <c r="D449" s="29" t="s">
        <v>31</v>
      </c>
      <c r="E449" s="30">
        <v>2</v>
      </c>
      <c r="F449" s="76">
        <f t="shared" si="26"/>
        <v>901.57</v>
      </c>
      <c r="G449" s="77">
        <f t="shared" si="27"/>
        <v>901.57</v>
      </c>
      <c r="H449" s="33">
        <v>1803.14</v>
      </c>
      <c r="I449" s="32">
        <v>20.52</v>
      </c>
      <c r="J449" s="32"/>
      <c r="K449" s="32"/>
      <c r="L449" s="33">
        <v>2173.14</v>
      </c>
      <c r="M449" s="33"/>
      <c r="N449" s="33"/>
      <c r="O449" s="33">
        <v>4346.28</v>
      </c>
    </row>
    <row r="450" spans="1:15" ht="27" x14ac:dyDescent="0.2">
      <c r="A450" s="58" t="s">
        <v>186</v>
      </c>
      <c r="B450" s="29" t="s">
        <v>388</v>
      </c>
      <c r="C450" s="29" t="s">
        <v>389</v>
      </c>
      <c r="D450" s="29" t="s">
        <v>31</v>
      </c>
      <c r="E450" s="30">
        <v>2</v>
      </c>
      <c r="F450" s="76">
        <v>11.62</v>
      </c>
      <c r="G450" s="77">
        <v>20.36</v>
      </c>
      <c r="H450" s="32">
        <v>31.98</v>
      </c>
      <c r="I450" s="32">
        <v>20.52</v>
      </c>
      <c r="J450" s="32"/>
      <c r="K450" s="32"/>
      <c r="L450" s="32">
        <v>38.54</v>
      </c>
      <c r="M450" s="32"/>
      <c r="N450" s="32"/>
      <c r="O450" s="32">
        <v>77.08</v>
      </c>
    </row>
    <row r="451" spans="1:15" x14ac:dyDescent="0.2">
      <c r="A451" s="62"/>
      <c r="B451" s="63"/>
      <c r="C451" s="63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</row>
    <row r="452" spans="1:15" x14ac:dyDescent="0.2">
      <c r="A452" s="64" t="s">
        <v>390</v>
      </c>
      <c r="B452" s="65"/>
      <c r="C452" s="65"/>
      <c r="D452" s="65"/>
      <c r="E452" s="65"/>
      <c r="F452" s="71"/>
      <c r="G452" s="71"/>
      <c r="H452" s="65"/>
      <c r="I452" s="65"/>
      <c r="J452" s="65"/>
      <c r="K452" s="65"/>
      <c r="L452" s="65"/>
      <c r="M452" s="65"/>
      <c r="N452" s="65"/>
      <c r="O452" s="65"/>
    </row>
    <row r="453" spans="1:15" ht="18" x14ac:dyDescent="0.2">
      <c r="A453" s="56" t="s">
        <v>14</v>
      </c>
      <c r="B453" s="55" t="s">
        <v>15</v>
      </c>
      <c r="C453" s="55" t="s">
        <v>16</v>
      </c>
      <c r="D453" s="55" t="s">
        <v>17</v>
      </c>
      <c r="E453" s="57" t="s">
        <v>18</v>
      </c>
      <c r="F453" s="53" t="s">
        <v>19</v>
      </c>
      <c r="G453" s="54" t="s">
        <v>20</v>
      </c>
      <c r="H453" s="55" t="s">
        <v>21</v>
      </c>
      <c r="I453" s="53" t="s">
        <v>22</v>
      </c>
      <c r="J453" s="55" t="s">
        <v>33</v>
      </c>
      <c r="K453" s="55" t="s">
        <v>34</v>
      </c>
      <c r="L453" s="55" t="s">
        <v>23</v>
      </c>
      <c r="M453" s="55" t="s">
        <v>35</v>
      </c>
      <c r="N453" s="55" t="s">
        <v>36</v>
      </c>
      <c r="O453" s="55" t="s">
        <v>24</v>
      </c>
    </row>
    <row r="454" spans="1:15" ht="27" x14ac:dyDescent="0.2">
      <c r="A454" s="58" t="s">
        <v>82</v>
      </c>
      <c r="B454" s="29" t="s">
        <v>391</v>
      </c>
      <c r="C454" s="29" t="s">
        <v>392</v>
      </c>
      <c r="D454" s="29" t="s">
        <v>31</v>
      </c>
      <c r="E454" s="45">
        <v>23</v>
      </c>
      <c r="F454" s="76">
        <f t="shared" ref="F454:F459" si="28">H454-G454</f>
        <v>14.025</v>
      </c>
      <c r="G454" s="77">
        <f t="shared" ref="G454:G459" si="29">H454/2</f>
        <v>14.025</v>
      </c>
      <c r="H454" s="32">
        <v>28.05</v>
      </c>
      <c r="I454" s="32">
        <v>20.52</v>
      </c>
      <c r="J454" s="32"/>
      <c r="K454" s="32"/>
      <c r="L454" s="32">
        <v>33.799999999999997</v>
      </c>
      <c r="M454" s="32"/>
      <c r="N454" s="32"/>
      <c r="O454" s="34">
        <v>777.4</v>
      </c>
    </row>
    <row r="455" spans="1:15" ht="18" x14ac:dyDescent="0.2">
      <c r="A455" s="58" t="s">
        <v>82</v>
      </c>
      <c r="B455" s="29" t="s">
        <v>333</v>
      </c>
      <c r="C455" s="29" t="s">
        <v>334</v>
      </c>
      <c r="D455" s="29" t="s">
        <v>31</v>
      </c>
      <c r="E455" s="45">
        <v>19</v>
      </c>
      <c r="F455" s="76">
        <f t="shared" si="28"/>
        <v>4.335</v>
      </c>
      <c r="G455" s="77">
        <f t="shared" si="29"/>
        <v>4.335</v>
      </c>
      <c r="H455" s="31">
        <v>8.67</v>
      </c>
      <c r="I455" s="32">
        <v>20.52</v>
      </c>
      <c r="J455" s="32"/>
      <c r="K455" s="32"/>
      <c r="L455" s="32">
        <v>10.44</v>
      </c>
      <c r="M455" s="32"/>
      <c r="N455" s="32"/>
      <c r="O455" s="34">
        <v>198.36</v>
      </c>
    </row>
    <row r="456" spans="1:15" ht="18" x14ac:dyDescent="0.2">
      <c r="A456" s="58" t="s">
        <v>82</v>
      </c>
      <c r="B456" s="29" t="s">
        <v>393</v>
      </c>
      <c r="C456" s="29" t="s">
        <v>394</v>
      </c>
      <c r="D456" s="29" t="s">
        <v>31</v>
      </c>
      <c r="E456" s="30">
        <v>2</v>
      </c>
      <c r="F456" s="76">
        <f t="shared" si="28"/>
        <v>128.65</v>
      </c>
      <c r="G456" s="77">
        <f t="shared" si="29"/>
        <v>128.65</v>
      </c>
      <c r="H456" s="34">
        <v>257.3</v>
      </c>
      <c r="I456" s="32">
        <v>20.52</v>
      </c>
      <c r="J456" s="32"/>
      <c r="K456" s="32"/>
      <c r="L456" s="34">
        <v>310.08999999999997</v>
      </c>
      <c r="M456" s="34"/>
      <c r="N456" s="34"/>
      <c r="O456" s="34">
        <v>620.17999999999995</v>
      </c>
    </row>
    <row r="457" spans="1:15" ht="27" x14ac:dyDescent="0.2">
      <c r="A457" s="58" t="s">
        <v>82</v>
      </c>
      <c r="B457" s="29" t="s">
        <v>395</v>
      </c>
      <c r="C457" s="29" t="s">
        <v>396</v>
      </c>
      <c r="D457" s="29" t="s">
        <v>31</v>
      </c>
      <c r="E457" s="30">
        <v>2</v>
      </c>
      <c r="F457" s="76">
        <f t="shared" si="28"/>
        <v>180.76499999999999</v>
      </c>
      <c r="G457" s="77">
        <f t="shared" si="29"/>
        <v>180.76499999999999</v>
      </c>
      <c r="H457" s="34">
        <v>361.53</v>
      </c>
      <c r="I457" s="32">
        <v>20.52</v>
      </c>
      <c r="J457" s="32"/>
      <c r="K457" s="32"/>
      <c r="L457" s="34">
        <v>435.71</v>
      </c>
      <c r="M457" s="34"/>
      <c r="N457" s="34"/>
      <c r="O457" s="34">
        <v>871.42</v>
      </c>
    </row>
    <row r="458" spans="1:15" ht="18" x14ac:dyDescent="0.2">
      <c r="A458" s="58" t="s">
        <v>82</v>
      </c>
      <c r="B458" s="29" t="s">
        <v>397</v>
      </c>
      <c r="C458" s="29" t="s">
        <v>398</v>
      </c>
      <c r="D458" s="29" t="s">
        <v>31</v>
      </c>
      <c r="E458" s="30">
        <v>9</v>
      </c>
      <c r="F458" s="76">
        <f t="shared" si="28"/>
        <v>135.41</v>
      </c>
      <c r="G458" s="77">
        <f t="shared" si="29"/>
        <v>135.41</v>
      </c>
      <c r="H458" s="34">
        <v>270.82</v>
      </c>
      <c r="I458" s="32">
        <v>20.52</v>
      </c>
      <c r="J458" s="32"/>
      <c r="K458" s="32"/>
      <c r="L458" s="34">
        <v>326.39</v>
      </c>
      <c r="M458" s="34"/>
      <c r="N458" s="34"/>
      <c r="O458" s="33">
        <v>2937.51</v>
      </c>
    </row>
    <row r="459" spans="1:15" ht="27" x14ac:dyDescent="0.2">
      <c r="A459" s="58" t="s">
        <v>82</v>
      </c>
      <c r="B459" s="29" t="s">
        <v>399</v>
      </c>
      <c r="C459" s="29" t="s">
        <v>400</v>
      </c>
      <c r="D459" s="29" t="s">
        <v>29</v>
      </c>
      <c r="E459" s="45">
        <v>89.04</v>
      </c>
      <c r="F459" s="76">
        <f t="shared" si="28"/>
        <v>14.35</v>
      </c>
      <c r="G459" s="77">
        <f t="shared" si="29"/>
        <v>14.35</v>
      </c>
      <c r="H459" s="32">
        <v>28.7</v>
      </c>
      <c r="I459" s="32">
        <v>20.52</v>
      </c>
      <c r="J459" s="32"/>
      <c r="K459" s="32"/>
      <c r="L459" s="32">
        <v>34.58</v>
      </c>
      <c r="M459" s="32"/>
      <c r="N459" s="32"/>
      <c r="O459" s="33">
        <v>3079</v>
      </c>
    </row>
    <row r="460" spans="1:15" ht="18" x14ac:dyDescent="0.2">
      <c r="A460" s="59" t="s">
        <v>65</v>
      </c>
      <c r="B460" s="36">
        <v>95727</v>
      </c>
      <c r="C460" s="35" t="s">
        <v>401</v>
      </c>
      <c r="D460" s="35" t="s">
        <v>29</v>
      </c>
      <c r="E460" s="37">
        <v>75.77</v>
      </c>
      <c r="F460" s="73">
        <v>6.46</v>
      </c>
      <c r="G460" s="67">
        <v>13.43</v>
      </c>
      <c r="H460" s="39">
        <v>19.89</v>
      </c>
      <c r="I460" s="39">
        <v>20.52</v>
      </c>
      <c r="J460" s="39"/>
      <c r="K460" s="39"/>
      <c r="L460" s="39">
        <v>23.97</v>
      </c>
      <c r="M460" s="39"/>
      <c r="N460" s="39"/>
      <c r="O460" s="44">
        <v>1816.2</v>
      </c>
    </row>
    <row r="461" spans="1:15" ht="27" x14ac:dyDescent="0.2">
      <c r="A461" s="59" t="s">
        <v>65</v>
      </c>
      <c r="B461" s="36">
        <v>91902</v>
      </c>
      <c r="C461" s="35" t="s">
        <v>402</v>
      </c>
      <c r="D461" s="35" t="s">
        <v>31</v>
      </c>
      <c r="E461" s="40">
        <v>5</v>
      </c>
      <c r="F461" s="73">
        <v>3.86</v>
      </c>
      <c r="G461" s="73">
        <v>8.66</v>
      </c>
      <c r="H461" s="39">
        <v>12.52</v>
      </c>
      <c r="I461" s="39">
        <v>20.52</v>
      </c>
      <c r="J461" s="39"/>
      <c r="K461" s="39"/>
      <c r="L461" s="39">
        <v>15.08</v>
      </c>
      <c r="M461" s="39"/>
      <c r="N461" s="39"/>
      <c r="O461" s="39">
        <v>75.400000000000006</v>
      </c>
    </row>
    <row r="462" spans="1:15" x14ac:dyDescent="0.2">
      <c r="A462" s="62"/>
      <c r="B462" s="63"/>
      <c r="C462" s="63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</row>
    <row r="463" spans="1:15" x14ac:dyDescent="0.2">
      <c r="A463" s="64" t="s">
        <v>403</v>
      </c>
      <c r="B463" s="65"/>
      <c r="C463" s="65"/>
      <c r="D463" s="65"/>
      <c r="E463" s="65"/>
      <c r="F463" s="71"/>
      <c r="G463" s="71"/>
      <c r="H463" s="65"/>
      <c r="I463" s="65"/>
      <c r="J463" s="65"/>
      <c r="K463" s="65"/>
      <c r="L463" s="65"/>
      <c r="M463" s="65"/>
      <c r="N463" s="65"/>
      <c r="O463" s="65"/>
    </row>
    <row r="464" spans="1:15" ht="18" x14ac:dyDescent="0.2">
      <c r="A464" s="56" t="s">
        <v>14</v>
      </c>
      <c r="B464" s="55" t="s">
        <v>15</v>
      </c>
      <c r="C464" s="55" t="s">
        <v>16</v>
      </c>
      <c r="D464" s="55" t="s">
        <v>17</v>
      </c>
      <c r="E464" s="57" t="s">
        <v>18</v>
      </c>
      <c r="F464" s="53" t="s">
        <v>19</v>
      </c>
      <c r="G464" s="54" t="s">
        <v>20</v>
      </c>
      <c r="H464" s="55" t="s">
        <v>21</v>
      </c>
      <c r="I464" s="53" t="s">
        <v>22</v>
      </c>
      <c r="J464" s="55" t="s">
        <v>33</v>
      </c>
      <c r="K464" s="55" t="s">
        <v>34</v>
      </c>
      <c r="L464" s="55" t="s">
        <v>23</v>
      </c>
      <c r="M464" s="55" t="s">
        <v>35</v>
      </c>
      <c r="N464" s="55" t="s">
        <v>36</v>
      </c>
      <c r="O464" s="55" t="s">
        <v>24</v>
      </c>
    </row>
    <row r="465" spans="1:15" ht="27" x14ac:dyDescent="0.2">
      <c r="A465" s="58" t="s">
        <v>82</v>
      </c>
      <c r="B465" s="29" t="s">
        <v>404</v>
      </c>
      <c r="C465" s="29" t="s">
        <v>405</v>
      </c>
      <c r="D465" s="29" t="s">
        <v>31</v>
      </c>
      <c r="E465" s="30">
        <v>4</v>
      </c>
      <c r="F465" s="76">
        <f t="shared" ref="F465:F467" si="30">H465-G465</f>
        <v>15.525</v>
      </c>
      <c r="G465" s="77">
        <f t="shared" ref="G465:G467" si="31">H465/2</f>
        <v>15.525</v>
      </c>
      <c r="H465" s="32">
        <v>31.05</v>
      </c>
      <c r="I465" s="32">
        <v>20.52</v>
      </c>
      <c r="J465" s="32"/>
      <c r="K465" s="32"/>
      <c r="L465" s="32">
        <v>37.42</v>
      </c>
      <c r="M465" s="32"/>
      <c r="N465" s="32"/>
      <c r="O465" s="34">
        <v>149.68</v>
      </c>
    </row>
    <row r="466" spans="1:15" ht="45" x14ac:dyDescent="0.2">
      <c r="A466" s="58" t="s">
        <v>82</v>
      </c>
      <c r="B466" s="29" t="s">
        <v>364</v>
      </c>
      <c r="C466" s="29" t="s">
        <v>365</v>
      </c>
      <c r="D466" s="29" t="s">
        <v>31</v>
      </c>
      <c r="E466" s="30">
        <v>2</v>
      </c>
      <c r="F466" s="76">
        <f t="shared" si="30"/>
        <v>23.445</v>
      </c>
      <c r="G466" s="77">
        <f t="shared" si="31"/>
        <v>23.445</v>
      </c>
      <c r="H466" s="32">
        <v>46.89</v>
      </c>
      <c r="I466" s="32">
        <v>20.52</v>
      </c>
      <c r="J466" s="32"/>
      <c r="K466" s="32"/>
      <c r="L466" s="32">
        <v>56.51</v>
      </c>
      <c r="M466" s="32"/>
      <c r="N466" s="32"/>
      <c r="O466" s="34">
        <v>113.02</v>
      </c>
    </row>
    <row r="467" spans="1:15" ht="27" x14ac:dyDescent="0.2">
      <c r="A467" s="58" t="s">
        <v>64</v>
      </c>
      <c r="B467" s="29" t="s">
        <v>406</v>
      </c>
      <c r="C467" s="29" t="s">
        <v>407</v>
      </c>
      <c r="D467" s="29" t="s">
        <v>27</v>
      </c>
      <c r="E467" s="30">
        <v>0.14000000000000001</v>
      </c>
      <c r="F467" s="76">
        <f t="shared" si="30"/>
        <v>317.17500000000001</v>
      </c>
      <c r="G467" s="77">
        <f t="shared" si="31"/>
        <v>317.17500000000001</v>
      </c>
      <c r="H467" s="34">
        <v>634.35</v>
      </c>
      <c r="I467" s="32">
        <v>20.52</v>
      </c>
      <c r="J467" s="32"/>
      <c r="K467" s="32"/>
      <c r="L467" s="34">
        <v>764.51</v>
      </c>
      <c r="M467" s="34"/>
      <c r="N467" s="34"/>
      <c r="O467" s="34">
        <v>107.03</v>
      </c>
    </row>
    <row r="468" spans="1:15" ht="27" x14ac:dyDescent="0.2">
      <c r="A468" s="59" t="s">
        <v>65</v>
      </c>
      <c r="B468" s="36">
        <v>92687</v>
      </c>
      <c r="C468" s="35" t="s">
        <v>408</v>
      </c>
      <c r="D468" s="35" t="s">
        <v>29</v>
      </c>
      <c r="E468" s="40">
        <v>9.84</v>
      </c>
      <c r="F468" s="67">
        <v>18.8</v>
      </c>
      <c r="G468" s="73">
        <v>8.36</v>
      </c>
      <c r="H468" s="39">
        <v>27.16</v>
      </c>
      <c r="I468" s="39">
        <v>20.52</v>
      </c>
      <c r="J468" s="39"/>
      <c r="K468" s="39"/>
      <c r="L468" s="39">
        <v>32.729999999999997</v>
      </c>
      <c r="M468" s="39"/>
      <c r="N468" s="39"/>
      <c r="O468" s="42">
        <v>322.06</v>
      </c>
    </row>
    <row r="469" spans="1:15" ht="27" x14ac:dyDescent="0.2">
      <c r="A469" s="59" t="s">
        <v>65</v>
      </c>
      <c r="B469" s="36">
        <v>92688</v>
      </c>
      <c r="C469" s="35" t="s">
        <v>409</v>
      </c>
      <c r="D469" s="35" t="s">
        <v>29</v>
      </c>
      <c r="E469" s="37">
        <v>66.8</v>
      </c>
      <c r="F469" s="67">
        <v>24.32</v>
      </c>
      <c r="G469" s="67">
        <v>14.35</v>
      </c>
      <c r="H469" s="39">
        <v>38.67</v>
      </c>
      <c r="I469" s="39">
        <v>20.52</v>
      </c>
      <c r="J469" s="39"/>
      <c r="K469" s="39"/>
      <c r="L469" s="39">
        <v>46.6</v>
      </c>
      <c r="M469" s="39"/>
      <c r="N469" s="39"/>
      <c r="O469" s="44">
        <v>3112.88</v>
      </c>
    </row>
    <row r="470" spans="1:15" ht="27" x14ac:dyDescent="0.2">
      <c r="A470" s="59" t="s">
        <v>65</v>
      </c>
      <c r="B470" s="36">
        <v>92699</v>
      </c>
      <c r="C470" s="35" t="s">
        <v>410</v>
      </c>
      <c r="D470" s="35" t="s">
        <v>31</v>
      </c>
      <c r="E470" s="37">
        <v>12</v>
      </c>
      <c r="F470" s="73">
        <v>9.68</v>
      </c>
      <c r="G470" s="67">
        <v>12.54</v>
      </c>
      <c r="H470" s="39">
        <v>22.22</v>
      </c>
      <c r="I470" s="39">
        <v>20.52</v>
      </c>
      <c r="J470" s="39"/>
      <c r="K470" s="39"/>
      <c r="L470" s="39">
        <v>26.77</v>
      </c>
      <c r="M470" s="39"/>
      <c r="N470" s="39"/>
      <c r="O470" s="42">
        <v>321.24</v>
      </c>
    </row>
    <row r="471" spans="1:15" ht="27" x14ac:dyDescent="0.2">
      <c r="A471" s="59" t="s">
        <v>65</v>
      </c>
      <c r="B471" s="36">
        <v>92701</v>
      </c>
      <c r="C471" s="35" t="s">
        <v>411</v>
      </c>
      <c r="D471" s="35" t="s">
        <v>31</v>
      </c>
      <c r="E471" s="40">
        <v>9</v>
      </c>
      <c r="F471" s="67">
        <v>14.86</v>
      </c>
      <c r="G471" s="67">
        <v>21.55</v>
      </c>
      <c r="H471" s="39">
        <v>36.409999999999997</v>
      </c>
      <c r="I471" s="39">
        <v>20.52</v>
      </c>
      <c r="J471" s="39"/>
      <c r="K471" s="39"/>
      <c r="L471" s="39">
        <v>43.88</v>
      </c>
      <c r="M471" s="39"/>
      <c r="N471" s="39"/>
      <c r="O471" s="42">
        <v>394.92</v>
      </c>
    </row>
    <row r="472" spans="1:15" ht="27" x14ac:dyDescent="0.2">
      <c r="A472" s="59" t="s">
        <v>65</v>
      </c>
      <c r="B472" s="36">
        <v>92705</v>
      </c>
      <c r="C472" s="35" t="s">
        <v>412</v>
      </c>
      <c r="D472" s="35" t="s">
        <v>31</v>
      </c>
      <c r="E472" s="40">
        <v>3</v>
      </c>
      <c r="F472" s="67">
        <v>19.399999999999999</v>
      </c>
      <c r="G472" s="67">
        <v>28.69</v>
      </c>
      <c r="H472" s="39">
        <v>48.09</v>
      </c>
      <c r="I472" s="39">
        <v>20.52</v>
      </c>
      <c r="J472" s="39"/>
      <c r="K472" s="39"/>
      <c r="L472" s="39">
        <v>57.95</v>
      </c>
      <c r="M472" s="39"/>
      <c r="N472" s="39"/>
      <c r="O472" s="42">
        <v>173.85</v>
      </c>
    </row>
    <row r="473" spans="1:15" ht="27" x14ac:dyDescent="0.2">
      <c r="A473" s="59" t="s">
        <v>65</v>
      </c>
      <c r="B473" s="36">
        <v>92695</v>
      </c>
      <c r="C473" s="35" t="s">
        <v>413</v>
      </c>
      <c r="D473" s="35" t="s">
        <v>31</v>
      </c>
      <c r="E473" s="40">
        <v>5</v>
      </c>
      <c r="F473" s="67">
        <v>11.49</v>
      </c>
      <c r="G473" s="67">
        <v>14.37</v>
      </c>
      <c r="H473" s="39">
        <v>25.86</v>
      </c>
      <c r="I473" s="39">
        <v>20.52</v>
      </c>
      <c r="J473" s="39"/>
      <c r="K473" s="39"/>
      <c r="L473" s="39">
        <v>31.16</v>
      </c>
      <c r="M473" s="39"/>
      <c r="N473" s="39"/>
      <c r="O473" s="42">
        <v>155.80000000000001</v>
      </c>
    </row>
    <row r="474" spans="1:15" ht="18" x14ac:dyDescent="0.2">
      <c r="A474" s="59" t="s">
        <v>65</v>
      </c>
      <c r="B474" s="43">
        <v>103029</v>
      </c>
      <c r="C474" s="35" t="s">
        <v>414</v>
      </c>
      <c r="D474" s="35" t="s">
        <v>31</v>
      </c>
      <c r="E474" s="40">
        <v>2</v>
      </c>
      <c r="F474" s="67">
        <v>40.06</v>
      </c>
      <c r="G474" s="73">
        <v>5.31</v>
      </c>
      <c r="H474" s="39">
        <v>45.37</v>
      </c>
      <c r="I474" s="39">
        <v>20.52</v>
      </c>
      <c r="J474" s="39"/>
      <c r="K474" s="39"/>
      <c r="L474" s="39">
        <v>54.67</v>
      </c>
      <c r="M474" s="39"/>
      <c r="N474" s="39"/>
      <c r="O474" s="42">
        <v>109.34</v>
      </c>
    </row>
    <row r="475" spans="1:15" ht="18" x14ac:dyDescent="0.2">
      <c r="A475" s="59" t="s">
        <v>65</v>
      </c>
      <c r="B475" s="36">
        <v>93358</v>
      </c>
      <c r="C475" s="35" t="s">
        <v>45</v>
      </c>
      <c r="D475" s="35" t="s">
        <v>30</v>
      </c>
      <c r="E475" s="40">
        <v>6.03</v>
      </c>
      <c r="F475" s="67">
        <v>15.72</v>
      </c>
      <c r="G475" s="67">
        <v>73.599999999999994</v>
      </c>
      <c r="H475" s="39">
        <v>89.32</v>
      </c>
      <c r="I475" s="39">
        <v>20.52</v>
      </c>
      <c r="J475" s="39"/>
      <c r="K475" s="39"/>
      <c r="L475" s="42">
        <v>107.64</v>
      </c>
      <c r="M475" s="42"/>
      <c r="N475" s="42"/>
      <c r="O475" s="42">
        <v>649.05999999999995</v>
      </c>
    </row>
    <row r="476" spans="1:15" ht="27" x14ac:dyDescent="0.2">
      <c r="A476" s="59" t="s">
        <v>65</v>
      </c>
      <c r="B476" s="36">
        <v>92953</v>
      </c>
      <c r="C476" s="35" t="s">
        <v>415</v>
      </c>
      <c r="D476" s="35" t="s">
        <v>31</v>
      </c>
      <c r="E476" s="40">
        <v>3</v>
      </c>
      <c r="F476" s="67">
        <v>12.98</v>
      </c>
      <c r="G476" s="67">
        <v>14.37</v>
      </c>
      <c r="H476" s="39">
        <v>27.35</v>
      </c>
      <c r="I476" s="39">
        <v>20.52</v>
      </c>
      <c r="J476" s="39"/>
      <c r="K476" s="39"/>
      <c r="L476" s="39">
        <v>32.96</v>
      </c>
      <c r="M476" s="39"/>
      <c r="N476" s="39"/>
      <c r="O476" s="39">
        <v>98.88</v>
      </c>
    </row>
    <row r="477" spans="1:15" ht="27" x14ac:dyDescent="0.2">
      <c r="A477" s="59" t="s">
        <v>65</v>
      </c>
      <c r="B477" s="36">
        <v>92700</v>
      </c>
      <c r="C477" s="35" t="s">
        <v>416</v>
      </c>
      <c r="D477" s="35" t="s">
        <v>31</v>
      </c>
      <c r="E477" s="40">
        <v>3</v>
      </c>
      <c r="F477" s="67">
        <v>17.079999999999998</v>
      </c>
      <c r="G477" s="67">
        <v>21.55</v>
      </c>
      <c r="H477" s="39">
        <v>38.630000000000003</v>
      </c>
      <c r="I477" s="39">
        <v>20.52</v>
      </c>
      <c r="J477" s="39"/>
      <c r="K477" s="39"/>
      <c r="L477" s="39">
        <v>46.55</v>
      </c>
      <c r="M477" s="39"/>
      <c r="N477" s="39"/>
      <c r="O477" s="42">
        <v>139.65</v>
      </c>
    </row>
    <row r="478" spans="1:15" ht="18" x14ac:dyDescent="0.2">
      <c r="A478" s="59" t="s">
        <v>65</v>
      </c>
      <c r="B478" s="36">
        <v>95249</v>
      </c>
      <c r="C478" s="35" t="s">
        <v>417</v>
      </c>
      <c r="D478" s="35" t="s">
        <v>31</v>
      </c>
      <c r="E478" s="40">
        <v>6</v>
      </c>
      <c r="F478" s="67">
        <v>56.02</v>
      </c>
      <c r="G478" s="73">
        <v>5.31</v>
      </c>
      <c r="H478" s="39">
        <v>61.33</v>
      </c>
      <c r="I478" s="39">
        <v>20.52</v>
      </c>
      <c r="J478" s="39"/>
      <c r="K478" s="39"/>
      <c r="L478" s="39">
        <v>73.91</v>
      </c>
      <c r="M478" s="39"/>
      <c r="N478" s="39"/>
      <c r="O478" s="42">
        <v>443.46</v>
      </c>
    </row>
    <row r="479" spans="1:15" ht="18" x14ac:dyDescent="0.2">
      <c r="A479" s="59" t="s">
        <v>65</v>
      </c>
      <c r="B479" s="36">
        <v>95248</v>
      </c>
      <c r="C479" s="35" t="s">
        <v>418</v>
      </c>
      <c r="D479" s="35" t="s">
        <v>31</v>
      </c>
      <c r="E479" s="40">
        <v>5</v>
      </c>
      <c r="F479" s="67">
        <v>48.37</v>
      </c>
      <c r="G479" s="73">
        <v>3.46</v>
      </c>
      <c r="H479" s="39">
        <v>51.83</v>
      </c>
      <c r="I479" s="39">
        <v>20.52</v>
      </c>
      <c r="J479" s="39"/>
      <c r="K479" s="39"/>
      <c r="L479" s="39">
        <v>62.46</v>
      </c>
      <c r="M479" s="39"/>
      <c r="N479" s="39"/>
      <c r="O479" s="42">
        <v>312.3</v>
      </c>
    </row>
    <row r="480" spans="1:15" ht="18" x14ac:dyDescent="0.2">
      <c r="A480" s="59" t="s">
        <v>65</v>
      </c>
      <c r="B480" s="36">
        <v>98572</v>
      </c>
      <c r="C480" s="35" t="s">
        <v>419</v>
      </c>
      <c r="D480" s="35" t="s">
        <v>27</v>
      </c>
      <c r="E480" s="37">
        <v>20.082000000000001</v>
      </c>
      <c r="F480" s="67">
        <v>34.35</v>
      </c>
      <c r="G480" s="67">
        <v>25.77</v>
      </c>
      <c r="H480" s="39">
        <v>60.12</v>
      </c>
      <c r="I480" s="39">
        <v>20.52</v>
      </c>
      <c r="J480" s="39"/>
      <c r="K480" s="39"/>
      <c r="L480" s="39">
        <v>72.45</v>
      </c>
      <c r="M480" s="39"/>
      <c r="N480" s="39"/>
      <c r="O480" s="44">
        <v>1454.94</v>
      </c>
    </row>
    <row r="481" spans="1:15" ht="18" x14ac:dyDescent="0.2">
      <c r="A481" s="59" t="s">
        <v>65</v>
      </c>
      <c r="B481" s="36">
        <v>93382</v>
      </c>
      <c r="C481" s="35" t="s">
        <v>55</v>
      </c>
      <c r="D481" s="35" t="s">
        <v>30</v>
      </c>
      <c r="E481" s="40">
        <v>6.0250000000000004</v>
      </c>
      <c r="F481" s="73">
        <v>6.77</v>
      </c>
      <c r="G481" s="67">
        <v>20.49</v>
      </c>
      <c r="H481" s="39">
        <v>27.26</v>
      </c>
      <c r="I481" s="39">
        <v>20.52</v>
      </c>
      <c r="J481" s="39"/>
      <c r="K481" s="39"/>
      <c r="L481" s="39">
        <v>32.85</v>
      </c>
      <c r="M481" s="39"/>
      <c r="N481" s="39"/>
      <c r="O481" s="42">
        <v>197.92</v>
      </c>
    </row>
    <row r="482" spans="1:15" x14ac:dyDescent="0.2">
      <c r="A482" s="62"/>
      <c r="B482" s="63"/>
      <c r="C482" s="63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</row>
    <row r="483" spans="1:15" x14ac:dyDescent="0.2">
      <c r="A483" s="64" t="s">
        <v>420</v>
      </c>
      <c r="B483" s="65"/>
      <c r="C483" s="65"/>
      <c r="D483" s="65"/>
      <c r="E483" s="65"/>
      <c r="F483" s="71"/>
      <c r="G483" s="71"/>
      <c r="H483" s="65"/>
      <c r="I483" s="65"/>
      <c r="J483" s="65"/>
      <c r="K483" s="65"/>
      <c r="L483" s="65"/>
      <c r="M483" s="65"/>
      <c r="N483" s="65"/>
      <c r="O483" s="65"/>
    </row>
    <row r="484" spans="1:15" ht="18" x14ac:dyDescent="0.2">
      <c r="A484" s="56" t="s">
        <v>14</v>
      </c>
      <c r="B484" s="55" t="s">
        <v>15</v>
      </c>
      <c r="C484" s="55" t="s">
        <v>16</v>
      </c>
      <c r="D484" s="55" t="s">
        <v>17</v>
      </c>
      <c r="E484" s="57" t="s">
        <v>18</v>
      </c>
      <c r="F484" s="53" t="s">
        <v>19</v>
      </c>
      <c r="G484" s="54" t="s">
        <v>20</v>
      </c>
      <c r="H484" s="55" t="s">
        <v>21</v>
      </c>
      <c r="I484" s="53" t="s">
        <v>22</v>
      </c>
      <c r="J484" s="55" t="s">
        <v>33</v>
      </c>
      <c r="K484" s="55" t="s">
        <v>34</v>
      </c>
      <c r="L484" s="55" t="s">
        <v>23</v>
      </c>
      <c r="M484" s="55" t="s">
        <v>35</v>
      </c>
      <c r="N484" s="55" t="s">
        <v>36</v>
      </c>
      <c r="O484" s="55" t="s">
        <v>24</v>
      </c>
    </row>
    <row r="485" spans="1:15" ht="36" x14ac:dyDescent="0.2">
      <c r="A485" s="58" t="s">
        <v>186</v>
      </c>
      <c r="B485" s="29" t="s">
        <v>421</v>
      </c>
      <c r="C485" s="29" t="s">
        <v>422</v>
      </c>
      <c r="D485" s="29" t="s">
        <v>31</v>
      </c>
      <c r="E485" s="30">
        <v>6</v>
      </c>
      <c r="F485" s="76">
        <f t="shared" ref="F485:F486" si="32">H485-G485</f>
        <v>15.13</v>
      </c>
      <c r="G485" s="77">
        <f t="shared" ref="G485:G486" si="33">H485/2</f>
        <v>15.13</v>
      </c>
      <c r="H485" s="32">
        <v>30.26</v>
      </c>
      <c r="I485" s="32">
        <v>20.52</v>
      </c>
      <c r="J485" s="32"/>
      <c r="K485" s="32"/>
      <c r="L485" s="32">
        <v>36.46</v>
      </c>
      <c r="M485" s="32"/>
      <c r="N485" s="32"/>
      <c r="O485" s="34">
        <v>218.76</v>
      </c>
    </row>
    <row r="486" spans="1:15" ht="27" x14ac:dyDescent="0.2">
      <c r="A486" s="58" t="s">
        <v>82</v>
      </c>
      <c r="B486" s="29" t="s">
        <v>423</v>
      </c>
      <c r="C486" s="29" t="s">
        <v>424</v>
      </c>
      <c r="D486" s="29" t="s">
        <v>31</v>
      </c>
      <c r="E486" s="30">
        <v>5</v>
      </c>
      <c r="F486" s="76">
        <f t="shared" si="32"/>
        <v>110.99</v>
      </c>
      <c r="G486" s="77">
        <f t="shared" si="33"/>
        <v>110.99</v>
      </c>
      <c r="H486" s="34">
        <v>221.98</v>
      </c>
      <c r="I486" s="32">
        <v>20.52</v>
      </c>
      <c r="J486" s="32"/>
      <c r="K486" s="32"/>
      <c r="L486" s="34">
        <v>267.52999999999997</v>
      </c>
      <c r="M486" s="34"/>
      <c r="N486" s="34"/>
      <c r="O486" s="33">
        <v>1337.65</v>
      </c>
    </row>
    <row r="487" spans="1:15" ht="18" x14ac:dyDescent="0.2">
      <c r="A487" s="59" t="s">
        <v>65</v>
      </c>
      <c r="B487" s="43">
        <v>101906</v>
      </c>
      <c r="C487" s="35" t="s">
        <v>425</v>
      </c>
      <c r="D487" s="35" t="s">
        <v>31</v>
      </c>
      <c r="E487" s="40">
        <v>1</v>
      </c>
      <c r="F487" s="74">
        <v>517.32000000000005</v>
      </c>
      <c r="G487" s="67">
        <v>22.08</v>
      </c>
      <c r="H487" s="42">
        <v>539.4</v>
      </c>
      <c r="I487" s="39">
        <v>20.52</v>
      </c>
      <c r="J487" s="39"/>
      <c r="K487" s="39"/>
      <c r="L487" s="42">
        <v>650.08000000000004</v>
      </c>
      <c r="M487" s="42"/>
      <c r="N487" s="42"/>
      <c r="O487" s="42">
        <v>650.08000000000004</v>
      </c>
    </row>
    <row r="488" spans="1:15" x14ac:dyDescent="0.2">
      <c r="A488" s="62"/>
      <c r="B488" s="63"/>
      <c r="C488" s="63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</row>
    <row r="489" spans="1:15" x14ac:dyDescent="0.2">
      <c r="A489" s="64" t="s">
        <v>426</v>
      </c>
      <c r="B489" s="65"/>
      <c r="C489" s="65"/>
      <c r="D489" s="65"/>
      <c r="E489" s="65"/>
      <c r="F489" s="71"/>
      <c r="G489" s="71"/>
      <c r="H489" s="65"/>
      <c r="I489" s="65"/>
      <c r="J489" s="65"/>
      <c r="K489" s="65"/>
      <c r="L489" s="65"/>
      <c r="M489" s="65"/>
      <c r="N489" s="65"/>
      <c r="O489" s="65"/>
    </row>
    <row r="490" spans="1:15" ht="18" x14ac:dyDescent="0.2">
      <c r="A490" s="56" t="s">
        <v>14</v>
      </c>
      <c r="B490" s="55" t="s">
        <v>15</v>
      </c>
      <c r="C490" s="55" t="s">
        <v>16</v>
      </c>
      <c r="D490" s="55" t="s">
        <v>17</v>
      </c>
      <c r="E490" s="57" t="s">
        <v>18</v>
      </c>
      <c r="F490" s="53" t="s">
        <v>19</v>
      </c>
      <c r="G490" s="54" t="s">
        <v>20</v>
      </c>
      <c r="H490" s="55" t="s">
        <v>21</v>
      </c>
      <c r="I490" s="53" t="s">
        <v>22</v>
      </c>
      <c r="J490" s="55" t="s">
        <v>33</v>
      </c>
      <c r="K490" s="55" t="s">
        <v>34</v>
      </c>
      <c r="L490" s="55" t="s">
        <v>23</v>
      </c>
      <c r="M490" s="55" t="s">
        <v>35</v>
      </c>
      <c r="N490" s="55" t="s">
        <v>36</v>
      </c>
      <c r="O490" s="55" t="s">
        <v>24</v>
      </c>
    </row>
    <row r="491" spans="1:15" ht="45" x14ac:dyDescent="0.2">
      <c r="A491" s="58" t="s">
        <v>82</v>
      </c>
      <c r="B491" s="29" t="s">
        <v>427</v>
      </c>
      <c r="C491" s="29" t="s">
        <v>428</v>
      </c>
      <c r="D491" s="29" t="s">
        <v>29</v>
      </c>
      <c r="E491" s="45">
        <v>10.83</v>
      </c>
      <c r="F491" s="76">
        <f>H491-G491</f>
        <v>368.38499999999999</v>
      </c>
      <c r="G491" s="77">
        <f>H491/2</f>
        <v>368.38499999999999</v>
      </c>
      <c r="H491" s="34">
        <v>736.77</v>
      </c>
      <c r="I491" s="32">
        <v>20.52</v>
      </c>
      <c r="J491" s="32"/>
      <c r="K491" s="32"/>
      <c r="L491" s="34">
        <v>887.95</v>
      </c>
      <c r="M491" s="34"/>
      <c r="N491" s="34"/>
      <c r="O491" s="33">
        <v>9616.49</v>
      </c>
    </row>
    <row r="492" spans="1:15" ht="27" x14ac:dyDescent="0.2">
      <c r="A492" s="59" t="s">
        <v>65</v>
      </c>
      <c r="B492" s="43">
        <v>100719</v>
      </c>
      <c r="C492" s="35" t="s">
        <v>429</v>
      </c>
      <c r="D492" s="35" t="s">
        <v>27</v>
      </c>
      <c r="E492" s="37">
        <v>71.14</v>
      </c>
      <c r="F492" s="73">
        <v>9.4700000000000006</v>
      </c>
      <c r="G492" s="73">
        <v>1.68</v>
      </c>
      <c r="H492" s="39">
        <v>11.15</v>
      </c>
      <c r="I492" s="39">
        <v>20.52</v>
      </c>
      <c r="J492" s="39"/>
      <c r="K492" s="39"/>
      <c r="L492" s="39">
        <v>13.43</v>
      </c>
      <c r="M492" s="39"/>
      <c r="N492" s="39"/>
      <c r="O492" s="42">
        <v>955.41</v>
      </c>
    </row>
    <row r="493" spans="1:15" ht="27" x14ac:dyDescent="0.2">
      <c r="A493" s="59" t="s">
        <v>65</v>
      </c>
      <c r="B493" s="43">
        <v>100743</v>
      </c>
      <c r="C493" s="35" t="s">
        <v>430</v>
      </c>
      <c r="D493" s="35" t="s">
        <v>27</v>
      </c>
      <c r="E493" s="37">
        <v>71.14</v>
      </c>
      <c r="F493" s="73">
        <v>9.06</v>
      </c>
      <c r="G493" s="73">
        <v>1.68</v>
      </c>
      <c r="H493" s="39">
        <v>10.74</v>
      </c>
      <c r="I493" s="39">
        <v>20.52</v>
      </c>
      <c r="J493" s="39"/>
      <c r="K493" s="39"/>
      <c r="L493" s="39">
        <v>12.94</v>
      </c>
      <c r="M493" s="39"/>
      <c r="N493" s="39"/>
      <c r="O493" s="42">
        <v>920.55</v>
      </c>
    </row>
    <row r="494" spans="1:15" ht="18" x14ac:dyDescent="0.2">
      <c r="A494" s="59" t="s">
        <v>65</v>
      </c>
      <c r="B494" s="36">
        <v>99855</v>
      </c>
      <c r="C494" s="35" t="s">
        <v>431</v>
      </c>
      <c r="D494" s="35" t="s">
        <v>29</v>
      </c>
      <c r="E494" s="41">
        <v>109.82</v>
      </c>
      <c r="F494" s="67">
        <v>65.2</v>
      </c>
      <c r="G494" s="67">
        <v>40.79</v>
      </c>
      <c r="H494" s="42">
        <v>105.99</v>
      </c>
      <c r="I494" s="39">
        <v>20.52</v>
      </c>
      <c r="J494" s="39"/>
      <c r="K494" s="39"/>
      <c r="L494" s="42">
        <v>127.73</v>
      </c>
      <c r="M494" s="42"/>
      <c r="N494" s="42"/>
      <c r="O494" s="49">
        <v>14027.3</v>
      </c>
    </row>
    <row r="495" spans="1:15" ht="36" x14ac:dyDescent="0.2">
      <c r="A495" s="59" t="s">
        <v>65</v>
      </c>
      <c r="B495" s="36">
        <v>99837</v>
      </c>
      <c r="C495" s="35" t="s">
        <v>432</v>
      </c>
      <c r="D495" s="35" t="s">
        <v>29</v>
      </c>
      <c r="E495" s="40">
        <v>7.16</v>
      </c>
      <c r="F495" s="74">
        <v>343.3</v>
      </c>
      <c r="G495" s="74">
        <v>237.1</v>
      </c>
      <c r="H495" s="42">
        <v>580.4</v>
      </c>
      <c r="I495" s="39">
        <v>20.52</v>
      </c>
      <c r="J495" s="39"/>
      <c r="K495" s="39"/>
      <c r="L495" s="42">
        <v>699.49</v>
      </c>
      <c r="M495" s="42"/>
      <c r="N495" s="42"/>
      <c r="O495" s="44">
        <v>5008.34</v>
      </c>
    </row>
    <row r="496" spans="1:15" x14ac:dyDescent="0.2">
      <c r="A496" s="62"/>
      <c r="B496" s="63"/>
      <c r="C496" s="63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</row>
    <row r="497" spans="1:15" x14ac:dyDescent="0.2">
      <c r="A497" s="68" t="s">
        <v>28</v>
      </c>
      <c r="B497" s="69"/>
      <c r="C497" s="69"/>
      <c r="D497" s="69"/>
      <c r="E497" s="69"/>
      <c r="F497" s="70"/>
      <c r="G497" s="70"/>
      <c r="H497" s="69"/>
      <c r="I497" s="69"/>
      <c r="J497" s="69"/>
      <c r="K497" s="69"/>
      <c r="L497" s="69"/>
      <c r="M497" s="69"/>
      <c r="N497" s="69"/>
      <c r="O497" s="46">
        <f>SUM(O426:O495)</f>
        <v>70288.310000000012</v>
      </c>
    </row>
    <row r="498" spans="1:15" x14ac:dyDescent="0.2">
      <c r="A498" s="62"/>
      <c r="B498" s="63"/>
      <c r="C498" s="63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</row>
    <row r="499" spans="1:15" x14ac:dyDescent="0.2">
      <c r="A499" s="64" t="s">
        <v>433</v>
      </c>
      <c r="B499" s="65"/>
      <c r="C499" s="65"/>
      <c r="D499" s="65"/>
      <c r="E499" s="65"/>
      <c r="F499" s="71"/>
      <c r="G499" s="71"/>
      <c r="H499" s="65"/>
      <c r="I499" s="65"/>
      <c r="J499" s="65"/>
      <c r="K499" s="65"/>
      <c r="L499" s="65"/>
      <c r="M499" s="65"/>
      <c r="N499" s="65"/>
      <c r="O499" s="65"/>
    </row>
    <row r="500" spans="1:15" ht="18" x14ac:dyDescent="0.2">
      <c r="A500" s="56" t="s">
        <v>14</v>
      </c>
      <c r="B500" s="55" t="s">
        <v>15</v>
      </c>
      <c r="C500" s="55" t="s">
        <v>16</v>
      </c>
      <c r="D500" s="55" t="s">
        <v>17</v>
      </c>
      <c r="E500" s="57" t="s">
        <v>18</v>
      </c>
      <c r="F500" s="53" t="s">
        <v>19</v>
      </c>
      <c r="G500" s="54" t="s">
        <v>20</v>
      </c>
      <c r="H500" s="55" t="s">
        <v>21</v>
      </c>
      <c r="I500" s="53" t="s">
        <v>22</v>
      </c>
      <c r="J500" s="55" t="s">
        <v>33</v>
      </c>
      <c r="K500" s="55" t="s">
        <v>34</v>
      </c>
      <c r="L500" s="55" t="s">
        <v>23</v>
      </c>
      <c r="M500" s="55" t="s">
        <v>35</v>
      </c>
      <c r="N500" s="55" t="s">
        <v>36</v>
      </c>
      <c r="O500" s="55" t="s">
        <v>24</v>
      </c>
    </row>
    <row r="501" spans="1:15" ht="18" x14ac:dyDescent="0.2">
      <c r="A501" s="58" t="s">
        <v>82</v>
      </c>
      <c r="B501" s="29" t="s">
        <v>434</v>
      </c>
      <c r="C501" s="29" t="s">
        <v>435</v>
      </c>
      <c r="D501" s="29" t="s">
        <v>31</v>
      </c>
      <c r="E501" s="45">
        <v>10</v>
      </c>
      <c r="F501" s="76">
        <f t="shared" ref="F501:F519" si="34">H501-G501</f>
        <v>75.180000000000007</v>
      </c>
      <c r="G501" s="77">
        <f t="shared" ref="G501:G519" si="35">H501/2</f>
        <v>75.180000000000007</v>
      </c>
      <c r="H501" s="34">
        <v>150.36000000000001</v>
      </c>
      <c r="I501" s="32">
        <v>20.52</v>
      </c>
      <c r="J501" s="32"/>
      <c r="K501" s="32"/>
      <c r="L501" s="34">
        <v>181.21</v>
      </c>
      <c r="M501" s="34"/>
      <c r="N501" s="34"/>
      <c r="O501" s="33">
        <v>1812.1</v>
      </c>
    </row>
    <row r="502" spans="1:15" ht="18" x14ac:dyDescent="0.2">
      <c r="A502" s="58" t="s">
        <v>82</v>
      </c>
      <c r="B502" s="29" t="s">
        <v>436</v>
      </c>
      <c r="C502" s="29" t="s">
        <v>437</v>
      </c>
      <c r="D502" s="29" t="s">
        <v>31</v>
      </c>
      <c r="E502" s="45">
        <v>55</v>
      </c>
      <c r="F502" s="76">
        <f t="shared" si="34"/>
        <v>5.0149999999999997</v>
      </c>
      <c r="G502" s="77">
        <f t="shared" si="35"/>
        <v>5.0149999999999997</v>
      </c>
      <c r="H502" s="32">
        <v>10.029999999999999</v>
      </c>
      <c r="I502" s="32">
        <v>20.52</v>
      </c>
      <c r="J502" s="32"/>
      <c r="K502" s="32"/>
      <c r="L502" s="32">
        <v>12.08</v>
      </c>
      <c r="M502" s="32"/>
      <c r="N502" s="32"/>
      <c r="O502" s="34">
        <v>664.4</v>
      </c>
    </row>
    <row r="503" spans="1:15" ht="18" x14ac:dyDescent="0.2">
      <c r="A503" s="58" t="s">
        <v>82</v>
      </c>
      <c r="B503" s="29" t="s">
        <v>438</v>
      </c>
      <c r="C503" s="29" t="s">
        <v>439</v>
      </c>
      <c r="D503" s="29" t="s">
        <v>31</v>
      </c>
      <c r="E503" s="45">
        <v>48</v>
      </c>
      <c r="F503" s="76">
        <f t="shared" si="34"/>
        <v>21.535</v>
      </c>
      <c r="G503" s="77">
        <f t="shared" si="35"/>
        <v>21.535</v>
      </c>
      <c r="H503" s="32">
        <v>43.07</v>
      </c>
      <c r="I503" s="32">
        <v>20.52</v>
      </c>
      <c r="J503" s="32"/>
      <c r="K503" s="32"/>
      <c r="L503" s="32">
        <v>51.9</v>
      </c>
      <c r="M503" s="32"/>
      <c r="N503" s="32"/>
      <c r="O503" s="33">
        <v>2491.1999999999998</v>
      </c>
    </row>
    <row r="504" spans="1:15" ht="27" x14ac:dyDescent="0.2">
      <c r="A504" s="58" t="s">
        <v>82</v>
      </c>
      <c r="B504" s="29" t="s">
        <v>440</v>
      </c>
      <c r="C504" s="29" t="s">
        <v>441</v>
      </c>
      <c r="D504" s="29" t="s">
        <v>31</v>
      </c>
      <c r="E504" s="30">
        <v>9</v>
      </c>
      <c r="F504" s="76">
        <f t="shared" si="34"/>
        <v>16.350000000000001</v>
      </c>
      <c r="G504" s="77">
        <f t="shared" si="35"/>
        <v>16.350000000000001</v>
      </c>
      <c r="H504" s="32">
        <v>32.700000000000003</v>
      </c>
      <c r="I504" s="32">
        <v>20.52</v>
      </c>
      <c r="J504" s="32"/>
      <c r="K504" s="32"/>
      <c r="L504" s="32">
        <v>39.409999999999997</v>
      </c>
      <c r="M504" s="32"/>
      <c r="N504" s="32"/>
      <c r="O504" s="34">
        <v>354.69</v>
      </c>
    </row>
    <row r="505" spans="1:15" ht="18" x14ac:dyDescent="0.2">
      <c r="A505" s="58" t="s">
        <v>82</v>
      </c>
      <c r="B505" s="29" t="s">
        <v>333</v>
      </c>
      <c r="C505" s="29" t="s">
        <v>334</v>
      </c>
      <c r="D505" s="29" t="s">
        <v>31</v>
      </c>
      <c r="E505" s="30">
        <v>2</v>
      </c>
      <c r="F505" s="76">
        <f t="shared" si="34"/>
        <v>4.335</v>
      </c>
      <c r="G505" s="77">
        <f t="shared" si="35"/>
        <v>4.335</v>
      </c>
      <c r="H505" s="31">
        <v>8.67</v>
      </c>
      <c r="I505" s="32">
        <v>20.52</v>
      </c>
      <c r="J505" s="32"/>
      <c r="K505" s="32"/>
      <c r="L505" s="32">
        <v>10.44</v>
      </c>
      <c r="M505" s="32"/>
      <c r="N505" s="32"/>
      <c r="O505" s="32">
        <v>20.88</v>
      </c>
    </row>
    <row r="506" spans="1:15" ht="18" x14ac:dyDescent="0.2">
      <c r="A506" s="58" t="s">
        <v>82</v>
      </c>
      <c r="B506" s="29" t="s">
        <v>442</v>
      </c>
      <c r="C506" s="29" t="s">
        <v>443</v>
      </c>
      <c r="D506" s="29" t="s">
        <v>29</v>
      </c>
      <c r="E506" s="45">
        <v>60</v>
      </c>
      <c r="F506" s="76">
        <f t="shared" si="34"/>
        <v>18.484999999999999</v>
      </c>
      <c r="G506" s="77">
        <f t="shared" si="35"/>
        <v>18.484999999999999</v>
      </c>
      <c r="H506" s="32">
        <v>36.97</v>
      </c>
      <c r="I506" s="32">
        <v>20.52</v>
      </c>
      <c r="J506" s="32"/>
      <c r="K506" s="32"/>
      <c r="L506" s="32">
        <v>44.55</v>
      </c>
      <c r="M506" s="32"/>
      <c r="N506" s="32"/>
      <c r="O506" s="33">
        <v>2673</v>
      </c>
    </row>
    <row r="507" spans="1:15" ht="27" x14ac:dyDescent="0.2">
      <c r="A507" s="58" t="s">
        <v>82</v>
      </c>
      <c r="B507" s="29" t="s">
        <v>444</v>
      </c>
      <c r="C507" s="29" t="s">
        <v>445</v>
      </c>
      <c r="D507" s="29" t="s">
        <v>31</v>
      </c>
      <c r="E507" s="45">
        <v>17</v>
      </c>
      <c r="F507" s="76">
        <f t="shared" si="34"/>
        <v>8.76</v>
      </c>
      <c r="G507" s="77">
        <f t="shared" si="35"/>
        <v>8.76</v>
      </c>
      <c r="H507" s="32">
        <v>17.52</v>
      </c>
      <c r="I507" s="32">
        <v>20.52</v>
      </c>
      <c r="J507" s="32"/>
      <c r="K507" s="32"/>
      <c r="L507" s="32">
        <v>21.11</v>
      </c>
      <c r="M507" s="32"/>
      <c r="N507" s="32"/>
      <c r="O507" s="34">
        <v>358.87</v>
      </c>
    </row>
    <row r="508" spans="1:15" ht="27" x14ac:dyDescent="0.2">
      <c r="A508" s="58" t="s">
        <v>82</v>
      </c>
      <c r="B508" s="29" t="s">
        <v>446</v>
      </c>
      <c r="C508" s="29" t="s">
        <v>447</v>
      </c>
      <c r="D508" s="29" t="s">
        <v>31</v>
      </c>
      <c r="E508" s="45">
        <v>60</v>
      </c>
      <c r="F508" s="76">
        <f t="shared" si="34"/>
        <v>7.835</v>
      </c>
      <c r="G508" s="77">
        <f t="shared" si="35"/>
        <v>7.835</v>
      </c>
      <c r="H508" s="32">
        <v>15.67</v>
      </c>
      <c r="I508" s="32">
        <v>20.52</v>
      </c>
      <c r="J508" s="32"/>
      <c r="K508" s="32"/>
      <c r="L508" s="32">
        <v>18.88</v>
      </c>
      <c r="M508" s="32"/>
      <c r="N508" s="32"/>
      <c r="O508" s="33">
        <v>1132.8</v>
      </c>
    </row>
    <row r="509" spans="1:15" ht="27" x14ac:dyDescent="0.2">
      <c r="A509" s="58" t="s">
        <v>82</v>
      </c>
      <c r="B509" s="29" t="s">
        <v>448</v>
      </c>
      <c r="C509" s="29" t="s">
        <v>449</v>
      </c>
      <c r="D509" s="29" t="s">
        <v>29</v>
      </c>
      <c r="E509" s="45">
        <v>60</v>
      </c>
      <c r="F509" s="76">
        <f t="shared" si="34"/>
        <v>14.414999999999999</v>
      </c>
      <c r="G509" s="77">
        <f t="shared" si="35"/>
        <v>14.414999999999999</v>
      </c>
      <c r="H509" s="32">
        <v>28.83</v>
      </c>
      <c r="I509" s="32">
        <v>20.52</v>
      </c>
      <c r="J509" s="32"/>
      <c r="K509" s="32"/>
      <c r="L509" s="32">
        <v>34.74</v>
      </c>
      <c r="M509" s="32"/>
      <c r="N509" s="32"/>
      <c r="O509" s="33">
        <v>2084.4</v>
      </c>
    </row>
    <row r="510" spans="1:15" ht="18" x14ac:dyDescent="0.2">
      <c r="A510" s="58" t="s">
        <v>82</v>
      </c>
      <c r="B510" s="29" t="s">
        <v>450</v>
      </c>
      <c r="C510" s="29" t="s">
        <v>451</v>
      </c>
      <c r="D510" s="29" t="s">
        <v>31</v>
      </c>
      <c r="E510" s="30">
        <v>5</v>
      </c>
      <c r="F510" s="76">
        <f t="shared" si="34"/>
        <v>35.81</v>
      </c>
      <c r="G510" s="77">
        <f t="shared" si="35"/>
        <v>35.81</v>
      </c>
      <c r="H510" s="32">
        <v>71.62</v>
      </c>
      <c r="I510" s="32">
        <v>20.52</v>
      </c>
      <c r="J510" s="32"/>
      <c r="K510" s="32"/>
      <c r="L510" s="32">
        <v>86.31</v>
      </c>
      <c r="M510" s="32"/>
      <c r="N510" s="32"/>
      <c r="O510" s="34">
        <v>431.55</v>
      </c>
    </row>
    <row r="511" spans="1:15" ht="18" x14ac:dyDescent="0.2">
      <c r="A511" s="58" t="s">
        <v>64</v>
      </c>
      <c r="B511" s="29" t="s">
        <v>452</v>
      </c>
      <c r="C511" s="29" t="s">
        <v>453</v>
      </c>
      <c r="D511" s="29" t="s">
        <v>31</v>
      </c>
      <c r="E511" s="30">
        <v>1</v>
      </c>
      <c r="F511" s="76">
        <f t="shared" si="34"/>
        <v>76.825000000000003</v>
      </c>
      <c r="G511" s="77">
        <f t="shared" si="35"/>
        <v>76.825000000000003</v>
      </c>
      <c r="H511" s="34">
        <v>153.65</v>
      </c>
      <c r="I511" s="32">
        <v>20.52</v>
      </c>
      <c r="J511" s="32"/>
      <c r="K511" s="32"/>
      <c r="L511" s="34">
        <v>185.17</v>
      </c>
      <c r="M511" s="34"/>
      <c r="N511" s="34"/>
      <c r="O511" s="34">
        <v>185.17</v>
      </c>
    </row>
    <row r="512" spans="1:15" ht="18" x14ac:dyDescent="0.2">
      <c r="A512" s="58" t="s">
        <v>82</v>
      </c>
      <c r="B512" s="29" t="s">
        <v>454</v>
      </c>
      <c r="C512" s="29" t="s">
        <v>455</v>
      </c>
      <c r="D512" s="29" t="s">
        <v>31</v>
      </c>
      <c r="E512" s="30">
        <v>4</v>
      </c>
      <c r="F512" s="76">
        <f t="shared" si="34"/>
        <v>14.195</v>
      </c>
      <c r="G512" s="77">
        <f t="shared" si="35"/>
        <v>14.195</v>
      </c>
      <c r="H512" s="32">
        <v>28.39</v>
      </c>
      <c r="I512" s="32">
        <v>20.52</v>
      </c>
      <c r="J512" s="32"/>
      <c r="K512" s="32"/>
      <c r="L512" s="32">
        <v>34.21</v>
      </c>
      <c r="M512" s="32"/>
      <c r="N512" s="32"/>
      <c r="O512" s="34">
        <v>136.84</v>
      </c>
    </row>
    <row r="513" spans="1:15" ht="27" x14ac:dyDescent="0.2">
      <c r="A513" s="58" t="s">
        <v>82</v>
      </c>
      <c r="B513" s="29" t="s">
        <v>456</v>
      </c>
      <c r="C513" s="29" t="s">
        <v>457</v>
      </c>
      <c r="D513" s="29" t="s">
        <v>31</v>
      </c>
      <c r="E513" s="30">
        <v>1</v>
      </c>
      <c r="F513" s="76">
        <f t="shared" si="34"/>
        <v>402.89</v>
      </c>
      <c r="G513" s="77">
        <f t="shared" si="35"/>
        <v>402.89</v>
      </c>
      <c r="H513" s="34">
        <v>805.78</v>
      </c>
      <c r="I513" s="32">
        <v>20.52</v>
      </c>
      <c r="J513" s="32"/>
      <c r="K513" s="32"/>
      <c r="L513" s="34">
        <v>971.12</v>
      </c>
      <c r="M513" s="34"/>
      <c r="N513" s="34"/>
      <c r="O513" s="34">
        <v>971.12</v>
      </c>
    </row>
    <row r="514" spans="1:15" ht="18" x14ac:dyDescent="0.2">
      <c r="A514" s="58" t="s">
        <v>82</v>
      </c>
      <c r="B514" s="29" t="s">
        <v>458</v>
      </c>
      <c r="C514" s="29" t="s">
        <v>459</v>
      </c>
      <c r="D514" s="29" t="s">
        <v>31</v>
      </c>
      <c r="E514" s="75">
        <v>120</v>
      </c>
      <c r="F514" s="76">
        <f t="shared" si="34"/>
        <v>6.4349999999999996</v>
      </c>
      <c r="G514" s="77">
        <f t="shared" si="35"/>
        <v>6.4349999999999996</v>
      </c>
      <c r="H514" s="32">
        <v>12.87</v>
      </c>
      <c r="I514" s="32">
        <v>20.52</v>
      </c>
      <c r="J514" s="32"/>
      <c r="K514" s="32"/>
      <c r="L514" s="32">
        <v>15.51</v>
      </c>
      <c r="M514" s="32"/>
      <c r="N514" s="32"/>
      <c r="O514" s="33">
        <v>1861.2</v>
      </c>
    </row>
    <row r="515" spans="1:15" ht="18" x14ac:dyDescent="0.2">
      <c r="A515" s="58" t="s">
        <v>82</v>
      </c>
      <c r="B515" s="29" t="s">
        <v>460</v>
      </c>
      <c r="C515" s="29" t="s">
        <v>461</v>
      </c>
      <c r="D515" s="29" t="s">
        <v>31</v>
      </c>
      <c r="E515" s="30">
        <v>2</v>
      </c>
      <c r="F515" s="76">
        <f t="shared" si="34"/>
        <v>19.684999999999999</v>
      </c>
      <c r="G515" s="77">
        <f t="shared" si="35"/>
        <v>19.684999999999999</v>
      </c>
      <c r="H515" s="32">
        <v>39.369999999999997</v>
      </c>
      <c r="I515" s="32">
        <v>20.52</v>
      </c>
      <c r="J515" s="32"/>
      <c r="K515" s="32"/>
      <c r="L515" s="32">
        <v>47.44</v>
      </c>
      <c r="M515" s="32"/>
      <c r="N515" s="32"/>
      <c r="O515" s="32">
        <v>94.88</v>
      </c>
    </row>
    <row r="516" spans="1:15" ht="27" x14ac:dyDescent="0.2">
      <c r="A516" s="58" t="s">
        <v>82</v>
      </c>
      <c r="B516" s="29" t="s">
        <v>462</v>
      </c>
      <c r="C516" s="29" t="s">
        <v>463</v>
      </c>
      <c r="D516" s="29" t="s">
        <v>31</v>
      </c>
      <c r="E516" s="30">
        <v>1</v>
      </c>
      <c r="F516" s="76">
        <f t="shared" si="34"/>
        <v>13.16</v>
      </c>
      <c r="G516" s="77">
        <f t="shared" si="35"/>
        <v>13.16</v>
      </c>
      <c r="H516" s="32">
        <v>26.32</v>
      </c>
      <c r="I516" s="32">
        <v>20.52</v>
      </c>
      <c r="J516" s="32"/>
      <c r="K516" s="32"/>
      <c r="L516" s="32">
        <v>31.72</v>
      </c>
      <c r="M516" s="32"/>
      <c r="N516" s="32"/>
      <c r="O516" s="32">
        <v>31.72</v>
      </c>
    </row>
    <row r="517" spans="1:15" ht="18" x14ac:dyDescent="0.2">
      <c r="A517" s="58" t="s">
        <v>82</v>
      </c>
      <c r="B517" s="29" t="s">
        <v>464</v>
      </c>
      <c r="C517" s="29" t="s">
        <v>465</v>
      </c>
      <c r="D517" s="29" t="s">
        <v>31</v>
      </c>
      <c r="E517" s="30">
        <v>2</v>
      </c>
      <c r="F517" s="76">
        <f t="shared" si="34"/>
        <v>679.97</v>
      </c>
      <c r="G517" s="77">
        <f t="shared" si="35"/>
        <v>679.97</v>
      </c>
      <c r="H517" s="33">
        <v>1359.94</v>
      </c>
      <c r="I517" s="32">
        <v>20.52</v>
      </c>
      <c r="J517" s="32"/>
      <c r="K517" s="32"/>
      <c r="L517" s="33">
        <v>1638.99</v>
      </c>
      <c r="M517" s="33"/>
      <c r="N517" s="33"/>
      <c r="O517" s="33">
        <v>3277.98</v>
      </c>
    </row>
    <row r="518" spans="1:15" ht="18" x14ac:dyDescent="0.2">
      <c r="A518" s="58" t="s">
        <v>64</v>
      </c>
      <c r="B518" s="29" t="s">
        <v>466</v>
      </c>
      <c r="C518" s="29" t="s">
        <v>467</v>
      </c>
      <c r="D518" s="29" t="s">
        <v>31</v>
      </c>
      <c r="E518" s="30">
        <v>2</v>
      </c>
      <c r="F518" s="76">
        <f t="shared" si="34"/>
        <v>507.6</v>
      </c>
      <c r="G518" s="77">
        <f t="shared" si="35"/>
        <v>507.6</v>
      </c>
      <c r="H518" s="33">
        <v>1015.2</v>
      </c>
      <c r="I518" s="32">
        <v>20.52</v>
      </c>
      <c r="J518" s="32"/>
      <c r="K518" s="32"/>
      <c r="L518" s="33">
        <v>1223.51</v>
      </c>
      <c r="M518" s="33"/>
      <c r="N518" s="33"/>
      <c r="O518" s="33">
        <v>2447.02</v>
      </c>
    </row>
    <row r="519" spans="1:15" ht="18" x14ac:dyDescent="0.2">
      <c r="A519" s="58" t="s">
        <v>82</v>
      </c>
      <c r="B519" s="29" t="s">
        <v>468</v>
      </c>
      <c r="C519" s="29" t="s">
        <v>469</v>
      </c>
      <c r="D519" s="29" t="s">
        <v>31</v>
      </c>
      <c r="E519" s="45">
        <v>14</v>
      </c>
      <c r="F519" s="76">
        <f t="shared" si="34"/>
        <v>171.39500000000001</v>
      </c>
      <c r="G519" s="77">
        <f t="shared" si="35"/>
        <v>171.39500000000001</v>
      </c>
      <c r="H519" s="34">
        <v>342.79</v>
      </c>
      <c r="I519" s="32">
        <v>20.52</v>
      </c>
      <c r="J519" s="32"/>
      <c r="K519" s="32"/>
      <c r="L519" s="34">
        <v>413.13</v>
      </c>
      <c r="M519" s="34"/>
      <c r="N519" s="34"/>
      <c r="O519" s="33">
        <v>5783.82</v>
      </c>
    </row>
    <row r="520" spans="1:15" ht="18" x14ac:dyDescent="0.2">
      <c r="A520" s="59" t="s">
        <v>65</v>
      </c>
      <c r="B520" s="36">
        <v>98297</v>
      </c>
      <c r="C520" s="35" t="s">
        <v>470</v>
      </c>
      <c r="D520" s="35" t="s">
        <v>29</v>
      </c>
      <c r="E520" s="78">
        <v>1450</v>
      </c>
      <c r="F520" s="73">
        <v>9.26</v>
      </c>
      <c r="G520" s="73">
        <v>0.22</v>
      </c>
      <c r="H520" s="38">
        <v>9.48</v>
      </c>
      <c r="I520" s="39">
        <v>20.52</v>
      </c>
      <c r="J520" s="39"/>
      <c r="K520" s="39"/>
      <c r="L520" s="39">
        <v>11.42</v>
      </c>
      <c r="M520" s="39"/>
      <c r="N520" s="39"/>
      <c r="O520" s="49">
        <v>16559</v>
      </c>
    </row>
    <row r="521" spans="1:15" x14ac:dyDescent="0.2">
      <c r="A521" s="59" t="s">
        <v>65</v>
      </c>
      <c r="B521" s="36">
        <v>98307</v>
      </c>
      <c r="C521" s="35" t="s">
        <v>471</v>
      </c>
      <c r="D521" s="35" t="s">
        <v>31</v>
      </c>
      <c r="E521" s="37">
        <v>15</v>
      </c>
      <c r="F521" s="67">
        <v>41.85</v>
      </c>
      <c r="G521" s="67">
        <v>10.97</v>
      </c>
      <c r="H521" s="39">
        <v>52.82</v>
      </c>
      <c r="I521" s="39">
        <v>20.52</v>
      </c>
      <c r="J521" s="39"/>
      <c r="K521" s="39"/>
      <c r="L521" s="39">
        <v>63.65</v>
      </c>
      <c r="M521" s="39"/>
      <c r="N521" s="39"/>
      <c r="O521" s="42">
        <v>954.75</v>
      </c>
    </row>
    <row r="522" spans="1:15" ht="27" x14ac:dyDescent="0.2">
      <c r="A522" s="59" t="s">
        <v>65</v>
      </c>
      <c r="B522" s="36">
        <v>90466</v>
      </c>
      <c r="C522" s="35" t="s">
        <v>217</v>
      </c>
      <c r="D522" s="35" t="s">
        <v>29</v>
      </c>
      <c r="E522" s="37">
        <v>63.8</v>
      </c>
      <c r="F522" s="73">
        <v>4.32</v>
      </c>
      <c r="G522" s="67">
        <v>12.79</v>
      </c>
      <c r="H522" s="39">
        <v>17.11</v>
      </c>
      <c r="I522" s="39">
        <v>20.52</v>
      </c>
      <c r="J522" s="39"/>
      <c r="K522" s="39"/>
      <c r="L522" s="39">
        <v>20.62</v>
      </c>
      <c r="M522" s="39"/>
      <c r="N522" s="39"/>
      <c r="O522" s="44">
        <v>1315.55</v>
      </c>
    </row>
    <row r="523" spans="1:15" ht="27" x14ac:dyDescent="0.2">
      <c r="A523" s="59" t="s">
        <v>65</v>
      </c>
      <c r="B523" s="36">
        <v>91885</v>
      </c>
      <c r="C523" s="35" t="s">
        <v>472</v>
      </c>
      <c r="D523" s="35" t="s">
        <v>31</v>
      </c>
      <c r="E523" s="40">
        <v>6</v>
      </c>
      <c r="F523" s="73">
        <v>3.31</v>
      </c>
      <c r="G523" s="67">
        <v>11.68</v>
      </c>
      <c r="H523" s="39">
        <v>14.99</v>
      </c>
      <c r="I523" s="39">
        <v>20.52</v>
      </c>
      <c r="J523" s="39"/>
      <c r="K523" s="39"/>
      <c r="L523" s="39">
        <v>18.059999999999999</v>
      </c>
      <c r="M523" s="39"/>
      <c r="N523" s="39"/>
      <c r="O523" s="42">
        <v>108.36</v>
      </c>
    </row>
    <row r="524" spans="1:15" ht="27" x14ac:dyDescent="0.2">
      <c r="A524" s="59" t="s">
        <v>65</v>
      </c>
      <c r="B524" s="36">
        <v>91905</v>
      </c>
      <c r="C524" s="35" t="s">
        <v>473</v>
      </c>
      <c r="D524" s="35" t="s">
        <v>31</v>
      </c>
      <c r="E524" s="37">
        <v>16</v>
      </c>
      <c r="F524" s="73">
        <v>5.47</v>
      </c>
      <c r="G524" s="67">
        <v>10.46</v>
      </c>
      <c r="H524" s="39">
        <v>15.93</v>
      </c>
      <c r="I524" s="39">
        <v>20.52</v>
      </c>
      <c r="J524" s="39"/>
      <c r="K524" s="39"/>
      <c r="L524" s="39">
        <v>19.190000000000001</v>
      </c>
      <c r="M524" s="39"/>
      <c r="N524" s="39"/>
      <c r="O524" s="42">
        <v>307.04000000000002</v>
      </c>
    </row>
    <row r="525" spans="1:15" ht="27" x14ac:dyDescent="0.2">
      <c r="A525" s="59" t="s">
        <v>65</v>
      </c>
      <c r="B525" s="36">
        <v>91847</v>
      </c>
      <c r="C525" s="35" t="s">
        <v>474</v>
      </c>
      <c r="D525" s="35" t="s">
        <v>29</v>
      </c>
      <c r="E525" s="41">
        <v>150</v>
      </c>
      <c r="F525" s="73">
        <v>8.3699999999999992</v>
      </c>
      <c r="G525" s="73">
        <v>4.57</v>
      </c>
      <c r="H525" s="39">
        <v>12.94</v>
      </c>
      <c r="I525" s="39">
        <v>20.52</v>
      </c>
      <c r="J525" s="39"/>
      <c r="K525" s="39"/>
      <c r="L525" s="39">
        <v>15.59</v>
      </c>
      <c r="M525" s="39"/>
      <c r="N525" s="39"/>
      <c r="O525" s="44">
        <v>2338.5</v>
      </c>
    </row>
    <row r="526" spans="1:15" ht="18" x14ac:dyDescent="0.2">
      <c r="A526" s="59" t="s">
        <v>65</v>
      </c>
      <c r="B526" s="36">
        <v>98302</v>
      </c>
      <c r="C526" s="35" t="s">
        <v>475</v>
      </c>
      <c r="D526" s="35" t="s">
        <v>31</v>
      </c>
      <c r="E526" s="40">
        <v>2</v>
      </c>
      <c r="F526" s="74">
        <v>772.03</v>
      </c>
      <c r="G526" s="74">
        <v>329.93</v>
      </c>
      <c r="H526" s="44">
        <v>1101.96</v>
      </c>
      <c r="I526" s="39">
        <v>20.52</v>
      </c>
      <c r="J526" s="39"/>
      <c r="K526" s="39"/>
      <c r="L526" s="44">
        <v>1328.08</v>
      </c>
      <c r="M526" s="44"/>
      <c r="N526" s="44"/>
      <c r="O526" s="44">
        <v>2656.16</v>
      </c>
    </row>
    <row r="527" spans="1:15" ht="18" x14ac:dyDescent="0.2">
      <c r="A527" s="59" t="s">
        <v>65</v>
      </c>
      <c r="B527" s="36">
        <v>95728</v>
      </c>
      <c r="C527" s="35" t="s">
        <v>476</v>
      </c>
      <c r="D527" s="35" t="s">
        <v>29</v>
      </c>
      <c r="E527" s="37">
        <v>21</v>
      </c>
      <c r="F527" s="73">
        <v>8.6199999999999992</v>
      </c>
      <c r="G527" s="67">
        <v>17.739999999999998</v>
      </c>
      <c r="H527" s="39">
        <v>26.36</v>
      </c>
      <c r="I527" s="39">
        <v>20.52</v>
      </c>
      <c r="J527" s="39"/>
      <c r="K527" s="39"/>
      <c r="L527" s="39">
        <v>31.76</v>
      </c>
      <c r="M527" s="39"/>
      <c r="N527" s="39"/>
      <c r="O527" s="42">
        <v>666.96</v>
      </c>
    </row>
    <row r="528" spans="1:15" ht="18" x14ac:dyDescent="0.2">
      <c r="A528" s="59" t="s">
        <v>65</v>
      </c>
      <c r="B528" s="36">
        <v>91941</v>
      </c>
      <c r="C528" s="35" t="s">
        <v>477</v>
      </c>
      <c r="D528" s="35" t="s">
        <v>31</v>
      </c>
      <c r="E528" s="37">
        <v>29</v>
      </c>
      <c r="F528" s="73">
        <v>4</v>
      </c>
      <c r="G528" s="73">
        <v>8.93</v>
      </c>
      <c r="H528" s="39">
        <v>12.93</v>
      </c>
      <c r="I528" s="39">
        <v>20.52</v>
      </c>
      <c r="J528" s="39"/>
      <c r="K528" s="39"/>
      <c r="L528" s="39">
        <v>15.58</v>
      </c>
      <c r="M528" s="39"/>
      <c r="N528" s="39"/>
      <c r="O528" s="42">
        <v>451.82</v>
      </c>
    </row>
    <row r="529" spans="1:15" ht="27" x14ac:dyDescent="0.2">
      <c r="A529" s="59" t="s">
        <v>65</v>
      </c>
      <c r="B529" s="36">
        <v>90443</v>
      </c>
      <c r="C529" s="35" t="s">
        <v>216</v>
      </c>
      <c r="D529" s="35" t="s">
        <v>29</v>
      </c>
      <c r="E529" s="37">
        <v>63.8</v>
      </c>
      <c r="F529" s="73">
        <v>0.97</v>
      </c>
      <c r="G529" s="73">
        <v>7.97</v>
      </c>
      <c r="H529" s="38">
        <v>8.94</v>
      </c>
      <c r="I529" s="39">
        <v>20.52</v>
      </c>
      <c r="J529" s="39"/>
      <c r="K529" s="39"/>
      <c r="L529" s="39">
        <v>10.77</v>
      </c>
      <c r="M529" s="39"/>
      <c r="N529" s="39"/>
      <c r="O529" s="42">
        <v>687.12</v>
      </c>
    </row>
    <row r="530" spans="1:15" ht="18" x14ac:dyDescent="0.2">
      <c r="A530" s="58" t="s">
        <v>186</v>
      </c>
      <c r="B530" s="29" t="s">
        <v>478</v>
      </c>
      <c r="C530" s="29" t="s">
        <v>479</v>
      </c>
      <c r="D530" s="29" t="s">
        <v>31</v>
      </c>
      <c r="E530" s="30">
        <v>1</v>
      </c>
      <c r="F530" s="76">
        <f>H530-G530</f>
        <v>46.25</v>
      </c>
      <c r="G530" s="77">
        <f>H530/2</f>
        <v>46.25</v>
      </c>
      <c r="H530" s="32">
        <v>92.5</v>
      </c>
      <c r="I530" s="32">
        <v>20.52</v>
      </c>
      <c r="J530" s="32"/>
      <c r="K530" s="32"/>
      <c r="L530" s="34">
        <v>111.48</v>
      </c>
      <c r="M530" s="34"/>
      <c r="N530" s="34"/>
      <c r="O530" s="34">
        <v>111.48</v>
      </c>
    </row>
    <row r="531" spans="1:15" x14ac:dyDescent="0.2">
      <c r="A531" s="62"/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</row>
    <row r="532" spans="1:15" x14ac:dyDescent="0.2">
      <c r="A532" s="68" t="s">
        <v>28</v>
      </c>
      <c r="B532" s="69"/>
      <c r="C532" s="69"/>
      <c r="D532" s="69"/>
      <c r="E532" s="69"/>
      <c r="F532" s="70"/>
      <c r="G532" s="70"/>
      <c r="H532" s="69"/>
      <c r="I532" s="69"/>
      <c r="J532" s="69"/>
      <c r="K532" s="69"/>
      <c r="L532" s="69"/>
      <c r="M532" s="69"/>
      <c r="N532" s="69"/>
      <c r="O532" s="46">
        <f>SUM(O501:O530)</f>
        <v>52970.380000000005</v>
      </c>
    </row>
    <row r="533" spans="1:15" x14ac:dyDescent="0.2">
      <c r="A533" s="62"/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</row>
    <row r="534" spans="1:15" x14ac:dyDescent="0.2">
      <c r="A534" s="64" t="s">
        <v>480</v>
      </c>
      <c r="B534" s="65"/>
      <c r="C534" s="65"/>
      <c r="D534" s="65"/>
      <c r="E534" s="65"/>
      <c r="F534" s="71"/>
      <c r="G534" s="71"/>
      <c r="H534" s="65"/>
      <c r="I534" s="65"/>
      <c r="J534" s="65"/>
      <c r="K534" s="65"/>
      <c r="L534" s="65"/>
      <c r="M534" s="65"/>
      <c r="N534" s="65"/>
      <c r="O534" s="65"/>
    </row>
    <row r="535" spans="1:15" x14ac:dyDescent="0.2">
      <c r="A535" s="64" t="s">
        <v>481</v>
      </c>
      <c r="B535" s="65"/>
      <c r="C535" s="65"/>
      <c r="D535" s="65"/>
      <c r="E535" s="65"/>
      <c r="F535" s="71"/>
      <c r="G535" s="71"/>
      <c r="H535" s="65"/>
      <c r="I535" s="65"/>
      <c r="J535" s="65"/>
      <c r="K535" s="65"/>
      <c r="L535" s="65"/>
      <c r="M535" s="65"/>
      <c r="N535" s="65"/>
      <c r="O535" s="65"/>
    </row>
    <row r="536" spans="1:15" ht="18" x14ac:dyDescent="0.2">
      <c r="A536" s="56" t="s">
        <v>14</v>
      </c>
      <c r="B536" s="55" t="s">
        <v>15</v>
      </c>
      <c r="C536" s="55" t="s">
        <v>16</v>
      </c>
      <c r="D536" s="55" t="s">
        <v>17</v>
      </c>
      <c r="E536" s="57" t="s">
        <v>18</v>
      </c>
      <c r="F536" s="53" t="s">
        <v>19</v>
      </c>
      <c r="G536" s="54" t="s">
        <v>20</v>
      </c>
      <c r="H536" s="55" t="s">
        <v>21</v>
      </c>
      <c r="I536" s="53" t="s">
        <v>22</v>
      </c>
      <c r="J536" s="55" t="s">
        <v>33</v>
      </c>
      <c r="K536" s="55" t="s">
        <v>34</v>
      </c>
      <c r="L536" s="55" t="s">
        <v>23</v>
      </c>
      <c r="M536" s="55" t="s">
        <v>35</v>
      </c>
      <c r="N536" s="55" t="s">
        <v>36</v>
      </c>
      <c r="O536" s="55" t="s">
        <v>24</v>
      </c>
    </row>
    <row r="537" spans="1:15" ht="27" x14ac:dyDescent="0.2">
      <c r="A537" s="59" t="s">
        <v>65</v>
      </c>
      <c r="B537" s="36">
        <v>97083</v>
      </c>
      <c r="C537" s="35" t="s">
        <v>75</v>
      </c>
      <c r="D537" s="35" t="s">
        <v>27</v>
      </c>
      <c r="E537" s="37">
        <v>29.85</v>
      </c>
      <c r="F537" s="73">
        <v>0.65</v>
      </c>
      <c r="G537" s="73">
        <v>2.91</v>
      </c>
      <c r="H537" s="38">
        <v>3.56</v>
      </c>
      <c r="I537" s="39">
        <v>20.52</v>
      </c>
      <c r="J537" s="39"/>
      <c r="K537" s="39"/>
      <c r="L537" s="38">
        <v>4.29</v>
      </c>
      <c r="M537" s="38"/>
      <c r="N537" s="38"/>
      <c r="O537" s="42">
        <v>128.05000000000001</v>
      </c>
    </row>
    <row r="538" spans="1:15" ht="18" x14ac:dyDescent="0.2">
      <c r="A538" s="59" t="s">
        <v>65</v>
      </c>
      <c r="B538" s="36">
        <v>96622</v>
      </c>
      <c r="C538" s="35" t="s">
        <v>66</v>
      </c>
      <c r="D538" s="35" t="s">
        <v>30</v>
      </c>
      <c r="E538" s="40">
        <v>1.4930000000000001</v>
      </c>
      <c r="F538" s="74">
        <v>159.68</v>
      </c>
      <c r="G538" s="67">
        <v>66.22</v>
      </c>
      <c r="H538" s="42">
        <v>225.9</v>
      </c>
      <c r="I538" s="39">
        <v>20.52</v>
      </c>
      <c r="J538" s="39"/>
      <c r="K538" s="39"/>
      <c r="L538" s="42">
        <v>272.25</v>
      </c>
      <c r="M538" s="42"/>
      <c r="N538" s="42"/>
      <c r="O538" s="42">
        <v>406.46</v>
      </c>
    </row>
    <row r="539" spans="1:15" ht="27" x14ac:dyDescent="0.2">
      <c r="A539" s="59" t="s">
        <v>65</v>
      </c>
      <c r="B539" s="36">
        <v>94994</v>
      </c>
      <c r="C539" s="35" t="s">
        <v>482</v>
      </c>
      <c r="D539" s="35" t="s">
        <v>27</v>
      </c>
      <c r="E539" s="37">
        <v>29.85</v>
      </c>
      <c r="F539" s="67">
        <v>74.33</v>
      </c>
      <c r="G539" s="67">
        <v>23.17</v>
      </c>
      <c r="H539" s="39">
        <v>97.5</v>
      </c>
      <c r="I539" s="39">
        <v>20.52</v>
      </c>
      <c r="J539" s="39"/>
      <c r="K539" s="39"/>
      <c r="L539" s="42">
        <v>117.5</v>
      </c>
      <c r="M539" s="42"/>
      <c r="N539" s="42"/>
      <c r="O539" s="44">
        <v>3507.37</v>
      </c>
    </row>
    <row r="540" spans="1:15" ht="36" x14ac:dyDescent="0.2">
      <c r="A540" s="59" t="s">
        <v>65</v>
      </c>
      <c r="B540" s="36">
        <v>87640</v>
      </c>
      <c r="C540" s="35" t="s">
        <v>483</v>
      </c>
      <c r="D540" s="35" t="s">
        <v>27</v>
      </c>
      <c r="E540" s="41">
        <v>372.57</v>
      </c>
      <c r="F540" s="67">
        <v>36.53</v>
      </c>
      <c r="G540" s="67">
        <v>16.5</v>
      </c>
      <c r="H540" s="39">
        <v>53.03</v>
      </c>
      <c r="I540" s="39">
        <v>20.52</v>
      </c>
      <c r="J540" s="39"/>
      <c r="K540" s="39"/>
      <c r="L540" s="39">
        <v>63.91</v>
      </c>
      <c r="M540" s="39"/>
      <c r="N540" s="39"/>
      <c r="O540" s="49">
        <v>23810.94</v>
      </c>
    </row>
    <row r="541" spans="1:15" ht="27" x14ac:dyDescent="0.2">
      <c r="A541" s="59" t="s">
        <v>65</v>
      </c>
      <c r="B541" s="36">
        <v>90932</v>
      </c>
      <c r="C541" s="35" t="s">
        <v>484</v>
      </c>
      <c r="D541" s="35" t="s">
        <v>27</v>
      </c>
      <c r="E541" s="41">
        <v>212.22</v>
      </c>
      <c r="F541" s="67">
        <v>64.400000000000006</v>
      </c>
      <c r="G541" s="67">
        <v>28.82</v>
      </c>
      <c r="H541" s="39">
        <v>93.22</v>
      </c>
      <c r="I541" s="39">
        <v>20.52</v>
      </c>
      <c r="J541" s="39"/>
      <c r="K541" s="39"/>
      <c r="L541" s="42">
        <v>112.34</v>
      </c>
      <c r="M541" s="42"/>
      <c r="N541" s="42"/>
      <c r="O541" s="49">
        <v>23840.79</v>
      </c>
    </row>
    <row r="542" spans="1:15" x14ac:dyDescent="0.2">
      <c r="A542" s="62"/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</row>
    <row r="543" spans="1:15" x14ac:dyDescent="0.2">
      <c r="A543" s="64" t="s">
        <v>485</v>
      </c>
      <c r="B543" s="65"/>
      <c r="C543" s="65"/>
      <c r="D543" s="65"/>
      <c r="E543" s="65"/>
      <c r="F543" s="71"/>
      <c r="G543" s="71"/>
      <c r="H543" s="65"/>
      <c r="I543" s="65"/>
      <c r="J543" s="65"/>
      <c r="K543" s="65"/>
      <c r="L543" s="65"/>
      <c r="M543" s="65"/>
      <c r="N543" s="65"/>
      <c r="O543" s="65"/>
    </row>
    <row r="544" spans="1:15" ht="18" x14ac:dyDescent="0.2">
      <c r="A544" s="56" t="s">
        <v>14</v>
      </c>
      <c r="B544" s="55" t="s">
        <v>15</v>
      </c>
      <c r="C544" s="55" t="s">
        <v>16</v>
      </c>
      <c r="D544" s="55" t="s">
        <v>17</v>
      </c>
      <c r="E544" s="57" t="s">
        <v>18</v>
      </c>
      <c r="F544" s="53" t="s">
        <v>19</v>
      </c>
      <c r="G544" s="54" t="s">
        <v>20</v>
      </c>
      <c r="H544" s="55" t="s">
        <v>21</v>
      </c>
      <c r="I544" s="53" t="s">
        <v>22</v>
      </c>
      <c r="J544" s="55" t="s">
        <v>33</v>
      </c>
      <c r="K544" s="55" t="s">
        <v>34</v>
      </c>
      <c r="L544" s="55" t="s">
        <v>23</v>
      </c>
      <c r="M544" s="55" t="s">
        <v>35</v>
      </c>
      <c r="N544" s="55" t="s">
        <v>36</v>
      </c>
      <c r="O544" s="55" t="s">
        <v>24</v>
      </c>
    </row>
    <row r="545" spans="1:15" x14ac:dyDescent="0.2">
      <c r="A545" s="59" t="s">
        <v>65</v>
      </c>
      <c r="B545" s="36">
        <v>98689</v>
      </c>
      <c r="C545" s="35" t="s">
        <v>486</v>
      </c>
      <c r="D545" s="35" t="s">
        <v>29</v>
      </c>
      <c r="E545" s="37">
        <v>15.9</v>
      </c>
      <c r="F545" s="67">
        <v>99.13</v>
      </c>
      <c r="G545" s="67">
        <v>15.85</v>
      </c>
      <c r="H545" s="42">
        <v>114.98</v>
      </c>
      <c r="I545" s="39">
        <v>20.52</v>
      </c>
      <c r="J545" s="39"/>
      <c r="K545" s="39"/>
      <c r="L545" s="42">
        <v>138.57</v>
      </c>
      <c r="M545" s="42"/>
      <c r="N545" s="42"/>
      <c r="O545" s="44">
        <v>2203.2600000000002</v>
      </c>
    </row>
    <row r="546" spans="1:15" ht="27" x14ac:dyDescent="0.2">
      <c r="A546" s="59" t="s">
        <v>65</v>
      </c>
      <c r="B546" s="36">
        <v>87263</v>
      </c>
      <c r="C546" s="35" t="s">
        <v>487</v>
      </c>
      <c r="D546" s="35" t="s">
        <v>27</v>
      </c>
      <c r="E546" s="41">
        <v>553.52</v>
      </c>
      <c r="F546" s="74">
        <v>107.25</v>
      </c>
      <c r="G546" s="67">
        <v>16.920000000000002</v>
      </c>
      <c r="H546" s="42">
        <v>124.17</v>
      </c>
      <c r="I546" s="39">
        <v>20.52</v>
      </c>
      <c r="J546" s="39"/>
      <c r="K546" s="39"/>
      <c r="L546" s="42">
        <v>149.63999999999999</v>
      </c>
      <c r="M546" s="42"/>
      <c r="N546" s="42"/>
      <c r="O546" s="49">
        <v>82828.73</v>
      </c>
    </row>
    <row r="547" spans="1:15" ht="27" x14ac:dyDescent="0.2">
      <c r="A547" s="58" t="s">
        <v>108</v>
      </c>
      <c r="B547" s="29" t="s">
        <v>488</v>
      </c>
      <c r="C547" s="29" t="s">
        <v>489</v>
      </c>
      <c r="D547" s="29" t="s">
        <v>29</v>
      </c>
      <c r="E547" s="75">
        <v>152.91999999999999</v>
      </c>
      <c r="F547" s="76">
        <f>H547-G547</f>
        <v>9.5399999999999991</v>
      </c>
      <c r="G547" s="77">
        <f>H547/2</f>
        <v>9.5399999999999991</v>
      </c>
      <c r="H547" s="32">
        <v>19.079999999999998</v>
      </c>
      <c r="I547" s="32">
        <v>20.52</v>
      </c>
      <c r="J547" s="32"/>
      <c r="K547" s="32"/>
      <c r="L547" s="32">
        <v>22.99</v>
      </c>
      <c r="M547" s="32"/>
      <c r="N547" s="32"/>
      <c r="O547" s="33">
        <v>3515.63</v>
      </c>
    </row>
    <row r="548" spans="1:15" x14ac:dyDescent="0.2">
      <c r="A548" s="62"/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</row>
    <row r="549" spans="1:15" x14ac:dyDescent="0.2">
      <c r="A549" s="68" t="s">
        <v>28</v>
      </c>
      <c r="B549" s="69"/>
      <c r="C549" s="69"/>
      <c r="D549" s="69"/>
      <c r="E549" s="69"/>
      <c r="F549" s="70"/>
      <c r="G549" s="70"/>
      <c r="H549" s="69"/>
      <c r="I549" s="69"/>
      <c r="J549" s="69"/>
      <c r="K549" s="69"/>
      <c r="L549" s="69"/>
      <c r="M549" s="69"/>
      <c r="N549" s="69"/>
      <c r="O549" s="50">
        <f>SUM(O537:O547)</f>
        <v>140241.23000000001</v>
      </c>
    </row>
    <row r="550" spans="1:15" x14ac:dyDescent="0.2">
      <c r="A550" s="62"/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81"/>
    </row>
    <row r="551" spans="1:15" x14ac:dyDescent="0.2">
      <c r="A551" s="64" t="s">
        <v>490</v>
      </c>
      <c r="B551" s="65"/>
      <c r="C551" s="65"/>
      <c r="D551" s="65"/>
      <c r="E551" s="65"/>
      <c r="F551" s="71"/>
      <c r="G551" s="71"/>
      <c r="H551" s="65"/>
      <c r="I551" s="65"/>
      <c r="J551" s="65"/>
      <c r="K551" s="65"/>
      <c r="L551" s="65"/>
      <c r="M551" s="65"/>
      <c r="N551" s="65"/>
      <c r="O551" s="65"/>
    </row>
    <row r="552" spans="1:15" x14ac:dyDescent="0.2">
      <c r="A552" s="64" t="s">
        <v>491</v>
      </c>
      <c r="B552" s="65"/>
      <c r="C552" s="65"/>
      <c r="D552" s="65"/>
      <c r="E552" s="65"/>
      <c r="F552" s="71"/>
      <c r="G552" s="71"/>
      <c r="H552" s="65"/>
      <c r="I552" s="65"/>
      <c r="J552" s="65"/>
      <c r="K552" s="65"/>
      <c r="L552" s="65"/>
      <c r="M552" s="65"/>
      <c r="N552" s="65"/>
      <c r="O552" s="65"/>
    </row>
    <row r="553" spans="1:15" ht="18" x14ac:dyDescent="0.2">
      <c r="A553" s="56" t="s">
        <v>14</v>
      </c>
      <c r="B553" s="55" t="s">
        <v>15</v>
      </c>
      <c r="C553" s="55" t="s">
        <v>16</v>
      </c>
      <c r="D553" s="55" t="s">
        <v>17</v>
      </c>
      <c r="E553" s="57" t="s">
        <v>18</v>
      </c>
      <c r="F553" s="53" t="s">
        <v>19</v>
      </c>
      <c r="G553" s="54" t="s">
        <v>20</v>
      </c>
      <c r="H553" s="55" t="s">
        <v>21</v>
      </c>
      <c r="I553" s="53" t="s">
        <v>22</v>
      </c>
      <c r="J553" s="55" t="s">
        <v>33</v>
      </c>
      <c r="K553" s="55" t="s">
        <v>34</v>
      </c>
      <c r="L553" s="55" t="s">
        <v>23</v>
      </c>
      <c r="M553" s="55" t="s">
        <v>35</v>
      </c>
      <c r="N553" s="55" t="s">
        <v>36</v>
      </c>
      <c r="O553" s="55" t="s">
        <v>24</v>
      </c>
    </row>
    <row r="554" spans="1:15" ht="27" x14ac:dyDescent="0.2">
      <c r="A554" s="59" t="s">
        <v>65</v>
      </c>
      <c r="B554" s="36">
        <v>87879</v>
      </c>
      <c r="C554" s="35" t="s">
        <v>59</v>
      </c>
      <c r="D554" s="35" t="s">
        <v>27</v>
      </c>
      <c r="E554" s="78">
        <v>1215.26</v>
      </c>
      <c r="F554" s="73">
        <v>2.14</v>
      </c>
      <c r="G554" s="73">
        <v>2.74</v>
      </c>
      <c r="H554" s="38">
        <v>4.88</v>
      </c>
      <c r="I554" s="39">
        <v>20.52</v>
      </c>
      <c r="J554" s="39"/>
      <c r="K554" s="39"/>
      <c r="L554" s="38">
        <v>5.88</v>
      </c>
      <c r="M554" s="38"/>
      <c r="N554" s="38"/>
      <c r="O554" s="44">
        <v>7145.72</v>
      </c>
    </row>
    <row r="555" spans="1:15" ht="27" x14ac:dyDescent="0.2">
      <c r="A555" s="59" t="s">
        <v>65</v>
      </c>
      <c r="B555" s="36">
        <v>87905</v>
      </c>
      <c r="C555" s="35" t="s">
        <v>60</v>
      </c>
      <c r="D555" s="35" t="s">
        <v>27</v>
      </c>
      <c r="E555" s="41">
        <v>957.6</v>
      </c>
      <c r="F555" s="73">
        <v>2.68</v>
      </c>
      <c r="G555" s="73">
        <v>6.14</v>
      </c>
      <c r="H555" s="38">
        <v>8.82</v>
      </c>
      <c r="I555" s="39">
        <v>20.52</v>
      </c>
      <c r="J555" s="39"/>
      <c r="K555" s="39"/>
      <c r="L555" s="39">
        <v>10.62</v>
      </c>
      <c r="M555" s="39"/>
      <c r="N555" s="39"/>
      <c r="O555" s="49">
        <v>10169.709999999999</v>
      </c>
    </row>
    <row r="556" spans="1:15" ht="27" x14ac:dyDescent="0.2">
      <c r="A556" s="59" t="s">
        <v>65</v>
      </c>
      <c r="B556" s="43">
        <v>104951</v>
      </c>
      <c r="C556" s="35" t="s">
        <v>492</v>
      </c>
      <c r="D556" s="35" t="s">
        <v>27</v>
      </c>
      <c r="E556" s="41">
        <v>990.46</v>
      </c>
      <c r="F556" s="67">
        <v>17.93</v>
      </c>
      <c r="G556" s="67">
        <v>17.7</v>
      </c>
      <c r="H556" s="39">
        <v>35.630000000000003</v>
      </c>
      <c r="I556" s="39">
        <v>20.52</v>
      </c>
      <c r="J556" s="39"/>
      <c r="K556" s="39"/>
      <c r="L556" s="39">
        <v>42.94</v>
      </c>
      <c r="M556" s="39"/>
      <c r="N556" s="39"/>
      <c r="O556" s="49">
        <v>42530.35</v>
      </c>
    </row>
    <row r="557" spans="1:15" ht="27" x14ac:dyDescent="0.2">
      <c r="A557" s="59" t="s">
        <v>65</v>
      </c>
      <c r="B557" s="36">
        <v>87535</v>
      </c>
      <c r="C557" s="35" t="s">
        <v>493</v>
      </c>
      <c r="D557" s="35" t="s">
        <v>27</v>
      </c>
      <c r="E557" s="41">
        <v>224.8</v>
      </c>
      <c r="F557" s="67">
        <v>17.84</v>
      </c>
      <c r="G557" s="67">
        <v>17.100000000000001</v>
      </c>
      <c r="H557" s="39">
        <v>34.94</v>
      </c>
      <c r="I557" s="39">
        <v>20.52</v>
      </c>
      <c r="J557" s="39"/>
      <c r="K557" s="39"/>
      <c r="L557" s="39">
        <v>42.1</v>
      </c>
      <c r="M557" s="39"/>
      <c r="N557" s="39"/>
      <c r="O557" s="44">
        <v>9464.08</v>
      </c>
    </row>
    <row r="558" spans="1:15" ht="36" x14ac:dyDescent="0.2">
      <c r="A558" s="59" t="s">
        <v>65</v>
      </c>
      <c r="B558" s="36">
        <v>87775</v>
      </c>
      <c r="C558" s="35" t="s">
        <v>61</v>
      </c>
      <c r="D558" s="35" t="s">
        <v>27</v>
      </c>
      <c r="E558" s="41">
        <v>957.6</v>
      </c>
      <c r="F558" s="67">
        <v>23.73</v>
      </c>
      <c r="G558" s="67">
        <v>34.56</v>
      </c>
      <c r="H558" s="39">
        <v>58.29</v>
      </c>
      <c r="I558" s="39">
        <v>20.52</v>
      </c>
      <c r="J558" s="39"/>
      <c r="K558" s="39"/>
      <c r="L558" s="39">
        <v>70.25</v>
      </c>
      <c r="M558" s="39"/>
      <c r="N558" s="39"/>
      <c r="O558" s="49">
        <v>67271.399999999994</v>
      </c>
    </row>
    <row r="559" spans="1:15" x14ac:dyDescent="0.2">
      <c r="A559" s="62"/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</row>
    <row r="560" spans="1:15" x14ac:dyDescent="0.2">
      <c r="A560" s="64" t="s">
        <v>494</v>
      </c>
      <c r="B560" s="65"/>
      <c r="C560" s="65"/>
      <c r="D560" s="65"/>
      <c r="E560" s="65"/>
      <c r="F560" s="71"/>
      <c r="G560" s="71"/>
      <c r="H560" s="65"/>
      <c r="I560" s="65"/>
      <c r="J560" s="65"/>
      <c r="K560" s="65"/>
      <c r="L560" s="65"/>
      <c r="M560" s="65"/>
      <c r="N560" s="65"/>
      <c r="O560" s="65"/>
    </row>
    <row r="561" spans="1:15" ht="18" x14ac:dyDescent="0.2">
      <c r="A561" s="56" t="s">
        <v>14</v>
      </c>
      <c r="B561" s="55" t="s">
        <v>15</v>
      </c>
      <c r="C561" s="55" t="s">
        <v>16</v>
      </c>
      <c r="D561" s="55" t="s">
        <v>17</v>
      </c>
      <c r="E561" s="57" t="s">
        <v>18</v>
      </c>
      <c r="F561" s="53" t="s">
        <v>19</v>
      </c>
      <c r="G561" s="54" t="s">
        <v>20</v>
      </c>
      <c r="H561" s="55" t="s">
        <v>21</v>
      </c>
      <c r="I561" s="53" t="s">
        <v>22</v>
      </c>
      <c r="J561" s="55" t="s">
        <v>33</v>
      </c>
      <c r="K561" s="55" t="s">
        <v>34</v>
      </c>
      <c r="L561" s="55" t="s">
        <v>23</v>
      </c>
      <c r="M561" s="55" t="s">
        <v>35</v>
      </c>
      <c r="N561" s="55" t="s">
        <v>36</v>
      </c>
      <c r="O561" s="55" t="s">
        <v>24</v>
      </c>
    </row>
    <row r="562" spans="1:15" ht="36" x14ac:dyDescent="0.2">
      <c r="A562" s="58" t="s">
        <v>82</v>
      </c>
      <c r="B562" s="29" t="s">
        <v>495</v>
      </c>
      <c r="C562" s="29" t="s">
        <v>496</v>
      </c>
      <c r="D562" s="29" t="s">
        <v>27</v>
      </c>
      <c r="E562" s="75">
        <v>181.17</v>
      </c>
      <c r="F562" s="76">
        <f>H562-G562</f>
        <v>57.975000000000001</v>
      </c>
      <c r="G562" s="77">
        <f>H562/2</f>
        <v>57.975000000000001</v>
      </c>
      <c r="H562" s="34">
        <v>115.95</v>
      </c>
      <c r="I562" s="32">
        <v>20.52</v>
      </c>
      <c r="J562" s="32"/>
      <c r="K562" s="32"/>
      <c r="L562" s="34">
        <v>139.74</v>
      </c>
      <c r="M562" s="34"/>
      <c r="N562" s="34"/>
      <c r="O562" s="60">
        <v>25316.69</v>
      </c>
    </row>
    <row r="563" spans="1:15" ht="18" x14ac:dyDescent="0.2">
      <c r="A563" s="59" t="s">
        <v>65</v>
      </c>
      <c r="B563" s="36">
        <v>88485</v>
      </c>
      <c r="C563" s="35" t="s">
        <v>51</v>
      </c>
      <c r="D563" s="35" t="s">
        <v>27</v>
      </c>
      <c r="E563" s="78">
        <v>1948.06</v>
      </c>
      <c r="F563" s="73">
        <v>1.61</v>
      </c>
      <c r="G563" s="73">
        <v>2.21</v>
      </c>
      <c r="H563" s="38">
        <v>3.82</v>
      </c>
      <c r="I563" s="39">
        <v>20.52</v>
      </c>
      <c r="J563" s="39"/>
      <c r="K563" s="39"/>
      <c r="L563" s="38">
        <v>4.5999999999999996</v>
      </c>
      <c r="M563" s="38"/>
      <c r="N563" s="38"/>
      <c r="O563" s="44">
        <v>8961.07</v>
      </c>
    </row>
    <row r="564" spans="1:15" ht="18" x14ac:dyDescent="0.2">
      <c r="A564" s="59" t="s">
        <v>65</v>
      </c>
      <c r="B564" s="36">
        <v>88489</v>
      </c>
      <c r="C564" s="35" t="s">
        <v>52</v>
      </c>
      <c r="D564" s="35" t="s">
        <v>27</v>
      </c>
      <c r="E564" s="78">
        <v>1948.06</v>
      </c>
      <c r="F564" s="73">
        <v>7.32</v>
      </c>
      <c r="G564" s="73">
        <v>5.36</v>
      </c>
      <c r="H564" s="39">
        <v>12.68</v>
      </c>
      <c r="I564" s="39">
        <v>20.52</v>
      </c>
      <c r="J564" s="39"/>
      <c r="K564" s="39"/>
      <c r="L564" s="39">
        <v>15.28</v>
      </c>
      <c r="M564" s="39"/>
      <c r="N564" s="39"/>
      <c r="O564" s="49">
        <v>29766.35</v>
      </c>
    </row>
    <row r="565" spans="1:15" ht="27" x14ac:dyDescent="0.2">
      <c r="A565" s="59" t="s">
        <v>65</v>
      </c>
      <c r="B565" s="36">
        <v>87273</v>
      </c>
      <c r="C565" s="35" t="s">
        <v>497</v>
      </c>
      <c r="D565" s="35" t="s">
        <v>27</v>
      </c>
      <c r="E565" s="37">
        <v>43.63</v>
      </c>
      <c r="F565" s="67">
        <v>51.4</v>
      </c>
      <c r="G565" s="67">
        <v>24.35</v>
      </c>
      <c r="H565" s="39">
        <v>75.75</v>
      </c>
      <c r="I565" s="39">
        <v>20.52</v>
      </c>
      <c r="J565" s="39"/>
      <c r="K565" s="39"/>
      <c r="L565" s="39">
        <v>91.29</v>
      </c>
      <c r="M565" s="39"/>
      <c r="N565" s="39"/>
      <c r="O565" s="44">
        <v>3982.98</v>
      </c>
    </row>
    <row r="566" spans="1:15" ht="36" x14ac:dyDescent="0.2">
      <c r="A566" s="58" t="s">
        <v>186</v>
      </c>
      <c r="B566" s="29" t="s">
        <v>498</v>
      </c>
      <c r="C566" s="29" t="s">
        <v>499</v>
      </c>
      <c r="D566" s="29" t="s">
        <v>29</v>
      </c>
      <c r="E566" s="45">
        <v>23.76</v>
      </c>
      <c r="F566" s="76">
        <f t="shared" ref="F566:F567" si="36">H566-G566</f>
        <v>15.734999999999999</v>
      </c>
      <c r="G566" s="77">
        <f t="shared" ref="G566:G567" si="37">H566/2</f>
        <v>15.734999999999999</v>
      </c>
      <c r="H566" s="32">
        <v>31.47</v>
      </c>
      <c r="I566" s="32">
        <v>20.52</v>
      </c>
      <c r="J566" s="32"/>
      <c r="K566" s="32"/>
      <c r="L566" s="32">
        <v>37.92</v>
      </c>
      <c r="M566" s="32"/>
      <c r="N566" s="32"/>
      <c r="O566" s="34">
        <v>900.97</v>
      </c>
    </row>
    <row r="567" spans="1:15" ht="27" x14ac:dyDescent="0.2">
      <c r="A567" s="58" t="s">
        <v>186</v>
      </c>
      <c r="B567" s="29" t="s">
        <v>500</v>
      </c>
      <c r="C567" s="29" t="s">
        <v>501</v>
      </c>
      <c r="D567" s="29" t="s">
        <v>29</v>
      </c>
      <c r="E567" s="45">
        <v>33.14</v>
      </c>
      <c r="F567" s="76">
        <f t="shared" si="36"/>
        <v>13.41</v>
      </c>
      <c r="G567" s="77">
        <f t="shared" si="37"/>
        <v>13.41</v>
      </c>
      <c r="H567" s="32">
        <v>26.82</v>
      </c>
      <c r="I567" s="32">
        <v>20.52</v>
      </c>
      <c r="J567" s="32"/>
      <c r="K567" s="32"/>
      <c r="L567" s="32">
        <v>32.32</v>
      </c>
      <c r="M567" s="32"/>
      <c r="N567" s="32"/>
      <c r="O567" s="33">
        <v>1071.08</v>
      </c>
    </row>
    <row r="568" spans="1:15" x14ac:dyDescent="0.2">
      <c r="A568" s="62"/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</row>
    <row r="569" spans="1:15" x14ac:dyDescent="0.2">
      <c r="A569" s="68" t="s">
        <v>28</v>
      </c>
      <c r="B569" s="69"/>
      <c r="C569" s="69"/>
      <c r="D569" s="69"/>
      <c r="E569" s="69"/>
      <c r="F569" s="70"/>
      <c r="G569" s="70"/>
      <c r="H569" s="69"/>
      <c r="I569" s="69"/>
      <c r="J569" s="69"/>
      <c r="K569" s="69"/>
      <c r="L569" s="69"/>
      <c r="M569" s="69"/>
      <c r="N569" s="69"/>
      <c r="O569" s="50">
        <f>SUM(O554:O567)</f>
        <v>206580.40000000002</v>
      </c>
    </row>
    <row r="570" spans="1:15" x14ac:dyDescent="0.2">
      <c r="A570" s="62"/>
      <c r="B570" s="63"/>
      <c r="C570" s="63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</row>
    <row r="571" spans="1:15" x14ac:dyDescent="0.2">
      <c r="A571" s="64" t="s">
        <v>502</v>
      </c>
      <c r="B571" s="65"/>
      <c r="C571" s="65"/>
      <c r="D571" s="65"/>
      <c r="E571" s="65"/>
      <c r="F571" s="71"/>
      <c r="G571" s="71"/>
      <c r="H571" s="65"/>
      <c r="I571" s="65"/>
      <c r="J571" s="65"/>
      <c r="K571" s="65"/>
      <c r="L571" s="65"/>
      <c r="M571" s="65"/>
      <c r="N571" s="65"/>
      <c r="O571" s="65"/>
    </row>
    <row r="572" spans="1:15" x14ac:dyDescent="0.2">
      <c r="A572" s="64" t="s">
        <v>503</v>
      </c>
      <c r="B572" s="65"/>
      <c r="C572" s="65"/>
      <c r="D572" s="65"/>
      <c r="E572" s="65"/>
      <c r="F572" s="71"/>
      <c r="G572" s="71"/>
      <c r="H572" s="65"/>
      <c r="I572" s="65"/>
      <c r="J572" s="65"/>
      <c r="K572" s="65"/>
      <c r="L572" s="65"/>
      <c r="M572" s="65"/>
      <c r="N572" s="65"/>
      <c r="O572" s="65"/>
    </row>
    <row r="573" spans="1:15" ht="18" x14ac:dyDescent="0.2">
      <c r="A573" s="56" t="s">
        <v>14</v>
      </c>
      <c r="B573" s="55" t="s">
        <v>15</v>
      </c>
      <c r="C573" s="55" t="s">
        <v>16</v>
      </c>
      <c r="D573" s="55" t="s">
        <v>17</v>
      </c>
      <c r="E573" s="57" t="s">
        <v>18</v>
      </c>
      <c r="F573" s="53" t="s">
        <v>19</v>
      </c>
      <c r="G573" s="54" t="s">
        <v>20</v>
      </c>
      <c r="H573" s="55" t="s">
        <v>21</v>
      </c>
      <c r="I573" s="53" t="s">
        <v>22</v>
      </c>
      <c r="J573" s="55" t="s">
        <v>33</v>
      </c>
      <c r="K573" s="55" t="s">
        <v>34</v>
      </c>
      <c r="L573" s="55" t="s">
        <v>23</v>
      </c>
      <c r="M573" s="55" t="s">
        <v>35</v>
      </c>
      <c r="N573" s="55" t="s">
        <v>36</v>
      </c>
      <c r="O573" s="55" t="s">
        <v>24</v>
      </c>
    </row>
    <row r="574" spans="1:15" ht="18" x14ac:dyDescent="0.2">
      <c r="A574" s="58" t="s">
        <v>82</v>
      </c>
      <c r="B574" s="29" t="s">
        <v>504</v>
      </c>
      <c r="C574" s="29" t="s">
        <v>505</v>
      </c>
      <c r="D574" s="29" t="s">
        <v>27</v>
      </c>
      <c r="E574" s="45">
        <v>12.2</v>
      </c>
      <c r="F574" s="76">
        <f t="shared" ref="F574:F575" si="38">H574-G574</f>
        <v>151.71</v>
      </c>
      <c r="G574" s="77">
        <f t="shared" ref="G574:G575" si="39">H574/2</f>
        <v>151.71</v>
      </c>
      <c r="H574" s="34">
        <v>303.42</v>
      </c>
      <c r="I574" s="32">
        <v>20.52</v>
      </c>
      <c r="J574" s="32"/>
      <c r="K574" s="32"/>
      <c r="L574" s="34">
        <v>365.68</v>
      </c>
      <c r="M574" s="34"/>
      <c r="N574" s="34"/>
      <c r="O574" s="33">
        <v>4461.29</v>
      </c>
    </row>
    <row r="575" spans="1:15" ht="18" x14ac:dyDescent="0.2">
      <c r="A575" s="58" t="s">
        <v>82</v>
      </c>
      <c r="B575" s="29" t="s">
        <v>506</v>
      </c>
      <c r="C575" s="29" t="s">
        <v>507</v>
      </c>
      <c r="D575" s="29" t="s">
        <v>29</v>
      </c>
      <c r="E575" s="45">
        <v>27.79</v>
      </c>
      <c r="F575" s="76">
        <f t="shared" si="38"/>
        <v>7.1050000000000004</v>
      </c>
      <c r="G575" s="77">
        <f t="shared" si="39"/>
        <v>7.1050000000000004</v>
      </c>
      <c r="H575" s="32">
        <v>14.21</v>
      </c>
      <c r="I575" s="32">
        <v>20.52</v>
      </c>
      <c r="J575" s="32"/>
      <c r="K575" s="32"/>
      <c r="L575" s="32">
        <v>17.12</v>
      </c>
      <c r="M575" s="32"/>
      <c r="N575" s="32"/>
      <c r="O575" s="34">
        <v>475.76</v>
      </c>
    </row>
    <row r="576" spans="1:15" x14ac:dyDescent="0.2">
      <c r="A576" s="62"/>
      <c r="B576" s="63"/>
      <c r="C576" s="63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</row>
    <row r="577" spans="1:15" x14ac:dyDescent="0.2">
      <c r="A577" s="64" t="s">
        <v>508</v>
      </c>
      <c r="B577" s="65"/>
      <c r="C577" s="65"/>
      <c r="D577" s="65"/>
      <c r="E577" s="65"/>
      <c r="F577" s="71"/>
      <c r="G577" s="71"/>
      <c r="H577" s="65"/>
      <c r="I577" s="65"/>
      <c r="J577" s="65"/>
      <c r="K577" s="65"/>
      <c r="L577" s="65"/>
      <c r="M577" s="65"/>
      <c r="N577" s="65"/>
      <c r="O577" s="65"/>
    </row>
    <row r="578" spans="1:15" ht="18" x14ac:dyDescent="0.2">
      <c r="A578" s="56" t="s">
        <v>14</v>
      </c>
      <c r="B578" s="55" t="s">
        <v>15</v>
      </c>
      <c r="C578" s="55" t="s">
        <v>16</v>
      </c>
      <c r="D578" s="55" t="s">
        <v>17</v>
      </c>
      <c r="E578" s="57" t="s">
        <v>18</v>
      </c>
      <c r="F578" s="53" t="s">
        <v>19</v>
      </c>
      <c r="G578" s="54" t="s">
        <v>20</v>
      </c>
      <c r="H578" s="55" t="s">
        <v>21</v>
      </c>
      <c r="I578" s="53" t="s">
        <v>22</v>
      </c>
      <c r="J578" s="55" t="s">
        <v>33</v>
      </c>
      <c r="K578" s="55" t="s">
        <v>34</v>
      </c>
      <c r="L578" s="55" t="s">
        <v>23</v>
      </c>
      <c r="M578" s="55" t="s">
        <v>35</v>
      </c>
      <c r="N578" s="55" t="s">
        <v>36</v>
      </c>
      <c r="O578" s="55" t="s">
        <v>24</v>
      </c>
    </row>
    <row r="579" spans="1:15" ht="27" x14ac:dyDescent="0.2">
      <c r="A579" s="59" t="s">
        <v>65</v>
      </c>
      <c r="B579" s="36">
        <v>87879</v>
      </c>
      <c r="C579" s="35" t="s">
        <v>59</v>
      </c>
      <c r="D579" s="35" t="s">
        <v>27</v>
      </c>
      <c r="E579" s="41">
        <v>592.16</v>
      </c>
      <c r="F579" s="73">
        <v>2.14</v>
      </c>
      <c r="G579" s="73">
        <v>2.74</v>
      </c>
      <c r="H579" s="38">
        <v>4.88</v>
      </c>
      <c r="I579" s="39">
        <v>20.52</v>
      </c>
      <c r="J579" s="39"/>
      <c r="K579" s="39"/>
      <c r="L579" s="38">
        <v>5.88</v>
      </c>
      <c r="M579" s="38"/>
      <c r="N579" s="38"/>
      <c r="O579" s="44">
        <v>3481.9</v>
      </c>
    </row>
    <row r="580" spans="1:15" ht="18" x14ac:dyDescent="0.2">
      <c r="A580" s="59" t="s">
        <v>65</v>
      </c>
      <c r="B580" s="36">
        <v>90408</v>
      </c>
      <c r="C580" s="35" t="s">
        <v>509</v>
      </c>
      <c r="D580" s="35" t="s">
        <v>27</v>
      </c>
      <c r="E580" s="41">
        <v>592.16</v>
      </c>
      <c r="F580" s="67">
        <v>13.13</v>
      </c>
      <c r="G580" s="67">
        <v>21.55</v>
      </c>
      <c r="H580" s="39">
        <v>34.68</v>
      </c>
      <c r="I580" s="39">
        <v>20.52</v>
      </c>
      <c r="J580" s="39"/>
      <c r="K580" s="39"/>
      <c r="L580" s="39">
        <v>41.79</v>
      </c>
      <c r="M580" s="39"/>
      <c r="N580" s="39"/>
      <c r="O580" s="49">
        <v>24746.36</v>
      </c>
    </row>
    <row r="581" spans="1:15" ht="18" x14ac:dyDescent="0.2">
      <c r="A581" s="59" t="s">
        <v>65</v>
      </c>
      <c r="B581" s="36">
        <v>88484</v>
      </c>
      <c r="C581" s="35" t="s">
        <v>510</v>
      </c>
      <c r="D581" s="35" t="s">
        <v>27</v>
      </c>
      <c r="E581" s="41">
        <v>592.16</v>
      </c>
      <c r="F581" s="73">
        <v>1.8</v>
      </c>
      <c r="G581" s="73">
        <v>3.06</v>
      </c>
      <c r="H581" s="38">
        <v>4.8600000000000003</v>
      </c>
      <c r="I581" s="39">
        <v>20.52</v>
      </c>
      <c r="J581" s="39"/>
      <c r="K581" s="39"/>
      <c r="L581" s="38">
        <v>5.85</v>
      </c>
      <c r="M581" s="38"/>
      <c r="N581" s="38"/>
      <c r="O581" s="44">
        <v>3464.13</v>
      </c>
    </row>
    <row r="582" spans="1:15" ht="18" x14ac:dyDescent="0.2">
      <c r="A582" s="59" t="s">
        <v>65</v>
      </c>
      <c r="B582" s="36">
        <v>88488</v>
      </c>
      <c r="C582" s="35" t="s">
        <v>511</v>
      </c>
      <c r="D582" s="35" t="s">
        <v>27</v>
      </c>
      <c r="E582" s="41">
        <v>592.16</v>
      </c>
      <c r="F582" s="73">
        <v>7.77</v>
      </c>
      <c r="G582" s="73">
        <v>7.46</v>
      </c>
      <c r="H582" s="39">
        <v>15.23</v>
      </c>
      <c r="I582" s="39">
        <v>20.52</v>
      </c>
      <c r="J582" s="39"/>
      <c r="K582" s="39"/>
      <c r="L582" s="39">
        <v>18.350000000000001</v>
      </c>
      <c r="M582" s="39"/>
      <c r="N582" s="39"/>
      <c r="O582" s="49">
        <v>10866.13</v>
      </c>
    </row>
    <row r="583" spans="1:15" x14ac:dyDescent="0.2">
      <c r="A583" s="59" t="s">
        <v>65</v>
      </c>
      <c r="B583" s="43">
        <v>102197</v>
      </c>
      <c r="C583" s="35" t="s">
        <v>183</v>
      </c>
      <c r="D583" s="35" t="s">
        <v>27</v>
      </c>
      <c r="E583" s="37">
        <v>12.2</v>
      </c>
      <c r="F583" s="67">
        <v>26.18</v>
      </c>
      <c r="G583" s="73">
        <v>7.48</v>
      </c>
      <c r="H583" s="39">
        <v>33.659999999999997</v>
      </c>
      <c r="I583" s="39">
        <v>20.52</v>
      </c>
      <c r="J583" s="39"/>
      <c r="K583" s="39"/>
      <c r="L583" s="39">
        <v>40.56</v>
      </c>
      <c r="M583" s="39"/>
      <c r="N583" s="39"/>
      <c r="O583" s="42">
        <v>494.83</v>
      </c>
    </row>
    <row r="584" spans="1:15" ht="18" x14ac:dyDescent="0.2">
      <c r="A584" s="59" t="s">
        <v>65</v>
      </c>
      <c r="B584" s="43">
        <v>102219</v>
      </c>
      <c r="C584" s="35" t="s">
        <v>184</v>
      </c>
      <c r="D584" s="35" t="s">
        <v>27</v>
      </c>
      <c r="E584" s="37">
        <v>12.2</v>
      </c>
      <c r="F584" s="73">
        <v>7.98</v>
      </c>
      <c r="G584" s="67">
        <v>10.17</v>
      </c>
      <c r="H584" s="39">
        <v>18.149999999999999</v>
      </c>
      <c r="I584" s="39">
        <v>20.52</v>
      </c>
      <c r="J584" s="39"/>
      <c r="K584" s="39"/>
      <c r="L584" s="39">
        <v>21.87</v>
      </c>
      <c r="M584" s="39"/>
      <c r="N584" s="39"/>
      <c r="O584" s="42">
        <v>266.81</v>
      </c>
    </row>
    <row r="585" spans="1:15" x14ac:dyDescent="0.2">
      <c r="A585" s="62"/>
      <c r="B585" s="63"/>
      <c r="C585" s="63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</row>
    <row r="586" spans="1:15" x14ac:dyDescent="0.2">
      <c r="A586" s="68" t="s">
        <v>28</v>
      </c>
      <c r="B586" s="69"/>
      <c r="C586" s="69"/>
      <c r="D586" s="69"/>
      <c r="E586" s="69"/>
      <c r="F586" s="70"/>
      <c r="G586" s="70"/>
      <c r="H586" s="69"/>
      <c r="I586" s="69"/>
      <c r="J586" s="69"/>
      <c r="K586" s="69"/>
      <c r="L586" s="69"/>
      <c r="M586" s="69"/>
      <c r="N586" s="69"/>
      <c r="O586" s="46">
        <f>SUM(O574:O584)</f>
        <v>48257.209999999992</v>
      </c>
    </row>
    <row r="587" spans="1:15" x14ac:dyDescent="0.2">
      <c r="A587" s="62"/>
      <c r="B587" s="63"/>
      <c r="C587" s="63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</row>
    <row r="588" spans="1:15" x14ac:dyDescent="0.2">
      <c r="A588" s="64" t="s">
        <v>512</v>
      </c>
      <c r="B588" s="65"/>
      <c r="C588" s="65"/>
      <c r="D588" s="65"/>
      <c r="E588" s="65"/>
      <c r="F588" s="71"/>
      <c r="G588" s="71"/>
      <c r="H588" s="65"/>
      <c r="I588" s="65"/>
      <c r="J588" s="65"/>
      <c r="K588" s="65"/>
      <c r="L588" s="65"/>
      <c r="M588" s="65"/>
      <c r="N588" s="65"/>
      <c r="O588" s="65"/>
    </row>
    <row r="589" spans="1:15" x14ac:dyDescent="0.2">
      <c r="A589" s="64" t="s">
        <v>513</v>
      </c>
      <c r="B589" s="65"/>
      <c r="C589" s="65"/>
      <c r="D589" s="65"/>
      <c r="E589" s="65"/>
      <c r="F589" s="71"/>
      <c r="G589" s="71"/>
      <c r="H589" s="65"/>
      <c r="I589" s="65"/>
      <c r="J589" s="65"/>
      <c r="K589" s="65"/>
      <c r="L589" s="65"/>
      <c r="M589" s="65"/>
      <c r="N589" s="65"/>
      <c r="O589" s="65"/>
    </row>
    <row r="590" spans="1:15" x14ac:dyDescent="0.2">
      <c r="A590" s="64" t="s">
        <v>514</v>
      </c>
      <c r="B590" s="65"/>
      <c r="C590" s="65"/>
      <c r="D590" s="65"/>
      <c r="E590" s="65"/>
      <c r="F590" s="71"/>
      <c r="G590" s="71"/>
      <c r="H590" s="65"/>
      <c r="I590" s="65"/>
      <c r="J590" s="65"/>
      <c r="K590" s="65"/>
      <c r="L590" s="65"/>
      <c r="M590" s="65"/>
      <c r="N590" s="65"/>
      <c r="O590" s="65"/>
    </row>
    <row r="591" spans="1:15" ht="18" x14ac:dyDescent="0.2">
      <c r="A591" s="56" t="s">
        <v>14</v>
      </c>
      <c r="B591" s="55" t="s">
        <v>15</v>
      </c>
      <c r="C591" s="55" t="s">
        <v>16</v>
      </c>
      <c r="D591" s="55" t="s">
        <v>17</v>
      </c>
      <c r="E591" s="57" t="s">
        <v>18</v>
      </c>
      <c r="F591" s="53" t="s">
        <v>19</v>
      </c>
      <c r="G591" s="54" t="s">
        <v>20</v>
      </c>
      <c r="H591" s="55" t="s">
        <v>21</v>
      </c>
      <c r="I591" s="53" t="s">
        <v>22</v>
      </c>
      <c r="J591" s="55" t="s">
        <v>33</v>
      </c>
      <c r="K591" s="55" t="s">
        <v>34</v>
      </c>
      <c r="L591" s="55" t="s">
        <v>23</v>
      </c>
      <c r="M591" s="55" t="s">
        <v>35</v>
      </c>
      <c r="N591" s="55" t="s">
        <v>36</v>
      </c>
      <c r="O591" s="55" t="s">
        <v>24</v>
      </c>
    </row>
    <row r="592" spans="1:15" ht="27" x14ac:dyDescent="0.2">
      <c r="A592" s="59" t="s">
        <v>65</v>
      </c>
      <c r="B592" s="36">
        <v>96521</v>
      </c>
      <c r="C592" s="35" t="s">
        <v>53</v>
      </c>
      <c r="D592" s="35" t="s">
        <v>30</v>
      </c>
      <c r="E592" s="40">
        <v>3.84</v>
      </c>
      <c r="F592" s="67">
        <v>28.01</v>
      </c>
      <c r="G592" s="67">
        <v>14.13</v>
      </c>
      <c r="H592" s="39">
        <v>42.14</v>
      </c>
      <c r="I592" s="39">
        <v>20.52</v>
      </c>
      <c r="J592" s="39"/>
      <c r="K592" s="39"/>
      <c r="L592" s="39">
        <v>50.78</v>
      </c>
      <c r="M592" s="39"/>
      <c r="N592" s="39"/>
      <c r="O592" s="42">
        <v>194.99</v>
      </c>
    </row>
    <row r="593" spans="1:15" ht="27" x14ac:dyDescent="0.2">
      <c r="A593" s="59" t="s">
        <v>65</v>
      </c>
      <c r="B593" s="36">
        <v>97083</v>
      </c>
      <c r="C593" s="35" t="s">
        <v>75</v>
      </c>
      <c r="D593" s="35" t="s">
        <v>27</v>
      </c>
      <c r="E593" s="40">
        <v>1.92</v>
      </c>
      <c r="F593" s="73">
        <v>0.65</v>
      </c>
      <c r="G593" s="73">
        <v>2.91</v>
      </c>
      <c r="H593" s="38">
        <v>3.56</v>
      </c>
      <c r="I593" s="39">
        <v>20.52</v>
      </c>
      <c r="J593" s="39"/>
      <c r="K593" s="39"/>
      <c r="L593" s="38">
        <v>4.29</v>
      </c>
      <c r="M593" s="38"/>
      <c r="N593" s="38"/>
      <c r="O593" s="38">
        <v>8.23</v>
      </c>
    </row>
    <row r="594" spans="1:15" ht="18" x14ac:dyDescent="0.2">
      <c r="A594" s="59" t="s">
        <v>65</v>
      </c>
      <c r="B594" s="36">
        <v>96617</v>
      </c>
      <c r="C594" s="35" t="s">
        <v>76</v>
      </c>
      <c r="D594" s="35" t="s">
        <v>27</v>
      </c>
      <c r="E594" s="40">
        <v>1.92</v>
      </c>
      <c r="F594" s="67">
        <v>13.41</v>
      </c>
      <c r="G594" s="73">
        <v>8.4600000000000009</v>
      </c>
      <c r="H594" s="39">
        <v>21.87</v>
      </c>
      <c r="I594" s="39">
        <v>20.52</v>
      </c>
      <c r="J594" s="39"/>
      <c r="K594" s="39"/>
      <c r="L594" s="39">
        <v>26.35</v>
      </c>
      <c r="M594" s="39"/>
      <c r="N594" s="39"/>
      <c r="O594" s="39">
        <v>50.59</v>
      </c>
    </row>
    <row r="595" spans="1:15" ht="18" x14ac:dyDescent="0.2">
      <c r="A595" s="59" t="s">
        <v>65</v>
      </c>
      <c r="B595" s="36">
        <v>96535</v>
      </c>
      <c r="C595" s="35" t="s">
        <v>515</v>
      </c>
      <c r="D595" s="35" t="s">
        <v>27</v>
      </c>
      <c r="E595" s="40">
        <v>4.7</v>
      </c>
      <c r="F595" s="67">
        <v>46</v>
      </c>
      <c r="G595" s="67">
        <v>95.42</v>
      </c>
      <c r="H595" s="42">
        <v>141.41999999999999</v>
      </c>
      <c r="I595" s="39">
        <v>20.52</v>
      </c>
      <c r="J595" s="39"/>
      <c r="K595" s="39"/>
      <c r="L595" s="42">
        <v>170.43</v>
      </c>
      <c r="M595" s="42"/>
      <c r="N595" s="42"/>
      <c r="O595" s="42">
        <v>801.02</v>
      </c>
    </row>
    <row r="596" spans="1:15" ht="18" x14ac:dyDescent="0.2">
      <c r="A596" s="59" t="s">
        <v>65</v>
      </c>
      <c r="B596" s="36">
        <v>93382</v>
      </c>
      <c r="C596" s="35" t="s">
        <v>55</v>
      </c>
      <c r="D596" s="35" t="s">
        <v>30</v>
      </c>
      <c r="E596" s="40">
        <v>3.26</v>
      </c>
      <c r="F596" s="73">
        <v>6.77</v>
      </c>
      <c r="G596" s="67">
        <v>20.49</v>
      </c>
      <c r="H596" s="39">
        <v>27.26</v>
      </c>
      <c r="I596" s="39">
        <v>20.52</v>
      </c>
      <c r="J596" s="39"/>
      <c r="K596" s="39"/>
      <c r="L596" s="39">
        <v>32.85</v>
      </c>
      <c r="M596" s="39"/>
      <c r="N596" s="39"/>
      <c r="O596" s="42">
        <v>107.09</v>
      </c>
    </row>
    <row r="597" spans="1:15" ht="18" x14ac:dyDescent="0.2">
      <c r="A597" s="59" t="s">
        <v>65</v>
      </c>
      <c r="B597" s="36">
        <v>96543</v>
      </c>
      <c r="C597" s="35" t="s">
        <v>37</v>
      </c>
      <c r="D597" s="35" t="s">
        <v>38</v>
      </c>
      <c r="E597" s="40">
        <v>4</v>
      </c>
      <c r="F597" s="67">
        <v>10.44</v>
      </c>
      <c r="G597" s="67">
        <v>10.36</v>
      </c>
      <c r="H597" s="39">
        <v>20.8</v>
      </c>
      <c r="I597" s="39">
        <v>20.52</v>
      </c>
      <c r="J597" s="39"/>
      <c r="K597" s="39"/>
      <c r="L597" s="39">
        <v>25.06</v>
      </c>
      <c r="M597" s="39"/>
      <c r="N597" s="39"/>
      <c r="O597" s="42">
        <v>100.24</v>
      </c>
    </row>
    <row r="598" spans="1:15" ht="18" x14ac:dyDescent="0.2">
      <c r="A598" s="59" t="s">
        <v>65</v>
      </c>
      <c r="B598" s="36">
        <v>96546</v>
      </c>
      <c r="C598" s="35" t="s">
        <v>39</v>
      </c>
      <c r="D598" s="35" t="s">
        <v>38</v>
      </c>
      <c r="E598" s="37">
        <v>33.5</v>
      </c>
      <c r="F598" s="67">
        <v>10.06</v>
      </c>
      <c r="G598" s="73">
        <v>4.21</v>
      </c>
      <c r="H598" s="39">
        <v>14.27</v>
      </c>
      <c r="I598" s="39">
        <v>20.52</v>
      </c>
      <c r="J598" s="39"/>
      <c r="K598" s="39"/>
      <c r="L598" s="39">
        <v>17.190000000000001</v>
      </c>
      <c r="M598" s="39"/>
      <c r="N598" s="39"/>
      <c r="O598" s="42">
        <v>575.86</v>
      </c>
    </row>
    <row r="599" spans="1:15" ht="18" x14ac:dyDescent="0.2">
      <c r="A599" s="59" t="s">
        <v>65</v>
      </c>
      <c r="B599" s="36">
        <v>96558</v>
      </c>
      <c r="C599" s="35" t="s">
        <v>40</v>
      </c>
      <c r="D599" s="35" t="s">
        <v>30</v>
      </c>
      <c r="E599" s="40">
        <v>0.6</v>
      </c>
      <c r="F599" s="74">
        <v>780.58</v>
      </c>
      <c r="G599" s="67">
        <v>32.07</v>
      </c>
      <c r="H599" s="42">
        <v>812.65</v>
      </c>
      <c r="I599" s="39">
        <v>20.52</v>
      </c>
      <c r="J599" s="39"/>
      <c r="K599" s="39"/>
      <c r="L599" s="42">
        <v>979.4</v>
      </c>
      <c r="M599" s="42"/>
      <c r="N599" s="42"/>
      <c r="O599" s="42">
        <v>587.64</v>
      </c>
    </row>
    <row r="600" spans="1:15" x14ac:dyDescent="0.2">
      <c r="A600" s="62"/>
      <c r="B600" s="63"/>
      <c r="C600" s="63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</row>
    <row r="601" spans="1:15" x14ac:dyDescent="0.2">
      <c r="A601" s="64" t="s">
        <v>516</v>
      </c>
      <c r="B601" s="65"/>
      <c r="C601" s="65"/>
      <c r="D601" s="65"/>
      <c r="E601" s="65"/>
      <c r="F601" s="71"/>
      <c r="G601" s="71"/>
      <c r="H601" s="65"/>
      <c r="I601" s="65"/>
      <c r="J601" s="65"/>
      <c r="K601" s="65"/>
      <c r="L601" s="65"/>
      <c r="M601" s="65"/>
      <c r="N601" s="65"/>
      <c r="O601" s="65"/>
    </row>
    <row r="602" spans="1:15" ht="18" x14ac:dyDescent="0.2">
      <c r="A602" s="56" t="s">
        <v>14</v>
      </c>
      <c r="B602" s="55" t="s">
        <v>15</v>
      </c>
      <c r="C602" s="55" t="s">
        <v>16</v>
      </c>
      <c r="D602" s="55" t="s">
        <v>17</v>
      </c>
      <c r="E602" s="57" t="s">
        <v>18</v>
      </c>
      <c r="F602" s="53" t="s">
        <v>19</v>
      </c>
      <c r="G602" s="54" t="s">
        <v>20</v>
      </c>
      <c r="H602" s="55" t="s">
        <v>21</v>
      </c>
      <c r="I602" s="53" t="s">
        <v>22</v>
      </c>
      <c r="J602" s="55" t="s">
        <v>33</v>
      </c>
      <c r="K602" s="55" t="s">
        <v>34</v>
      </c>
      <c r="L602" s="55" t="s">
        <v>23</v>
      </c>
      <c r="M602" s="55" t="s">
        <v>35</v>
      </c>
      <c r="N602" s="55" t="s">
        <v>36</v>
      </c>
      <c r="O602" s="55" t="s">
        <v>24</v>
      </c>
    </row>
    <row r="603" spans="1:15" ht="36" x14ac:dyDescent="0.2">
      <c r="A603" s="58" t="s">
        <v>82</v>
      </c>
      <c r="B603" s="29" t="s">
        <v>116</v>
      </c>
      <c r="C603" s="29" t="s">
        <v>117</v>
      </c>
      <c r="D603" s="29" t="s">
        <v>30</v>
      </c>
      <c r="E603" s="30">
        <v>0.4</v>
      </c>
      <c r="F603" s="76">
        <f t="shared" ref="F603:F604" si="40">H603-G603</f>
        <v>358.57499999999999</v>
      </c>
      <c r="G603" s="77">
        <f t="shared" ref="G603:G604" si="41">H603/2</f>
        <v>358.57499999999999</v>
      </c>
      <c r="H603" s="34">
        <v>717.15</v>
      </c>
      <c r="I603" s="32">
        <v>20.52</v>
      </c>
      <c r="J603" s="32"/>
      <c r="K603" s="32"/>
      <c r="L603" s="34">
        <v>864.3</v>
      </c>
      <c r="M603" s="34"/>
      <c r="N603" s="34"/>
      <c r="O603" s="34">
        <v>345.72</v>
      </c>
    </row>
    <row r="604" spans="1:15" ht="27" x14ac:dyDescent="0.2">
      <c r="A604" s="58" t="s">
        <v>82</v>
      </c>
      <c r="B604" s="29" t="s">
        <v>102</v>
      </c>
      <c r="C604" s="29" t="s">
        <v>103</v>
      </c>
      <c r="D604" s="29" t="s">
        <v>30</v>
      </c>
      <c r="E604" s="30">
        <v>0.6</v>
      </c>
      <c r="F604" s="76">
        <f t="shared" si="40"/>
        <v>356.36</v>
      </c>
      <c r="G604" s="77">
        <f t="shared" si="41"/>
        <v>356.36</v>
      </c>
      <c r="H604" s="34">
        <v>712.72</v>
      </c>
      <c r="I604" s="32">
        <v>20.52</v>
      </c>
      <c r="J604" s="32"/>
      <c r="K604" s="32"/>
      <c r="L604" s="34">
        <v>858.97</v>
      </c>
      <c r="M604" s="34"/>
      <c r="N604" s="34"/>
      <c r="O604" s="34">
        <v>515.38</v>
      </c>
    </row>
    <row r="605" spans="1:15" ht="27" x14ac:dyDescent="0.2">
      <c r="A605" s="59" t="s">
        <v>65</v>
      </c>
      <c r="B605" s="36">
        <v>92413</v>
      </c>
      <c r="C605" s="35" t="s">
        <v>114</v>
      </c>
      <c r="D605" s="35" t="s">
        <v>27</v>
      </c>
      <c r="E605" s="40">
        <v>7.6</v>
      </c>
      <c r="F605" s="67">
        <v>41.94</v>
      </c>
      <c r="G605" s="67">
        <v>69.34</v>
      </c>
      <c r="H605" s="42">
        <v>111.28</v>
      </c>
      <c r="I605" s="39">
        <v>20.52</v>
      </c>
      <c r="J605" s="39"/>
      <c r="K605" s="39"/>
      <c r="L605" s="42">
        <v>134.11000000000001</v>
      </c>
      <c r="M605" s="42"/>
      <c r="N605" s="42"/>
      <c r="O605" s="44">
        <v>1019.23</v>
      </c>
    </row>
    <row r="606" spans="1:15" ht="27" x14ac:dyDescent="0.2">
      <c r="A606" s="59" t="s">
        <v>65</v>
      </c>
      <c r="B606" s="36">
        <v>92759</v>
      </c>
      <c r="C606" s="35" t="s">
        <v>41</v>
      </c>
      <c r="D606" s="35" t="s">
        <v>38</v>
      </c>
      <c r="E606" s="37">
        <v>20.5</v>
      </c>
      <c r="F606" s="73">
        <v>9.5399999999999991</v>
      </c>
      <c r="G606" s="73">
        <v>4.9000000000000004</v>
      </c>
      <c r="H606" s="39">
        <v>14.44</v>
      </c>
      <c r="I606" s="39">
        <v>20.52</v>
      </c>
      <c r="J606" s="39"/>
      <c r="K606" s="39"/>
      <c r="L606" s="39">
        <v>17.399999999999999</v>
      </c>
      <c r="M606" s="39"/>
      <c r="N606" s="39"/>
      <c r="O606" s="42">
        <v>356.7</v>
      </c>
    </row>
    <row r="607" spans="1:15" ht="27" x14ac:dyDescent="0.2">
      <c r="A607" s="59" t="s">
        <v>65</v>
      </c>
      <c r="B607" s="36">
        <v>92760</v>
      </c>
      <c r="C607" s="35" t="s">
        <v>120</v>
      </c>
      <c r="D607" s="35" t="s">
        <v>38</v>
      </c>
      <c r="E607" s="37">
        <v>15.1</v>
      </c>
      <c r="F607" s="67">
        <v>10.130000000000001</v>
      </c>
      <c r="G607" s="73">
        <v>3.27</v>
      </c>
      <c r="H607" s="39">
        <v>13.4</v>
      </c>
      <c r="I607" s="39">
        <v>20.52</v>
      </c>
      <c r="J607" s="39"/>
      <c r="K607" s="39"/>
      <c r="L607" s="39">
        <v>16.14</v>
      </c>
      <c r="M607" s="39"/>
      <c r="N607" s="39"/>
      <c r="O607" s="42">
        <v>243.71</v>
      </c>
    </row>
    <row r="608" spans="1:15" ht="27" x14ac:dyDescent="0.2">
      <c r="A608" s="59" t="s">
        <v>65</v>
      </c>
      <c r="B608" s="36">
        <v>92762</v>
      </c>
      <c r="C608" s="35" t="s">
        <v>43</v>
      </c>
      <c r="D608" s="35" t="s">
        <v>38</v>
      </c>
      <c r="E608" s="37">
        <v>20.9</v>
      </c>
      <c r="F608" s="73">
        <v>9.6199999999999992</v>
      </c>
      <c r="G608" s="73">
        <v>1.4</v>
      </c>
      <c r="H608" s="39">
        <v>11.02</v>
      </c>
      <c r="I608" s="39">
        <v>20.52</v>
      </c>
      <c r="J608" s="39"/>
      <c r="K608" s="39"/>
      <c r="L608" s="39">
        <v>13.28</v>
      </c>
      <c r="M608" s="39"/>
      <c r="N608" s="39"/>
      <c r="O608" s="42">
        <v>277.55</v>
      </c>
    </row>
    <row r="609" spans="1:15" ht="27" x14ac:dyDescent="0.2">
      <c r="A609" s="59" t="s">
        <v>65</v>
      </c>
      <c r="B609" s="36">
        <v>92448</v>
      </c>
      <c r="C609" s="35" t="s">
        <v>119</v>
      </c>
      <c r="D609" s="35" t="s">
        <v>27</v>
      </c>
      <c r="E609" s="40">
        <v>6.6</v>
      </c>
      <c r="F609" s="74">
        <v>181.44</v>
      </c>
      <c r="G609" s="67">
        <v>71.959999999999994</v>
      </c>
      <c r="H609" s="42">
        <v>253.4</v>
      </c>
      <c r="I609" s="39">
        <v>20.52</v>
      </c>
      <c r="J609" s="39"/>
      <c r="K609" s="39"/>
      <c r="L609" s="42">
        <v>305.39</v>
      </c>
      <c r="M609" s="42"/>
      <c r="N609" s="42"/>
      <c r="O609" s="44">
        <v>2015.57</v>
      </c>
    </row>
    <row r="610" spans="1:15" ht="27" x14ac:dyDescent="0.2">
      <c r="A610" s="59" t="s">
        <v>65</v>
      </c>
      <c r="B610" s="43">
        <v>103761</v>
      </c>
      <c r="C610" s="35" t="s">
        <v>136</v>
      </c>
      <c r="D610" s="35" t="s">
        <v>27</v>
      </c>
      <c r="E610" s="40">
        <v>2.4</v>
      </c>
      <c r="F610" s="67">
        <v>76.19</v>
      </c>
      <c r="G610" s="67">
        <v>31.96</v>
      </c>
      <c r="H610" s="42">
        <v>108.15</v>
      </c>
      <c r="I610" s="39">
        <v>20.52</v>
      </c>
      <c r="J610" s="39"/>
      <c r="K610" s="39"/>
      <c r="L610" s="42">
        <v>130.34</v>
      </c>
      <c r="M610" s="42"/>
      <c r="N610" s="42"/>
      <c r="O610" s="42">
        <v>312.81</v>
      </c>
    </row>
    <row r="611" spans="1:15" ht="18" x14ac:dyDescent="0.2">
      <c r="A611" s="59" t="s">
        <v>65</v>
      </c>
      <c r="B611" s="36">
        <v>92769</v>
      </c>
      <c r="C611" s="35" t="s">
        <v>57</v>
      </c>
      <c r="D611" s="35" t="s">
        <v>38</v>
      </c>
      <c r="E611" s="37">
        <v>14.7</v>
      </c>
      <c r="F611" s="67">
        <v>10.1</v>
      </c>
      <c r="G611" s="73">
        <v>2.7</v>
      </c>
      <c r="H611" s="39">
        <v>12.8</v>
      </c>
      <c r="I611" s="39">
        <v>20.52</v>
      </c>
      <c r="J611" s="39"/>
      <c r="K611" s="39"/>
      <c r="L611" s="39">
        <v>15.42</v>
      </c>
      <c r="M611" s="39"/>
      <c r="N611" s="39"/>
      <c r="O611" s="42">
        <v>226.67</v>
      </c>
    </row>
    <row r="612" spans="1:15" x14ac:dyDescent="0.2">
      <c r="A612" s="62"/>
      <c r="B612" s="63"/>
      <c r="C612" s="63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</row>
    <row r="613" spans="1:15" x14ac:dyDescent="0.2">
      <c r="A613" s="64" t="s">
        <v>517</v>
      </c>
      <c r="B613" s="65"/>
      <c r="C613" s="65"/>
      <c r="D613" s="65"/>
      <c r="E613" s="65"/>
      <c r="F613" s="71"/>
      <c r="G613" s="71"/>
      <c r="H613" s="65"/>
      <c r="I613" s="65"/>
      <c r="J613" s="65"/>
      <c r="K613" s="65"/>
      <c r="L613" s="65"/>
      <c r="M613" s="65"/>
      <c r="N613" s="65"/>
      <c r="O613" s="65"/>
    </row>
    <row r="614" spans="1:15" ht="18" x14ac:dyDescent="0.2">
      <c r="A614" s="56" t="s">
        <v>14</v>
      </c>
      <c r="B614" s="55" t="s">
        <v>15</v>
      </c>
      <c r="C614" s="55" t="s">
        <v>16</v>
      </c>
      <c r="D614" s="55" t="s">
        <v>17</v>
      </c>
      <c r="E614" s="57" t="s">
        <v>18</v>
      </c>
      <c r="F614" s="53" t="s">
        <v>19</v>
      </c>
      <c r="G614" s="54" t="s">
        <v>20</v>
      </c>
      <c r="H614" s="55" t="s">
        <v>21</v>
      </c>
      <c r="I614" s="53" t="s">
        <v>22</v>
      </c>
      <c r="J614" s="55" t="s">
        <v>33</v>
      </c>
      <c r="K614" s="55" t="s">
        <v>34</v>
      </c>
      <c r="L614" s="55" t="s">
        <v>23</v>
      </c>
      <c r="M614" s="55" t="s">
        <v>35</v>
      </c>
      <c r="N614" s="55" t="s">
        <v>36</v>
      </c>
      <c r="O614" s="55" t="s">
        <v>24</v>
      </c>
    </row>
    <row r="615" spans="1:15" ht="27" x14ac:dyDescent="0.2">
      <c r="A615" s="59" t="s">
        <v>65</v>
      </c>
      <c r="B615" s="43">
        <v>103324</v>
      </c>
      <c r="C615" s="35" t="s">
        <v>150</v>
      </c>
      <c r="D615" s="35" t="s">
        <v>27</v>
      </c>
      <c r="E615" s="37">
        <v>16.8</v>
      </c>
      <c r="F615" s="67">
        <v>61.41</v>
      </c>
      <c r="G615" s="67">
        <v>32.409999999999997</v>
      </c>
      <c r="H615" s="39">
        <v>93.82</v>
      </c>
      <c r="I615" s="39">
        <v>20.52</v>
      </c>
      <c r="J615" s="39"/>
      <c r="K615" s="39"/>
      <c r="L615" s="42">
        <v>113.07</v>
      </c>
      <c r="M615" s="42"/>
      <c r="N615" s="42"/>
      <c r="O615" s="44">
        <v>1899.57</v>
      </c>
    </row>
    <row r="616" spans="1:15" ht="27" x14ac:dyDescent="0.2">
      <c r="A616" s="59" t="s">
        <v>65</v>
      </c>
      <c r="B616" s="36">
        <v>87879</v>
      </c>
      <c r="C616" s="35" t="s">
        <v>59</v>
      </c>
      <c r="D616" s="35" t="s">
        <v>27</v>
      </c>
      <c r="E616" s="37">
        <v>34</v>
      </c>
      <c r="F616" s="73">
        <v>2.14</v>
      </c>
      <c r="G616" s="73">
        <v>2.74</v>
      </c>
      <c r="H616" s="38">
        <v>4.88</v>
      </c>
      <c r="I616" s="39">
        <v>20.52</v>
      </c>
      <c r="J616" s="39"/>
      <c r="K616" s="39"/>
      <c r="L616" s="38">
        <v>5.88</v>
      </c>
      <c r="M616" s="38"/>
      <c r="N616" s="38"/>
      <c r="O616" s="42">
        <v>199.92</v>
      </c>
    </row>
    <row r="617" spans="1:15" ht="27" x14ac:dyDescent="0.2">
      <c r="A617" s="59" t="s">
        <v>65</v>
      </c>
      <c r="B617" s="36">
        <v>87529</v>
      </c>
      <c r="C617" s="35" t="s">
        <v>518</v>
      </c>
      <c r="D617" s="35" t="s">
        <v>27</v>
      </c>
      <c r="E617" s="37">
        <v>10.57</v>
      </c>
      <c r="F617" s="67">
        <v>18.420000000000002</v>
      </c>
      <c r="G617" s="67">
        <v>20.67</v>
      </c>
      <c r="H617" s="39">
        <v>39.090000000000003</v>
      </c>
      <c r="I617" s="39">
        <v>20.52</v>
      </c>
      <c r="J617" s="39"/>
      <c r="K617" s="39"/>
      <c r="L617" s="39">
        <v>47.11</v>
      </c>
      <c r="M617" s="39"/>
      <c r="N617" s="39"/>
      <c r="O617" s="42">
        <v>497.95</v>
      </c>
    </row>
    <row r="618" spans="1:15" ht="36" x14ac:dyDescent="0.2">
      <c r="A618" s="59" t="s">
        <v>65</v>
      </c>
      <c r="B618" s="36">
        <v>87775</v>
      </c>
      <c r="C618" s="35" t="s">
        <v>61</v>
      </c>
      <c r="D618" s="35" t="s">
        <v>27</v>
      </c>
      <c r="E618" s="37">
        <v>23.42</v>
      </c>
      <c r="F618" s="67">
        <v>23.73</v>
      </c>
      <c r="G618" s="67">
        <v>34.56</v>
      </c>
      <c r="H618" s="39">
        <v>58.29</v>
      </c>
      <c r="I618" s="39">
        <v>20.52</v>
      </c>
      <c r="J618" s="39"/>
      <c r="K618" s="39"/>
      <c r="L618" s="39">
        <v>70.25</v>
      </c>
      <c r="M618" s="39"/>
      <c r="N618" s="39"/>
      <c r="O618" s="44">
        <v>1645.25</v>
      </c>
    </row>
    <row r="619" spans="1:15" ht="18" x14ac:dyDescent="0.2">
      <c r="A619" s="59" t="s">
        <v>65</v>
      </c>
      <c r="B619" s="36">
        <v>88485</v>
      </c>
      <c r="C619" s="35" t="s">
        <v>51</v>
      </c>
      <c r="D619" s="35" t="s">
        <v>27</v>
      </c>
      <c r="E619" s="37">
        <v>34</v>
      </c>
      <c r="F619" s="73">
        <v>1.61</v>
      </c>
      <c r="G619" s="73">
        <v>2.21</v>
      </c>
      <c r="H619" s="38">
        <v>3.82</v>
      </c>
      <c r="I619" s="39">
        <v>20.52</v>
      </c>
      <c r="J619" s="39"/>
      <c r="K619" s="39"/>
      <c r="L619" s="38">
        <v>4.5999999999999996</v>
      </c>
      <c r="M619" s="38"/>
      <c r="N619" s="38"/>
      <c r="O619" s="42">
        <v>156.4</v>
      </c>
    </row>
    <row r="620" spans="1:15" ht="18" x14ac:dyDescent="0.2">
      <c r="A620" s="59" t="s">
        <v>65</v>
      </c>
      <c r="B620" s="36">
        <v>88489</v>
      </c>
      <c r="C620" s="35" t="s">
        <v>52</v>
      </c>
      <c r="D620" s="35" t="s">
        <v>27</v>
      </c>
      <c r="E620" s="37">
        <v>34</v>
      </c>
      <c r="F620" s="73">
        <v>7.32</v>
      </c>
      <c r="G620" s="73">
        <v>5.36</v>
      </c>
      <c r="H620" s="39">
        <v>12.68</v>
      </c>
      <c r="I620" s="39">
        <v>20.52</v>
      </c>
      <c r="J620" s="39"/>
      <c r="K620" s="39"/>
      <c r="L620" s="39">
        <v>15.28</v>
      </c>
      <c r="M620" s="39"/>
      <c r="N620" s="39"/>
      <c r="O620" s="42">
        <v>519.52</v>
      </c>
    </row>
    <row r="621" spans="1:15" ht="18" x14ac:dyDescent="0.2">
      <c r="A621" s="59" t="s">
        <v>65</v>
      </c>
      <c r="B621" s="36">
        <v>93187</v>
      </c>
      <c r="C621" s="35" t="s">
        <v>155</v>
      </c>
      <c r="D621" s="35" t="s">
        <v>29</v>
      </c>
      <c r="E621" s="40">
        <v>2.2400000000000002</v>
      </c>
      <c r="F621" s="67">
        <v>69.19</v>
      </c>
      <c r="G621" s="67">
        <v>29.98</v>
      </c>
      <c r="H621" s="39">
        <v>99.17</v>
      </c>
      <c r="I621" s="39">
        <v>20.52</v>
      </c>
      <c r="J621" s="39"/>
      <c r="K621" s="39"/>
      <c r="L621" s="42">
        <v>119.51</v>
      </c>
      <c r="M621" s="42"/>
      <c r="N621" s="42"/>
      <c r="O621" s="42">
        <v>267.7</v>
      </c>
    </row>
    <row r="622" spans="1:15" x14ac:dyDescent="0.2">
      <c r="A622" s="62"/>
      <c r="B622" s="63"/>
      <c r="C622" s="63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</row>
    <row r="623" spans="1:15" x14ac:dyDescent="0.2">
      <c r="A623" s="64" t="s">
        <v>519</v>
      </c>
      <c r="B623" s="65"/>
      <c r="C623" s="65"/>
      <c r="D623" s="65"/>
      <c r="E623" s="65"/>
      <c r="F623" s="71"/>
      <c r="G623" s="71"/>
      <c r="H623" s="65"/>
      <c r="I623" s="65"/>
      <c r="J623" s="65"/>
      <c r="K623" s="65"/>
      <c r="L623" s="65"/>
      <c r="M623" s="65"/>
      <c r="N623" s="65"/>
      <c r="O623" s="65"/>
    </row>
    <row r="624" spans="1:15" ht="18" x14ac:dyDescent="0.2">
      <c r="A624" s="56" t="s">
        <v>14</v>
      </c>
      <c r="B624" s="55" t="s">
        <v>15</v>
      </c>
      <c r="C624" s="55" t="s">
        <v>16</v>
      </c>
      <c r="D624" s="55" t="s">
        <v>17</v>
      </c>
      <c r="E624" s="57" t="s">
        <v>18</v>
      </c>
      <c r="F624" s="53" t="s">
        <v>19</v>
      </c>
      <c r="G624" s="54" t="s">
        <v>20</v>
      </c>
      <c r="H624" s="55" t="s">
        <v>21</v>
      </c>
      <c r="I624" s="53" t="s">
        <v>22</v>
      </c>
      <c r="J624" s="55" t="s">
        <v>33</v>
      </c>
      <c r="K624" s="55" t="s">
        <v>34</v>
      </c>
      <c r="L624" s="55" t="s">
        <v>23</v>
      </c>
      <c r="M624" s="55" t="s">
        <v>35</v>
      </c>
      <c r="N624" s="55" t="s">
        <v>36</v>
      </c>
      <c r="O624" s="55" t="s">
        <v>24</v>
      </c>
    </row>
    <row r="625" spans="1:15" ht="18" x14ac:dyDescent="0.2">
      <c r="A625" s="59" t="s">
        <v>65</v>
      </c>
      <c r="B625" s="36">
        <v>91341</v>
      </c>
      <c r="C625" s="35" t="s">
        <v>182</v>
      </c>
      <c r="D625" s="35" t="s">
        <v>27</v>
      </c>
      <c r="E625" s="40">
        <v>3.12</v>
      </c>
      <c r="F625" s="74">
        <v>925.79</v>
      </c>
      <c r="G625" s="67">
        <v>13.78</v>
      </c>
      <c r="H625" s="42">
        <v>939.57</v>
      </c>
      <c r="I625" s="39">
        <v>20.52</v>
      </c>
      <c r="J625" s="39"/>
      <c r="K625" s="39"/>
      <c r="L625" s="44">
        <v>1132.3599999999999</v>
      </c>
      <c r="M625" s="44"/>
      <c r="N625" s="44"/>
      <c r="O625" s="44">
        <v>3532.96</v>
      </c>
    </row>
    <row r="626" spans="1:15" x14ac:dyDescent="0.2">
      <c r="A626" s="62"/>
      <c r="B626" s="63"/>
      <c r="C626" s="63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</row>
    <row r="627" spans="1:15" x14ac:dyDescent="0.2">
      <c r="A627" s="64" t="s">
        <v>520</v>
      </c>
      <c r="B627" s="65"/>
      <c r="C627" s="65"/>
      <c r="D627" s="65"/>
      <c r="E627" s="65"/>
      <c r="F627" s="71"/>
      <c r="G627" s="71"/>
      <c r="H627" s="65"/>
      <c r="I627" s="65"/>
      <c r="J627" s="65"/>
      <c r="K627" s="65"/>
      <c r="L627" s="65"/>
      <c r="M627" s="65"/>
      <c r="N627" s="65"/>
      <c r="O627" s="65"/>
    </row>
    <row r="628" spans="1:15" ht="18" x14ac:dyDescent="0.2">
      <c r="A628" s="56" t="s">
        <v>14</v>
      </c>
      <c r="B628" s="55" t="s">
        <v>15</v>
      </c>
      <c r="C628" s="55" t="s">
        <v>16</v>
      </c>
      <c r="D628" s="55" t="s">
        <v>17</v>
      </c>
      <c r="E628" s="57" t="s">
        <v>18</v>
      </c>
      <c r="F628" s="53" t="s">
        <v>19</v>
      </c>
      <c r="G628" s="54" t="s">
        <v>20</v>
      </c>
      <c r="H628" s="55" t="s">
        <v>21</v>
      </c>
      <c r="I628" s="53" t="s">
        <v>22</v>
      </c>
      <c r="J628" s="55" t="s">
        <v>33</v>
      </c>
      <c r="K628" s="55" t="s">
        <v>34</v>
      </c>
      <c r="L628" s="55" t="s">
        <v>23</v>
      </c>
      <c r="M628" s="55" t="s">
        <v>35</v>
      </c>
      <c r="N628" s="55" t="s">
        <v>36</v>
      </c>
      <c r="O628" s="55" t="s">
        <v>24</v>
      </c>
    </row>
    <row r="629" spans="1:15" ht="27" x14ac:dyDescent="0.2">
      <c r="A629" s="59" t="s">
        <v>65</v>
      </c>
      <c r="B629" s="36">
        <v>97083</v>
      </c>
      <c r="C629" s="35" t="s">
        <v>75</v>
      </c>
      <c r="D629" s="35" t="s">
        <v>27</v>
      </c>
      <c r="E629" s="40">
        <v>2.57</v>
      </c>
      <c r="F629" s="73">
        <v>0.65</v>
      </c>
      <c r="G629" s="73">
        <v>2.91</v>
      </c>
      <c r="H629" s="38">
        <v>3.56</v>
      </c>
      <c r="I629" s="39">
        <v>20.52</v>
      </c>
      <c r="J629" s="39"/>
      <c r="K629" s="39"/>
      <c r="L629" s="38">
        <v>4.29</v>
      </c>
      <c r="M629" s="38"/>
      <c r="N629" s="38"/>
      <c r="O629" s="39">
        <v>11.02</v>
      </c>
    </row>
    <row r="630" spans="1:15" ht="18" x14ac:dyDescent="0.2">
      <c r="A630" s="59" t="s">
        <v>65</v>
      </c>
      <c r="B630" s="36">
        <v>96622</v>
      </c>
      <c r="C630" s="35" t="s">
        <v>66</v>
      </c>
      <c r="D630" s="35" t="s">
        <v>30</v>
      </c>
      <c r="E630" s="40">
        <v>0.128</v>
      </c>
      <c r="F630" s="74">
        <v>159.68</v>
      </c>
      <c r="G630" s="67">
        <v>66.22</v>
      </c>
      <c r="H630" s="42">
        <v>225.9</v>
      </c>
      <c r="I630" s="39">
        <v>20.52</v>
      </c>
      <c r="J630" s="39"/>
      <c r="K630" s="39"/>
      <c r="L630" s="42">
        <v>272.25</v>
      </c>
      <c r="M630" s="42"/>
      <c r="N630" s="42"/>
      <c r="O630" s="39">
        <v>34.840000000000003</v>
      </c>
    </row>
    <row r="631" spans="1:15" ht="27" x14ac:dyDescent="0.2">
      <c r="A631" s="59" t="s">
        <v>65</v>
      </c>
      <c r="B631" s="36">
        <v>94994</v>
      </c>
      <c r="C631" s="35" t="s">
        <v>482</v>
      </c>
      <c r="D631" s="35" t="s">
        <v>27</v>
      </c>
      <c r="E631" s="40">
        <v>2.57</v>
      </c>
      <c r="F631" s="67">
        <v>74.33</v>
      </c>
      <c r="G631" s="67">
        <v>23.17</v>
      </c>
      <c r="H631" s="39">
        <v>97.5</v>
      </c>
      <c r="I631" s="39">
        <v>20.52</v>
      </c>
      <c r="J631" s="39"/>
      <c r="K631" s="39"/>
      <c r="L631" s="42">
        <v>117.5</v>
      </c>
      <c r="M631" s="42"/>
      <c r="N631" s="42"/>
      <c r="O631" s="42">
        <v>301.97000000000003</v>
      </c>
    </row>
    <row r="632" spans="1:15" ht="36" x14ac:dyDescent="0.2">
      <c r="A632" s="59" t="s">
        <v>65</v>
      </c>
      <c r="B632" s="36">
        <v>87640</v>
      </c>
      <c r="C632" s="35" t="s">
        <v>483</v>
      </c>
      <c r="D632" s="35" t="s">
        <v>27</v>
      </c>
      <c r="E632" s="40">
        <v>2.57</v>
      </c>
      <c r="F632" s="67">
        <v>36.53</v>
      </c>
      <c r="G632" s="67">
        <v>16.5</v>
      </c>
      <c r="H632" s="39">
        <v>53.03</v>
      </c>
      <c r="I632" s="39">
        <v>20.52</v>
      </c>
      <c r="J632" s="39"/>
      <c r="K632" s="39"/>
      <c r="L632" s="39">
        <v>63.91</v>
      </c>
      <c r="M632" s="39"/>
      <c r="N632" s="39"/>
      <c r="O632" s="42">
        <v>164.24</v>
      </c>
    </row>
    <row r="633" spans="1:15" x14ac:dyDescent="0.2">
      <c r="A633" s="62"/>
      <c r="B633" s="63"/>
      <c r="C633" s="63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</row>
    <row r="634" spans="1:15" x14ac:dyDescent="0.2">
      <c r="A634" s="64" t="s">
        <v>521</v>
      </c>
      <c r="B634" s="65"/>
      <c r="C634" s="65"/>
      <c r="D634" s="65"/>
      <c r="E634" s="65"/>
      <c r="F634" s="71"/>
      <c r="G634" s="71"/>
      <c r="H634" s="65"/>
      <c r="I634" s="65"/>
      <c r="J634" s="65"/>
      <c r="K634" s="65"/>
      <c r="L634" s="65"/>
      <c r="M634" s="65"/>
      <c r="N634" s="65"/>
      <c r="O634" s="65"/>
    </row>
    <row r="635" spans="1:15" ht="18" x14ac:dyDescent="0.2">
      <c r="A635" s="56" t="s">
        <v>14</v>
      </c>
      <c r="B635" s="55" t="s">
        <v>15</v>
      </c>
      <c r="C635" s="55" t="s">
        <v>16</v>
      </c>
      <c r="D635" s="55" t="s">
        <v>17</v>
      </c>
      <c r="E635" s="57" t="s">
        <v>18</v>
      </c>
      <c r="F635" s="53" t="s">
        <v>19</v>
      </c>
      <c r="G635" s="54" t="s">
        <v>20</v>
      </c>
      <c r="H635" s="55" t="s">
        <v>21</v>
      </c>
      <c r="I635" s="53" t="s">
        <v>22</v>
      </c>
      <c r="J635" s="55" t="s">
        <v>33</v>
      </c>
      <c r="K635" s="55" t="s">
        <v>34</v>
      </c>
      <c r="L635" s="55" t="s">
        <v>23</v>
      </c>
      <c r="M635" s="55" t="s">
        <v>35</v>
      </c>
      <c r="N635" s="55" t="s">
        <v>36</v>
      </c>
      <c r="O635" s="55" t="s">
        <v>24</v>
      </c>
    </row>
    <row r="636" spans="1:15" ht="27" x14ac:dyDescent="0.2">
      <c r="A636" s="59" t="s">
        <v>65</v>
      </c>
      <c r="B636" s="36">
        <v>87879</v>
      </c>
      <c r="C636" s="35" t="s">
        <v>59</v>
      </c>
      <c r="D636" s="35" t="s">
        <v>27</v>
      </c>
      <c r="E636" s="40">
        <v>4.5</v>
      </c>
      <c r="F636" s="73">
        <v>2.14</v>
      </c>
      <c r="G636" s="73">
        <v>2.74</v>
      </c>
      <c r="H636" s="38">
        <v>4.88</v>
      </c>
      <c r="I636" s="39">
        <v>20.52</v>
      </c>
      <c r="J636" s="39"/>
      <c r="K636" s="39"/>
      <c r="L636" s="38">
        <v>5.88</v>
      </c>
      <c r="M636" s="38"/>
      <c r="N636" s="38"/>
      <c r="O636" s="39">
        <v>26.46</v>
      </c>
    </row>
    <row r="637" spans="1:15" ht="18" x14ac:dyDescent="0.2">
      <c r="A637" s="59" t="s">
        <v>65</v>
      </c>
      <c r="B637" s="36">
        <v>90408</v>
      </c>
      <c r="C637" s="35" t="s">
        <v>509</v>
      </c>
      <c r="D637" s="35" t="s">
        <v>27</v>
      </c>
      <c r="E637" s="40">
        <v>4.5</v>
      </c>
      <c r="F637" s="67">
        <v>13.13</v>
      </c>
      <c r="G637" s="67">
        <v>21.55</v>
      </c>
      <c r="H637" s="39">
        <v>34.68</v>
      </c>
      <c r="I637" s="39">
        <v>20.52</v>
      </c>
      <c r="J637" s="39"/>
      <c r="K637" s="39"/>
      <c r="L637" s="39">
        <v>41.79</v>
      </c>
      <c r="M637" s="39"/>
      <c r="N637" s="39"/>
      <c r="O637" s="42">
        <v>188.05</v>
      </c>
    </row>
    <row r="638" spans="1:15" ht="18" x14ac:dyDescent="0.2">
      <c r="A638" s="59" t="s">
        <v>65</v>
      </c>
      <c r="B638" s="36">
        <v>88484</v>
      </c>
      <c r="C638" s="35" t="s">
        <v>510</v>
      </c>
      <c r="D638" s="35" t="s">
        <v>27</v>
      </c>
      <c r="E638" s="40">
        <v>4.5</v>
      </c>
      <c r="F638" s="73">
        <v>1.8</v>
      </c>
      <c r="G638" s="73">
        <v>3.06</v>
      </c>
      <c r="H638" s="38">
        <v>4.8600000000000003</v>
      </c>
      <c r="I638" s="39">
        <v>20.52</v>
      </c>
      <c r="J638" s="39"/>
      <c r="K638" s="39"/>
      <c r="L638" s="38">
        <v>5.85</v>
      </c>
      <c r="M638" s="38"/>
      <c r="N638" s="38"/>
      <c r="O638" s="39">
        <v>26.32</v>
      </c>
    </row>
    <row r="639" spans="1:15" ht="18" x14ac:dyDescent="0.2">
      <c r="A639" s="59" t="s">
        <v>65</v>
      </c>
      <c r="B639" s="36">
        <v>88488</v>
      </c>
      <c r="C639" s="35" t="s">
        <v>511</v>
      </c>
      <c r="D639" s="35" t="s">
        <v>27</v>
      </c>
      <c r="E639" s="40">
        <v>4.5</v>
      </c>
      <c r="F639" s="73">
        <v>7.77</v>
      </c>
      <c r="G639" s="73">
        <v>7.46</v>
      </c>
      <c r="H639" s="39">
        <v>15.23</v>
      </c>
      <c r="I639" s="39">
        <v>20.52</v>
      </c>
      <c r="J639" s="39"/>
      <c r="K639" s="39"/>
      <c r="L639" s="39">
        <v>18.350000000000001</v>
      </c>
      <c r="M639" s="39"/>
      <c r="N639" s="39"/>
      <c r="O639" s="39">
        <v>82.57</v>
      </c>
    </row>
    <row r="640" spans="1:15" x14ac:dyDescent="0.2">
      <c r="A640" s="62"/>
      <c r="B640" s="63"/>
      <c r="C640" s="63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</row>
    <row r="641" spans="1:15" x14ac:dyDescent="0.2">
      <c r="A641" s="64" t="s">
        <v>522</v>
      </c>
      <c r="B641" s="65"/>
      <c r="C641" s="65"/>
      <c r="D641" s="65"/>
      <c r="E641" s="65"/>
      <c r="F641" s="71"/>
      <c r="G641" s="71"/>
      <c r="H641" s="65"/>
      <c r="I641" s="65"/>
      <c r="J641" s="65"/>
      <c r="K641" s="65"/>
      <c r="L641" s="65"/>
      <c r="M641" s="65"/>
      <c r="N641" s="65"/>
      <c r="O641" s="65"/>
    </row>
    <row r="642" spans="1:15" ht="18" x14ac:dyDescent="0.2">
      <c r="A642" s="56" t="s">
        <v>14</v>
      </c>
      <c r="B642" s="55" t="s">
        <v>15</v>
      </c>
      <c r="C642" s="55" t="s">
        <v>16</v>
      </c>
      <c r="D642" s="55" t="s">
        <v>17</v>
      </c>
      <c r="E642" s="57" t="s">
        <v>18</v>
      </c>
      <c r="F642" s="53" t="s">
        <v>19</v>
      </c>
      <c r="G642" s="54" t="s">
        <v>20</v>
      </c>
      <c r="H642" s="55" t="s">
        <v>21</v>
      </c>
      <c r="I642" s="53" t="s">
        <v>22</v>
      </c>
      <c r="J642" s="55" t="s">
        <v>33</v>
      </c>
      <c r="K642" s="55" t="s">
        <v>34</v>
      </c>
      <c r="L642" s="55" t="s">
        <v>23</v>
      </c>
      <c r="M642" s="55" t="s">
        <v>35</v>
      </c>
      <c r="N642" s="55" t="s">
        <v>36</v>
      </c>
      <c r="O642" s="55" t="s">
        <v>24</v>
      </c>
    </row>
    <row r="643" spans="1:15" ht="18" x14ac:dyDescent="0.2">
      <c r="A643" s="59" t="s">
        <v>65</v>
      </c>
      <c r="B643" s="36">
        <v>98557</v>
      </c>
      <c r="C643" s="35" t="s">
        <v>44</v>
      </c>
      <c r="D643" s="35" t="s">
        <v>27</v>
      </c>
      <c r="E643" s="40">
        <v>6.12</v>
      </c>
      <c r="F643" s="67">
        <v>38.72</v>
      </c>
      <c r="G643" s="67">
        <v>13.42</v>
      </c>
      <c r="H643" s="39">
        <v>52.14</v>
      </c>
      <c r="I643" s="39">
        <v>20.52</v>
      </c>
      <c r="J643" s="39"/>
      <c r="K643" s="39"/>
      <c r="L643" s="39">
        <v>62.83</v>
      </c>
      <c r="M643" s="39"/>
      <c r="N643" s="39"/>
      <c r="O643" s="42">
        <v>384.51</v>
      </c>
    </row>
    <row r="644" spans="1:15" ht="27" x14ac:dyDescent="0.2">
      <c r="A644" s="59" t="s">
        <v>65</v>
      </c>
      <c r="B644" s="36">
        <v>98546</v>
      </c>
      <c r="C644" s="35" t="s">
        <v>174</v>
      </c>
      <c r="D644" s="35" t="s">
        <v>27</v>
      </c>
      <c r="E644" s="40">
        <v>4.5</v>
      </c>
      <c r="F644" s="74">
        <v>101.84</v>
      </c>
      <c r="G644" s="67">
        <v>29.1</v>
      </c>
      <c r="H644" s="42">
        <v>130.94</v>
      </c>
      <c r="I644" s="39">
        <v>20.52</v>
      </c>
      <c r="J644" s="39"/>
      <c r="K644" s="39"/>
      <c r="L644" s="42">
        <v>157.80000000000001</v>
      </c>
      <c r="M644" s="42"/>
      <c r="N644" s="42"/>
      <c r="O644" s="42">
        <v>710.1</v>
      </c>
    </row>
    <row r="645" spans="1:15" ht="36" x14ac:dyDescent="0.2">
      <c r="A645" s="59" t="s">
        <v>65</v>
      </c>
      <c r="B645" s="36">
        <v>87765</v>
      </c>
      <c r="C645" s="35" t="s">
        <v>175</v>
      </c>
      <c r="D645" s="35" t="s">
        <v>27</v>
      </c>
      <c r="E645" s="40">
        <v>4.5</v>
      </c>
      <c r="F645" s="67">
        <v>34.46</v>
      </c>
      <c r="G645" s="67">
        <v>28.96</v>
      </c>
      <c r="H645" s="39">
        <v>63.42</v>
      </c>
      <c r="I645" s="39">
        <v>20.52</v>
      </c>
      <c r="J645" s="39"/>
      <c r="K645" s="39"/>
      <c r="L645" s="39">
        <v>76.430000000000007</v>
      </c>
      <c r="M645" s="39"/>
      <c r="N645" s="39"/>
      <c r="O645" s="42">
        <v>343.93</v>
      </c>
    </row>
    <row r="646" spans="1:15" x14ac:dyDescent="0.2">
      <c r="A646" s="62"/>
      <c r="B646" s="63"/>
      <c r="C646" s="63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</row>
    <row r="647" spans="1:15" x14ac:dyDescent="0.2">
      <c r="A647" s="64" t="s">
        <v>523</v>
      </c>
      <c r="B647" s="65"/>
      <c r="C647" s="65"/>
      <c r="D647" s="65"/>
      <c r="E647" s="65"/>
      <c r="F647" s="71"/>
      <c r="G647" s="71"/>
      <c r="H647" s="65"/>
      <c r="I647" s="65"/>
      <c r="J647" s="65"/>
      <c r="K647" s="65"/>
      <c r="L647" s="65"/>
      <c r="M647" s="65"/>
      <c r="N647" s="65"/>
      <c r="O647" s="65"/>
    </row>
    <row r="648" spans="1:15" ht="18" x14ac:dyDescent="0.2">
      <c r="A648" s="56" t="s">
        <v>14</v>
      </c>
      <c r="B648" s="55" t="s">
        <v>15</v>
      </c>
      <c r="C648" s="55" t="s">
        <v>16</v>
      </c>
      <c r="D648" s="55" t="s">
        <v>17</v>
      </c>
      <c r="E648" s="57" t="s">
        <v>18</v>
      </c>
      <c r="F648" s="53" t="s">
        <v>19</v>
      </c>
      <c r="G648" s="54" t="s">
        <v>20</v>
      </c>
      <c r="H648" s="55" t="s">
        <v>21</v>
      </c>
      <c r="I648" s="53" t="s">
        <v>22</v>
      </c>
      <c r="J648" s="55" t="s">
        <v>33</v>
      </c>
      <c r="K648" s="55" t="s">
        <v>34</v>
      </c>
      <c r="L648" s="55" t="s">
        <v>23</v>
      </c>
      <c r="M648" s="55" t="s">
        <v>35</v>
      </c>
      <c r="N648" s="55" t="s">
        <v>36</v>
      </c>
      <c r="O648" s="55" t="s">
        <v>24</v>
      </c>
    </row>
    <row r="649" spans="1:15" ht="27" x14ac:dyDescent="0.2">
      <c r="A649" s="59" t="s">
        <v>65</v>
      </c>
      <c r="B649" s="36">
        <v>92992</v>
      </c>
      <c r="C649" s="35" t="s">
        <v>524</v>
      </c>
      <c r="D649" s="35" t="s">
        <v>29</v>
      </c>
      <c r="E649" s="41">
        <v>360</v>
      </c>
      <c r="F649" s="67">
        <v>93.47</v>
      </c>
      <c r="G649" s="73">
        <v>6.52</v>
      </c>
      <c r="H649" s="39">
        <v>99.99</v>
      </c>
      <c r="I649" s="39">
        <v>20.52</v>
      </c>
      <c r="J649" s="39"/>
      <c r="K649" s="39"/>
      <c r="L649" s="42">
        <v>120.5</v>
      </c>
      <c r="M649" s="42"/>
      <c r="N649" s="42"/>
      <c r="O649" s="49">
        <v>43380</v>
      </c>
    </row>
    <row r="650" spans="1:15" ht="18" x14ac:dyDescent="0.2">
      <c r="A650" s="59" t="s">
        <v>65</v>
      </c>
      <c r="B650" s="36">
        <v>93358</v>
      </c>
      <c r="C650" s="35" t="s">
        <v>45</v>
      </c>
      <c r="D650" s="35" t="s">
        <v>30</v>
      </c>
      <c r="E650" s="37">
        <v>21.562000000000001</v>
      </c>
      <c r="F650" s="67">
        <v>15.72</v>
      </c>
      <c r="G650" s="67">
        <v>73.599999999999994</v>
      </c>
      <c r="H650" s="39">
        <v>89.32</v>
      </c>
      <c r="I650" s="39">
        <v>20.52</v>
      </c>
      <c r="J650" s="39"/>
      <c r="K650" s="39"/>
      <c r="L650" s="42">
        <v>107.64</v>
      </c>
      <c r="M650" s="42"/>
      <c r="N650" s="42"/>
      <c r="O650" s="44">
        <v>2320.98</v>
      </c>
    </row>
    <row r="651" spans="1:15" ht="18" x14ac:dyDescent="0.2">
      <c r="A651" s="59" t="s">
        <v>65</v>
      </c>
      <c r="B651" s="36">
        <v>93382</v>
      </c>
      <c r="C651" s="35" t="s">
        <v>55</v>
      </c>
      <c r="D651" s="35" t="s">
        <v>30</v>
      </c>
      <c r="E651" s="37">
        <v>15.1</v>
      </c>
      <c r="F651" s="73">
        <v>6.77</v>
      </c>
      <c r="G651" s="67">
        <v>20.49</v>
      </c>
      <c r="H651" s="39">
        <v>27.26</v>
      </c>
      <c r="I651" s="39">
        <v>20.52</v>
      </c>
      <c r="J651" s="39"/>
      <c r="K651" s="39"/>
      <c r="L651" s="39">
        <v>32.85</v>
      </c>
      <c r="M651" s="39"/>
      <c r="N651" s="39"/>
      <c r="O651" s="42">
        <v>496.03</v>
      </c>
    </row>
    <row r="652" spans="1:15" ht="27" x14ac:dyDescent="0.2">
      <c r="A652" s="59" t="s">
        <v>65</v>
      </c>
      <c r="B652" s="43">
        <v>103491</v>
      </c>
      <c r="C652" s="35" t="s">
        <v>525</v>
      </c>
      <c r="D652" s="35" t="s">
        <v>30</v>
      </c>
      <c r="E652" s="40">
        <v>6.4690000000000003</v>
      </c>
      <c r="F652" s="74">
        <v>398.61</v>
      </c>
      <c r="G652" s="74">
        <v>272.95</v>
      </c>
      <c r="H652" s="42">
        <v>671.56</v>
      </c>
      <c r="I652" s="39">
        <v>20.52</v>
      </c>
      <c r="J652" s="39"/>
      <c r="K652" s="39"/>
      <c r="L652" s="42">
        <v>809.36</v>
      </c>
      <c r="M652" s="42"/>
      <c r="N652" s="42"/>
      <c r="O652" s="44">
        <v>5235.58</v>
      </c>
    </row>
    <row r="653" spans="1:15" ht="27" x14ac:dyDescent="0.2">
      <c r="A653" s="59" t="s">
        <v>65</v>
      </c>
      <c r="B653" s="36">
        <v>97670</v>
      </c>
      <c r="C653" s="35" t="s">
        <v>63</v>
      </c>
      <c r="D653" s="35" t="s">
        <v>29</v>
      </c>
      <c r="E653" s="37">
        <v>86</v>
      </c>
      <c r="F653" s="67">
        <v>12.13</v>
      </c>
      <c r="G653" s="73">
        <v>9.16</v>
      </c>
      <c r="H653" s="39">
        <v>21.29</v>
      </c>
      <c r="I653" s="39">
        <v>20.52</v>
      </c>
      <c r="J653" s="39"/>
      <c r="K653" s="39"/>
      <c r="L653" s="39">
        <v>25.65</v>
      </c>
      <c r="M653" s="39"/>
      <c r="N653" s="39"/>
      <c r="O653" s="44">
        <v>2205.9</v>
      </c>
    </row>
    <row r="654" spans="1:15" ht="18" x14ac:dyDescent="0.2">
      <c r="A654" s="58" t="s">
        <v>82</v>
      </c>
      <c r="B654" s="29" t="s">
        <v>526</v>
      </c>
      <c r="C654" s="29" t="s">
        <v>527</v>
      </c>
      <c r="D654" s="29" t="s">
        <v>29</v>
      </c>
      <c r="E654" s="45">
        <v>86</v>
      </c>
      <c r="F654" s="76">
        <f t="shared" ref="F654:F657" si="42">H654-G654</f>
        <v>0.75</v>
      </c>
      <c r="G654" s="77">
        <f t="shared" ref="G654:G657" si="43">H654/2</f>
        <v>0.75</v>
      </c>
      <c r="H654" s="31">
        <v>1.5</v>
      </c>
      <c r="I654" s="32">
        <v>20.52</v>
      </c>
      <c r="J654" s="32"/>
      <c r="K654" s="32"/>
      <c r="L654" s="31">
        <v>1.8</v>
      </c>
      <c r="M654" s="31"/>
      <c r="N654" s="31"/>
      <c r="O654" s="34">
        <v>154.80000000000001</v>
      </c>
    </row>
    <row r="655" spans="1:15" ht="18" x14ac:dyDescent="0.2">
      <c r="A655" s="58" t="s">
        <v>82</v>
      </c>
      <c r="B655" s="29" t="s">
        <v>528</v>
      </c>
      <c r="C655" s="29" t="s">
        <v>529</v>
      </c>
      <c r="D655" s="29" t="s">
        <v>31</v>
      </c>
      <c r="E655" s="30">
        <v>1</v>
      </c>
      <c r="F655" s="76">
        <f t="shared" si="42"/>
        <v>30992.55</v>
      </c>
      <c r="G655" s="77">
        <f t="shared" si="43"/>
        <v>30992.55</v>
      </c>
      <c r="H655" s="60">
        <v>61985.1</v>
      </c>
      <c r="I655" s="32">
        <v>20.52</v>
      </c>
      <c r="J655" s="32"/>
      <c r="K655" s="32"/>
      <c r="L655" s="60">
        <v>74704.44</v>
      </c>
      <c r="M655" s="60"/>
      <c r="N655" s="60"/>
      <c r="O655" s="60">
        <v>74704.44</v>
      </c>
    </row>
    <row r="656" spans="1:15" ht="36" x14ac:dyDescent="0.2">
      <c r="A656" s="58" t="s">
        <v>186</v>
      </c>
      <c r="B656" s="29" t="s">
        <v>530</v>
      </c>
      <c r="C656" s="29" t="s">
        <v>531</v>
      </c>
      <c r="D656" s="29" t="s">
        <v>31</v>
      </c>
      <c r="E656" s="30">
        <v>3</v>
      </c>
      <c r="F656" s="76">
        <f t="shared" si="42"/>
        <v>283.11500000000001</v>
      </c>
      <c r="G656" s="77">
        <f t="shared" si="43"/>
        <v>283.11500000000001</v>
      </c>
      <c r="H656" s="34">
        <v>566.23</v>
      </c>
      <c r="I656" s="32">
        <v>20.52</v>
      </c>
      <c r="J656" s="32"/>
      <c r="K656" s="32"/>
      <c r="L656" s="34">
        <v>682.42</v>
      </c>
      <c r="M656" s="34"/>
      <c r="N656" s="34"/>
      <c r="O656" s="33">
        <v>2047.26</v>
      </c>
    </row>
    <row r="657" spans="1:15" ht="27" x14ac:dyDescent="0.2">
      <c r="A657" s="58" t="s">
        <v>186</v>
      </c>
      <c r="B657" s="29" t="s">
        <v>532</v>
      </c>
      <c r="C657" s="29" t="s">
        <v>533</v>
      </c>
      <c r="D657" s="29" t="s">
        <v>31</v>
      </c>
      <c r="E657" s="30">
        <v>3</v>
      </c>
      <c r="F657" s="76">
        <f t="shared" si="42"/>
        <v>809.02</v>
      </c>
      <c r="G657" s="77">
        <f t="shared" si="43"/>
        <v>809.02</v>
      </c>
      <c r="H657" s="33">
        <v>1618.04</v>
      </c>
      <c r="I657" s="32">
        <v>20.52</v>
      </c>
      <c r="J657" s="32"/>
      <c r="K657" s="32"/>
      <c r="L657" s="33">
        <v>1950.06</v>
      </c>
      <c r="M657" s="33"/>
      <c r="N657" s="33"/>
      <c r="O657" s="33">
        <v>5850.18</v>
      </c>
    </row>
    <row r="658" spans="1:15" x14ac:dyDescent="0.2">
      <c r="A658" s="62"/>
      <c r="B658" s="63"/>
      <c r="C658" s="63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</row>
    <row r="659" spans="1:15" x14ac:dyDescent="0.2">
      <c r="A659" s="68" t="s">
        <v>28</v>
      </c>
      <c r="B659" s="69"/>
      <c r="C659" s="69"/>
      <c r="D659" s="69"/>
      <c r="E659" s="69"/>
      <c r="F659" s="70"/>
      <c r="G659" s="70"/>
      <c r="H659" s="69"/>
      <c r="I659" s="69"/>
      <c r="J659" s="69"/>
      <c r="K659" s="69"/>
      <c r="L659" s="69"/>
      <c r="M659" s="69"/>
      <c r="N659" s="69"/>
      <c r="O659" s="50">
        <f>SUM(O592:O657)</f>
        <v>155127.45000000001</v>
      </c>
    </row>
    <row r="660" spans="1:15" x14ac:dyDescent="0.2">
      <c r="A660" s="62"/>
      <c r="B660" s="63"/>
      <c r="C660" s="63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</row>
    <row r="661" spans="1:15" x14ac:dyDescent="0.2">
      <c r="A661" s="64" t="s">
        <v>534</v>
      </c>
      <c r="B661" s="65"/>
      <c r="C661" s="65"/>
      <c r="D661" s="65"/>
      <c r="E661" s="65"/>
      <c r="F661" s="71"/>
      <c r="G661" s="71"/>
      <c r="H661" s="65"/>
      <c r="I661" s="65"/>
      <c r="J661" s="65"/>
      <c r="K661" s="65"/>
      <c r="L661" s="65"/>
      <c r="M661" s="65"/>
      <c r="N661" s="65"/>
      <c r="O661" s="65"/>
    </row>
    <row r="662" spans="1:15" x14ac:dyDescent="0.2">
      <c r="A662" s="64" t="s">
        <v>535</v>
      </c>
      <c r="B662" s="65"/>
      <c r="C662" s="65"/>
      <c r="D662" s="65"/>
      <c r="E662" s="65"/>
      <c r="F662" s="71"/>
      <c r="G662" s="71"/>
      <c r="H662" s="65"/>
      <c r="I662" s="65"/>
      <c r="J662" s="65"/>
      <c r="K662" s="65"/>
      <c r="L662" s="65"/>
      <c r="M662" s="65"/>
      <c r="N662" s="65"/>
      <c r="O662" s="65"/>
    </row>
    <row r="663" spans="1:15" ht="18" x14ac:dyDescent="0.2">
      <c r="A663" s="56" t="s">
        <v>14</v>
      </c>
      <c r="B663" s="55" t="s">
        <v>15</v>
      </c>
      <c r="C663" s="55" t="s">
        <v>16</v>
      </c>
      <c r="D663" s="55" t="s">
        <v>17</v>
      </c>
      <c r="E663" s="57" t="s">
        <v>18</v>
      </c>
      <c r="F663" s="53" t="s">
        <v>19</v>
      </c>
      <c r="G663" s="54" t="s">
        <v>20</v>
      </c>
      <c r="H663" s="55" t="s">
        <v>21</v>
      </c>
      <c r="I663" s="53" t="s">
        <v>22</v>
      </c>
      <c r="J663" s="55" t="s">
        <v>33</v>
      </c>
      <c r="K663" s="55" t="s">
        <v>34</v>
      </c>
      <c r="L663" s="55" t="s">
        <v>23</v>
      </c>
      <c r="M663" s="55" t="s">
        <v>35</v>
      </c>
      <c r="N663" s="55" t="s">
        <v>36</v>
      </c>
      <c r="O663" s="55" t="s">
        <v>24</v>
      </c>
    </row>
    <row r="664" spans="1:15" ht="18" x14ac:dyDescent="0.2">
      <c r="A664" s="58" t="s">
        <v>64</v>
      </c>
      <c r="B664" s="29" t="s">
        <v>536</v>
      </c>
      <c r="C664" s="29" t="s">
        <v>537</v>
      </c>
      <c r="D664" s="29" t="s">
        <v>27</v>
      </c>
      <c r="E664" s="45">
        <v>38.369999999999997</v>
      </c>
      <c r="F664" s="76">
        <f>H664-G664</f>
        <v>16.745000000000001</v>
      </c>
      <c r="G664" s="77">
        <f>H664/2</f>
        <v>16.745000000000001</v>
      </c>
      <c r="H664" s="32">
        <v>33.49</v>
      </c>
      <c r="I664" s="32">
        <v>20.52</v>
      </c>
      <c r="J664" s="32"/>
      <c r="K664" s="32"/>
      <c r="L664" s="32">
        <v>40.36</v>
      </c>
      <c r="M664" s="32"/>
      <c r="N664" s="32"/>
      <c r="O664" s="33">
        <v>1548.61</v>
      </c>
    </row>
    <row r="665" spans="1:15" ht="27" x14ac:dyDescent="0.2">
      <c r="A665" s="59" t="s">
        <v>65</v>
      </c>
      <c r="B665" s="36">
        <v>98575</v>
      </c>
      <c r="C665" s="35" t="s">
        <v>538</v>
      </c>
      <c r="D665" s="35" t="s">
        <v>29</v>
      </c>
      <c r="E665" s="41">
        <v>103.21</v>
      </c>
      <c r="F665" s="67">
        <v>35.07</v>
      </c>
      <c r="G665" s="67">
        <v>40.549999999999997</v>
      </c>
      <c r="H665" s="39">
        <v>75.62</v>
      </c>
      <c r="I665" s="39">
        <v>20.52</v>
      </c>
      <c r="J665" s="39"/>
      <c r="K665" s="39"/>
      <c r="L665" s="39">
        <v>91.13</v>
      </c>
      <c r="M665" s="39"/>
      <c r="N665" s="39"/>
      <c r="O665" s="44">
        <v>9405.52</v>
      </c>
    </row>
    <row r="666" spans="1:15" x14ac:dyDescent="0.2">
      <c r="A666" s="62"/>
      <c r="B666" s="63"/>
      <c r="C666" s="63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</row>
    <row r="667" spans="1:15" x14ac:dyDescent="0.2">
      <c r="A667" s="64" t="s">
        <v>539</v>
      </c>
      <c r="B667" s="65"/>
      <c r="C667" s="65"/>
      <c r="D667" s="65"/>
      <c r="E667" s="65"/>
      <c r="F667" s="71"/>
      <c r="G667" s="71"/>
      <c r="H667" s="65"/>
      <c r="I667" s="65"/>
      <c r="J667" s="65"/>
      <c r="K667" s="65"/>
      <c r="L667" s="65"/>
      <c r="M667" s="65"/>
      <c r="N667" s="65"/>
      <c r="O667" s="65"/>
    </row>
    <row r="668" spans="1:15" ht="18" x14ac:dyDescent="0.2">
      <c r="A668" s="56" t="s">
        <v>14</v>
      </c>
      <c r="B668" s="55" t="s">
        <v>15</v>
      </c>
      <c r="C668" s="55" t="s">
        <v>16</v>
      </c>
      <c r="D668" s="55" t="s">
        <v>17</v>
      </c>
      <c r="E668" s="57" t="s">
        <v>18</v>
      </c>
      <c r="F668" s="53" t="s">
        <v>19</v>
      </c>
      <c r="G668" s="54" t="s">
        <v>20</v>
      </c>
      <c r="H668" s="55" t="s">
        <v>21</v>
      </c>
      <c r="I668" s="53" t="s">
        <v>22</v>
      </c>
      <c r="J668" s="55" t="s">
        <v>33</v>
      </c>
      <c r="K668" s="55" t="s">
        <v>34</v>
      </c>
      <c r="L668" s="55" t="s">
        <v>23</v>
      </c>
      <c r="M668" s="55" t="s">
        <v>35</v>
      </c>
      <c r="N668" s="55" t="s">
        <v>36</v>
      </c>
      <c r="O668" s="55" t="s">
        <v>24</v>
      </c>
    </row>
    <row r="669" spans="1:15" ht="27" x14ac:dyDescent="0.2">
      <c r="A669" s="58" t="s">
        <v>82</v>
      </c>
      <c r="B669" s="29" t="s">
        <v>540</v>
      </c>
      <c r="C669" s="29" t="s">
        <v>541</v>
      </c>
      <c r="D669" s="29" t="s">
        <v>27</v>
      </c>
      <c r="E669" s="30">
        <v>6.44</v>
      </c>
      <c r="F669" s="76">
        <f t="shared" ref="F669:F677" si="44">H669-G669</f>
        <v>116.66500000000001</v>
      </c>
      <c r="G669" s="77">
        <f t="shared" ref="G669:G677" si="45">H669/2</f>
        <v>116.66500000000001</v>
      </c>
      <c r="H669" s="34">
        <v>233.33</v>
      </c>
      <c r="I669" s="32">
        <v>20.52</v>
      </c>
      <c r="J669" s="32"/>
      <c r="K669" s="32"/>
      <c r="L669" s="34">
        <v>281.2</v>
      </c>
      <c r="M669" s="34"/>
      <c r="N669" s="34"/>
      <c r="O669" s="33">
        <v>1810.92</v>
      </c>
    </row>
    <row r="670" spans="1:15" ht="27" x14ac:dyDescent="0.2">
      <c r="A670" s="58" t="s">
        <v>82</v>
      </c>
      <c r="B670" s="29" t="s">
        <v>542</v>
      </c>
      <c r="C670" s="29" t="s">
        <v>543</v>
      </c>
      <c r="D670" s="29" t="s">
        <v>31</v>
      </c>
      <c r="E670" s="45">
        <v>12</v>
      </c>
      <c r="F670" s="76">
        <f t="shared" si="44"/>
        <v>19.754999999999999</v>
      </c>
      <c r="G670" s="77">
        <f t="shared" si="45"/>
        <v>19.754999999999999</v>
      </c>
      <c r="H670" s="32">
        <v>39.51</v>
      </c>
      <c r="I670" s="32">
        <v>20.52</v>
      </c>
      <c r="J670" s="32"/>
      <c r="K670" s="32"/>
      <c r="L670" s="32">
        <v>47.61</v>
      </c>
      <c r="M670" s="32"/>
      <c r="N670" s="32"/>
      <c r="O670" s="34">
        <v>571.32000000000005</v>
      </c>
    </row>
    <row r="671" spans="1:15" ht="27" x14ac:dyDescent="0.2">
      <c r="A671" s="58" t="s">
        <v>82</v>
      </c>
      <c r="B671" s="29" t="s">
        <v>544</v>
      </c>
      <c r="C671" s="29" t="s">
        <v>545</v>
      </c>
      <c r="D671" s="29" t="s">
        <v>31</v>
      </c>
      <c r="E671" s="30">
        <v>4</v>
      </c>
      <c r="F671" s="76">
        <f t="shared" si="44"/>
        <v>60.725000000000001</v>
      </c>
      <c r="G671" s="77">
        <f t="shared" si="45"/>
        <v>60.725000000000001</v>
      </c>
      <c r="H671" s="34">
        <v>121.45</v>
      </c>
      <c r="I671" s="32">
        <v>20.52</v>
      </c>
      <c r="J671" s="32"/>
      <c r="K671" s="32"/>
      <c r="L671" s="34">
        <v>146.37</v>
      </c>
      <c r="M671" s="34"/>
      <c r="N671" s="34"/>
      <c r="O671" s="34">
        <v>585.48</v>
      </c>
    </row>
    <row r="672" spans="1:15" ht="27" x14ac:dyDescent="0.2">
      <c r="A672" s="58" t="s">
        <v>82</v>
      </c>
      <c r="B672" s="29" t="s">
        <v>546</v>
      </c>
      <c r="C672" s="29" t="s">
        <v>547</v>
      </c>
      <c r="D672" s="29" t="s">
        <v>31</v>
      </c>
      <c r="E672" s="30">
        <v>9</v>
      </c>
      <c r="F672" s="76">
        <f t="shared" si="44"/>
        <v>73.584999999999994</v>
      </c>
      <c r="G672" s="77">
        <f t="shared" si="45"/>
        <v>73.584999999999994</v>
      </c>
      <c r="H672" s="34">
        <v>147.16999999999999</v>
      </c>
      <c r="I672" s="32">
        <v>20.52</v>
      </c>
      <c r="J672" s="32"/>
      <c r="K672" s="32"/>
      <c r="L672" s="34">
        <v>177.36</v>
      </c>
      <c r="M672" s="34"/>
      <c r="N672" s="34"/>
      <c r="O672" s="33">
        <v>1596.24</v>
      </c>
    </row>
    <row r="673" spans="1:15" ht="18" x14ac:dyDescent="0.2">
      <c r="A673" s="58" t="s">
        <v>82</v>
      </c>
      <c r="B673" s="29" t="s">
        <v>548</v>
      </c>
      <c r="C673" s="29" t="s">
        <v>549</v>
      </c>
      <c r="D673" s="29" t="s">
        <v>31</v>
      </c>
      <c r="E673" s="30">
        <v>1</v>
      </c>
      <c r="F673" s="76">
        <f t="shared" si="44"/>
        <v>432.61500000000001</v>
      </c>
      <c r="G673" s="77">
        <f t="shared" si="45"/>
        <v>432.61500000000001</v>
      </c>
      <c r="H673" s="34">
        <v>865.23</v>
      </c>
      <c r="I673" s="32">
        <v>20.52</v>
      </c>
      <c r="J673" s="32"/>
      <c r="K673" s="32"/>
      <c r="L673" s="33">
        <v>1042.77</v>
      </c>
      <c r="M673" s="33"/>
      <c r="N673" s="33"/>
      <c r="O673" s="33">
        <v>1042.77</v>
      </c>
    </row>
    <row r="674" spans="1:15" ht="27" x14ac:dyDescent="0.2">
      <c r="A674" s="58" t="s">
        <v>82</v>
      </c>
      <c r="B674" s="29" t="s">
        <v>550</v>
      </c>
      <c r="C674" s="29" t="s">
        <v>551</v>
      </c>
      <c r="D674" s="29" t="s">
        <v>31</v>
      </c>
      <c r="E674" s="45">
        <v>40</v>
      </c>
      <c r="F674" s="76">
        <f t="shared" si="44"/>
        <v>14.875</v>
      </c>
      <c r="G674" s="77">
        <f t="shared" si="45"/>
        <v>14.875</v>
      </c>
      <c r="H674" s="32">
        <v>29.75</v>
      </c>
      <c r="I674" s="32">
        <v>20.52</v>
      </c>
      <c r="J674" s="32"/>
      <c r="K674" s="32"/>
      <c r="L674" s="32">
        <v>35.85</v>
      </c>
      <c r="M674" s="32"/>
      <c r="N674" s="32"/>
      <c r="O674" s="33">
        <v>1434</v>
      </c>
    </row>
    <row r="675" spans="1:15" ht="36" x14ac:dyDescent="0.2">
      <c r="A675" s="58" t="s">
        <v>186</v>
      </c>
      <c r="B675" s="29" t="s">
        <v>265</v>
      </c>
      <c r="C675" s="29" t="s">
        <v>266</v>
      </c>
      <c r="D675" s="29" t="s">
        <v>31</v>
      </c>
      <c r="E675" s="45">
        <v>12</v>
      </c>
      <c r="F675" s="76">
        <f t="shared" si="44"/>
        <v>22.254999999999999</v>
      </c>
      <c r="G675" s="77">
        <f t="shared" si="45"/>
        <v>22.254999999999999</v>
      </c>
      <c r="H675" s="32">
        <v>44.51</v>
      </c>
      <c r="I675" s="32">
        <v>20.52</v>
      </c>
      <c r="J675" s="32"/>
      <c r="K675" s="32"/>
      <c r="L675" s="32">
        <v>53.64</v>
      </c>
      <c r="M675" s="32"/>
      <c r="N675" s="32"/>
      <c r="O675" s="34">
        <v>643.67999999999995</v>
      </c>
    </row>
    <row r="676" spans="1:15" ht="18" x14ac:dyDescent="0.2">
      <c r="A676" s="58" t="s">
        <v>82</v>
      </c>
      <c r="B676" s="29" t="s">
        <v>552</v>
      </c>
      <c r="C676" s="29" t="s">
        <v>553</v>
      </c>
      <c r="D676" s="29" t="s">
        <v>31</v>
      </c>
      <c r="E676" s="75">
        <v>152</v>
      </c>
      <c r="F676" s="76">
        <f t="shared" si="44"/>
        <v>3.31</v>
      </c>
      <c r="G676" s="77">
        <f t="shared" si="45"/>
        <v>3.31</v>
      </c>
      <c r="H676" s="31">
        <v>6.62</v>
      </c>
      <c r="I676" s="32">
        <v>20.52</v>
      </c>
      <c r="J676" s="32"/>
      <c r="K676" s="32"/>
      <c r="L676" s="31">
        <v>7.97</v>
      </c>
      <c r="M676" s="31"/>
      <c r="N676" s="31"/>
      <c r="O676" s="33">
        <v>1211.44</v>
      </c>
    </row>
    <row r="677" spans="1:15" ht="27" x14ac:dyDescent="0.2">
      <c r="A677" s="58" t="s">
        <v>82</v>
      </c>
      <c r="B677" s="29" t="s">
        <v>554</v>
      </c>
      <c r="C677" s="29" t="s">
        <v>555</v>
      </c>
      <c r="D677" s="29" t="s">
        <v>29</v>
      </c>
      <c r="E677" s="30">
        <v>1.8</v>
      </c>
      <c r="F677" s="76">
        <f t="shared" si="44"/>
        <v>178.76499999999999</v>
      </c>
      <c r="G677" s="77">
        <f t="shared" si="45"/>
        <v>178.76499999999999</v>
      </c>
      <c r="H677" s="34">
        <v>357.53</v>
      </c>
      <c r="I677" s="32">
        <v>20.52</v>
      </c>
      <c r="J677" s="32"/>
      <c r="K677" s="32"/>
      <c r="L677" s="34">
        <v>430.89</v>
      </c>
      <c r="M677" s="34"/>
      <c r="N677" s="34"/>
      <c r="O677" s="34">
        <v>775.6</v>
      </c>
    </row>
    <row r="678" spans="1:15" ht="18" x14ac:dyDescent="0.2">
      <c r="A678" s="59" t="s">
        <v>65</v>
      </c>
      <c r="B678" s="43">
        <v>100867</v>
      </c>
      <c r="C678" s="35" t="s">
        <v>556</v>
      </c>
      <c r="D678" s="35" t="s">
        <v>31</v>
      </c>
      <c r="E678" s="40">
        <v>1</v>
      </c>
      <c r="F678" s="74">
        <v>345.78</v>
      </c>
      <c r="G678" s="67">
        <v>32.130000000000003</v>
      </c>
      <c r="H678" s="42">
        <v>377.91</v>
      </c>
      <c r="I678" s="39">
        <v>20.52</v>
      </c>
      <c r="J678" s="39"/>
      <c r="K678" s="39"/>
      <c r="L678" s="42">
        <v>455.45</v>
      </c>
      <c r="M678" s="42"/>
      <c r="N678" s="42"/>
      <c r="O678" s="42">
        <v>455.45</v>
      </c>
    </row>
    <row r="679" spans="1:15" ht="18" x14ac:dyDescent="0.2">
      <c r="A679" s="59" t="s">
        <v>65</v>
      </c>
      <c r="B679" s="43">
        <v>100868</v>
      </c>
      <c r="C679" s="35" t="s">
        <v>557</v>
      </c>
      <c r="D679" s="35" t="s">
        <v>31</v>
      </c>
      <c r="E679" s="40">
        <v>2</v>
      </c>
      <c r="F679" s="74">
        <v>358.6</v>
      </c>
      <c r="G679" s="67">
        <v>32.130000000000003</v>
      </c>
      <c r="H679" s="42">
        <v>390.73</v>
      </c>
      <c r="I679" s="39">
        <v>20.52</v>
      </c>
      <c r="J679" s="39"/>
      <c r="K679" s="39"/>
      <c r="L679" s="42">
        <v>470.9</v>
      </c>
      <c r="M679" s="42"/>
      <c r="N679" s="42"/>
      <c r="O679" s="42">
        <v>941.8</v>
      </c>
    </row>
    <row r="680" spans="1:15" ht="18" x14ac:dyDescent="0.2">
      <c r="A680" s="59" t="s">
        <v>65</v>
      </c>
      <c r="B680" s="43">
        <v>104658</v>
      </c>
      <c r="C680" s="35" t="s">
        <v>558</v>
      </c>
      <c r="D680" s="35" t="s">
        <v>27</v>
      </c>
      <c r="E680" s="40">
        <v>2.38</v>
      </c>
      <c r="F680" s="67">
        <v>93.2</v>
      </c>
      <c r="G680" s="67">
        <v>40.89</v>
      </c>
      <c r="H680" s="42">
        <v>134.09</v>
      </c>
      <c r="I680" s="39">
        <v>20.52</v>
      </c>
      <c r="J680" s="39"/>
      <c r="K680" s="39"/>
      <c r="L680" s="42">
        <v>161.6</v>
      </c>
      <c r="M680" s="42"/>
      <c r="N680" s="42"/>
      <c r="O680" s="42">
        <v>384.6</v>
      </c>
    </row>
    <row r="681" spans="1:15" x14ac:dyDescent="0.2">
      <c r="A681" s="62"/>
      <c r="B681" s="63"/>
      <c r="C681" s="63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</row>
    <row r="682" spans="1:15" x14ac:dyDescent="0.2">
      <c r="A682" s="64" t="s">
        <v>559</v>
      </c>
      <c r="B682" s="65"/>
      <c r="C682" s="65"/>
      <c r="D682" s="65"/>
      <c r="E682" s="65"/>
      <c r="F682" s="71"/>
      <c r="G682" s="71"/>
      <c r="H682" s="65"/>
      <c r="I682" s="65"/>
      <c r="J682" s="65"/>
      <c r="K682" s="65"/>
      <c r="L682" s="65"/>
      <c r="M682" s="65"/>
      <c r="N682" s="65"/>
      <c r="O682" s="65"/>
    </row>
    <row r="683" spans="1:15" ht="18" x14ac:dyDescent="0.2">
      <c r="A683" s="56" t="s">
        <v>14</v>
      </c>
      <c r="B683" s="55" t="s">
        <v>15</v>
      </c>
      <c r="C683" s="55" t="s">
        <v>16</v>
      </c>
      <c r="D683" s="55" t="s">
        <v>17</v>
      </c>
      <c r="E683" s="57" t="s">
        <v>18</v>
      </c>
      <c r="F683" s="53" t="s">
        <v>19</v>
      </c>
      <c r="G683" s="54" t="s">
        <v>20</v>
      </c>
      <c r="H683" s="55" t="s">
        <v>21</v>
      </c>
      <c r="I683" s="53" t="s">
        <v>22</v>
      </c>
      <c r="J683" s="55" t="s">
        <v>33</v>
      </c>
      <c r="K683" s="55" t="s">
        <v>34</v>
      </c>
      <c r="L683" s="55" t="s">
        <v>23</v>
      </c>
      <c r="M683" s="55" t="s">
        <v>35</v>
      </c>
      <c r="N683" s="55" t="s">
        <v>36</v>
      </c>
      <c r="O683" s="55" t="s">
        <v>24</v>
      </c>
    </row>
    <row r="684" spans="1:15" x14ac:dyDescent="0.2">
      <c r="A684" s="58" t="s">
        <v>82</v>
      </c>
      <c r="B684" s="29" t="s">
        <v>560</v>
      </c>
      <c r="C684" s="29" t="s">
        <v>561</v>
      </c>
      <c r="D684" s="29" t="s">
        <v>27</v>
      </c>
      <c r="E684" s="75">
        <v>756.78</v>
      </c>
      <c r="F684" s="76">
        <f>H684-G684</f>
        <v>2</v>
      </c>
      <c r="G684" s="77">
        <f>H684/2</f>
        <v>2</v>
      </c>
      <c r="H684" s="31">
        <v>4</v>
      </c>
      <c r="I684" s="32">
        <v>20.52</v>
      </c>
      <c r="J684" s="32"/>
      <c r="K684" s="32"/>
      <c r="L684" s="31">
        <v>4.82</v>
      </c>
      <c r="M684" s="31"/>
      <c r="N684" s="31"/>
      <c r="O684" s="33">
        <v>3647.67</v>
      </c>
    </row>
    <row r="685" spans="1:15" ht="18" x14ac:dyDescent="0.2">
      <c r="A685" s="59" t="s">
        <v>65</v>
      </c>
      <c r="B685" s="36">
        <v>97637</v>
      </c>
      <c r="C685" s="35" t="s">
        <v>562</v>
      </c>
      <c r="D685" s="35" t="s">
        <v>27</v>
      </c>
      <c r="E685" s="37">
        <v>57.26</v>
      </c>
      <c r="F685" s="73">
        <v>0.43</v>
      </c>
      <c r="G685" s="73">
        <v>2.6</v>
      </c>
      <c r="H685" s="38">
        <v>3.03</v>
      </c>
      <c r="I685" s="39">
        <v>20.52</v>
      </c>
      <c r="J685" s="39"/>
      <c r="K685" s="39"/>
      <c r="L685" s="38">
        <v>3.65</v>
      </c>
      <c r="M685" s="38"/>
      <c r="N685" s="38"/>
      <c r="O685" s="42">
        <v>208.99</v>
      </c>
    </row>
    <row r="686" spans="1:15" x14ac:dyDescent="0.2">
      <c r="A686" s="62"/>
      <c r="B686" s="63"/>
      <c r="C686" s="63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</row>
    <row r="687" spans="1:15" x14ac:dyDescent="0.2">
      <c r="A687" s="68" t="s">
        <v>28</v>
      </c>
      <c r="B687" s="69"/>
      <c r="C687" s="69"/>
      <c r="D687" s="69"/>
      <c r="E687" s="69"/>
      <c r="F687" s="70"/>
      <c r="G687" s="70"/>
      <c r="H687" s="69"/>
      <c r="I687" s="69"/>
      <c r="J687" s="69"/>
      <c r="K687" s="69"/>
      <c r="L687" s="69"/>
      <c r="M687" s="69"/>
      <c r="N687" s="69"/>
      <c r="O687" s="46">
        <f>SUM(O664:O685)</f>
        <v>26264.09</v>
      </c>
    </row>
    <row r="688" spans="1:15" x14ac:dyDescent="0.2">
      <c r="A688" s="62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</row>
    <row r="689" spans="1:15" x14ac:dyDescent="0.2">
      <c r="A689" s="64" t="s">
        <v>563</v>
      </c>
      <c r="B689" s="65"/>
      <c r="C689" s="65"/>
      <c r="D689" s="65"/>
      <c r="E689" s="65"/>
      <c r="F689" s="71"/>
      <c r="G689" s="71"/>
      <c r="H689" s="65"/>
      <c r="I689" s="65"/>
      <c r="J689" s="65"/>
      <c r="K689" s="65"/>
      <c r="L689" s="65"/>
      <c r="M689" s="65"/>
      <c r="N689" s="65"/>
      <c r="O689" s="65"/>
    </row>
    <row r="690" spans="1:15" ht="18" x14ac:dyDescent="0.2">
      <c r="A690" s="56" t="s">
        <v>14</v>
      </c>
      <c r="B690" s="55" t="s">
        <v>15</v>
      </c>
      <c r="C690" s="55" t="s">
        <v>16</v>
      </c>
      <c r="D690" s="55" t="s">
        <v>17</v>
      </c>
      <c r="E690" s="57" t="s">
        <v>18</v>
      </c>
      <c r="F690" s="53" t="s">
        <v>19</v>
      </c>
      <c r="G690" s="54" t="s">
        <v>20</v>
      </c>
      <c r="H690" s="55" t="s">
        <v>21</v>
      </c>
      <c r="I690" s="53" t="s">
        <v>22</v>
      </c>
      <c r="J690" s="55" t="s">
        <v>33</v>
      </c>
      <c r="K690" s="55" t="s">
        <v>34</v>
      </c>
      <c r="L690" s="55" t="s">
        <v>23</v>
      </c>
      <c r="M690" s="55" t="s">
        <v>35</v>
      </c>
      <c r="N690" s="55" t="s">
        <v>36</v>
      </c>
      <c r="O690" s="55" t="s">
        <v>24</v>
      </c>
    </row>
    <row r="691" spans="1:15" ht="27" x14ac:dyDescent="0.2">
      <c r="A691" s="58" t="s">
        <v>64</v>
      </c>
      <c r="B691" s="29" t="s">
        <v>564</v>
      </c>
      <c r="C691" s="29" t="s">
        <v>565</v>
      </c>
      <c r="D691" s="29" t="s">
        <v>31</v>
      </c>
      <c r="E691" s="30">
        <v>1</v>
      </c>
      <c r="F691" s="82">
        <v>0</v>
      </c>
      <c r="G691" s="77">
        <f>H691</f>
        <v>112662.15</v>
      </c>
      <c r="H691" s="83">
        <v>112662.15</v>
      </c>
      <c r="I691" s="32">
        <v>20.52</v>
      </c>
      <c r="J691" s="32"/>
      <c r="K691" s="32"/>
      <c r="L691" s="83">
        <v>135780.42000000001</v>
      </c>
      <c r="M691" s="83"/>
      <c r="N691" s="83"/>
      <c r="O691" s="83">
        <v>135780.42000000001</v>
      </c>
    </row>
    <row r="692" spans="1:15" x14ac:dyDescent="0.2">
      <c r="A692" s="62"/>
      <c r="B692" s="63"/>
      <c r="C692" s="63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</row>
    <row r="693" spans="1:15" x14ac:dyDescent="0.2">
      <c r="A693" s="68" t="s">
        <v>28</v>
      </c>
      <c r="B693" s="69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  <c r="O693" s="50">
        <f>O691</f>
        <v>135780.42000000001</v>
      </c>
    </row>
    <row r="694" spans="1:15" x14ac:dyDescent="0.2">
      <c r="A694" s="62"/>
      <c r="B694" s="63"/>
      <c r="C694" s="63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</row>
    <row r="695" spans="1:15" x14ac:dyDescent="0.2">
      <c r="A695" s="68" t="s">
        <v>32</v>
      </c>
      <c r="B695" s="69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84">
        <f>O693+O687+O659+O586+O569+O549+O532+O497+O421+O379+O259+O236+O226+O204+O193+O55+O7</f>
        <v>2315241.38</v>
      </c>
    </row>
  </sheetData>
  <sheetProtection algorithmName="SHA-512" hashValue="NGJ8tDg18RnuiMVQuAvE7+tB7+ZD2GJ2UH4CMw9VoOHdyO0/sF7J1wjutiVgaJDgQ9CxpINcz7ruE+71t/ELOA==" saltValue="gwdNq9gqYztyh0MyiuNh4w==" spinCount="100000" sheet="1" objects="1" scenarios="1"/>
  <autoFilter ref="A3:O695" xr:uid="{73C72521-80F6-422F-BC22-02D36823C7A7}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Proposta</vt:lpstr>
      <vt:lpstr>Referencial</vt:lpstr>
      <vt:lpstr>Relatório</vt:lpstr>
      <vt:lpstr>Proposta!Excel_BuiltIn__FilterDatabase</vt:lpstr>
      <vt:lpstr>Referencial!Excel_BuiltIn__FilterDatabase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Eduarda Justen</dc:creator>
  <cp:lastModifiedBy>Geisebel Silveira da Cruz</cp:lastModifiedBy>
  <dcterms:created xsi:type="dcterms:W3CDTF">2024-07-23T21:39:08Z</dcterms:created>
  <dcterms:modified xsi:type="dcterms:W3CDTF">2024-12-18T18:10:47Z</dcterms:modified>
</cp:coreProperties>
</file>