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posta" r:id="rId3" sheetId="1"/>
    <sheet name="Referencial" r:id="rId4" sheetId="2"/>
  </sheets>
  <definedNames>
    <definedName name="_xlnm._FilterDatabase" localSheetId="0" hidden="true">Proposta!$A$18:$Q$34</definedName>
    <definedName name="_xlnm._FilterDatabase" localSheetId="1" hidden="true">Referencial!$A$18:$Q$34</definedName>
  </definedNames>
</workbook>
</file>

<file path=xl/comments1.xml><?xml version="1.0" encoding="utf-8"?>
<comments xmlns="http://schemas.openxmlformats.org/spreadsheetml/2006/main">
  <authors>
    <author/>
  </authors>
  <commentList>
    <comment ref="F19" authorId="0">
      <text>
        <t xml:space="preserve">Material: R$ 0,00
Equipamento: R$ 0,00
Incidencia: R$ 0,00
Subserviço: R$ 0,00
</t>
      </text>
    </comment>
    <comment ref="F20" authorId="0">
      <text>
        <t xml:space="preserve">Material: R$ 0,00
Equipamento: R$ 0,00
Incidencia: R$ 0,00
Subserviço: R$ 0,00
</t>
      </text>
    </comment>
    <comment ref="F21" authorId="0">
      <text>
        <t xml:space="preserve">Material: R$ 0,00
Equipamento: R$ 0,00
Incidencia: R$ 91,16
Subserviço: R$ 0,00
</t>
      </text>
    </comment>
    <comment ref="F22" authorId="0">
      <text>
        <t xml:space="preserve">Material: R$ 0,00
Equipamento: R$ 0,00
Incidencia: R$ 91,16
Subserviço: R$ 0,00
</t>
      </text>
    </comment>
    <comment ref="F23" authorId="0">
      <text>
        <t xml:space="preserve">Material: R$ 0,00
Equipamento: R$ 0,00
Incidencia: R$ 66,65
Subserviço: R$ 0,00
</t>
      </text>
    </comment>
    <comment ref="F24" authorId="0">
      <text>
        <t xml:space="preserve">Material: R$ 0,00
Equipamento: R$ 0,00
Incidencia: R$ 388,77
Subserviço: R$ 0,00
</t>
      </text>
    </comment>
    <comment ref="F25" authorId="0">
      <text>
        <t xml:space="preserve">Material: R$ 0,00
Equipamento: R$ 0,00
Incidencia: R$ 0,00
Subserviço: R$ 0,00
</t>
      </text>
    </comment>
    <comment ref="F26" authorId="0">
      <text>
        <t xml:space="preserve">Material: R$ 0,00
Equipamento: R$ 0,00
Incidencia: R$ 7290,07
Subserviço: R$ 0,00
</t>
      </text>
    </comment>
    <comment ref="F27" authorId="0">
      <text>
        <t xml:space="preserve">Material: R$ 0,00
Equipamento: R$ 0,00
Incidencia: R$ 6543,37
Subserviço: R$ 0,00
</t>
      </text>
    </comment>
    <comment ref="F28" authorId="0">
      <text>
        <t xml:space="preserve">Material: R$ 0,00
Equipamento: R$ 0,00
Incidencia: R$ 5320,29
Subserviço: R$ 0,00
</t>
      </text>
    </comment>
    <comment ref="F29" authorId="0">
      <text>
        <t xml:space="preserve">Material: R$ 0,00
Equipamento: R$ 0,00
Incidencia: R$ 0,00
Subserviço: R$ 0,00
</t>
      </text>
    </comment>
    <comment ref="F30" authorId="0">
      <text>
        <t xml:space="preserve">Material: R$ 0,00
Equipamento: R$ 0,00
Incidencia: R$ 197,47
Subserviço: R$ 0,00
</t>
      </text>
    </comment>
    <comment ref="F31" authorId="0">
      <text>
        <t xml:space="preserve">Material: R$ 0,00
Equipamento: R$ 0,00
Incidencia: R$ 4443,09
Subserviço: R$ 0,00
</t>
      </text>
    </comment>
    <comment ref="F32" authorId="0">
      <text>
        <t xml:space="preserve">Material: R$ 0,00
Equipamento: R$ 0,00
Incidencia: R$ 69,11
Subserviço: R$ 0,00
</t>
      </text>
    </comment>
    <comment ref="F33" authorId="0">
      <text>
        <t xml:space="preserve">Material: R$ 0,00
Equipamento: R$ 0,00
Incidencia: R$ 0,00
Subserviço: R$ 0,00
</t>
      </text>
    </comment>
    <comment ref="F34" authorId="0">
      <text>
        <t xml:space="preserve">Material: R$ 0,00
Equipamento: R$ 0,00
Incidencia: R$ 7795,17
Subserviço: R$ 0,00
</t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F19" authorId="0">
      <text>
        <t xml:space="preserve">Material: R$ 0,00
Equipamento: R$ 0,00
Incidencia: R$ 0,00
Subserviço: R$ 0,00
</t>
      </text>
    </comment>
    <comment ref="F20" authorId="0">
      <text>
        <t xml:space="preserve">Material: R$ 0,00
Equipamento: R$ 0,00
Incidencia: R$ 0,00
Subserviço: R$ 0,00
</t>
      </text>
    </comment>
    <comment ref="F21" authorId="0">
      <text>
        <t xml:space="preserve">Material: R$ 0,00
Equipamento: R$ 0,00
Incidencia: R$ 91,16
Subserviço: R$ 0,00
</t>
      </text>
    </comment>
    <comment ref="F22" authorId="0">
      <text>
        <t xml:space="preserve">Material: R$ 0,00
Equipamento: R$ 0,00
Incidencia: R$ 91,16
Subserviço: R$ 0,00
</t>
      </text>
    </comment>
    <comment ref="F23" authorId="0">
      <text>
        <t xml:space="preserve">Material: R$ 0,00
Equipamento: R$ 0,00
Incidencia: R$ 66,65
Subserviço: R$ 0,00
</t>
      </text>
    </comment>
    <comment ref="F24" authorId="0">
      <text>
        <t xml:space="preserve">Material: R$ 0,00
Equipamento: R$ 0,00
Incidencia: R$ 388,77
Subserviço: R$ 0,00
</t>
      </text>
    </comment>
    <comment ref="F25" authorId="0">
      <text>
        <t xml:space="preserve">Material: R$ 0,00
Equipamento: R$ 0,00
Incidencia: R$ 0,00
Subserviço: R$ 0,00
</t>
      </text>
    </comment>
    <comment ref="F26" authorId="0">
      <text>
        <t xml:space="preserve">Material: R$ 0,00
Equipamento: R$ 0,00
Incidencia: R$ 7290,07
Subserviço: R$ 0,00
</t>
      </text>
    </comment>
    <comment ref="F27" authorId="0">
      <text>
        <t xml:space="preserve">Material: R$ 0,00
Equipamento: R$ 0,00
Incidencia: R$ 6543,37
Subserviço: R$ 0,00
</t>
      </text>
    </comment>
    <comment ref="F28" authorId="0">
      <text>
        <t xml:space="preserve">Material: R$ 0,00
Equipamento: R$ 0,00
Incidencia: R$ 5320,29
Subserviço: R$ 0,00
</t>
      </text>
    </comment>
    <comment ref="F29" authorId="0">
      <text>
        <t xml:space="preserve">Material: R$ 0,00
Equipamento: R$ 0,00
Incidencia: R$ 0,00
Subserviço: R$ 0,00
</t>
      </text>
    </comment>
    <comment ref="F30" authorId="0">
      <text>
        <t xml:space="preserve">Material: R$ 0,00
Equipamento: R$ 0,00
Incidencia: R$ 197,47
Subserviço: R$ 0,00
</t>
      </text>
    </comment>
    <comment ref="F31" authorId="0">
      <text>
        <t xml:space="preserve">Material: R$ 0,00
Equipamento: R$ 0,00
Incidencia: R$ 4443,09
Subserviço: R$ 0,00
</t>
      </text>
    </comment>
    <comment ref="F32" authorId="0">
      <text>
        <t xml:space="preserve">Material: R$ 0,00
Equipamento: R$ 0,00
Incidencia: R$ 69,11
Subserviço: R$ 0,00
</t>
      </text>
    </comment>
    <comment ref="F33" authorId="0">
      <text>
        <t xml:space="preserve">Material: R$ 0,00
Equipamento: R$ 0,00
Incidencia: R$ 0,00
Subserviço: R$ 0,00
</t>
      </text>
    </comment>
    <comment ref="F34" authorId="0">
      <text>
        <t xml:space="preserve">Material: R$ 0,00
Equipamento: R$ 0,00
Incidencia: R$ 7795,17
Subserviço: R$ 0,00
</t>
      </text>
    </comment>
  </commentList>
</comments>
</file>

<file path=xl/sharedStrings.xml><?xml version="1.0" encoding="utf-8"?>
<sst xmlns="http://schemas.openxmlformats.org/spreadsheetml/2006/main" count="216" uniqueCount="83">
  <si>
    <t xml:space="preserve">      </t>
  </si>
  <si>
    <t xml:space="preserve">      ESTADO DE SANTA CATARINA</t>
  </si>
  <si>
    <t xml:space="preserve">      PROPOSTA DAS LICITANTES</t>
  </si>
  <si>
    <t>54 - Estudos e Projetos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</si>
  <si>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</si>
  <si>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</si>
  <si>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</si>
  <si>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</si>
  <si>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</si>
  <si>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</si>
  <si>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</si>
  <si>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</si>
  <si>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</si>
  <si>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</si>
  <si>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</si>
  <si>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</si>
  <si>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</si>
  <si>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</si>
  <si>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</si>
  <si>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</si>
  <si>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</si>
  <si>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001</t>
  </si>
  <si>
    <t>Tabela Referencial de Preço SICRO ABRIL 2025 Onerada</t>
  </si>
  <si>
    <t>Estudos e Projetos</t>
  </si>
  <si>
    <t>101</t>
  </si>
  <si>
    <t>Projetos</t>
  </si>
  <si>
    <t>10.100.001</t>
  </si>
  <si>
    <t>CPU125579</t>
  </si>
  <si>
    <t>Projeto de Reabilitação Estrutural e Funcional de OAE, incluso projetos complementares (projeto de contenção das cabeceiras, projeto de conformção com pista existente e adequação de sinalização) e inspeção - Ponte Rio Ribeirão Divisa (OAE 01)</t>
  </si>
  <si>
    <t>M2</t>
  </si>
  <si>
    <t>10.100.002</t>
  </si>
  <si>
    <t>CPU125580</t>
  </si>
  <si>
    <t>Projeto de Reabilitação Estrutural e Funcional de OAE, incluso projetos complementares (projeto de contenção das cabeceiras, projeto de conformção com pista existente e adequação de sinalização) e inspeção - Ponte Rio Dona Emma (OAE 02)</t>
  </si>
  <si>
    <t>10.100.003</t>
  </si>
  <si>
    <t>CPU125584</t>
  </si>
  <si>
    <t>Serviços Gráficos - Encadernação OAE</t>
  </si>
  <si>
    <t>UNID</t>
  </si>
  <si>
    <t>10.100.004</t>
  </si>
  <si>
    <t>CPU125583</t>
  </si>
  <si>
    <t>Serviços Gráficos - Pontes / Viadutos &lt; 100m</t>
  </si>
  <si>
    <t>102</t>
  </si>
  <si>
    <t>Estudos</t>
  </si>
  <si>
    <t>10.200.001</t>
  </si>
  <si>
    <t>CPU125581</t>
  </si>
  <si>
    <t>Estudos geotécnicos para OAE (para as duas OAEs)</t>
  </si>
  <si>
    <t>10.200.002</t>
  </si>
  <si>
    <t>CPU125586</t>
  </si>
  <si>
    <t>Estudos Hidrológicos para OAE (para as duas OAEs)</t>
  </si>
  <si>
    <t>10.200.003</t>
  </si>
  <si>
    <t>CPU125585</t>
  </si>
  <si>
    <t>Estudos Topográficos para OAE (para as duas OAEs)</t>
  </si>
  <si>
    <t>103</t>
  </si>
  <si>
    <t>Ensaios e investigações</t>
  </si>
  <si>
    <t>10.300.001</t>
  </si>
  <si>
    <t>CPU125588</t>
  </si>
  <si>
    <t>Instalação de Equipamentos de Sondagem por furo - Sondagem SPT</t>
  </si>
  <si>
    <t>10.300.002</t>
  </si>
  <si>
    <t>CPU125587</t>
  </si>
  <si>
    <t>Mobilização (equipamentos + equipe) e encargos gerais (relatórios, laudo, ART etc.) - Sondagem SPT</t>
  </si>
  <si>
    <t>10.300.003</t>
  </si>
  <si>
    <t>CPU125589</t>
  </si>
  <si>
    <t>Sondagem SPT c/ lavagem</t>
  </si>
  <si>
    <t>M</t>
  </si>
  <si>
    <t>104</t>
  </si>
  <si>
    <t>Plano de execução</t>
  </si>
  <si>
    <t>10.400.001</t>
  </si>
  <si>
    <t>CPU125582</t>
  </si>
  <si>
    <t>Elaboração de plano de execução de obra</t>
  </si>
  <si>
    <t xml:space="preserve">Total do Grupo: </t>
  </si>
  <si>
    <t xml:space="preserve">Total da Proposta: </t>
  </si>
  <si>
    <t>Sistema Integrado de Controle de Obras Públicas</t>
  </si>
  <si>
    <t>Emitido em: 22/08/2025</t>
  </si>
  <si>
    <t>Obra:</t>
  </si>
  <si>
    <t>Elaboração de Projeto de Reabilitação Estrutural e Funcional das pontes Ribeirão Divisa e Rio Dona Emma (SC-340)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</si>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</sst>
</file>

<file path=xl/styles.xml><?xml version="1.0" encoding="utf-8"?>
<styleSheet xmlns="http://schemas.openxmlformats.org/spreadsheetml/2006/main">
  <numFmts count="3">
    <numFmt numFmtId="164" formatCode="R$ #,##0.00"/>
    <numFmt numFmtId="165" formatCode="0.00&quot;%&quot;"/>
    <numFmt numFmtId="166" formatCode="#,##0.000"/>
  </numFmts>
  <fonts count="8">
    <font>
      <sz val="11.0"/>
      <color indexed="8"/>
      <name val="Calibri"/>
      <family val="2"/>
      <scheme val="minor"/>
    </font>
    <font>
      <name val="Helvetica"/>
      <sz val="8.0"/>
    </font>
    <font>
      <name val="Helvetica"/>
      <sz val="8.0"/>
    </font>
    <font>
      <name val="Helvetica"/>
      <sz val="8.0"/>
      <u val="single"/>
      <color indexed="12"/>
    </font>
    <font>
      <name val="Helvetica"/>
      <sz val="1.0"/>
      <color indexed="9"/>
    </font>
    <font>
      <name val="Helvetica-Bold"/>
      <sz val="8.0"/>
      <b val="true"/>
    </font>
    <font>
      <name val="Helvetica-Bold"/>
      <sz val="12.0"/>
    </font>
    <font>
      <name val="Helvetica-Bold"/>
      <sz val="14.0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43"/>
      </patternFill>
    </fill>
    <fill>
      <patternFill patternType="solid">
        <fgColor indexed="43"/>
      </patternFill>
    </fill>
  </fills>
  <borders count="10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dashed"/>
    </border>
    <border>
      <top style="dashed"/>
      <bottom style="dashed"/>
    </border>
    <border>
      <right style="dashed"/>
      <top style="dashed"/>
      <bottom style="dashed"/>
    </border>
    <border>
      <left style="dashed"/>
      <right style="dashed"/>
      <top style="dashed"/>
      <bottom style="dashed"/>
    </border>
    <border>
      <bottom style="thin"/>
    </border>
  </borders>
  <cellStyleXfs count="1">
    <xf numFmtId="0" fontId="0" fillId="0" borderId="0"/>
  </cellStyleXfs>
  <cellXfs count="29">
    <xf numFmtId="0" fontId="0" fillId="0" borderId="0" xfId="0"/>
    <xf numFmtId="164" fontId="1" fillId="3" borderId="4" xfId="0" applyFont="true" applyFill="true" applyBorder="true" applyNumberFormat="true">
      <alignment horizontal="right"/>
      <protection locked="false"/>
    </xf>
    <xf numFmtId="164" fontId="1" fillId="2" borderId="4" xfId="0" applyFont="true" applyFill="true" applyBorder="true" applyNumberFormat="true">
      <alignment horizontal="right"/>
      <protection locked="true"/>
    </xf>
    <xf numFmtId="0" fontId="1" fillId="0" borderId="0" xfId="0" applyFont="true">
      <alignment horizontal="right"/>
    </xf>
    <xf numFmtId="0" fontId="1" fillId="0" borderId="4" xfId="0" applyBorder="true" applyFont="true">
      <alignment wrapText="true"/>
    </xf>
    <xf numFmtId="165" fontId="1" fillId="0" borderId="4" xfId="0" applyBorder="true" applyFont="true" applyNumberFormat="true">
      <alignment wrapText="true"/>
    </xf>
    <xf numFmtId="0" fontId="1" fillId="5" borderId="8" xfId="0" applyFill="true" applyFont="true" applyBorder="true">
      <alignment horizontal="left" vertical="bottom"/>
      <protection locked="false"/>
    </xf>
    <xf numFmtId="10" fontId="0" fillId="5" borderId="8" xfId="0" applyFill="true" applyBorder="true" applyNumberFormat="true">
      <alignment horizontal="center" vertical="center"/>
      <protection locked="false"/>
    </xf>
    <xf numFmtId="0" fontId="0" fillId="5" borderId="8" xfId="0" applyFill="true" applyBorder="true">
      <alignment horizontal="left" vertical="bottom"/>
      <protection locked="true"/>
    </xf>
    <xf numFmtId="164" fontId="0" fillId="5" borderId="8" xfId="0" applyFill="true" applyNumberFormat="true" applyBorder="true">
      <alignment horizontal="left" vertical="bottom"/>
      <protection locked="true"/>
    </xf>
    <xf numFmtId="0" fontId="0" fillId="5" borderId="8" xfId="0" applyFill="true" applyBorder="true">
      <alignment horizontal="center" vertical="bottom"/>
      <protection locked="false"/>
    </xf>
    <xf numFmtId="0" fontId="5" fillId="0" borderId="0" xfId="0" applyFont="true">
      <protection locked="false"/>
    </xf>
    <xf numFmtId="0" fontId="5" fillId="0" borderId="0" xfId="0" applyFont="true">
      <protection locked="true"/>
    </xf>
    <xf numFmtId="0" fontId="7" fillId="0" borderId="0" xfId="0" applyFont="true">
      <alignment horizontal="center"/>
      <protection locked="false"/>
    </xf>
    <xf numFmtId="164" fontId="1" fillId="5" borderId="8" xfId="0" applyFill="true" applyBorder="true" applyNumberFormat="true" applyFont="true">
      <alignment horizontal="right"/>
      <protection locked="true"/>
    </xf>
    <xf numFmtId="0" fontId="2" fillId="0" borderId="0" xfId="0" applyFont="true">
      <alignment horizontal="left" vertical="bottom" wrapText="true"/>
    </xf>
    <xf numFmtId="0" fontId="2" fillId="0" borderId="0" xfId="0" applyFont="true">
      <alignment horizontal="left" vertical="top"/>
    </xf>
    <xf numFmtId="0" fontId="2" fillId="0" borderId="0" xfId="0" applyFont="true">
      <alignment horizontal="right" vertical="center"/>
    </xf>
    <xf numFmtId="0" fontId="4" fillId="0" borderId="0" xfId="0" applyFont="true"/>
    <xf numFmtId="0" fontId="5" fillId="0" borderId="4" xfId="0" applyBorder="true" applyFont="true">
      <alignment horizontal="left"/>
    </xf>
    <xf numFmtId="0" fontId="6" fillId="0" borderId="1" xfId="0" applyBorder="true" applyFont="true">
      <alignment horizontal="center" vertical="top"/>
    </xf>
    <xf numFmtId="0" fontId="6" fillId="0" borderId="9" xfId="0" applyBorder="true" applyFont="true">
      <alignment horizontal="center" vertical="top"/>
    </xf>
    <xf numFmtId="4" fontId="1" fillId="0" borderId="4" xfId="0" applyBorder="true" applyNumberFormat="true" applyFont="true">
      <alignment horizontal="right"/>
    </xf>
    <xf numFmtId="4" fontId="5" fillId="0" borderId="4" xfId="0" applyBorder="true" applyNumberFormat="true" applyFont="true">
      <alignment horizontal="right"/>
    </xf>
    <xf numFmtId="0" fontId="5" fillId="3" borderId="4" xfId="0" applyFont="true" applyFill="true" applyBorder="true">
      <alignment horizontal="left"/>
    </xf>
    <xf numFmtId="0" fontId="5" fillId="3" borderId="4" xfId="0" applyFont="true" applyFill="true" applyBorder="true">
      <alignment horizontal="right"/>
    </xf>
    <xf numFmtId="0" fontId="5" fillId="3" borderId="4" xfId="0" applyFont="true" applyFill="true" applyBorder="true">
      <alignment horizontal="center"/>
    </xf>
    <xf numFmtId="166" fontId="1" fillId="0" borderId="4" xfId="0" applyBorder="true" applyNumberFormat="true" applyFont="true">
      <alignment wrapText="true"/>
    </xf>
    <xf numFmtId="4" fontId="1" fillId="3" borderId="4" xfId="0" applyBorder="true" applyNumberFormat="true" applyFont="true" applyFill="true">
      <alignment horizontal="right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2" Target="../media/image2.gif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2" Target="../media/image3.gif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 editAs="twoCell">
    <xdr:from>
      <xdr:col>0</xdr:col>
      <xdr:colOff>0</xdr:colOff>
      <xdr:row>39</xdr:row>
      <xdr:rowOff>0</xdr:rowOff>
    </xdr:from>
    <xdr:to>
      <xdr:col>0</xdr:col>
      <xdr:colOff>400000</xdr:colOff>
      <xdr:row>39</xdr:row>
      <xdr:rowOff>200000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 editAs="twoCell">
    <xdr:from>
      <xdr:col>0</xdr:col>
      <xdr:colOff>0</xdr:colOff>
      <xdr:row>39</xdr:row>
      <xdr:rowOff>0</xdr:rowOff>
    </xdr:from>
    <xdr:to>
      <xdr:col>0</xdr:col>
      <xdr:colOff>400000</xdr:colOff>
      <xdr:row>39</xdr:row>
      <xdr:rowOff>200000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Relationship Id="rId2" Target="../comments1.xml" Type="http://schemas.openxmlformats.org/officeDocument/2006/relationships/comments"/><Relationship Id="rId3" Target="../drawings/vmlDrawing1.vml" Type="http://schemas.openxmlformats.org/officeDocument/2006/relationships/vml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Relationship Id="rId2" Target="../comments2.xml" Type="http://schemas.openxmlformats.org/officeDocument/2006/relationships/comments"/><Relationship Id="rId3" Target="../drawings/vmlDrawing2.vml" Type="http://schemas.openxmlformats.org/officeDocument/2006/relationships/vml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1"/>
  <sheetViews>
    <sheetView workbookViewId="0" tabSelected="true"/>
  </sheetViews>
  <sheetFormatPr defaultRowHeight="15.0"/>
  <cols>
    <col min="1" max="1" width="31.171875" customWidth="true"/>
    <col min="2" max="2" width="13.359375" customWidth="true"/>
    <col min="3" max="3" width="55.6640625" customWidth="true"/>
    <col min="4" max="4" width="13.359375" customWidth="true"/>
    <col min="5" max="5" width="13.359375" customWidth="true"/>
    <col min="6" max="6" width="24.4921875" customWidth="true"/>
    <col min="7" max="7" width="24.4921875" customWidth="true"/>
    <col min="8" max="8" width="28.9453125" customWidth="true"/>
    <col min="9" max="9" width="28.9453125" customWidth="true"/>
    <col min="10" max="10" width="24.4921875" customWidth="true"/>
    <col min="11" max="11" width="24.4921875" customWidth="true"/>
    <col min="12" max="12" width="24.4921875" customWidth="true"/>
    <col min="13" max="13" width="24.4921875" customWidth="true"/>
    <col min="14" max="14" width="24.4921875" customWidth="true"/>
    <col min="15" max="15" width="24.4921875" customWidth="true"/>
    <col min="16" max="16" width="24.4921875" customWidth="true"/>
    <col min="17" max="17" width="24.4921875" customWidth="true"/>
  </cols>
  <sheetData>
    <row r="1">
      <c r="B1" s="15" t="s">
        <v>0</v>
      </c>
    </row>
    <row r="2">
      <c r="B2" s="15" t="s">
        <v>1</v>
      </c>
    </row>
    <row r="3">
      <c r="B3" s="15" t="s">
        <v>0</v>
      </c>
    </row>
    <row r="4">
      <c r="A4" s="13" t="s">
        <v>2</v>
      </c>
    </row>
    <row r="6">
      <c r="A6" s="12" t="s">
        <v>72</v>
      </c>
      <c r="B6" s="6" t="s">
        <v>73</v>
      </c>
      <c r="C6" s="6"/>
      <c r="D6" s="6"/>
      <c r="H6" s="12" t="s">
        <v>80</v>
      </c>
    </row>
    <row r="7">
      <c r="A7" s="12" t="s">
        <v>74</v>
      </c>
      <c r="B7" s="6"/>
    </row>
    <row r="8">
      <c r="A8" s="12" t="s">
        <v>75</v>
      </c>
      <c r="B8" s="6"/>
    </row>
    <row r="9">
      <c r="A9" s="12" t="s">
        <v>76</v>
      </c>
      <c r="B9" s="6"/>
      <c r="H9" s="7" t="s">
        <v>81</v>
      </c>
      <c r="I9" s="7" t="s">
        <v>82</v>
      </c>
    </row>
    <row r="10">
      <c r="A10" s="12" t="s">
        <v>77</v>
      </c>
      <c r="B10" t="n" s="7">
        <v>0.0</v>
      </c>
      <c r="D10" s="12" t="s">
        <v>78</v>
      </c>
      <c r="E10" t="n" s="7">
        <v>0.0</v>
      </c>
      <c r="H10" s="7">
        <f>SUM(M:M)/O36</f>
      </c>
      <c r="I10" s="7">
        <f>SUM(N:N)/O36</f>
      </c>
    </row>
    <row r="11">
      <c r="A11" s="12" t="s">
        <v>78</v>
      </c>
      <c r="B11" t="n" s="7">
        <v>0.0</v>
      </c>
      <c r="D11" s="12" t="s">
        <v>79</v>
      </c>
      <c r="E11" t="n" s="7">
        <v>0.0</v>
      </c>
    </row>
    <row r="17">
      <c r="A17" t="s" s="11">
        <v>3</v>
      </c>
    </row>
    <row r="18">
      <c r="A18" s="26" t="s">
        <v>4</v>
      </c>
      <c r="B18" s="26" t="s">
        <v>5</v>
      </c>
      <c r="C18" s="26" t="s">
        <v>6</v>
      </c>
      <c r="D18" s="26" t="s">
        <v>7</v>
      </c>
      <c r="E18" s="26" t="s">
        <v>8</v>
      </c>
      <c r="F18" s="26" t="s">
        <v>9</v>
      </c>
      <c r="G18" s="26" t="s">
        <v>10</v>
      </c>
      <c r="H18" s="26" t="s">
        <v>12</v>
      </c>
      <c r="I18" s="26" t="s">
        <v>13</v>
      </c>
      <c r="J18" s="26" t="s">
        <v>14</v>
      </c>
      <c r="K18" s="26" t="s">
        <v>15</v>
      </c>
      <c r="L18" s="26" t="s">
        <v>11</v>
      </c>
      <c r="M18" s="26" t="s">
        <v>16</v>
      </c>
      <c r="N18" s="26" t="s">
        <v>17</v>
      </c>
      <c r="O18" s="26" t="s">
        <v>18</v>
      </c>
      <c r="P18" s="26" t="s">
        <v>19</v>
      </c>
      <c r="Q18" s="26" t="s">
        <v>20</v>
      </c>
    </row>
    <row r="19" ht="25.0" customHeight="true">
      <c r="A19" t="s" s="4">
        <v>22</v>
      </c>
      <c r="B19" s="4"/>
      <c r="C19" t="s" s="4">
        <v>23</v>
      </c>
      <c r="D19" s="4"/>
      <c r="E19" t="n" s="4">
        <v>0.0</v>
      </c>
      <c r="F19" s="4"/>
      <c r="G19" s="4"/>
      <c r="H19" s="4"/>
      <c r="I19" s="5"/>
      <c r="J19" s="4"/>
      <c r="K19" s="4"/>
      <c r="L19" s="4"/>
      <c r="M19" s="4"/>
      <c r="N19" s="4"/>
      <c r="O19" s="4"/>
      <c r="P19" s="4">
        <f>IF(O19&lt;=(Referencial!O19*1.05),"PREÇO VÁLIDO","PREÇO INVÁLIDO")</f>
      </c>
      <c r="Q19" s="7">
        <f>(O19/Referencial!O19)-1</f>
      </c>
    </row>
    <row r="20" ht="25.0" customHeight="true">
      <c r="A20" t="s" s="4">
        <v>22</v>
      </c>
      <c r="B20" s="4"/>
      <c r="C20" t="s" s="4">
        <v>25</v>
      </c>
      <c r="D20" s="4"/>
      <c r="E20" t="n" s="4">
        <v>0.0</v>
      </c>
      <c r="F20" s="4"/>
      <c r="G20" s="4"/>
      <c r="H20" s="4"/>
      <c r="I20" s="5"/>
      <c r="J20" s="4"/>
      <c r="K20" s="4"/>
      <c r="L20" s="4"/>
      <c r="M20" s="4"/>
      <c r="N20" s="4"/>
      <c r="O20" s="4"/>
      <c r="P20" s="4">
        <f>IF(O20&lt;=(Referencial!O20*1.05),"PREÇO VÁLIDO","PREÇO INVÁLIDO")</f>
      </c>
      <c r="Q20" s="7">
        <f>(O20/Referencial!O20)-1</f>
      </c>
    </row>
    <row r="21" ht="25.0" customHeight="true">
      <c r="A21" t="s" s="4">
        <v>22</v>
      </c>
      <c r="B21" t="s" s="4">
        <v>27</v>
      </c>
      <c r="C21" t="s" s="4">
        <v>28</v>
      </c>
      <c r="D21" t="s" s="4">
        <v>29</v>
      </c>
      <c r="E21" t="n" s="4">
        <v>364.8</v>
      </c>
      <c r="F21" s="1"/>
      <c r="G21" s="1"/>
      <c r="H21" s="2"/>
      <c r="I21" t="n" s="5">
        <v>41.63</v>
      </c>
      <c r="J21" s="2">
        <f>F21+(I21/100*F21)</f>
      </c>
      <c r="K21" s="2">
        <f>G21+(I21/100*G21)</f>
      </c>
      <c r="L21" s="2">
        <f>TRUNC(J21+K21,2)</f>
      </c>
      <c r="M21" s="2">
        <f>TRUNC(IF((J21+K21), (J21/(J21+K21)*O21), 0), 2)</f>
      </c>
      <c r="N21" s="2">
        <f>TRUNC(IF((J21+K21), (K21/(J21+K21)*O21), 0), 2)</f>
      </c>
      <c r="O21" s="2">
        <f>TRUNC(L21*E21,2)</f>
      </c>
      <c r="P21" s="4">
        <f>IF(O21&lt;=(Referencial!O21*1.05),"PREÇO VÁLIDO","PREÇO INVÁLIDO")</f>
      </c>
      <c r="Q21" s="7">
        <f>(O21/Referencial!O21)-1</f>
      </c>
    </row>
    <row r="22" ht="25.0" customHeight="true">
      <c r="A22" t="s" s="4">
        <v>22</v>
      </c>
      <c r="B22" t="s" s="4">
        <v>31</v>
      </c>
      <c r="C22" t="s" s="4">
        <v>32</v>
      </c>
      <c r="D22" t="s" s="4">
        <v>29</v>
      </c>
      <c r="E22" t="n" s="4">
        <v>341.0</v>
      </c>
      <c r="F22" s="1"/>
      <c r="G22" s="1"/>
      <c r="H22" s="2"/>
      <c r="I22" t="n" s="5">
        <v>41.63</v>
      </c>
      <c r="J22" s="2">
        <f>F22+(I22/100*F22)</f>
      </c>
      <c r="K22" s="2">
        <f>G22+(I22/100*G22)</f>
      </c>
      <c r="L22" s="2">
        <f>TRUNC(J22+K22,2)</f>
      </c>
      <c r="M22" s="2">
        <f>TRUNC(IF((J22+K22), (J22/(J22+K22)*O22), 0), 2)</f>
      </c>
      <c r="N22" s="2">
        <f>TRUNC(IF((J22+K22), (K22/(J22+K22)*O22), 0), 2)</f>
      </c>
      <c r="O22" s="2">
        <f>TRUNC(L22*E22,2)</f>
      </c>
      <c r="P22" s="4">
        <f>IF(O22&lt;=(Referencial!O22*1.05),"PREÇO VÁLIDO","PREÇO INVÁLIDO")</f>
      </c>
      <c r="Q22" s="7">
        <f>(O22/Referencial!O22)-1</f>
      </c>
    </row>
    <row r="23" ht="25.0" customHeight="true">
      <c r="A23" t="s" s="4">
        <v>22</v>
      </c>
      <c r="B23" t="s" s="4">
        <v>34</v>
      </c>
      <c r="C23" t="s" s="4">
        <v>35</v>
      </c>
      <c r="D23" t="s" s="4">
        <v>36</v>
      </c>
      <c r="E23" t="n" s="4">
        <v>2.0</v>
      </c>
      <c r="F23" s="1"/>
      <c r="G23" s="1"/>
      <c r="H23" s="2"/>
      <c r="I23" t="n" s="5">
        <v>15.0</v>
      </c>
      <c r="J23" s="2">
        <f>F23+(I23/100*F23)</f>
      </c>
      <c r="K23" s="2">
        <f>G23+(I23/100*G23)</f>
      </c>
      <c r="L23" s="2">
        <f>TRUNC(J23+K23,2)</f>
      </c>
      <c r="M23" s="2">
        <f>TRUNC(IF((J23+K23), (J23/(J23+K23)*O23), 0), 2)</f>
      </c>
      <c r="N23" s="2">
        <f>TRUNC(IF((J23+K23), (K23/(J23+K23)*O23), 0), 2)</f>
      </c>
      <c r="O23" s="2">
        <f>TRUNC(L23*E23,2)</f>
      </c>
      <c r="P23" s="4">
        <f>IF(O23&lt;=(Referencial!O23*1.05),"PREÇO VÁLIDO","PREÇO INVÁLIDO")</f>
      </c>
      <c r="Q23" s="7">
        <f>(O23/Referencial!O23)-1</f>
      </c>
    </row>
    <row r="24" ht="25.0" customHeight="true">
      <c r="A24" t="s" s="4">
        <v>22</v>
      </c>
      <c r="B24" t="s" s="4">
        <v>38</v>
      </c>
      <c r="C24" t="s" s="4">
        <v>39</v>
      </c>
      <c r="D24" t="s" s="4">
        <v>36</v>
      </c>
      <c r="E24" t="n" s="4">
        <v>2.0</v>
      </c>
      <c r="F24" s="1"/>
      <c r="G24" s="1"/>
      <c r="H24" s="2"/>
      <c r="I24" t="n" s="5">
        <v>15.0</v>
      </c>
      <c r="J24" s="2">
        <f>F24+(I24/100*F24)</f>
      </c>
      <c r="K24" s="2">
        <f>G24+(I24/100*G24)</f>
      </c>
      <c r="L24" s="2">
        <f>TRUNC(J24+K24,2)</f>
      </c>
      <c r="M24" s="2">
        <f>TRUNC(IF((J24+K24), (J24/(J24+K24)*O24), 0), 2)</f>
      </c>
      <c r="N24" s="2">
        <f>TRUNC(IF((J24+K24), (K24/(J24+K24)*O24), 0), 2)</f>
      </c>
      <c r="O24" s="2">
        <f>TRUNC(L24*E24,2)</f>
      </c>
      <c r="P24" s="4">
        <f>IF(O24&lt;=(Referencial!O24*1.05),"PREÇO VÁLIDO","PREÇO INVÁLIDO")</f>
      </c>
      <c r="Q24" s="7">
        <f>(O24/Referencial!O24)-1</f>
      </c>
    </row>
    <row r="25" ht="25.0" customHeight="true">
      <c r="A25" t="s" s="4">
        <v>22</v>
      </c>
      <c r="B25" s="4"/>
      <c r="C25" t="s" s="4">
        <v>41</v>
      </c>
      <c r="D25" s="4"/>
      <c r="E25" t="n" s="4">
        <v>0.0</v>
      </c>
      <c r="F25" s="4"/>
      <c r="G25" s="4"/>
      <c r="H25" s="4"/>
      <c r="I25" s="5"/>
      <c r="J25" s="4"/>
      <c r="K25" s="4"/>
      <c r="L25" s="4"/>
      <c r="M25" s="4"/>
      <c r="N25" s="4"/>
      <c r="O25" s="4"/>
      <c r="P25" s="4">
        <f>IF(O25&lt;=(Referencial!O25*1.05),"PREÇO VÁLIDO","PREÇO INVÁLIDO")</f>
      </c>
      <c r="Q25" s="7">
        <f>(O25/Referencial!O25)-1</f>
      </c>
    </row>
    <row r="26" ht="25.0" customHeight="true">
      <c r="A26" t="s" s="4">
        <v>22</v>
      </c>
      <c r="B26" t="s" s="4">
        <v>43</v>
      </c>
      <c r="C26" t="s" s="4">
        <v>44</v>
      </c>
      <c r="D26" t="s" s="4">
        <v>36</v>
      </c>
      <c r="E26" t="n" s="4">
        <v>1.0</v>
      </c>
      <c r="F26" s="1"/>
      <c r="G26" s="1"/>
      <c r="H26" s="2"/>
      <c r="I26" t="n" s="5">
        <v>41.63</v>
      </c>
      <c r="J26" s="2">
        <f>F26+(I26/100*F26)</f>
      </c>
      <c r="K26" s="2">
        <f>G26+(I26/100*G26)</f>
      </c>
      <c r="L26" s="2">
        <f>TRUNC(J26+K26,2)</f>
      </c>
      <c r="M26" s="2">
        <f>TRUNC(IF((J26+K26), (J26/(J26+K26)*O26), 0), 2)</f>
      </c>
      <c r="N26" s="2">
        <f>TRUNC(IF((J26+K26), (K26/(J26+K26)*O26), 0), 2)</f>
      </c>
      <c r="O26" s="2">
        <f>TRUNC(L26*E26,2)</f>
      </c>
      <c r="P26" s="4">
        <f>IF(O26&lt;=(Referencial!O26*1.05),"PREÇO VÁLIDO","PREÇO INVÁLIDO")</f>
      </c>
      <c r="Q26" s="7">
        <f>(O26/Referencial!O26)-1</f>
      </c>
    </row>
    <row r="27" ht="25.0" customHeight="true">
      <c r="A27" t="s" s="4">
        <v>22</v>
      </c>
      <c r="B27" t="s" s="4">
        <v>46</v>
      </c>
      <c r="C27" t="s" s="4">
        <v>47</v>
      </c>
      <c r="D27" t="s" s="4">
        <v>36</v>
      </c>
      <c r="E27" t="n" s="4">
        <v>1.0</v>
      </c>
      <c r="F27" s="1"/>
      <c r="G27" s="1"/>
      <c r="H27" s="2"/>
      <c r="I27" t="n" s="5">
        <v>41.63</v>
      </c>
      <c r="J27" s="2">
        <f>F27+(I27/100*F27)</f>
      </c>
      <c r="K27" s="2">
        <f>G27+(I27/100*G27)</f>
      </c>
      <c r="L27" s="2">
        <f>TRUNC(J27+K27,2)</f>
      </c>
      <c r="M27" s="2">
        <f>TRUNC(IF((J27+K27), (J27/(J27+K27)*O27), 0), 2)</f>
      </c>
      <c r="N27" s="2">
        <f>TRUNC(IF((J27+K27), (K27/(J27+K27)*O27), 0), 2)</f>
      </c>
      <c r="O27" s="2">
        <f>TRUNC(L27*E27,2)</f>
      </c>
      <c r="P27" s="4">
        <f>IF(O27&lt;=(Referencial!O27*1.05),"PREÇO VÁLIDO","PREÇO INVÁLIDO")</f>
      </c>
      <c r="Q27" s="7">
        <f>(O27/Referencial!O27)-1</f>
      </c>
    </row>
    <row r="28" ht="25.0" customHeight="true">
      <c r="A28" t="s" s="4">
        <v>22</v>
      </c>
      <c r="B28" t="s" s="4">
        <v>49</v>
      </c>
      <c r="C28" t="s" s="4">
        <v>50</v>
      </c>
      <c r="D28" t="s" s="4">
        <v>36</v>
      </c>
      <c r="E28" t="n" s="4">
        <v>1.0</v>
      </c>
      <c r="F28" s="1"/>
      <c r="G28" s="1"/>
      <c r="H28" s="2"/>
      <c r="I28" t="n" s="5">
        <v>41.63</v>
      </c>
      <c r="J28" s="2">
        <f>F28+(I28/100*F28)</f>
      </c>
      <c r="K28" s="2">
        <f>G28+(I28/100*G28)</f>
      </c>
      <c r="L28" s="2">
        <f>TRUNC(J28+K28,2)</f>
      </c>
      <c r="M28" s="2">
        <f>TRUNC(IF((J28+K28), (J28/(J28+K28)*O28), 0), 2)</f>
      </c>
      <c r="N28" s="2">
        <f>TRUNC(IF((J28+K28), (K28/(J28+K28)*O28), 0), 2)</f>
      </c>
      <c r="O28" s="2">
        <f>TRUNC(L28*E28,2)</f>
      </c>
      <c r="P28" s="4">
        <f>IF(O28&lt;=(Referencial!O28*1.05),"PREÇO VÁLIDO","PREÇO INVÁLIDO")</f>
      </c>
      <c r="Q28" s="7">
        <f>(O28/Referencial!O28)-1</f>
      </c>
    </row>
    <row r="29" ht="25.0" customHeight="true">
      <c r="A29" t="s" s="4">
        <v>22</v>
      </c>
      <c r="B29" s="4"/>
      <c r="C29" t="s" s="4">
        <v>52</v>
      </c>
      <c r="D29" s="4"/>
      <c r="E29" t="n" s="4">
        <v>0.0</v>
      </c>
      <c r="F29" s="4"/>
      <c r="G29" s="4"/>
      <c r="H29" s="4"/>
      <c r="I29" s="5"/>
      <c r="J29" s="4"/>
      <c r="K29" s="4"/>
      <c r="L29" s="4"/>
      <c r="M29" s="4"/>
      <c r="N29" s="4"/>
      <c r="O29" s="4"/>
      <c r="P29" s="4">
        <f>IF(O29&lt;=(Referencial!O29*1.05),"PREÇO VÁLIDO","PREÇO INVÁLIDO")</f>
      </c>
      <c r="Q29" s="7">
        <f>(O29/Referencial!O29)-1</f>
      </c>
    </row>
    <row r="30" ht="25.0" customHeight="true">
      <c r="A30" t="s" s="4">
        <v>22</v>
      </c>
      <c r="B30" t="s" s="4">
        <v>54</v>
      </c>
      <c r="C30" t="s" s="4">
        <v>55</v>
      </c>
      <c r="D30" t="s" s="4">
        <v>36</v>
      </c>
      <c r="E30" t="n" s="4">
        <v>11.0</v>
      </c>
      <c r="F30" s="1"/>
      <c r="G30" s="1"/>
      <c r="H30" s="2"/>
      <c r="I30" t="n" s="5">
        <v>15.0</v>
      </c>
      <c r="J30" s="2">
        <f>F30+(I30/100*F30)</f>
      </c>
      <c r="K30" s="2">
        <f>G30+(I30/100*G30)</f>
      </c>
      <c r="L30" s="2">
        <f>TRUNC(J30+K30,2)</f>
      </c>
      <c r="M30" s="2">
        <f>TRUNC(IF((J30+K30), (J30/(J30+K30)*O30), 0), 2)</f>
      </c>
      <c r="N30" s="2">
        <f>TRUNC(IF((J30+K30), (K30/(J30+K30)*O30), 0), 2)</f>
      </c>
      <c r="O30" s="2">
        <f>TRUNC(L30*E30,2)</f>
      </c>
      <c r="P30" s="4">
        <f>IF(O30&lt;=(Referencial!O30*1.05),"PREÇO VÁLIDO","PREÇO INVÁLIDO")</f>
      </c>
      <c r="Q30" s="7">
        <f>(O30/Referencial!O30)-1</f>
      </c>
    </row>
    <row r="31" ht="25.0" customHeight="true">
      <c r="A31" t="s" s="4">
        <v>22</v>
      </c>
      <c r="B31" t="s" s="4">
        <v>57</v>
      </c>
      <c r="C31" t="s" s="4">
        <v>58</v>
      </c>
      <c r="D31" t="s" s="4">
        <v>36</v>
      </c>
      <c r="E31" t="n" s="4">
        <v>1.0</v>
      </c>
      <c r="F31" s="1"/>
      <c r="G31" s="1"/>
      <c r="H31" s="2"/>
      <c r="I31" t="n" s="5">
        <v>15.0</v>
      </c>
      <c r="J31" s="2">
        <f>F31+(I31/100*F31)</f>
      </c>
      <c r="K31" s="2">
        <f>G31+(I31/100*G31)</f>
      </c>
      <c r="L31" s="2">
        <f>TRUNC(J31+K31,2)</f>
      </c>
      <c r="M31" s="2">
        <f>TRUNC(IF((J31+K31), (J31/(J31+K31)*O31), 0), 2)</f>
      </c>
      <c r="N31" s="2">
        <f>TRUNC(IF((J31+K31), (K31/(J31+K31)*O31), 0), 2)</f>
      </c>
      <c r="O31" s="2">
        <f>TRUNC(L31*E31,2)</f>
      </c>
      <c r="P31" s="4">
        <f>IF(O31&lt;=(Referencial!O31*1.05),"PREÇO VÁLIDO","PREÇO INVÁLIDO")</f>
      </c>
      <c r="Q31" s="7">
        <f>(O31/Referencial!O31)-1</f>
      </c>
    </row>
    <row r="32" ht="25.0" customHeight="true">
      <c r="A32" t="s" s="4">
        <v>22</v>
      </c>
      <c r="B32" t="s" s="4">
        <v>60</v>
      </c>
      <c r="C32" t="s" s="4">
        <v>61</v>
      </c>
      <c r="D32" t="s" s="4">
        <v>62</v>
      </c>
      <c r="E32" t="n" s="4">
        <v>40.0</v>
      </c>
      <c r="F32" s="1"/>
      <c r="G32" s="1"/>
      <c r="H32" s="2"/>
      <c r="I32" t="n" s="5">
        <v>15.0</v>
      </c>
      <c r="J32" s="2">
        <f>F32+(I32/100*F32)</f>
      </c>
      <c r="K32" s="2">
        <f>G32+(I32/100*G32)</f>
      </c>
      <c r="L32" s="2">
        <f>TRUNC(J32+K32,2)</f>
      </c>
      <c r="M32" s="2">
        <f>TRUNC(IF((J32+K32), (J32/(J32+K32)*O32), 0), 2)</f>
      </c>
      <c r="N32" s="2">
        <f>TRUNC(IF((J32+K32), (K32/(J32+K32)*O32), 0), 2)</f>
      </c>
      <c r="O32" s="2">
        <f>TRUNC(L32*E32,2)</f>
      </c>
      <c r="P32" s="4">
        <f>IF(O32&lt;=(Referencial!O32*1.05),"PREÇO VÁLIDO","PREÇO INVÁLIDO")</f>
      </c>
      <c r="Q32" s="7">
        <f>(O32/Referencial!O32)-1</f>
      </c>
    </row>
    <row r="33" ht="25.0" customHeight="true">
      <c r="A33" t="s" s="4">
        <v>22</v>
      </c>
      <c r="B33" s="4"/>
      <c r="C33" t="s" s="4">
        <v>64</v>
      </c>
      <c r="D33" s="4"/>
      <c r="E33" t="n" s="4">
        <v>0.0</v>
      </c>
      <c r="F33" s="4"/>
      <c r="G33" s="4"/>
      <c r="H33" s="4"/>
      <c r="I33" s="5"/>
      <c r="J33" s="4"/>
      <c r="K33" s="4"/>
      <c r="L33" s="4"/>
      <c r="M33" s="4"/>
      <c r="N33" s="4"/>
      <c r="O33" s="4"/>
      <c r="P33" s="4">
        <f>IF(O33&lt;=(Referencial!O33*1.05),"PREÇO VÁLIDO","PREÇO INVÁLIDO")</f>
      </c>
      <c r="Q33" s="7">
        <f>(O33/Referencial!O33)-1</f>
      </c>
    </row>
    <row r="34" ht="25.0" customHeight="true">
      <c r="A34" t="s" s="4">
        <v>22</v>
      </c>
      <c r="B34" t="s" s="4">
        <v>66</v>
      </c>
      <c r="C34" t="s" s="4">
        <v>67</v>
      </c>
      <c r="D34" t="s" s="4">
        <v>36</v>
      </c>
      <c r="E34" t="n" s="4">
        <v>1.0</v>
      </c>
      <c r="F34" s="1"/>
      <c r="G34" s="1"/>
      <c r="H34" s="2"/>
      <c r="I34" t="n" s="5">
        <v>41.63</v>
      </c>
      <c r="J34" s="2">
        <f>F34+(I34/100*F34)</f>
      </c>
      <c r="K34" s="2">
        <f>G34+(I34/100*G34)</f>
      </c>
      <c r="L34" s="2">
        <f>TRUNC(J34+K34,2)</f>
      </c>
      <c r="M34" s="2">
        <f>TRUNC(IF((J34+K34), (J34/(J34+K34)*O34), 0), 2)</f>
      </c>
      <c r="N34" s="2">
        <f>TRUNC(IF((J34+K34), (K34/(J34+K34)*O34), 0), 2)</f>
      </c>
      <c r="O34" s="2">
        <f>TRUNC(L34*E34,2)</f>
      </c>
      <c r="P34" s="4">
        <f>IF(O34&lt;=(Referencial!O34*1.05),"PREÇO VÁLIDO","PREÇO INVÁLIDO")</f>
      </c>
      <c r="Q34" s="7">
        <f>(O34/Referencial!O34)-1</f>
      </c>
    </row>
    <row r="35">
      <c r="N35" t="s" s="8">
        <v>68</v>
      </c>
      <c r="O35" s="9">
        <f>TRUNC(SUM(O17:O34), 2)</f>
      </c>
    </row>
    <row r="36">
      <c r="N36" t="s" s="8">
        <v>69</v>
      </c>
      <c r="O36" s="9">
        <f>TRUNC(SUM(O35), 2)</f>
      </c>
    </row>
    <row r="38">
      <c r="A38">
        <f>CONCATENATE("Importa o presente valor total proposto em: ", TEXT(SUM(O35), "R$ #.###,#0"))</f>
      </c>
    </row>
    <row r="40">
      <c r="B40" t="s" s="11">
        <v>70</v>
      </c>
    </row>
    <row r="41">
      <c r="B41" t="s" s="11">
        <v>71</v>
      </c>
    </row>
  </sheetData>
  <autoFilter ref="A18:Q34"/>
  <mergeCells>
    <mergeCell ref="B1:F1"/>
    <mergeCell ref="B2:F2"/>
    <mergeCell ref="B3:F3"/>
    <mergeCell ref="A4:G4"/>
    <mergeCell ref="B6:D6"/>
  </mergeCells>
  <pageMargins bottom="0.4" footer="0.3" header="0.3" left="0.4" right="0.4" top="0.4"/>
  <pageSetup orientation="landscape" paperSize="9"/>
  <headerFooter>
    <oddFooter>&amp;Lteste</oddFooter>
  </headerFooter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41"/>
  <sheetViews>
    <sheetView workbookViewId="0"/>
  </sheetViews>
  <sheetFormatPr defaultRowHeight="15.0"/>
  <cols>
    <col min="1" max="1" width="31.171875" customWidth="true"/>
    <col min="2" max="2" width="13.359375" customWidth="true"/>
    <col min="3" max="3" width="55.6640625" customWidth="true"/>
    <col min="4" max="4" width="13.359375" customWidth="true"/>
    <col min="5" max="5" width="13.359375" customWidth="true"/>
    <col min="6" max="6" width="24.4921875" customWidth="true"/>
    <col min="7" max="7" width="24.4921875" customWidth="true"/>
    <col min="8" max="8" width="28.9453125" customWidth="true"/>
    <col min="9" max="9" width="28.9453125" customWidth="true"/>
    <col min="10" max="10" width="24.4921875" customWidth="true"/>
    <col min="11" max="11" width="24.4921875" customWidth="true"/>
    <col min="12" max="12" width="24.4921875" customWidth="true"/>
    <col min="13" max="13" width="24.4921875" customWidth="true"/>
    <col min="14" max="14" width="24.4921875" customWidth="true"/>
    <col min="15" max="15" width="24.4921875" customWidth="true"/>
    <col min="16" max="16" width="24.4921875" customWidth="true"/>
    <col min="17" max="17" width="24.4921875" customWidth="true" hidden="true"/>
  </cols>
  <sheetData>
    <row r="1">
      <c r="B1" s="15" t="s">
        <v>0</v>
      </c>
    </row>
    <row r="2">
      <c r="B2" s="15" t="s">
        <v>1</v>
      </c>
    </row>
    <row r="3">
      <c r="B3" s="15" t="s">
        <v>0</v>
      </c>
    </row>
    <row r="4">
      <c r="A4" s="13" t="s">
        <v>2</v>
      </c>
    </row>
    <row r="6">
      <c r="A6" s="12" t="s">
        <v>72</v>
      </c>
      <c r="B6" s="6" t="s">
        <v>73</v>
      </c>
      <c r="C6" s="6"/>
      <c r="D6" s="6"/>
      <c r="H6" s="12" t="s">
        <v>80</v>
      </c>
    </row>
    <row r="7">
      <c r="A7" s="12" t="s">
        <v>74</v>
      </c>
      <c r="B7" s="6"/>
    </row>
    <row r="8">
      <c r="A8" s="12" t="s">
        <v>75</v>
      </c>
      <c r="B8" s="6"/>
    </row>
    <row r="9">
      <c r="A9" s="12" t="s">
        <v>76</v>
      </c>
      <c r="B9" s="6"/>
      <c r="H9" s="7" t="s">
        <v>81</v>
      </c>
      <c r="I9" s="7" t="s">
        <v>82</v>
      </c>
    </row>
    <row r="10">
      <c r="A10" s="12" t="s">
        <v>77</v>
      </c>
      <c r="B10" t="n" s="7">
        <v>0.0</v>
      </c>
      <c r="D10" s="12" t="s">
        <v>78</v>
      </c>
      <c r="E10" t="n" s="7">
        <v>0.0</v>
      </c>
      <c r="H10" s="7">
        <f>SUM(M:M)/O36</f>
      </c>
      <c r="I10" s="7">
        <f>SUM(N:N)/O36</f>
      </c>
    </row>
    <row r="11">
      <c r="A11" s="12" t="s">
        <v>78</v>
      </c>
      <c r="B11" t="n" s="7">
        <v>0.0</v>
      </c>
      <c r="D11" s="12" t="s">
        <v>79</v>
      </c>
      <c r="E11" t="n" s="7">
        <v>0.0</v>
      </c>
    </row>
    <row r="17">
      <c r="A17" t="s" s="11">
        <v>3</v>
      </c>
    </row>
    <row r="18">
      <c r="A18" s="26" t="s">
        <v>4</v>
      </c>
      <c r="B18" s="26" t="s">
        <v>5</v>
      </c>
      <c r="C18" s="26" t="s">
        <v>6</v>
      </c>
      <c r="D18" s="26" t="s">
        <v>7</v>
      </c>
      <c r="E18" s="26" t="s">
        <v>8</v>
      </c>
      <c r="F18" s="26" t="s">
        <v>9</v>
      </c>
      <c r="G18" s="26" t="s">
        <v>10</v>
      </c>
      <c r="H18" s="26" t="s">
        <v>12</v>
      </c>
      <c r="I18" s="26" t="s">
        <v>13</v>
      </c>
      <c r="J18" s="26" t="s">
        <v>14</v>
      </c>
      <c r="K18" s="26" t="s">
        <v>15</v>
      </c>
      <c r="L18" s="26" t="s">
        <v>11</v>
      </c>
      <c r="M18" s="26" t="s">
        <v>16</v>
      </c>
      <c r="N18" s="26" t="s">
        <v>17</v>
      </c>
      <c r="O18" s="26" t="s">
        <v>18</v>
      </c>
      <c r="P18" s="26" t="s">
        <v>19</v>
      </c>
      <c r="Q18" s="26" t="s">
        <v>20</v>
      </c>
    </row>
    <row r="19" ht="25.0" customHeight="true">
      <c r="A19" t="s" s="4">
        <v>22</v>
      </c>
      <c r="B19" s="4"/>
      <c r="C19" t="s" s="4">
        <v>23</v>
      </c>
      <c r="D19" s="4"/>
      <c r="E19" t="n" s="4">
        <v>0.0</v>
      </c>
      <c r="F19" s="4"/>
      <c r="G19" s="4"/>
      <c r="H19" s="4"/>
      <c r="I19" s="5"/>
      <c r="J19" s="4"/>
      <c r="K19" s="4"/>
      <c r="L19" s="4"/>
      <c r="M19" s="4"/>
      <c r="N19" s="4"/>
      <c r="O19" s="4"/>
      <c r="P19" s="4">
        <f>IF(O19&lt;=(Referencial!O19*1.05),"PREÇO VÁLIDO","PREÇO INVÁLIDO")</f>
      </c>
    </row>
    <row r="20" ht="25.0" customHeight="true">
      <c r="A20" t="s" s="4">
        <v>22</v>
      </c>
      <c r="B20" s="4"/>
      <c r="C20" t="s" s="4">
        <v>25</v>
      </c>
      <c r="D20" s="4"/>
      <c r="E20" t="n" s="4">
        <v>0.0</v>
      </c>
      <c r="F20" s="4"/>
      <c r="G20" s="4"/>
      <c r="H20" s="4"/>
      <c r="I20" s="5"/>
      <c r="J20" s="4"/>
      <c r="K20" s="4"/>
      <c r="L20" s="4"/>
      <c r="M20" s="4"/>
      <c r="N20" s="4"/>
      <c r="O20" s="4"/>
      <c r="P20" s="4">
        <f>IF(O20&lt;=(Referencial!O20*1.05),"PREÇO VÁLIDO","PREÇO INVÁLIDO")</f>
      </c>
    </row>
    <row r="21" ht="25.0" customHeight="true">
      <c r="A21" t="s" s="4">
        <v>22</v>
      </c>
      <c r="B21" t="s" s="4">
        <v>27</v>
      </c>
      <c r="C21" t="s" s="4">
        <v>28</v>
      </c>
      <c r="D21" t="s" s="4">
        <v>29</v>
      </c>
      <c r="E21" t="n" s="4">
        <v>364.8</v>
      </c>
      <c r="F21" t="n" s="1">
        <v>91.16</v>
      </c>
      <c r="G21" t="n" s="1">
        <v>0.0</v>
      </c>
      <c r="H21" s="2">
        <f>TRUNC(F21+G21,2)</f>
      </c>
      <c r="I21" t="n" s="5">
        <v>41.63</v>
      </c>
      <c r="J21" s="2">
        <f>F21+(I21/100*F21)</f>
      </c>
      <c r="K21" s="2">
        <f>G21+(I21/100*G21)</f>
      </c>
      <c r="L21" s="2">
        <f>TRUNC(J21+K21,2)</f>
      </c>
      <c r="M21" s="2">
        <f>TRUNC(IF((J21+K21), (J21/(J21+K21)*O21), 0), 2)</f>
      </c>
      <c r="N21" s="2">
        <f>TRUNC(IF((J21+K21), (K21/(J21+K21)*O21), 0), 2)</f>
      </c>
      <c r="O21" s="2">
        <f>TRUNC(L21*E21,2)</f>
      </c>
      <c r="P21" s="4">
        <f>IF(O21&lt;=(Referencial!O21*1.05),"PREÇO VÁLIDO","PREÇO INVÁLIDO")</f>
      </c>
    </row>
    <row r="22" ht="25.0" customHeight="true">
      <c r="A22" t="s" s="4">
        <v>22</v>
      </c>
      <c r="B22" t="s" s="4">
        <v>31</v>
      </c>
      <c r="C22" t="s" s="4">
        <v>32</v>
      </c>
      <c r="D22" t="s" s="4">
        <v>29</v>
      </c>
      <c r="E22" t="n" s="4">
        <v>341.0</v>
      </c>
      <c r="F22" t="n" s="1">
        <v>91.16</v>
      </c>
      <c r="G22" t="n" s="1">
        <v>0.0</v>
      </c>
      <c r="H22" s="2">
        <f>TRUNC(F22+G22,2)</f>
      </c>
      <c r="I22" t="n" s="5">
        <v>41.63</v>
      </c>
      <c r="J22" s="2">
        <f>F22+(I22/100*F22)</f>
      </c>
      <c r="K22" s="2">
        <f>G22+(I22/100*G22)</f>
      </c>
      <c r="L22" s="2">
        <f>TRUNC(J22+K22,2)</f>
      </c>
      <c r="M22" s="2">
        <f>TRUNC(IF((J22+K22), (J22/(J22+K22)*O22), 0), 2)</f>
      </c>
      <c r="N22" s="2">
        <f>TRUNC(IF((J22+K22), (K22/(J22+K22)*O22), 0), 2)</f>
      </c>
      <c r="O22" s="2">
        <f>TRUNC(L22*E22,2)</f>
      </c>
      <c r="P22" s="4">
        <f>IF(O22&lt;=(Referencial!O22*1.05),"PREÇO VÁLIDO","PREÇO INVÁLIDO")</f>
      </c>
    </row>
    <row r="23" ht="25.0" customHeight="true">
      <c r="A23" t="s" s="4">
        <v>22</v>
      </c>
      <c r="B23" t="s" s="4">
        <v>34</v>
      </c>
      <c r="C23" t="s" s="4">
        <v>35</v>
      </c>
      <c r="D23" t="s" s="4">
        <v>36</v>
      </c>
      <c r="E23" t="n" s="4">
        <v>2.0</v>
      </c>
      <c r="F23" t="n" s="1">
        <v>66.65</v>
      </c>
      <c r="G23" t="n" s="1">
        <v>0.0</v>
      </c>
      <c r="H23" s="2">
        <f>TRUNC(F23+G23,2)</f>
      </c>
      <c r="I23" t="n" s="5">
        <v>15.0</v>
      </c>
      <c r="J23" s="2">
        <f>F23+(I23/100*F23)</f>
      </c>
      <c r="K23" s="2">
        <f>G23+(I23/100*G23)</f>
      </c>
      <c r="L23" s="2">
        <f>TRUNC(J23+K23,2)</f>
      </c>
      <c r="M23" s="2">
        <f>TRUNC(IF((J23+K23), (J23/(J23+K23)*O23), 0), 2)</f>
      </c>
      <c r="N23" s="2">
        <f>TRUNC(IF((J23+K23), (K23/(J23+K23)*O23), 0), 2)</f>
      </c>
      <c r="O23" s="2">
        <f>TRUNC(L23*E23,2)</f>
      </c>
      <c r="P23" s="4">
        <f>IF(O23&lt;=(Referencial!O23*1.05),"PREÇO VÁLIDO","PREÇO INVÁLIDO")</f>
      </c>
    </row>
    <row r="24" ht="25.0" customHeight="true">
      <c r="A24" t="s" s="4">
        <v>22</v>
      </c>
      <c r="B24" t="s" s="4">
        <v>38</v>
      </c>
      <c r="C24" t="s" s="4">
        <v>39</v>
      </c>
      <c r="D24" t="s" s="4">
        <v>36</v>
      </c>
      <c r="E24" t="n" s="4">
        <v>2.0</v>
      </c>
      <c r="F24" t="n" s="1">
        <v>388.77</v>
      </c>
      <c r="G24" t="n" s="1">
        <v>0.0</v>
      </c>
      <c r="H24" s="2">
        <f>TRUNC(F24+G24,2)</f>
      </c>
      <c r="I24" t="n" s="5">
        <v>15.0</v>
      </c>
      <c r="J24" s="2">
        <f>F24+(I24/100*F24)</f>
      </c>
      <c r="K24" s="2">
        <f>G24+(I24/100*G24)</f>
      </c>
      <c r="L24" s="2">
        <f>TRUNC(J24+K24,2)</f>
      </c>
      <c r="M24" s="2">
        <f>TRUNC(IF((J24+K24), (J24/(J24+K24)*O24), 0), 2)</f>
      </c>
      <c r="N24" s="2">
        <f>TRUNC(IF((J24+K24), (K24/(J24+K24)*O24), 0), 2)</f>
      </c>
      <c r="O24" s="2">
        <f>TRUNC(L24*E24,2)</f>
      </c>
      <c r="P24" s="4">
        <f>IF(O24&lt;=(Referencial!O24*1.05),"PREÇO VÁLIDO","PREÇO INVÁLIDO")</f>
      </c>
    </row>
    <row r="25" ht="25.0" customHeight="true">
      <c r="A25" t="s" s="4">
        <v>22</v>
      </c>
      <c r="B25" s="4"/>
      <c r="C25" t="s" s="4">
        <v>41</v>
      </c>
      <c r="D25" s="4"/>
      <c r="E25" t="n" s="4">
        <v>0.0</v>
      </c>
      <c r="F25" s="4"/>
      <c r="G25" s="4"/>
      <c r="H25" s="4"/>
      <c r="I25" s="5"/>
      <c r="J25" s="4"/>
      <c r="K25" s="4"/>
      <c r="L25" s="4"/>
      <c r="M25" s="4"/>
      <c r="N25" s="4"/>
      <c r="O25" s="4"/>
      <c r="P25" s="4">
        <f>IF(O25&lt;=(Referencial!O25*1.05),"PREÇO VÁLIDO","PREÇO INVÁLIDO")</f>
      </c>
    </row>
    <row r="26" ht="25.0" customHeight="true">
      <c r="A26" t="s" s="4">
        <v>22</v>
      </c>
      <c r="B26" t="s" s="4">
        <v>43</v>
      </c>
      <c r="C26" t="s" s="4">
        <v>44</v>
      </c>
      <c r="D26" t="s" s="4">
        <v>36</v>
      </c>
      <c r="E26" t="n" s="4">
        <v>1.0</v>
      </c>
      <c r="F26" t="n" s="1">
        <v>7290.07</v>
      </c>
      <c r="G26" t="n" s="1">
        <v>0.0</v>
      </c>
      <c r="H26" s="2">
        <f>TRUNC(F26+G26,2)</f>
      </c>
      <c r="I26" t="n" s="5">
        <v>41.63</v>
      </c>
      <c r="J26" s="2">
        <f>F26+(I26/100*F26)</f>
      </c>
      <c r="K26" s="2">
        <f>G26+(I26/100*G26)</f>
      </c>
      <c r="L26" s="2">
        <f>TRUNC(J26+K26,2)</f>
      </c>
      <c r="M26" s="2">
        <f>TRUNC(IF((J26+K26), (J26/(J26+K26)*O26), 0), 2)</f>
      </c>
      <c r="N26" s="2">
        <f>TRUNC(IF((J26+K26), (K26/(J26+K26)*O26), 0), 2)</f>
      </c>
      <c r="O26" s="2">
        <f>TRUNC(L26*E26,2)</f>
      </c>
      <c r="P26" s="4">
        <f>IF(O26&lt;=(Referencial!O26*1.05),"PREÇO VÁLIDO","PREÇO INVÁLIDO")</f>
      </c>
    </row>
    <row r="27" ht="25.0" customHeight="true">
      <c r="A27" t="s" s="4">
        <v>22</v>
      </c>
      <c r="B27" t="s" s="4">
        <v>46</v>
      </c>
      <c r="C27" t="s" s="4">
        <v>47</v>
      </c>
      <c r="D27" t="s" s="4">
        <v>36</v>
      </c>
      <c r="E27" t="n" s="4">
        <v>1.0</v>
      </c>
      <c r="F27" t="n" s="1">
        <v>6543.37</v>
      </c>
      <c r="G27" t="n" s="1">
        <v>0.0</v>
      </c>
      <c r="H27" s="2">
        <f>TRUNC(F27+G27,2)</f>
      </c>
      <c r="I27" t="n" s="5">
        <v>41.63</v>
      </c>
      <c r="J27" s="2">
        <f>F27+(I27/100*F27)</f>
      </c>
      <c r="K27" s="2">
        <f>G27+(I27/100*G27)</f>
      </c>
      <c r="L27" s="2">
        <f>TRUNC(J27+K27,2)</f>
      </c>
      <c r="M27" s="2">
        <f>TRUNC(IF((J27+K27), (J27/(J27+K27)*O27), 0), 2)</f>
      </c>
      <c r="N27" s="2">
        <f>TRUNC(IF((J27+K27), (K27/(J27+K27)*O27), 0), 2)</f>
      </c>
      <c r="O27" s="2">
        <f>TRUNC(L27*E27,2)</f>
      </c>
      <c r="P27" s="4">
        <f>IF(O27&lt;=(Referencial!O27*1.05),"PREÇO VÁLIDO","PREÇO INVÁLIDO")</f>
      </c>
    </row>
    <row r="28" ht="25.0" customHeight="true">
      <c r="A28" t="s" s="4">
        <v>22</v>
      </c>
      <c r="B28" t="s" s="4">
        <v>49</v>
      </c>
      <c r="C28" t="s" s="4">
        <v>50</v>
      </c>
      <c r="D28" t="s" s="4">
        <v>36</v>
      </c>
      <c r="E28" t="n" s="4">
        <v>1.0</v>
      </c>
      <c r="F28" t="n" s="1">
        <v>5320.29</v>
      </c>
      <c r="G28" t="n" s="1">
        <v>0.0</v>
      </c>
      <c r="H28" s="2">
        <f>TRUNC(F28+G28,2)</f>
      </c>
      <c r="I28" t="n" s="5">
        <v>41.63</v>
      </c>
      <c r="J28" s="2">
        <f>F28+(I28/100*F28)</f>
      </c>
      <c r="K28" s="2">
        <f>G28+(I28/100*G28)</f>
      </c>
      <c r="L28" s="2">
        <f>TRUNC(J28+K28,2)</f>
      </c>
      <c r="M28" s="2">
        <f>TRUNC(IF((J28+K28), (J28/(J28+K28)*O28), 0), 2)</f>
      </c>
      <c r="N28" s="2">
        <f>TRUNC(IF((J28+K28), (K28/(J28+K28)*O28), 0), 2)</f>
      </c>
      <c r="O28" s="2">
        <f>TRUNC(L28*E28,2)</f>
      </c>
      <c r="P28" s="4">
        <f>IF(O28&lt;=(Referencial!O28*1.05),"PREÇO VÁLIDO","PREÇO INVÁLIDO")</f>
      </c>
    </row>
    <row r="29" ht="25.0" customHeight="true">
      <c r="A29" t="s" s="4">
        <v>22</v>
      </c>
      <c r="B29" s="4"/>
      <c r="C29" t="s" s="4">
        <v>52</v>
      </c>
      <c r="D29" s="4"/>
      <c r="E29" t="n" s="4">
        <v>0.0</v>
      </c>
      <c r="F29" s="4"/>
      <c r="G29" s="4"/>
      <c r="H29" s="4"/>
      <c r="I29" s="5"/>
      <c r="J29" s="4"/>
      <c r="K29" s="4"/>
      <c r="L29" s="4"/>
      <c r="M29" s="4"/>
      <c r="N29" s="4"/>
      <c r="O29" s="4"/>
      <c r="P29" s="4">
        <f>IF(O29&lt;=(Referencial!O29*1.05),"PREÇO VÁLIDO","PREÇO INVÁLIDO")</f>
      </c>
    </row>
    <row r="30" ht="25.0" customHeight="true">
      <c r="A30" t="s" s="4">
        <v>22</v>
      </c>
      <c r="B30" t="s" s="4">
        <v>54</v>
      </c>
      <c r="C30" t="s" s="4">
        <v>55</v>
      </c>
      <c r="D30" t="s" s="4">
        <v>36</v>
      </c>
      <c r="E30" t="n" s="4">
        <v>11.0</v>
      </c>
      <c r="F30" t="n" s="1">
        <v>197.47</v>
      </c>
      <c r="G30" t="n" s="1">
        <v>0.0</v>
      </c>
      <c r="H30" s="2">
        <f>TRUNC(F30+G30,2)</f>
      </c>
      <c r="I30" t="n" s="5">
        <v>15.0</v>
      </c>
      <c r="J30" s="2">
        <f>F30+(I30/100*F30)</f>
      </c>
      <c r="K30" s="2">
        <f>G30+(I30/100*G30)</f>
      </c>
      <c r="L30" s="2">
        <f>TRUNC(J30+K30,2)</f>
      </c>
      <c r="M30" s="2">
        <f>TRUNC(IF((J30+K30), (J30/(J30+K30)*O30), 0), 2)</f>
      </c>
      <c r="N30" s="2">
        <f>TRUNC(IF((J30+K30), (K30/(J30+K30)*O30), 0), 2)</f>
      </c>
      <c r="O30" s="2">
        <f>TRUNC(L30*E30,2)</f>
      </c>
      <c r="P30" s="4">
        <f>IF(O30&lt;=(Referencial!O30*1.05),"PREÇO VÁLIDO","PREÇO INVÁLIDO")</f>
      </c>
    </row>
    <row r="31" ht="25.0" customHeight="true">
      <c r="A31" t="s" s="4">
        <v>22</v>
      </c>
      <c r="B31" t="s" s="4">
        <v>57</v>
      </c>
      <c r="C31" t="s" s="4">
        <v>58</v>
      </c>
      <c r="D31" t="s" s="4">
        <v>36</v>
      </c>
      <c r="E31" t="n" s="4">
        <v>1.0</v>
      </c>
      <c r="F31" t="n" s="1">
        <v>4443.09</v>
      </c>
      <c r="G31" t="n" s="1">
        <v>0.0</v>
      </c>
      <c r="H31" s="2">
        <f>TRUNC(F31+G31,2)</f>
      </c>
      <c r="I31" t="n" s="5">
        <v>15.0</v>
      </c>
      <c r="J31" s="2">
        <f>F31+(I31/100*F31)</f>
      </c>
      <c r="K31" s="2">
        <f>G31+(I31/100*G31)</f>
      </c>
      <c r="L31" s="2">
        <f>TRUNC(J31+K31,2)</f>
      </c>
      <c r="M31" s="2">
        <f>TRUNC(IF((J31+K31), (J31/(J31+K31)*O31), 0), 2)</f>
      </c>
      <c r="N31" s="2">
        <f>TRUNC(IF((J31+K31), (K31/(J31+K31)*O31), 0), 2)</f>
      </c>
      <c r="O31" s="2">
        <f>TRUNC(L31*E31,2)</f>
      </c>
      <c r="P31" s="4">
        <f>IF(O31&lt;=(Referencial!O31*1.05),"PREÇO VÁLIDO","PREÇO INVÁLIDO")</f>
      </c>
    </row>
    <row r="32" ht="25.0" customHeight="true">
      <c r="A32" t="s" s="4">
        <v>22</v>
      </c>
      <c r="B32" t="s" s="4">
        <v>60</v>
      </c>
      <c r="C32" t="s" s="4">
        <v>61</v>
      </c>
      <c r="D32" t="s" s="4">
        <v>62</v>
      </c>
      <c r="E32" t="n" s="4">
        <v>40.0</v>
      </c>
      <c r="F32" t="n" s="1">
        <v>69.11</v>
      </c>
      <c r="G32" t="n" s="1">
        <v>0.0</v>
      </c>
      <c r="H32" s="2">
        <f>TRUNC(F32+G32,2)</f>
      </c>
      <c r="I32" t="n" s="5">
        <v>15.0</v>
      </c>
      <c r="J32" s="2">
        <f>F32+(I32/100*F32)</f>
      </c>
      <c r="K32" s="2">
        <f>G32+(I32/100*G32)</f>
      </c>
      <c r="L32" s="2">
        <f>TRUNC(J32+K32,2)</f>
      </c>
      <c r="M32" s="2">
        <f>TRUNC(IF((J32+K32), (J32/(J32+K32)*O32), 0), 2)</f>
      </c>
      <c r="N32" s="2">
        <f>TRUNC(IF((J32+K32), (K32/(J32+K32)*O32), 0), 2)</f>
      </c>
      <c r="O32" s="2">
        <f>TRUNC(L32*E32,2)</f>
      </c>
      <c r="P32" s="4">
        <f>IF(O32&lt;=(Referencial!O32*1.05),"PREÇO VÁLIDO","PREÇO INVÁLIDO")</f>
      </c>
    </row>
    <row r="33" ht="25.0" customHeight="true">
      <c r="A33" t="s" s="4">
        <v>22</v>
      </c>
      <c r="B33" s="4"/>
      <c r="C33" t="s" s="4">
        <v>64</v>
      </c>
      <c r="D33" s="4"/>
      <c r="E33" t="n" s="4">
        <v>0.0</v>
      </c>
      <c r="F33" s="4"/>
      <c r="G33" s="4"/>
      <c r="H33" s="4"/>
      <c r="I33" s="5"/>
      <c r="J33" s="4"/>
      <c r="K33" s="4"/>
      <c r="L33" s="4"/>
      <c r="M33" s="4"/>
      <c r="N33" s="4"/>
      <c r="O33" s="4"/>
      <c r="P33" s="4">
        <f>IF(O33&lt;=(Referencial!O33*1.05),"PREÇO VÁLIDO","PREÇO INVÁLIDO")</f>
      </c>
    </row>
    <row r="34" ht="25.0" customHeight="true">
      <c r="A34" t="s" s="4">
        <v>22</v>
      </c>
      <c r="B34" t="s" s="4">
        <v>66</v>
      </c>
      <c r="C34" t="s" s="4">
        <v>67</v>
      </c>
      <c r="D34" t="s" s="4">
        <v>36</v>
      </c>
      <c r="E34" t="n" s="4">
        <v>1.0</v>
      </c>
      <c r="F34" t="n" s="1">
        <v>7795.17</v>
      </c>
      <c r="G34" t="n" s="1">
        <v>0.0</v>
      </c>
      <c r="H34" s="2">
        <f>TRUNC(F34+G34,2)</f>
      </c>
      <c r="I34" t="n" s="5">
        <v>41.63</v>
      </c>
      <c r="J34" s="2">
        <f>F34+(I34/100*F34)</f>
      </c>
      <c r="K34" s="2">
        <f>G34+(I34/100*G34)</f>
      </c>
      <c r="L34" s="2">
        <f>TRUNC(J34+K34,2)</f>
      </c>
      <c r="M34" s="2">
        <f>TRUNC(IF((J34+K34), (J34/(J34+K34)*O34), 0), 2)</f>
      </c>
      <c r="N34" s="2">
        <f>TRUNC(IF((J34+K34), (K34/(J34+K34)*O34), 0), 2)</f>
      </c>
      <c r="O34" s="2">
        <f>TRUNC(L34*E34,2)</f>
      </c>
      <c r="P34" s="4">
        <f>IF(O34&lt;=(Referencial!O34*1.05),"PREÇO VÁLIDO","PREÇO INVÁLIDO")</f>
      </c>
    </row>
    <row r="35">
      <c r="N35" t="s" s="8">
        <v>68</v>
      </c>
      <c r="O35" s="9">
        <f>TRUNC(SUM(O17:O34), 2)</f>
      </c>
    </row>
    <row r="36">
      <c r="N36" t="s" s="8">
        <v>69</v>
      </c>
      <c r="O36" s="9">
        <f>TRUNC(SUM(O35), 2)</f>
      </c>
    </row>
    <row r="38">
      <c r="A38">
        <f>CONCATENATE("Importa o presente valor total proposto em: ", TEXT(SUM(O35), "R$ #.###,#0"))</f>
      </c>
    </row>
    <row r="40">
      <c r="B40" t="s" s="11">
        <v>70</v>
      </c>
    </row>
    <row r="41">
      <c r="B41" t="s" s="11">
        <v>71</v>
      </c>
    </row>
  </sheetData>
  <autoFilter ref="A18:Q34"/>
  <mergeCells>
    <mergeCell ref="B1:F1"/>
    <mergeCell ref="B2:F2"/>
    <mergeCell ref="B3:F3"/>
    <mergeCell ref="A4:G4"/>
    <mergeCell ref="B6:D6"/>
  </mergeCells>
  <pageMargins bottom="0.4" footer="0.3" header="0.3" left="0.4" right="0.4" top="0.4"/>
  <pageSetup orientation="landscape" paperSize="9"/>
  <headerFooter>
    <oddFooter>&amp;Lteste</oddFooter>
  </headerFooter>
  <drawing r:id="rId1"/>
  <legacyDrawing r:id="rId3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2025-08-22T19:33:48Z</dcterms:created>
  <dc:creator>Apache POI</dc:creator>
</cp:coreProperties>
</file>