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IE-GABA-DIAF-GELIC\Licitacoes\COLIC 2 - PROCEDIMENTOS\Editais\2025\Pregão\PE 0206-2025 - Sistema Climatização Hall Recepção - SIE\Anexo IV\"/>
    </mc:Choice>
  </mc:AlternateContent>
  <xr:revisionPtr revIDLastSave="0" documentId="13_ncr:1_{3CD17334-1016-4AE2-86E4-0B6921386B58}" xr6:coauthVersionLast="36" xr6:coauthVersionMax="36" xr10:uidLastSave="{00000000-0000-0000-0000-000000000000}"/>
  <bookViews>
    <workbookView xWindow="0" yWindow="0" windowWidth="16170" windowHeight="1770" xr2:uid="{00000000-000D-0000-FFFF-FFFF00000000}"/>
  </bookViews>
  <sheets>
    <sheet name="Proposta" sheetId="1" r:id="rId1"/>
    <sheet name="Referencial" sheetId="2" r:id="rId2"/>
  </sheets>
  <definedNames>
    <definedName name="_xlnm._FilterDatabase" localSheetId="0" hidden="1">Proposta!$A$18:$Q$59</definedName>
    <definedName name="_xlnm._FilterDatabase" localSheetId="1" hidden="1">Referencial!$A$18:$Q$59</definedName>
  </definedNames>
  <calcPr calcId="191029"/>
</workbook>
</file>

<file path=xl/calcChain.xml><?xml version="1.0" encoding="utf-8"?>
<calcChain xmlns="http://schemas.openxmlformats.org/spreadsheetml/2006/main">
  <c r="P59" i="2" l="1"/>
  <c r="O59" i="2"/>
  <c r="N59" i="2"/>
  <c r="M59" i="2"/>
  <c r="L59" i="2"/>
  <c r="K59" i="2"/>
  <c r="J59" i="2"/>
  <c r="H59" i="2"/>
  <c r="L57" i="2"/>
  <c r="O57" i="2" s="1"/>
  <c r="K57" i="2"/>
  <c r="J57" i="2"/>
  <c r="H57" i="2"/>
  <c r="L56" i="2"/>
  <c r="O56" i="2" s="1"/>
  <c r="K56" i="2"/>
  <c r="J56" i="2"/>
  <c r="H56" i="2"/>
  <c r="K55" i="2"/>
  <c r="J55" i="2"/>
  <c r="L55" i="2" s="1"/>
  <c r="O55" i="2" s="1"/>
  <c r="H55" i="2"/>
  <c r="L54" i="2"/>
  <c r="O54" i="2" s="1"/>
  <c r="K54" i="2"/>
  <c r="J54" i="2"/>
  <c r="H54" i="2"/>
  <c r="K53" i="2"/>
  <c r="J53" i="2"/>
  <c r="H53" i="2"/>
  <c r="K52" i="2"/>
  <c r="J52" i="2"/>
  <c r="H52" i="2"/>
  <c r="L51" i="2"/>
  <c r="O51" i="2" s="1"/>
  <c r="K51" i="2"/>
  <c r="J51" i="2"/>
  <c r="N51" i="2" s="1"/>
  <c r="H51" i="2"/>
  <c r="K50" i="2"/>
  <c r="J50" i="2"/>
  <c r="L50" i="2" s="1"/>
  <c r="O50" i="2" s="1"/>
  <c r="H50" i="2"/>
  <c r="L49" i="2"/>
  <c r="O49" i="2" s="1"/>
  <c r="K49" i="2"/>
  <c r="J49" i="2"/>
  <c r="H49" i="2"/>
  <c r="K48" i="2"/>
  <c r="J48" i="2"/>
  <c r="H48" i="2"/>
  <c r="K47" i="2"/>
  <c r="J47" i="2"/>
  <c r="H47" i="2"/>
  <c r="L46" i="2"/>
  <c r="O46" i="2" s="1"/>
  <c r="K46" i="2"/>
  <c r="J46" i="2"/>
  <c r="N46" i="2" s="1"/>
  <c r="H46" i="2"/>
  <c r="K45" i="2"/>
  <c r="J45" i="2"/>
  <c r="L45" i="2" s="1"/>
  <c r="O45" i="2" s="1"/>
  <c r="H45" i="2"/>
  <c r="L44" i="2"/>
  <c r="O44" i="2" s="1"/>
  <c r="K44" i="2"/>
  <c r="J44" i="2"/>
  <c r="H44" i="2"/>
  <c r="K42" i="2"/>
  <c r="J42" i="2"/>
  <c r="H42" i="2"/>
  <c r="K41" i="2"/>
  <c r="J41" i="2"/>
  <c r="H41" i="2"/>
  <c r="L40" i="2"/>
  <c r="O40" i="2" s="1"/>
  <c r="K40" i="2"/>
  <c r="J40" i="2"/>
  <c r="N40" i="2" s="1"/>
  <c r="H40" i="2"/>
  <c r="K39" i="2"/>
  <c r="J39" i="2"/>
  <c r="L39" i="2" s="1"/>
  <c r="O39" i="2" s="1"/>
  <c r="H39" i="2"/>
  <c r="L38" i="2"/>
  <c r="O38" i="2" s="1"/>
  <c r="K38" i="2"/>
  <c r="J38" i="2"/>
  <c r="H38" i="2"/>
  <c r="K37" i="2"/>
  <c r="J37" i="2"/>
  <c r="H37" i="2"/>
  <c r="K36" i="2"/>
  <c r="J36" i="2"/>
  <c r="H36" i="2"/>
  <c r="L35" i="2"/>
  <c r="O35" i="2" s="1"/>
  <c r="K35" i="2"/>
  <c r="J35" i="2"/>
  <c r="H35" i="2"/>
  <c r="K33" i="2"/>
  <c r="J33" i="2"/>
  <c r="L33" i="2" s="1"/>
  <c r="O33" i="2" s="1"/>
  <c r="H33" i="2"/>
  <c r="L32" i="2"/>
  <c r="O32" i="2" s="1"/>
  <c r="K32" i="2"/>
  <c r="J32" i="2"/>
  <c r="H32" i="2"/>
  <c r="K31" i="2"/>
  <c r="J31" i="2"/>
  <c r="H31" i="2"/>
  <c r="K30" i="2"/>
  <c r="J30" i="2"/>
  <c r="H30" i="2"/>
  <c r="L29" i="2"/>
  <c r="O29" i="2" s="1"/>
  <c r="K29" i="2"/>
  <c r="J29" i="2"/>
  <c r="N29" i="2" s="1"/>
  <c r="H29" i="2"/>
  <c r="K28" i="2"/>
  <c r="J28" i="2"/>
  <c r="L28" i="2" s="1"/>
  <c r="O28" i="2" s="1"/>
  <c r="H28" i="2"/>
  <c r="L27" i="2"/>
  <c r="O27" i="2" s="1"/>
  <c r="K27" i="2"/>
  <c r="J27" i="2"/>
  <c r="H27" i="2"/>
  <c r="K26" i="2"/>
  <c r="J26" i="2"/>
  <c r="H26" i="2"/>
  <c r="K25" i="2"/>
  <c r="J25" i="2"/>
  <c r="H25" i="2"/>
  <c r="L24" i="2"/>
  <c r="O24" i="2" s="1"/>
  <c r="K24" i="2"/>
  <c r="J24" i="2"/>
  <c r="N24" i="2" s="1"/>
  <c r="H24" i="2"/>
  <c r="K22" i="2"/>
  <c r="J22" i="2"/>
  <c r="L22" i="2" s="1"/>
  <c r="O22" i="2" s="1"/>
  <c r="H22" i="2"/>
  <c r="L21" i="2"/>
  <c r="O21" i="2" s="1"/>
  <c r="K21" i="2"/>
  <c r="J21" i="2"/>
  <c r="H21" i="2"/>
  <c r="K59" i="1"/>
  <c r="J59" i="1"/>
  <c r="N59" i="1" s="1"/>
  <c r="H59" i="1"/>
  <c r="K57" i="1"/>
  <c r="M57" i="1" s="1"/>
  <c r="J57" i="1"/>
  <c r="N57" i="1" s="1"/>
  <c r="H57" i="1"/>
  <c r="N56" i="1"/>
  <c r="M56" i="1"/>
  <c r="K56" i="1"/>
  <c r="J56" i="1"/>
  <c r="L56" i="1" s="1"/>
  <c r="O56" i="1" s="1"/>
  <c r="H56" i="1"/>
  <c r="M55" i="1"/>
  <c r="K55" i="1"/>
  <c r="J55" i="1"/>
  <c r="L55" i="1" s="1"/>
  <c r="O55" i="1" s="1"/>
  <c r="H55" i="1"/>
  <c r="K54" i="1"/>
  <c r="M54" i="1" s="1"/>
  <c r="J54" i="1"/>
  <c r="N54" i="1" s="1"/>
  <c r="H54" i="1"/>
  <c r="K53" i="1"/>
  <c r="N53" i="1" s="1"/>
  <c r="J53" i="1"/>
  <c r="H53" i="1"/>
  <c r="K52" i="1"/>
  <c r="J52" i="1"/>
  <c r="N52" i="1" s="1"/>
  <c r="H52" i="1"/>
  <c r="K51" i="1"/>
  <c r="J51" i="1"/>
  <c r="L51" i="1" s="1"/>
  <c r="O51" i="1" s="1"/>
  <c r="H51" i="1"/>
  <c r="K50" i="1"/>
  <c r="M50" i="1" s="1"/>
  <c r="J50" i="1"/>
  <c r="H50" i="1"/>
  <c r="K49" i="1"/>
  <c r="J49" i="1"/>
  <c r="L49" i="1" s="1"/>
  <c r="O49" i="1" s="1"/>
  <c r="H49" i="1"/>
  <c r="M48" i="1"/>
  <c r="L48" i="1"/>
  <c r="O48" i="1" s="1"/>
  <c r="K48" i="1"/>
  <c r="J48" i="1"/>
  <c r="N48" i="1" s="1"/>
  <c r="H48" i="1"/>
  <c r="N47" i="1"/>
  <c r="K47" i="1"/>
  <c r="J47" i="1"/>
  <c r="M47" i="1" s="1"/>
  <c r="H47" i="1"/>
  <c r="K46" i="1"/>
  <c r="J46" i="1"/>
  <c r="M46" i="1" s="1"/>
  <c r="H46" i="1"/>
  <c r="N45" i="1"/>
  <c r="M45" i="1"/>
  <c r="L45" i="1"/>
  <c r="O45" i="1" s="1"/>
  <c r="K45" i="1"/>
  <c r="J45" i="1"/>
  <c r="H45" i="1"/>
  <c r="N44" i="1"/>
  <c r="M44" i="1"/>
  <c r="L44" i="1"/>
  <c r="O44" i="1" s="1"/>
  <c r="K44" i="1"/>
  <c r="J44" i="1"/>
  <c r="H44" i="1"/>
  <c r="K42" i="1"/>
  <c r="J42" i="1"/>
  <c r="N42" i="1" s="1"/>
  <c r="H42" i="1"/>
  <c r="K41" i="1"/>
  <c r="J41" i="1"/>
  <c r="M41" i="1" s="1"/>
  <c r="H41" i="1"/>
  <c r="M40" i="1"/>
  <c r="L40" i="1"/>
  <c r="O40" i="1" s="1"/>
  <c r="K40" i="1"/>
  <c r="J40" i="1"/>
  <c r="N40" i="1" s="1"/>
  <c r="H40" i="1"/>
  <c r="K39" i="1"/>
  <c r="J39" i="1"/>
  <c r="N39" i="1" s="1"/>
  <c r="H39" i="1"/>
  <c r="K38" i="1"/>
  <c r="J38" i="1"/>
  <c r="N38" i="1" s="1"/>
  <c r="H38" i="1"/>
  <c r="K37" i="1"/>
  <c r="J37" i="1"/>
  <c r="N37" i="1" s="1"/>
  <c r="H37" i="1"/>
  <c r="K36" i="1"/>
  <c r="M36" i="1" s="1"/>
  <c r="J36" i="1"/>
  <c r="N36" i="1" s="1"/>
  <c r="H36" i="1"/>
  <c r="N35" i="1"/>
  <c r="M35" i="1"/>
  <c r="K35" i="1"/>
  <c r="J35" i="1"/>
  <c r="L35" i="1" s="1"/>
  <c r="O35" i="1" s="1"/>
  <c r="H35" i="1"/>
  <c r="M33" i="1"/>
  <c r="K33" i="1"/>
  <c r="J33" i="1"/>
  <c r="L33" i="1" s="1"/>
  <c r="O33" i="1" s="1"/>
  <c r="H33" i="1"/>
  <c r="K32" i="1"/>
  <c r="M32" i="1" s="1"/>
  <c r="J32" i="1"/>
  <c r="N32" i="1" s="1"/>
  <c r="H32" i="1"/>
  <c r="K31" i="1"/>
  <c r="M31" i="1" s="1"/>
  <c r="J31" i="1"/>
  <c r="H31" i="1"/>
  <c r="K30" i="1"/>
  <c r="J30" i="1"/>
  <c r="N30" i="1" s="1"/>
  <c r="H30" i="1"/>
  <c r="K29" i="1"/>
  <c r="J29" i="1"/>
  <c r="M29" i="1" s="1"/>
  <c r="H29" i="1"/>
  <c r="K28" i="1"/>
  <c r="M28" i="1" s="1"/>
  <c r="J28" i="1"/>
  <c r="H28" i="1"/>
  <c r="K27" i="1"/>
  <c r="J27" i="1"/>
  <c r="N27" i="1" s="1"/>
  <c r="H27" i="1"/>
  <c r="K26" i="1"/>
  <c r="J26" i="1"/>
  <c r="N26" i="1" s="1"/>
  <c r="H26" i="1"/>
  <c r="N25" i="1"/>
  <c r="K25" i="1"/>
  <c r="J25" i="1"/>
  <c r="M25" i="1" s="1"/>
  <c r="H25" i="1"/>
  <c r="K24" i="1"/>
  <c r="J24" i="1"/>
  <c r="M24" i="1" s="1"/>
  <c r="H24" i="1"/>
  <c r="N22" i="1"/>
  <c r="M22" i="1"/>
  <c r="L22" i="1"/>
  <c r="O22" i="1" s="1"/>
  <c r="K22" i="1"/>
  <c r="J22" i="1"/>
  <c r="H22" i="1"/>
  <c r="N21" i="1"/>
  <c r="M21" i="1"/>
  <c r="L21" i="1"/>
  <c r="O21" i="1" s="1"/>
  <c r="K21" i="1"/>
  <c r="J21" i="1"/>
  <c r="H21" i="1"/>
  <c r="P54" i="2" l="1"/>
  <c r="N54" i="2"/>
  <c r="M54" i="2"/>
  <c r="P56" i="1"/>
  <c r="Q56" i="1"/>
  <c r="Q40" i="1"/>
  <c r="P40" i="1"/>
  <c r="P39" i="2"/>
  <c r="N39" i="2"/>
  <c r="M39" i="2"/>
  <c r="M46" i="2"/>
  <c r="P46" i="2"/>
  <c r="N49" i="2"/>
  <c r="P49" i="2"/>
  <c r="M49" i="2"/>
  <c r="Q45" i="1"/>
  <c r="P45" i="1"/>
  <c r="M38" i="2"/>
  <c r="P38" i="2"/>
  <c r="N38" i="2"/>
  <c r="N32" i="2"/>
  <c r="P32" i="2"/>
  <c r="M32" i="2"/>
  <c r="N27" i="2"/>
  <c r="P27" i="2"/>
  <c r="M27" i="2"/>
  <c r="M40" i="2"/>
  <c r="P40" i="2"/>
  <c r="P55" i="1"/>
  <c r="Q55" i="1"/>
  <c r="M29" i="2"/>
  <c r="P29" i="2"/>
  <c r="P44" i="2"/>
  <c r="M44" i="2"/>
  <c r="N44" i="2"/>
  <c r="M45" i="2"/>
  <c r="P45" i="2"/>
  <c r="N45" i="2"/>
  <c r="P28" i="2"/>
  <c r="N28" i="2"/>
  <c r="M28" i="2"/>
  <c r="N35" i="2"/>
  <c r="Q44" i="1"/>
  <c r="P44" i="1"/>
  <c r="Q49" i="1"/>
  <c r="P49" i="1"/>
  <c r="M24" i="2"/>
  <c r="P24" i="2"/>
  <c r="N56" i="2"/>
  <c r="M56" i="2"/>
  <c r="P56" i="2"/>
  <c r="O60" i="1"/>
  <c r="Q21" i="1"/>
  <c r="P21" i="1"/>
  <c r="M51" i="2"/>
  <c r="P51" i="2"/>
  <c r="P57" i="2"/>
  <c r="N57" i="2"/>
  <c r="M57" i="2"/>
  <c r="M33" i="2"/>
  <c r="P33" i="2"/>
  <c r="N33" i="2"/>
  <c r="Q22" i="1"/>
  <c r="P22" i="1"/>
  <c r="N53" i="2"/>
  <c r="N21" i="2"/>
  <c r="M21" i="2"/>
  <c r="P21" i="2"/>
  <c r="N41" i="2"/>
  <c r="M22" i="2"/>
  <c r="P22" i="2"/>
  <c r="N22" i="2"/>
  <c r="P55" i="2"/>
  <c r="N55" i="2"/>
  <c r="M55" i="2"/>
  <c r="N50" i="2"/>
  <c r="P50" i="2"/>
  <c r="M50" i="2"/>
  <c r="Q33" i="1"/>
  <c r="P33" i="1"/>
  <c r="Q51" i="1"/>
  <c r="P51" i="1"/>
  <c r="P35" i="1"/>
  <c r="Q35" i="1"/>
  <c r="M35" i="2"/>
  <c r="P35" i="2"/>
  <c r="N28" i="1"/>
  <c r="N24" i="1"/>
  <c r="N55" i="1"/>
  <c r="L29" i="1"/>
  <c r="O29" i="1" s="1"/>
  <c r="L32" i="1"/>
  <c r="O32" i="1" s="1"/>
  <c r="L54" i="1"/>
  <c r="O54" i="1" s="1"/>
  <c r="M52" i="1"/>
  <c r="N50" i="1"/>
  <c r="L31" i="1"/>
  <c r="O31" i="1" s="1"/>
  <c r="L53" i="1"/>
  <c r="O53" i="1" s="1"/>
  <c r="M53" i="1"/>
  <c r="N31" i="1"/>
  <c r="M51" i="1"/>
  <c r="L25" i="2"/>
  <c r="O25" i="2" s="1"/>
  <c r="P25" i="2" s="1"/>
  <c r="L30" i="2"/>
  <c r="O30" i="2" s="1"/>
  <c r="P30" i="2" s="1"/>
  <c r="L36" i="2"/>
  <c r="O36" i="2" s="1"/>
  <c r="P36" i="2" s="1"/>
  <c r="L41" i="2"/>
  <c r="O41" i="2" s="1"/>
  <c r="P41" i="2" s="1"/>
  <c r="L47" i="2"/>
  <c r="O47" i="2" s="1"/>
  <c r="P47" i="2" s="1"/>
  <c r="L52" i="2"/>
  <c r="O52" i="2" s="1"/>
  <c r="P52" i="2" s="1"/>
  <c r="M30" i="1"/>
  <c r="M53" i="2"/>
  <c r="L28" i="1"/>
  <c r="O28" i="1" s="1"/>
  <c r="M38" i="1"/>
  <c r="N46" i="1"/>
  <c r="N33" i="1"/>
  <c r="N41" i="1"/>
  <c r="L27" i="1"/>
  <c r="O27" i="1" s="1"/>
  <c r="N29" i="1"/>
  <c r="M39" i="1"/>
  <c r="N51" i="1"/>
  <c r="M27" i="1"/>
  <c r="L37" i="1"/>
  <c r="O37" i="1" s="1"/>
  <c r="M49" i="1"/>
  <c r="L25" i="1"/>
  <c r="O25" i="1" s="1"/>
  <c r="M37" i="1"/>
  <c r="L47" i="1"/>
  <c r="O47" i="1" s="1"/>
  <c r="N49" i="1"/>
  <c r="M59" i="1"/>
  <c r="L26" i="1"/>
  <c r="O26" i="1" s="1"/>
  <c r="L41" i="1"/>
  <c r="O41" i="1" s="1"/>
  <c r="L39" i="1"/>
  <c r="O39" i="1" s="1"/>
  <c r="L59" i="1"/>
  <c r="O59" i="1" s="1"/>
  <c r="L42" i="1"/>
  <c r="O42" i="1" s="1"/>
  <c r="L30" i="1"/>
  <c r="O30" i="1" s="1"/>
  <c r="M42" i="1"/>
  <c r="L52" i="1"/>
  <c r="O52" i="1" s="1"/>
  <c r="L26" i="2"/>
  <c r="O26" i="2" s="1"/>
  <c r="P26" i="2" s="1"/>
  <c r="L31" i="2"/>
  <c r="O31" i="2" s="1"/>
  <c r="P31" i="2" s="1"/>
  <c r="L37" i="2"/>
  <c r="O37" i="2" s="1"/>
  <c r="P37" i="2" s="1"/>
  <c r="L42" i="2"/>
  <c r="O42" i="2" s="1"/>
  <c r="P42" i="2" s="1"/>
  <c r="L48" i="2"/>
  <c r="O48" i="2" s="1"/>
  <c r="P48" i="2" s="1"/>
  <c r="L53" i="2"/>
  <c r="O53" i="2" s="1"/>
  <c r="P53" i="2" s="1"/>
  <c r="L50" i="1"/>
  <c r="O50" i="1" s="1"/>
  <c r="L38" i="1"/>
  <c r="O38" i="1" s="1"/>
  <c r="M26" i="1"/>
  <c r="L36" i="1"/>
  <c r="O36" i="1" s="1"/>
  <c r="L57" i="1"/>
  <c r="O57" i="1" s="1"/>
  <c r="L24" i="1"/>
  <c r="O24" i="1" s="1"/>
  <c r="L46" i="1"/>
  <c r="O46" i="1" s="1"/>
  <c r="M30" i="2" l="1"/>
  <c r="P42" i="1"/>
  <c r="Q42" i="1"/>
  <c r="Q57" i="1"/>
  <c r="P57" i="1"/>
  <c r="Q54" i="1"/>
  <c r="P54" i="1"/>
  <c r="N30" i="2"/>
  <c r="N47" i="2"/>
  <c r="N36" i="2"/>
  <c r="Q30" i="1"/>
  <c r="P30" i="1"/>
  <c r="Q59" i="1"/>
  <c r="P59" i="1"/>
  <c r="Q31" i="1"/>
  <c r="P31" i="1"/>
  <c r="Q24" i="1"/>
  <c r="P24" i="1"/>
  <c r="P36" i="1"/>
  <c r="Q36" i="1"/>
  <c r="Q28" i="1"/>
  <c r="P28" i="1"/>
  <c r="Q32" i="1"/>
  <c r="P32" i="1"/>
  <c r="N26" i="2"/>
  <c r="N42" i="2"/>
  <c r="M41" i="2"/>
  <c r="M25" i="2"/>
  <c r="M52" i="2"/>
  <c r="P48" i="1"/>
  <c r="M36" i="2"/>
  <c r="M26" i="2"/>
  <c r="M48" i="2"/>
  <c r="Q25" i="1"/>
  <c r="P25" i="1"/>
  <c r="Q37" i="1"/>
  <c r="P37" i="1"/>
  <c r="Q48" i="1"/>
  <c r="P53" i="1"/>
  <c r="Q53" i="1"/>
  <c r="Q46" i="1"/>
  <c r="P46" i="1"/>
  <c r="P39" i="1"/>
  <c r="Q39" i="1"/>
  <c r="N52" i="2"/>
  <c r="Q50" i="1"/>
  <c r="P50" i="1"/>
  <c r="N48" i="2"/>
  <c r="M37" i="2"/>
  <c r="M47" i="2"/>
  <c r="Q52" i="1"/>
  <c r="P52" i="1"/>
  <c r="O60" i="2"/>
  <c r="N31" i="2"/>
  <c r="Q27" i="1"/>
  <c r="P27" i="1"/>
  <c r="Q41" i="1"/>
  <c r="P41" i="1"/>
  <c r="Q26" i="1"/>
  <c r="P26" i="1"/>
  <c r="P38" i="1"/>
  <c r="Q38" i="1"/>
  <c r="N37" i="2"/>
  <c r="Q29" i="1"/>
  <c r="P29" i="1"/>
  <c r="Q47" i="1"/>
  <c r="P47" i="1"/>
  <c r="M42" i="2"/>
  <c r="M31" i="2"/>
  <c r="O61" i="1"/>
  <c r="A63" i="1"/>
  <c r="N25" i="2"/>
  <c r="A63" i="2" l="1"/>
  <c r="O61" i="2"/>
  <c r="H10" i="1"/>
  <c r="I10" i="1"/>
  <c r="H10" i="2" l="1"/>
  <c r="I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1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R$ 15302,80
Equipamento: R$ 0,00
Incidencia: R$ 0,00
Subserviço: R$ 679,72
</t>
        </r>
      </text>
    </comment>
    <comment ref="F22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Material: R$ 6909,19
Equipamento: R$ 0,00
Incidencia: R$ 0,00
Subserviço: R$ 180,93
</t>
        </r>
      </text>
    </comment>
    <comment ref="F23" authorId="0" shapeId="0" xr:uid="{00000000-0006-0000-0000-00000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4" authorId="0" shapeId="0" xr:uid="{00000000-0006-0000-0000-000006000000}">
      <text>
        <r>
          <rPr>
            <sz val="11"/>
            <color indexed="8"/>
            <rFont val="Calibri"/>
            <family val="2"/>
            <scheme val="minor"/>
          </rPr>
          <t xml:space="preserve">Material: R$ 44,92
Equipamento: R$ 0,00
Incidencia: R$ 0,00
Subserviço: R$ 0,00
</t>
        </r>
      </text>
    </comment>
    <comment ref="F25" authorId="0" shapeId="0" xr:uid="{00000000-0006-0000-0000-000007000000}">
      <text>
        <r>
          <rPr>
            <sz val="11"/>
            <color indexed="8"/>
            <rFont val="Calibri"/>
            <family val="2"/>
            <scheme val="minor"/>
          </rPr>
          <t xml:space="preserve">Material: R$ 97,83
Equipamento: R$ 0,00
Incidencia: R$ 0,00
Subserviço: R$ 15,15
</t>
        </r>
      </text>
    </comment>
    <comment ref="F26" authorId="0" shapeId="0" xr:uid="{00000000-0006-0000-0000-000008000000}">
      <text>
        <r>
          <rPr>
            <sz val="11"/>
            <color indexed="8"/>
            <rFont val="Calibri"/>
            <family val="2"/>
            <scheme val="minor"/>
          </rPr>
          <t xml:space="preserve">Material: R$ 70,19
Equipamento: R$ 0,00
Incidencia: R$ 0,00
Subserviço: R$ 0,00
</t>
        </r>
      </text>
    </comment>
    <comment ref="F27" authorId="0" shapeId="0" xr:uid="{00000000-0006-0000-0000-000009000000}">
      <text>
        <r>
          <rPr>
            <sz val="11"/>
            <color indexed="8"/>
            <rFont val="Calibri"/>
            <family val="2"/>
            <scheme val="minor"/>
          </rPr>
          <t xml:space="preserve">Material: R$ 51,75
Equipamento: R$ 0,00
Incidencia: R$ 0,00
Subserviço: R$ 15,66
</t>
        </r>
      </text>
    </comment>
    <comment ref="F28" authorId="0" shapeId="0" xr:uid="{00000000-0006-0000-0000-00000A000000}">
      <text>
        <r>
          <rPr>
            <sz val="11"/>
            <color indexed="8"/>
            <rFont val="Calibri"/>
            <family val="2"/>
            <scheme val="minor"/>
          </rPr>
          <t xml:space="preserve">Material: R$ 56,33
Equipamento: R$ 0,00
Incidencia: R$ 0,00
Subserviço: R$ 21,10
</t>
        </r>
      </text>
    </comment>
    <comment ref="F29" authorId="0" shapeId="0" xr:uid="{00000000-0006-0000-0000-00000B000000}">
      <text>
        <r>
          <rPr>
            <sz val="11"/>
            <color indexed="8"/>
            <rFont val="Calibri"/>
            <family val="2"/>
            <scheme val="minor"/>
          </rPr>
          <t xml:space="preserve">Material: R$ 6,01
Equipamento: R$ 0,00
Incidencia: R$ 0,00
Subserviço: R$ 0,00
</t>
        </r>
      </text>
    </comment>
    <comment ref="F30" authorId="0" shapeId="0" xr:uid="{00000000-0006-0000-0000-00000C000000}">
      <text>
        <r>
          <rPr>
            <sz val="11"/>
            <color indexed="8"/>
            <rFont val="Calibri"/>
            <family val="2"/>
            <scheme val="minor"/>
          </rPr>
          <t xml:space="preserve">Material: R$ 2,80
Equipamento: R$ 0,00
Incidencia: R$ 0,00
Subserviço: R$ 0,00
</t>
        </r>
      </text>
    </comment>
    <comment ref="F31" authorId="0" shapeId="0" xr:uid="{00000000-0006-0000-0000-00000D000000}">
      <text>
        <r>
          <rPr>
            <sz val="11"/>
            <color indexed="8"/>
            <rFont val="Calibri"/>
            <family val="2"/>
            <scheme val="minor"/>
          </rPr>
          <t xml:space="preserve">Material: R$ 6,14
Equipamento: R$ 0,00
Incidencia: R$ 0,00
Subserviço: R$ 0,00
</t>
        </r>
      </text>
    </comment>
    <comment ref="F32" authorId="0" shapeId="0" xr:uid="{00000000-0006-0000-0000-00000E000000}">
      <text>
        <r>
          <rPr>
            <sz val="11"/>
            <color indexed="8"/>
            <rFont val="Calibri"/>
            <family val="2"/>
            <scheme val="minor"/>
          </rPr>
          <t xml:space="preserve">Material: R$ 3,44
Equipamento: R$ 0,00
Incidencia: R$ 0,00
Subserviço: R$ 19,99
</t>
        </r>
      </text>
    </comment>
    <comment ref="F33" authorId="0" shapeId="0" xr:uid="{00000000-0006-0000-0000-00000F000000}">
      <text>
        <r>
          <rPr>
            <sz val="11"/>
            <color indexed="8"/>
            <rFont val="Calibri"/>
            <family val="2"/>
            <scheme val="minor"/>
          </rPr>
          <t xml:space="preserve">Material: R$ 13,55
Equipamento: R$ 0,00
Incidencia: R$ 0,00
Subserviço: R$ 7,74
</t>
        </r>
      </text>
    </comment>
    <comment ref="F34" authorId="0" shapeId="0" xr:uid="{00000000-0006-0000-0000-000010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5" authorId="0" shapeId="0" xr:uid="{00000000-0006-0000-0000-000011000000}">
      <text>
        <r>
          <rPr>
            <sz val="11"/>
            <color indexed="8"/>
            <rFont val="Calibri"/>
            <family val="2"/>
            <scheme val="minor"/>
          </rPr>
          <t xml:space="preserve">Material: R$ 0,34
Equipamento: R$ 0,00
Incidencia: R$ 0,00
Subserviço: R$ 0,00
</t>
        </r>
      </text>
    </comment>
    <comment ref="F36" authorId="0" shapeId="0" xr:uid="{00000000-0006-0000-0000-000012000000}">
      <text>
        <r>
          <rPr>
            <sz val="11"/>
            <color indexed="8"/>
            <rFont val="Calibri"/>
            <family val="2"/>
            <scheme val="minor"/>
          </rPr>
          <t xml:space="preserve">Material: R$ 59,98
Equipamento: R$ 0,00
Incidencia: R$ 0,00
Subserviço: R$ 0,00
</t>
        </r>
      </text>
    </comment>
    <comment ref="F37" authorId="0" shapeId="0" xr:uid="{00000000-0006-0000-0000-000013000000}">
      <text>
        <r>
          <rPr>
            <sz val="11"/>
            <color indexed="8"/>
            <rFont val="Calibri"/>
            <family val="2"/>
            <scheme val="minor"/>
          </rPr>
          <t xml:space="preserve">Material: R$ 6,64
Equipamento: R$ 0,00
Incidencia: R$ 0,00
Subserviço: R$ 0,00
</t>
        </r>
      </text>
    </comment>
    <comment ref="F38" authorId="0" shapeId="0" xr:uid="{00000000-0006-0000-0000-000014000000}">
      <text>
        <r>
          <rPr>
            <sz val="11"/>
            <color indexed="8"/>
            <rFont val="Calibri"/>
            <family val="2"/>
            <scheme val="minor"/>
          </rPr>
          <t xml:space="preserve">Material: R$ 21,57
Equipamento: R$ 0,00
Incidencia: R$ 0,00
Subserviço: R$ 0,00
</t>
        </r>
      </text>
    </comment>
    <comment ref="F39" authorId="0" shapeId="0" xr:uid="{00000000-0006-0000-0000-000015000000}">
      <text>
        <r>
          <rPr>
            <sz val="11"/>
            <color indexed="8"/>
            <rFont val="Calibri"/>
            <family val="2"/>
            <scheme val="minor"/>
          </rPr>
          <t xml:space="preserve">Material: R$ 8,21
Equipamento: R$ 0,00
Incidencia: R$ 0,00
Subserviço: R$ 0,00
</t>
        </r>
      </text>
    </comment>
    <comment ref="F40" authorId="0" shapeId="0" xr:uid="{00000000-0006-0000-0000-000016000000}">
      <text>
        <r>
          <rPr>
            <sz val="11"/>
            <color indexed="8"/>
            <rFont val="Calibri"/>
            <family val="2"/>
            <scheme val="minor"/>
          </rPr>
          <t xml:space="preserve">Material: R$ 3,54
Equipamento: R$ 0,00
Incidencia: R$ 0,00
Subserviço: R$ 0,00
</t>
        </r>
      </text>
    </comment>
    <comment ref="F41" authorId="0" shapeId="0" xr:uid="{00000000-0006-0000-0000-000017000000}">
      <text>
        <r>
          <rPr>
            <sz val="11"/>
            <color indexed="8"/>
            <rFont val="Calibri"/>
            <family val="2"/>
            <scheme val="minor"/>
          </rPr>
          <t xml:space="preserve">Material: R$ 17,97
Equipamento: R$ 0,00
Incidencia: R$ 0,00
Subserviço: R$ 0,00
</t>
        </r>
      </text>
    </comment>
    <comment ref="F42" authorId="0" shapeId="0" xr:uid="{00000000-0006-0000-0000-000018000000}">
      <text>
        <r>
          <rPr>
            <sz val="11"/>
            <color indexed="8"/>
            <rFont val="Calibri"/>
            <family val="2"/>
            <scheme val="minor"/>
          </rPr>
          <t xml:space="preserve">Material: R$ 7,73
Equipamento: R$ 0,00
Incidencia: R$ 0,00
Subserviço: R$ 0,00
</t>
        </r>
      </text>
    </comment>
    <comment ref="F43" authorId="0" shapeId="0" xr:uid="{00000000-0006-0000-0000-00001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44" authorId="0" shapeId="0" xr:uid="{00000000-0006-0000-0000-00001A000000}">
      <text>
        <r>
          <rPr>
            <sz val="11"/>
            <color indexed="8"/>
            <rFont val="Calibri"/>
            <family val="2"/>
            <scheme val="minor"/>
          </rPr>
          <t xml:space="preserve">Material: R$ 5,50
Equipamento: R$ 0,00
Incidencia: R$ 0,00
Subserviço: R$ 0,00
</t>
        </r>
      </text>
    </comment>
    <comment ref="F45" authorId="0" shapeId="0" xr:uid="{00000000-0006-0000-0000-00001B000000}">
      <text>
        <r>
          <rPr>
            <sz val="11"/>
            <color indexed="8"/>
            <rFont val="Calibri"/>
            <family val="2"/>
            <scheme val="minor"/>
          </rPr>
          <t xml:space="preserve">Material: R$ 7,85
Equipamento: R$ 0,00
Incidencia: R$ 0,00
Subserviço: R$ 0,00
</t>
        </r>
      </text>
    </comment>
    <comment ref="F46" authorId="0" shapeId="0" xr:uid="{00000000-0006-0000-0000-00001C000000}">
      <text>
        <r>
          <rPr>
            <sz val="11"/>
            <color indexed="8"/>
            <rFont val="Calibri"/>
            <family val="2"/>
            <scheme val="minor"/>
          </rPr>
          <t xml:space="preserve">Material: R$ 36,20
Equipamento: R$ 0,00
Incidencia: R$ 0,00
Subserviço: R$ 21,26
</t>
        </r>
      </text>
    </comment>
    <comment ref="F47" authorId="0" shapeId="0" xr:uid="{00000000-0006-0000-0000-00001D000000}">
      <text>
        <r>
          <rPr>
            <sz val="11"/>
            <color indexed="8"/>
            <rFont val="Calibri"/>
            <family val="2"/>
            <scheme val="minor"/>
          </rPr>
          <t xml:space="preserve">Material: R$ 21,25
Equipamento: R$ 0,00
Incidencia: R$ 0,00
Subserviço: R$ 0,00
</t>
        </r>
      </text>
    </comment>
    <comment ref="F48" authorId="0" shapeId="0" xr:uid="{00000000-0006-0000-0000-00001E000000}">
      <text>
        <r>
          <rPr>
            <sz val="11"/>
            <color indexed="8"/>
            <rFont val="Calibri"/>
            <family val="2"/>
            <scheme val="minor"/>
          </rPr>
          <t xml:space="preserve">Material: R$ 20,32
Equipamento: R$ 0,00
Incidencia: R$ 0,00
Subserviço: R$ 0,00
</t>
        </r>
      </text>
    </comment>
    <comment ref="F49" authorId="0" shapeId="0" xr:uid="{00000000-0006-0000-0000-00001F000000}">
      <text>
        <r>
          <rPr>
            <sz val="11"/>
            <color indexed="8"/>
            <rFont val="Calibri"/>
            <family val="2"/>
            <scheme val="minor"/>
          </rPr>
          <t xml:space="preserve">Material: R$ 25,64
Equipamento: R$ 0,00
Incidencia: R$ 0,00
Subserviço: R$ 0,00
</t>
        </r>
      </text>
    </comment>
    <comment ref="F50" authorId="0" shapeId="0" xr:uid="{00000000-0006-0000-0000-000020000000}">
      <text>
        <r>
          <rPr>
            <sz val="11"/>
            <color indexed="8"/>
            <rFont val="Calibri"/>
            <family val="2"/>
            <scheme val="minor"/>
          </rPr>
          <t xml:space="preserve">Material: R$ 16,91
Equipamento: R$ 0,00
Incidencia: R$ 0,00
Subserviço: R$ 0,00
</t>
        </r>
      </text>
    </comment>
    <comment ref="F51" authorId="0" shapeId="0" xr:uid="{00000000-0006-0000-0000-000021000000}">
      <text>
        <r>
          <rPr>
            <sz val="11"/>
            <color indexed="8"/>
            <rFont val="Calibri"/>
            <family val="2"/>
            <scheme val="minor"/>
          </rPr>
          <t xml:space="preserve">Material: R$ 14,95
Equipamento: R$ 0,00
Incidencia: R$ 0,00
Subserviço: R$ 0,00
</t>
        </r>
      </text>
    </comment>
    <comment ref="F52" authorId="0" shapeId="0" xr:uid="{00000000-0006-0000-0000-000022000000}">
      <text>
        <r>
          <rPr>
            <sz val="11"/>
            <color indexed="8"/>
            <rFont val="Calibri"/>
            <family val="2"/>
            <scheme val="minor"/>
          </rPr>
          <t xml:space="preserve">Material: R$ 10,02
Equipamento: R$ 0,00
Incidencia: R$ 0,00
Subserviço: R$ 0,00
</t>
        </r>
      </text>
    </comment>
    <comment ref="F53" authorId="0" shapeId="0" xr:uid="{00000000-0006-0000-0000-000023000000}">
      <text>
        <r>
          <rPr>
            <sz val="11"/>
            <color indexed="8"/>
            <rFont val="Calibri"/>
            <family val="2"/>
            <scheme val="minor"/>
          </rPr>
          <t xml:space="preserve">Material: R$ 74,63
Equipamento: R$ 0,00
Incidencia: R$ 0,00
Subserviço: R$ 39,94
</t>
        </r>
      </text>
    </comment>
    <comment ref="F54" authorId="0" shapeId="0" xr:uid="{00000000-0006-0000-0000-00002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R$ 39,94
</t>
        </r>
      </text>
    </comment>
    <comment ref="F55" authorId="0" shapeId="0" xr:uid="{00000000-0006-0000-0000-000025000000}">
      <text>
        <r>
          <rPr>
            <sz val="11"/>
            <color indexed="8"/>
            <rFont val="Calibri"/>
            <family val="2"/>
            <scheme val="minor"/>
          </rPr>
          <t xml:space="preserve">Material: R$ 25,52
Equipamento: R$ 0,00
Incidencia: R$ 0,00
Subserviço: R$ 10,48
</t>
        </r>
      </text>
    </comment>
    <comment ref="F56" authorId="0" shapeId="0" xr:uid="{00000000-0006-0000-0000-000026000000}">
      <text>
        <r>
          <rPr>
            <sz val="11"/>
            <color indexed="8"/>
            <rFont val="Calibri"/>
            <family val="2"/>
            <scheme val="minor"/>
          </rPr>
          <t xml:space="preserve">Material: R$ 94,79
Equipamento: R$ 0,00
Incidencia: R$ 0,00
Subserviço: R$ 26,98
</t>
        </r>
      </text>
    </comment>
    <comment ref="F57" authorId="0" shapeId="0" xr:uid="{00000000-0006-0000-0000-000027000000}">
      <text>
        <r>
          <rPr>
            <sz val="11"/>
            <color indexed="8"/>
            <rFont val="Calibri"/>
            <family val="2"/>
            <scheme val="minor"/>
          </rPr>
          <t xml:space="preserve">Material: R$ 2,38
Equipamento: R$ 0,00
Incidencia: R$ 0,00
Subserviço: R$ 0,00
</t>
        </r>
      </text>
    </comment>
    <comment ref="F58" authorId="0" shapeId="0" xr:uid="{00000000-0006-0000-0000-00002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59" authorId="0" shapeId="0" xr:uid="{00000000-0006-0000-0000-00002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1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1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1" authorId="0" shapeId="0" xr:uid="{00000000-0006-0000-01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R$ 15302,80
Equipamento: R$ 0,00
Incidencia: R$ 0,00
Subserviço: R$ 679,72
</t>
        </r>
      </text>
    </comment>
    <comment ref="F22" authorId="0" shapeId="0" xr:uid="{00000000-0006-0000-0100-000004000000}">
      <text>
        <r>
          <rPr>
            <sz val="11"/>
            <color indexed="8"/>
            <rFont val="Calibri"/>
            <family val="2"/>
            <scheme val="minor"/>
          </rPr>
          <t xml:space="preserve">Material: R$ 6909,19
Equipamento: R$ 0,00
Incidencia: R$ 0,00
Subserviço: R$ 180,93
</t>
        </r>
      </text>
    </comment>
    <comment ref="F23" authorId="0" shapeId="0" xr:uid="{00000000-0006-0000-0100-00000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4" authorId="0" shapeId="0" xr:uid="{00000000-0006-0000-0100-000006000000}">
      <text>
        <r>
          <rPr>
            <sz val="11"/>
            <color indexed="8"/>
            <rFont val="Calibri"/>
            <family val="2"/>
            <scheme val="minor"/>
          </rPr>
          <t xml:space="preserve">Material: R$ 44,92
Equipamento: R$ 0,00
Incidencia: R$ 0,00
Subserviço: R$ 0,00
</t>
        </r>
      </text>
    </comment>
    <comment ref="F25" authorId="0" shapeId="0" xr:uid="{00000000-0006-0000-0100-000007000000}">
      <text>
        <r>
          <rPr>
            <sz val="11"/>
            <color indexed="8"/>
            <rFont val="Calibri"/>
            <family val="2"/>
            <scheme val="minor"/>
          </rPr>
          <t xml:space="preserve">Material: R$ 97,83
Equipamento: R$ 0,00
Incidencia: R$ 0,00
Subserviço: R$ 15,15
</t>
        </r>
      </text>
    </comment>
    <comment ref="F26" authorId="0" shapeId="0" xr:uid="{00000000-0006-0000-0100-000008000000}">
      <text>
        <r>
          <rPr>
            <sz val="11"/>
            <color indexed="8"/>
            <rFont val="Calibri"/>
            <family val="2"/>
            <scheme val="minor"/>
          </rPr>
          <t xml:space="preserve">Material: R$ 70,19
Equipamento: R$ 0,00
Incidencia: R$ 0,00
Subserviço: R$ 0,00
</t>
        </r>
      </text>
    </comment>
    <comment ref="F27" authorId="0" shapeId="0" xr:uid="{00000000-0006-0000-0100-000009000000}">
      <text>
        <r>
          <rPr>
            <sz val="11"/>
            <color indexed="8"/>
            <rFont val="Calibri"/>
            <family val="2"/>
            <scheme val="minor"/>
          </rPr>
          <t xml:space="preserve">Material: R$ 51,75
Equipamento: R$ 0,00
Incidencia: R$ 0,00
Subserviço: R$ 15,66
</t>
        </r>
      </text>
    </comment>
    <comment ref="F28" authorId="0" shapeId="0" xr:uid="{00000000-0006-0000-0100-00000A000000}">
      <text>
        <r>
          <rPr>
            <sz val="11"/>
            <color indexed="8"/>
            <rFont val="Calibri"/>
            <family val="2"/>
            <scheme val="minor"/>
          </rPr>
          <t xml:space="preserve">Material: R$ 56,33
Equipamento: R$ 0,00
Incidencia: R$ 0,00
Subserviço: R$ 21,10
</t>
        </r>
      </text>
    </comment>
    <comment ref="F29" authorId="0" shapeId="0" xr:uid="{00000000-0006-0000-0100-00000B000000}">
      <text>
        <r>
          <rPr>
            <sz val="11"/>
            <color indexed="8"/>
            <rFont val="Calibri"/>
            <family val="2"/>
            <scheme val="minor"/>
          </rPr>
          <t xml:space="preserve">Material: R$ 6,01
Equipamento: R$ 0,00
Incidencia: R$ 0,00
Subserviço: R$ 0,00
</t>
        </r>
      </text>
    </comment>
    <comment ref="F30" authorId="0" shapeId="0" xr:uid="{00000000-0006-0000-0100-00000C000000}">
      <text>
        <r>
          <rPr>
            <sz val="11"/>
            <color indexed="8"/>
            <rFont val="Calibri"/>
            <family val="2"/>
            <scheme val="minor"/>
          </rPr>
          <t xml:space="preserve">Material: R$ 2,80
Equipamento: R$ 0,00
Incidencia: R$ 0,00
Subserviço: R$ 0,00
</t>
        </r>
      </text>
    </comment>
    <comment ref="F31" authorId="0" shapeId="0" xr:uid="{00000000-0006-0000-0100-00000D000000}">
      <text>
        <r>
          <rPr>
            <sz val="11"/>
            <color indexed="8"/>
            <rFont val="Calibri"/>
            <family val="2"/>
            <scheme val="minor"/>
          </rPr>
          <t xml:space="preserve">Material: R$ 6,14
Equipamento: R$ 0,00
Incidencia: R$ 0,00
Subserviço: R$ 0,00
</t>
        </r>
      </text>
    </comment>
    <comment ref="F32" authorId="0" shapeId="0" xr:uid="{00000000-0006-0000-0100-00000E000000}">
      <text>
        <r>
          <rPr>
            <sz val="11"/>
            <color indexed="8"/>
            <rFont val="Calibri"/>
            <family val="2"/>
            <scheme val="minor"/>
          </rPr>
          <t xml:space="preserve">Material: R$ 3,44
Equipamento: R$ 0,00
Incidencia: R$ 0,00
Subserviço: R$ 19,99
</t>
        </r>
      </text>
    </comment>
    <comment ref="F33" authorId="0" shapeId="0" xr:uid="{00000000-0006-0000-0100-00000F000000}">
      <text>
        <r>
          <rPr>
            <sz val="11"/>
            <color indexed="8"/>
            <rFont val="Calibri"/>
            <family val="2"/>
            <scheme val="minor"/>
          </rPr>
          <t xml:space="preserve">Material: R$ 13,55
Equipamento: R$ 0,00
Incidencia: R$ 0,00
Subserviço: R$ 7,74
</t>
        </r>
      </text>
    </comment>
    <comment ref="F34" authorId="0" shapeId="0" xr:uid="{00000000-0006-0000-0100-000010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5" authorId="0" shapeId="0" xr:uid="{00000000-0006-0000-0100-000011000000}">
      <text>
        <r>
          <rPr>
            <sz val="11"/>
            <color indexed="8"/>
            <rFont val="Calibri"/>
            <family val="2"/>
            <scheme val="minor"/>
          </rPr>
          <t xml:space="preserve">Material: R$ 0,34
Equipamento: R$ 0,00
Incidencia: R$ 0,00
Subserviço: R$ 0,00
</t>
        </r>
      </text>
    </comment>
    <comment ref="F36" authorId="0" shapeId="0" xr:uid="{00000000-0006-0000-0100-000012000000}">
      <text>
        <r>
          <rPr>
            <sz val="11"/>
            <color indexed="8"/>
            <rFont val="Calibri"/>
            <family val="2"/>
            <scheme val="minor"/>
          </rPr>
          <t xml:space="preserve">Material: R$ 59,98
Equipamento: R$ 0,00
Incidencia: R$ 0,00
Subserviço: R$ 0,00
</t>
        </r>
      </text>
    </comment>
    <comment ref="F37" authorId="0" shapeId="0" xr:uid="{00000000-0006-0000-0100-000013000000}">
      <text>
        <r>
          <rPr>
            <sz val="11"/>
            <color indexed="8"/>
            <rFont val="Calibri"/>
            <family val="2"/>
            <scheme val="minor"/>
          </rPr>
          <t xml:space="preserve">Material: R$ 6,64
Equipamento: R$ 0,00
Incidencia: R$ 0,00
Subserviço: R$ 0,00
</t>
        </r>
      </text>
    </comment>
    <comment ref="F38" authorId="0" shapeId="0" xr:uid="{00000000-0006-0000-0100-000014000000}">
      <text>
        <r>
          <rPr>
            <sz val="11"/>
            <color indexed="8"/>
            <rFont val="Calibri"/>
            <family val="2"/>
            <scheme val="minor"/>
          </rPr>
          <t xml:space="preserve">Material: R$ 21,57
Equipamento: R$ 0,00
Incidencia: R$ 0,00
Subserviço: R$ 0,00
</t>
        </r>
      </text>
    </comment>
    <comment ref="F39" authorId="0" shapeId="0" xr:uid="{00000000-0006-0000-0100-000015000000}">
      <text>
        <r>
          <rPr>
            <sz val="11"/>
            <color indexed="8"/>
            <rFont val="Calibri"/>
            <family val="2"/>
            <scheme val="minor"/>
          </rPr>
          <t xml:space="preserve">Material: R$ 8,21
Equipamento: R$ 0,00
Incidencia: R$ 0,00
Subserviço: R$ 0,00
</t>
        </r>
      </text>
    </comment>
    <comment ref="F40" authorId="0" shapeId="0" xr:uid="{00000000-0006-0000-0100-000016000000}">
      <text>
        <r>
          <rPr>
            <sz val="11"/>
            <color indexed="8"/>
            <rFont val="Calibri"/>
            <family val="2"/>
            <scheme val="minor"/>
          </rPr>
          <t xml:space="preserve">Material: R$ 3,54
Equipamento: R$ 0,00
Incidencia: R$ 0,00
Subserviço: R$ 0,00
</t>
        </r>
      </text>
    </comment>
    <comment ref="F41" authorId="0" shapeId="0" xr:uid="{00000000-0006-0000-0100-000017000000}">
      <text>
        <r>
          <rPr>
            <sz val="11"/>
            <color indexed="8"/>
            <rFont val="Calibri"/>
            <family val="2"/>
            <scheme val="minor"/>
          </rPr>
          <t xml:space="preserve">Material: R$ 17,97
Equipamento: R$ 0,00
Incidencia: R$ 0,00
Subserviço: R$ 0,00
</t>
        </r>
      </text>
    </comment>
    <comment ref="F42" authorId="0" shapeId="0" xr:uid="{00000000-0006-0000-0100-000018000000}">
      <text>
        <r>
          <rPr>
            <sz val="11"/>
            <color indexed="8"/>
            <rFont val="Calibri"/>
            <family val="2"/>
            <scheme val="minor"/>
          </rPr>
          <t xml:space="preserve">Material: R$ 7,73
Equipamento: R$ 0,00
Incidencia: R$ 0,00
Subserviço: R$ 0,00
</t>
        </r>
      </text>
    </comment>
    <comment ref="F43" authorId="0" shapeId="0" xr:uid="{00000000-0006-0000-0100-00001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44" authorId="0" shapeId="0" xr:uid="{00000000-0006-0000-0100-00001A000000}">
      <text>
        <r>
          <rPr>
            <sz val="11"/>
            <color indexed="8"/>
            <rFont val="Calibri"/>
            <family val="2"/>
            <scheme val="minor"/>
          </rPr>
          <t xml:space="preserve">Material: R$ 5,50
Equipamento: R$ 0,00
Incidencia: R$ 0,00
Subserviço: R$ 0,00
</t>
        </r>
      </text>
    </comment>
    <comment ref="F45" authorId="0" shapeId="0" xr:uid="{00000000-0006-0000-0100-00001B000000}">
      <text>
        <r>
          <rPr>
            <sz val="11"/>
            <color indexed="8"/>
            <rFont val="Calibri"/>
            <family val="2"/>
            <scheme val="minor"/>
          </rPr>
          <t xml:space="preserve">Material: R$ 7,85
Equipamento: R$ 0,00
Incidencia: R$ 0,00
Subserviço: R$ 0,00
</t>
        </r>
      </text>
    </comment>
    <comment ref="F46" authorId="0" shapeId="0" xr:uid="{00000000-0006-0000-0100-00001C000000}">
      <text>
        <r>
          <rPr>
            <sz val="11"/>
            <color indexed="8"/>
            <rFont val="Calibri"/>
            <family val="2"/>
            <scheme val="minor"/>
          </rPr>
          <t xml:space="preserve">Material: R$ 36,20
Equipamento: R$ 0,00
Incidencia: R$ 0,00
Subserviço: R$ 21,26
</t>
        </r>
      </text>
    </comment>
    <comment ref="F47" authorId="0" shapeId="0" xr:uid="{00000000-0006-0000-0100-00001D000000}">
      <text>
        <r>
          <rPr>
            <sz val="11"/>
            <color indexed="8"/>
            <rFont val="Calibri"/>
            <family val="2"/>
            <scheme val="minor"/>
          </rPr>
          <t xml:space="preserve">Material: R$ 21,25
Equipamento: R$ 0,00
Incidencia: R$ 0,00
Subserviço: R$ 0,00
</t>
        </r>
      </text>
    </comment>
    <comment ref="F48" authorId="0" shapeId="0" xr:uid="{00000000-0006-0000-0100-00001E000000}">
      <text>
        <r>
          <rPr>
            <sz val="11"/>
            <color indexed="8"/>
            <rFont val="Calibri"/>
            <family val="2"/>
            <scheme val="minor"/>
          </rPr>
          <t xml:space="preserve">Material: R$ 20,32
Equipamento: R$ 0,00
Incidencia: R$ 0,00
Subserviço: R$ 0,00
</t>
        </r>
      </text>
    </comment>
    <comment ref="F49" authorId="0" shapeId="0" xr:uid="{00000000-0006-0000-0100-00001F000000}">
      <text>
        <r>
          <rPr>
            <sz val="11"/>
            <color indexed="8"/>
            <rFont val="Calibri"/>
            <family val="2"/>
            <scheme val="minor"/>
          </rPr>
          <t xml:space="preserve">Material: R$ 25,64
Equipamento: R$ 0,00
Incidencia: R$ 0,00
Subserviço: R$ 0,00
</t>
        </r>
      </text>
    </comment>
    <comment ref="F50" authorId="0" shapeId="0" xr:uid="{00000000-0006-0000-0100-000020000000}">
      <text>
        <r>
          <rPr>
            <sz val="11"/>
            <color indexed="8"/>
            <rFont val="Calibri"/>
            <family val="2"/>
            <scheme val="minor"/>
          </rPr>
          <t xml:space="preserve">Material: R$ 16,91
Equipamento: R$ 0,00
Incidencia: R$ 0,00
Subserviço: R$ 0,00
</t>
        </r>
      </text>
    </comment>
    <comment ref="F51" authorId="0" shapeId="0" xr:uid="{00000000-0006-0000-0100-000021000000}">
      <text>
        <r>
          <rPr>
            <sz val="11"/>
            <color indexed="8"/>
            <rFont val="Calibri"/>
            <family val="2"/>
            <scheme val="minor"/>
          </rPr>
          <t xml:space="preserve">Material: R$ 14,95
Equipamento: R$ 0,00
Incidencia: R$ 0,00
Subserviço: R$ 0,00
</t>
        </r>
      </text>
    </comment>
    <comment ref="F52" authorId="0" shapeId="0" xr:uid="{00000000-0006-0000-0100-000022000000}">
      <text>
        <r>
          <rPr>
            <sz val="11"/>
            <color indexed="8"/>
            <rFont val="Calibri"/>
            <family val="2"/>
            <scheme val="minor"/>
          </rPr>
          <t xml:space="preserve">Material: R$ 10,02
Equipamento: R$ 0,00
Incidencia: R$ 0,00
Subserviço: R$ 0,00
</t>
        </r>
      </text>
    </comment>
    <comment ref="F53" authorId="0" shapeId="0" xr:uid="{00000000-0006-0000-0100-000023000000}">
      <text>
        <r>
          <rPr>
            <sz val="11"/>
            <color indexed="8"/>
            <rFont val="Calibri"/>
            <family val="2"/>
            <scheme val="minor"/>
          </rPr>
          <t xml:space="preserve">Material: R$ 74,63
Equipamento: R$ 0,00
Incidencia: R$ 0,00
Subserviço: R$ 39,94
</t>
        </r>
      </text>
    </comment>
    <comment ref="F54" authorId="0" shapeId="0" xr:uid="{00000000-0006-0000-0100-00002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R$ 39,94
</t>
        </r>
      </text>
    </comment>
    <comment ref="F55" authorId="0" shapeId="0" xr:uid="{00000000-0006-0000-0100-000025000000}">
      <text>
        <r>
          <rPr>
            <sz val="11"/>
            <color indexed="8"/>
            <rFont val="Calibri"/>
            <family val="2"/>
            <scheme val="minor"/>
          </rPr>
          <t xml:space="preserve">Material: R$ 25,52
Equipamento: R$ 0,00
Incidencia: R$ 0,00
Subserviço: R$ 10,48
</t>
        </r>
      </text>
    </comment>
    <comment ref="F56" authorId="0" shapeId="0" xr:uid="{00000000-0006-0000-0100-000026000000}">
      <text>
        <r>
          <rPr>
            <sz val="11"/>
            <color indexed="8"/>
            <rFont val="Calibri"/>
            <family val="2"/>
            <scheme val="minor"/>
          </rPr>
          <t xml:space="preserve">Material: R$ 94,79
Equipamento: R$ 0,00
Incidencia: R$ 0,00
Subserviço: R$ 26,98
</t>
        </r>
      </text>
    </comment>
    <comment ref="F57" authorId="0" shapeId="0" xr:uid="{00000000-0006-0000-0100-000027000000}">
      <text>
        <r>
          <rPr>
            <sz val="11"/>
            <color indexed="8"/>
            <rFont val="Calibri"/>
            <family val="2"/>
            <scheme val="minor"/>
          </rPr>
          <t xml:space="preserve">Material: R$ 2,38
Equipamento: R$ 0,00
Incidencia: R$ 0,00
Subserviço: R$ 0,00
</t>
        </r>
      </text>
    </comment>
    <comment ref="F58" authorId="0" shapeId="0" xr:uid="{00000000-0006-0000-0100-00002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59" authorId="0" shapeId="0" xr:uid="{00000000-0006-0000-0100-00002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<sst xmlns="http://schemas.openxmlformats.org/spreadsheetml/2006/main" count="448" uniqueCount="119">
  <si>
    <t xml:space="preserve">      </t>
  </si>
  <si>
    <t xml:space="preserve">      ESTADO DE SANTA CATARINA</t>
  </si>
  <si>
    <t xml:space="preserve">      PROPOSTA DAS LICITANTES</t>
  </si>
  <si>
    <t>9066 - Instalação De Ar Condicionado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</si>
  <si>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</si>
  <si>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</si>
  <si>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</si>
  <si>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</si>
  <si>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</si>
  <si>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</si>
  <si>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</si>
  <si>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</si>
  <si>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</si>
  <si>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</si>
  <si>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</si>
  <si>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</si>
  <si>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</si>
  <si>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</si>
  <si>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</si>
  <si>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</si>
  <si>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</si>
  <si>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Instalação De Ar Condicionado</t>
  </si>
  <si>
    <t>Equipamentos</t>
  </si>
  <si>
    <t>Tabela Referencial de Preço SINAPI 2025 ABRIL Onerada</t>
  </si>
  <si>
    <t>CPU135832</t>
  </si>
  <si>
    <t>Ar Condicionado Split Cassete 4 Vias - Inverter R-32 - MÍNIMO 56.000 BTU/h - Quente/Frio - 220V Monofásico - FORNECIMENTO E INSTALAÇÃO</t>
  </si>
  <si>
    <t>UN</t>
  </si>
  <si>
    <t/>
  </si>
  <si>
    <t>CPU136170</t>
  </si>
  <si>
    <t xml:space="preserve">AR CONDICIONADO SPLIT INVERTER, HI-WALL (PAREDE), 30000 BTU/H, CICLO QUENTE/FRIO - FORNECIMENTO E INSTALAÇÃO. </t>
  </si>
  <si>
    <t>Infraestrutura</t>
  </si>
  <si>
    <t>103290</t>
  </si>
  <si>
    <t>TUBO EM COBRE FLEXÍVEL, DN 3/8", COM ISOLAMENTO, INSTALADO EM FORRO, PARA RAMAL DE ALIMENTAÇÃO DE AR CONDICIONADO, INCLUSO FIXADOR. AF_11/2021</t>
  </si>
  <si>
    <t>M</t>
  </si>
  <si>
    <t>CPU135884</t>
  </si>
  <si>
    <t>TUBO DE COBRE FLEXIVEL, D=7/8", COM ISOLAMENTO TERMICO, INSTALADO EM RAMAL DE ALIMENTACAO DE AR CONDICIONADO, INCLUSO BRACADEIRAS METALICAS - FORNECIMENTO E INSTALACAO</t>
  </si>
  <si>
    <t>103292</t>
  </si>
  <si>
    <t>TUBO EM COBRE FLEXÍVEL, DN 5/8", COM ISOLAMENTO, INSTALADO EM FORRO, PARA RAMAL DE ALIMENTAÇÃO DE AR CONDICIONADO, INCLUSO FIXADOR. AF_11/2021</t>
  </si>
  <si>
    <t>CPU135810</t>
  </si>
  <si>
    <t xml:space="preserve">GAS REFRIGERANTE </t>
  </si>
  <si>
    <t>KG</t>
  </si>
  <si>
    <t>CPU135807</t>
  </si>
  <si>
    <t>Fornecimento e instalação de eletrocalha perfurada 200 x 70 x 3000 mm (ref. mopa ou similar)</t>
  </si>
  <si>
    <t>89865</t>
  </si>
  <si>
    <t>TUBO, PVC, SOLDÁVEL, DE 25MM, INSTALADO EM DRENO DE AR-CONDICIONADO - FORNECIMENTO E INSTALAÇÃO. AF_08/2022</t>
  </si>
  <si>
    <t>91167</t>
  </si>
  <si>
    <t>FIXAÇÃO DE TUBOS HORIZONTAIS DE PPR DIÂMETROS MENORES OU IGUAIS A 40 MM COM ABRAÇADEIRA METÁLICA RÍGIDA TIPO U PERFIL 1 1/4", FIXADA EM PERFILADO EM LAJE. AF_09/2023_PS</t>
  </si>
  <si>
    <t>91831</t>
  </si>
  <si>
    <t>ELETRODUTO FLEXÍVEL CORRUGADO, PVC, DN 20 MM (1/2"), PARA CIRCUITOS TERMINAIS, INSTALADO EM FORRO - FORNECIMENTO E INSTALAÇÃO. AF_03/2023</t>
  </si>
  <si>
    <t>CPU135813</t>
  </si>
  <si>
    <t>BORRACHA ESPONJOSA PARA ISOLAMENTO TUBULACAO E= 7/8""</t>
  </si>
  <si>
    <t>CPU135816</t>
  </si>
  <si>
    <t>CABO PP 4 X 2,5MM2 1KV</t>
  </si>
  <si>
    <t>Serviço Complementar</t>
  </si>
  <si>
    <t>97640</t>
  </si>
  <si>
    <t>REMOÇÃO DE FORROS DE DRYWALL, PVC E FIBROMINERAL, DE FORMA MANUAL, SEM REAPROVEITAMENTO. AF_09/2023</t>
  </si>
  <si>
    <t>M2</t>
  </si>
  <si>
    <t>96114</t>
  </si>
  <si>
    <t>FORRO EM DRYWALL, PARA AMBIENTES COMERCIAIS, INCLUSIVE ESTRUTURA BIRECIONAL DE FIXAÇÃO. AF_08/2023_PS</t>
  </si>
  <si>
    <t>88494</t>
  </si>
  <si>
    <t>EMASSAMENTO COM MASSA LÁTEX, APLICAÇÃO EM TETO, UMA DEMÃO, LIXAMENTO MANUAL. AF_04/2023</t>
  </si>
  <si>
    <t>96123</t>
  </si>
  <si>
    <t>ACABAMENTOS PARA FORRO (MOLDURA EM DRYWALL, COM LARGURA DE 15 CM). AF_08/2023_PS</t>
  </si>
  <si>
    <t>88488</t>
  </si>
  <si>
    <t>PINTURA LÁTEX ACRÍLICA PREMIUM, APLICAÇÃO MANUAL EM TETO, DUAS DEMÃOS. AF_04/2023</t>
  </si>
  <si>
    <t>103288</t>
  </si>
  <si>
    <t>RASGO E CHUMBAMENTO EM ALVENARIA PARA TUBOS DE SPLIT PAREDE DE 9000 A 24000 BTUS/H. AF_11/2021</t>
  </si>
  <si>
    <t>87529</t>
  </si>
  <si>
    <t>MASSA ÚNICA, EM ARGAMASSA TRAÇO 1:2:8, PREPARO MECÂNICO, APLICADA MANUALMENTE EM PAREDES INTERNAS DE AMBIENTES COM ÁREA ENTRE 5M² E 10M², E = 17,5MM, COM TALISCAS. AF_03/2024</t>
  </si>
  <si>
    <t>88489</t>
  </si>
  <si>
    <t>PINTURA LÁTEX ACRÍLICA PREMIUM, APLICAÇÃO MANUAL EM PAREDES, DUAS DEMÃOS. AF_04/2023</t>
  </si>
  <si>
    <t>Serviços de elétrica</t>
  </si>
  <si>
    <t>91928</t>
  </si>
  <si>
    <t>CABO DE COBRE FLEXÍVEL ISOLADO, 4 MM², ANTI-CHAMA 450/750 V, PARA CIRCUITOS TERMINAIS - FORNECIMENTO E INSTALAÇÃO. AF_03/2023</t>
  </si>
  <si>
    <t>91930</t>
  </si>
  <si>
    <t>CABO DE COBRE FLEXÍVEL ISOLADO, 6 MM², ANTI-CHAMA 450/750 V, PARA CIRCUITOS TERMINAIS - FORNECIMENTO E INSTALAÇÃO. AF_03/2023</t>
  </si>
  <si>
    <t>CPU136697</t>
  </si>
  <si>
    <t>ELETRODUTO RIGIDO, EM ACO ZINCADO OU GALVANIZADO, 1", APARENTE - FORNECIMENTO E INSTALAÇÃO.</t>
  </si>
  <si>
    <t>95782</t>
  </si>
  <si>
    <t>CONDULETE DE ALUMÍNIO, TIPO E, ELETRODUTO DE AÇO GALVANIZADO DN 25 MM (1''), APARENTE - FORNECIMENTO E INSTALAÇÃO. AF_10/2022</t>
  </si>
  <si>
    <t>95781</t>
  </si>
  <si>
    <t>CONDULETE DE ALUMÍNIO, TIPO C, PARA ELETRODUTO DE AÇO GALVANIZADO DN 25 MM (1''), APARENTE - FORNECIMENTO E INSTALAÇÃO. AF_10/2022</t>
  </si>
  <si>
    <t>95796</t>
  </si>
  <si>
    <t>CONDULETE DE ALUMÍNIO, TIPO T, PARA ELETRODUTO DE AÇO GALVANIZADO DN 25 MM (1''), APARENTE - FORNECIMENTO E INSTALAÇÃO. AF_10/2022</t>
  </si>
  <si>
    <t>104400</t>
  </si>
  <si>
    <t>CONDULETE DE PVC, TIPO LR, PARA ELETRODUTO DE PVC SOLDÁVEL DN 32 MM (1''), APARENTE - FORNECIMENTO E INSTALAÇÃO. AF_10/2022</t>
  </si>
  <si>
    <t>93658</t>
  </si>
  <si>
    <t>DISJUNTOR MONOPOLAR TIPO DIN, CORRENTE NOMINAL DE 40A - FORNECIMENTO E INSTALAÇÃO. AF_10/2020</t>
  </si>
  <si>
    <t>93656</t>
  </si>
  <si>
    <t>DISJUNTOR MONOPOLAR TIPO DIN, CORRENTE NOMINAL DE 25A - FORNECIMENTO E INSTALAÇÃO. AF_10/2020</t>
  </si>
  <si>
    <t>CPU136701</t>
  </si>
  <si>
    <t>DISJUNTOR TRIPOLAR TIPO DIN, CORRENTE NOMINAL DE 63A - FORNECIMENTO E INSTALAÇÃO.</t>
  </si>
  <si>
    <t>CPU136705</t>
  </si>
  <si>
    <t>REMOÇÃO DISJUNTOR TRIPOLAR TIPO DIN, CORRENTE NOMINAL DE 50A</t>
  </si>
  <si>
    <t>CPU136707</t>
  </si>
  <si>
    <t>ELETRODUTO FLEXÍVEL SEALTUBO 1"</t>
  </si>
  <si>
    <t>CPU136712</t>
  </si>
  <si>
    <t>CURVA HORIZONTAL 45º PARA ELETROCALHA, LISA OU PERFURADA EM AÇO GALVANIZADO, LARGURA DE 100MM E ALTURA DE 50MM - FORNECIMENTO E INSTALAÇÃO.</t>
  </si>
  <si>
    <t>104758</t>
  </si>
  <si>
    <t>FURO MANUAL EM ALVENARIA, PARA INSTALAÇÕES ELÉTRICAS, DIÂMETROS MENORES OU IGUAIS A 40 MM. AF_09/2023</t>
  </si>
  <si>
    <t>Administração local</t>
  </si>
  <si>
    <t>CPU136719</t>
  </si>
  <si>
    <t>Administração local - 6,23% (conforme Acórdão n° 2622/2013 do TCU)</t>
  </si>
  <si>
    <t xml:space="preserve">Total do Grupo: </t>
  </si>
  <si>
    <t xml:space="preserve">Total da Proposta: </t>
  </si>
  <si>
    <t>Sistema Integrado de Controle de Obras Públicas</t>
  </si>
  <si>
    <t>Emitido em: 14/10/2025</t>
  </si>
  <si>
    <t>Obra:</t>
  </si>
  <si>
    <t>Sistema de climatização para o térreo do edifício das diretorias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</si>
  <si>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</si>
  <si>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</si>
  <si>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</si>
  <si>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</si>
  <si>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</si>
  <si>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</si>
  <si>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</si>
  <si>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</si>
  <si>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</si>
  <si>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239 - Tabela Referencial de Preço SINAPI 2025 ABRIL Onerada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</si>
</sst>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76200</xdr:rowOff>
    </xdr:from>
    <xdr:to>
      <xdr:col>0</xdr:col>
      <xdr:colOff>898231</xdr:colOff>
      <xdr:row>3</xdr:row>
      <xdr:rowOff>161924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76200"/>
          <a:ext cx="831556" cy="65722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400000</xdr:colOff>
      <xdr:row>64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400000</xdr:colOff>
      <xdr:row>64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6"/>
  <sheetViews>
    <sheetView tabSelected="1" workbookViewId="0">
      <selection activeCell="A3" sqref="A3"/>
    </sheetView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107</v>
      </c>
      <c r="B6" s="17" t="s">
        <v>108</v>
      </c>
      <c r="C6" s="17"/>
      <c r="D6" s="17"/>
      <c r="H6" s="9" t="s">
        <v>115</v>
      </c>
    </row>
    <row r="7" spans="1:9">
      <c r="A7" s="10" t="s">
        <v>109</v>
      </c>
      <c r="B7" s="6"/>
    </row>
    <row r="8" spans="1:9">
      <c r="A8" s="10" t="s">
        <v>110</v>
      </c>
      <c r="B8" s="6"/>
    </row>
    <row r="9" spans="1:9">
      <c r="A9" s="10" t="s">
        <v>111</v>
      </c>
      <c r="B9" s="6"/>
      <c r="H9" s="12" t="s">
        <v>116</v>
      </c>
      <c r="I9" s="12" t="s">
        <v>117</v>
      </c>
    </row>
    <row r="10" spans="1:9">
      <c r="A10" s="10" t="s">
        <v>112</v>
      </c>
      <c r="B10" s="13" t="s">
        <v>27</v>
      </c>
      <c r="D10" s="10" t="s">
        <v>113</v>
      </c>
      <c r="E10" s="13" t="s">
        <v>27</v>
      </c>
      <c r="H10" s="13" t="e">
        <f>SUM(M:M)/O61</f>
        <v>#VALUE!</v>
      </c>
      <c r="I10" s="13" t="e">
        <f>SUM(N:N)/O61</f>
        <v>#VALUE!</v>
      </c>
    </row>
    <row r="11" spans="1:9">
      <c r="A11" s="10" t="s">
        <v>113</v>
      </c>
      <c r="B11" s="13">
        <v>0.21510000000000001</v>
      </c>
      <c r="D11" s="10" t="s">
        <v>114</v>
      </c>
      <c r="E11" s="13" t="s">
        <v>27</v>
      </c>
    </row>
    <row r="13" spans="1:9" ht="24.95" customHeight="1">
      <c r="A13" s="10" t="s">
        <v>4</v>
      </c>
      <c r="B13" s="18" t="s">
        <v>118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" t="s">
        <v>9</v>
      </c>
      <c r="G18" s="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/>
      <c r="B19" s="3"/>
      <c r="C19" s="3" t="s">
        <v>21</v>
      </c>
      <c r="D19" s="3"/>
      <c r="E19" s="3">
        <v>0</v>
      </c>
      <c r="F19" s="1"/>
      <c r="G19" s="1"/>
      <c r="H19" s="3"/>
      <c r="I19" s="5"/>
      <c r="J19" s="3"/>
      <c r="K19" s="3"/>
      <c r="L19" s="3"/>
      <c r="M19" s="3"/>
      <c r="N19" s="3"/>
      <c r="O19" s="3"/>
      <c r="P19" s="3"/>
      <c r="Q19" s="2"/>
    </row>
    <row r="20" spans="1:17" ht="24.95" customHeight="1">
      <c r="A20" s="3"/>
      <c r="B20" s="3"/>
      <c r="C20" s="3" t="s">
        <v>22</v>
      </c>
      <c r="D20" s="3"/>
      <c r="E20" s="3">
        <v>0</v>
      </c>
      <c r="F20" s="1"/>
      <c r="G20" s="1"/>
      <c r="H20" s="3"/>
      <c r="I20" s="5"/>
      <c r="J20" s="3"/>
      <c r="K20" s="3"/>
      <c r="L20" s="3"/>
      <c r="M20" s="3"/>
      <c r="N20" s="3"/>
      <c r="O20" s="3"/>
      <c r="P20" s="3"/>
      <c r="Q20" s="2"/>
    </row>
    <row r="21" spans="1:17" ht="24.95" customHeight="1">
      <c r="A21" s="3" t="s">
        <v>23</v>
      </c>
      <c r="B21" s="3" t="s">
        <v>24</v>
      </c>
      <c r="C21" s="3" t="s">
        <v>25</v>
      </c>
      <c r="D21" s="3" t="s">
        <v>26</v>
      </c>
      <c r="E21" s="3">
        <v>2</v>
      </c>
      <c r="F21" s="1" t="s">
        <v>27</v>
      </c>
      <c r="G21" s="1" t="s">
        <v>27</v>
      </c>
      <c r="H21" s="2" t="e">
        <f>F21+G21</f>
        <v>#VALUE!</v>
      </c>
      <c r="I21" s="5">
        <v>21.51</v>
      </c>
      <c r="J21" s="2" t="e">
        <f>F21+(I21/100*F21)</f>
        <v>#VALUE!</v>
      </c>
      <c r="K21" s="2" t="e">
        <f>G21+(I21/100*G21)</f>
        <v>#VALUE!</v>
      </c>
      <c r="L21" s="2" t="e">
        <f>TRUNC(J21+K21,2)</f>
        <v>#VALUE!</v>
      </c>
      <c r="M21" s="2" t="e">
        <f>TRUNC(IF((J21+K21), (J21/(J21+K21)*O21), 0), 2)</f>
        <v>#VALUE!</v>
      </c>
      <c r="N21" s="2" t="e">
        <f>TRUNC(IF((J21+K21), (K21/(J21+K21)*O21), 0), 2)</f>
        <v>#VALUE!</v>
      </c>
      <c r="O21" s="2" t="e">
        <f>TRUNC(L21*E21,2)</f>
        <v>#VALUE!</v>
      </c>
      <c r="P21" s="3" t="e">
        <f>IF(O21&lt;=(Referencial!O21*1.05),"PREÇO VÁLIDO","PREÇO INVÁLIDO")</f>
        <v>#VALUE!</v>
      </c>
      <c r="Q21" s="2" t="e">
        <f>(O21/Referencial!O21)-1</f>
        <v>#VALUE!</v>
      </c>
    </row>
    <row r="22" spans="1:17" ht="24.95" customHeight="1">
      <c r="A22" s="3" t="s">
        <v>23</v>
      </c>
      <c r="B22" s="3" t="s">
        <v>28</v>
      </c>
      <c r="C22" s="3" t="s">
        <v>29</v>
      </c>
      <c r="D22" s="3" t="s">
        <v>26</v>
      </c>
      <c r="E22" s="3">
        <v>1</v>
      </c>
      <c r="F22" s="1" t="s">
        <v>27</v>
      </c>
      <c r="G22" s="1" t="s">
        <v>27</v>
      </c>
      <c r="H22" s="2" t="e">
        <f>F22+G22</f>
        <v>#VALUE!</v>
      </c>
      <c r="I22" s="5">
        <v>21.51</v>
      </c>
      <c r="J22" s="2" t="e">
        <f>F22+(I22/100*F22)</f>
        <v>#VALUE!</v>
      </c>
      <c r="K22" s="2" t="e">
        <f>G22+(I22/100*G22)</f>
        <v>#VALUE!</v>
      </c>
      <c r="L22" s="2" t="e">
        <f>TRUNC(J22+K22,2)</f>
        <v>#VALUE!</v>
      </c>
      <c r="M22" s="2" t="e">
        <f>TRUNC(IF((J22+K22), (J22/(J22+K22)*O22), 0), 2)</f>
        <v>#VALUE!</v>
      </c>
      <c r="N22" s="2" t="e">
        <f>TRUNC(IF((J22+K22), (K22/(J22+K22)*O22), 0), 2)</f>
        <v>#VALUE!</v>
      </c>
      <c r="O22" s="2" t="e">
        <f>TRUNC(L22*E22,2)</f>
        <v>#VALUE!</v>
      </c>
      <c r="P22" s="3" t="e">
        <f>IF(O22&lt;=(Referencial!O22*1.05),"PREÇO VÁLIDO","PREÇO INVÁLIDO")</f>
        <v>#VALUE!</v>
      </c>
      <c r="Q22" s="2" t="e">
        <f>(O22/Referencial!O22)-1</f>
        <v>#VALUE!</v>
      </c>
    </row>
    <row r="23" spans="1:17" ht="24.95" customHeight="1">
      <c r="A23" s="3"/>
      <c r="B23" s="3"/>
      <c r="C23" s="3" t="s">
        <v>30</v>
      </c>
      <c r="D23" s="3"/>
      <c r="E23" s="3">
        <v>0</v>
      </c>
      <c r="F23" s="1"/>
      <c r="G23" s="1"/>
      <c r="H23" s="3"/>
      <c r="I23" s="5"/>
      <c r="J23" s="3"/>
      <c r="K23" s="3"/>
      <c r="L23" s="3"/>
      <c r="M23" s="3"/>
      <c r="N23" s="3"/>
      <c r="O23" s="3"/>
      <c r="P23" s="3"/>
      <c r="Q23" s="2"/>
    </row>
    <row r="24" spans="1:17" ht="24.95" customHeight="1">
      <c r="A24" s="3" t="s">
        <v>23</v>
      </c>
      <c r="B24" s="3" t="s">
        <v>31</v>
      </c>
      <c r="C24" s="3" t="s">
        <v>32</v>
      </c>
      <c r="D24" s="3" t="s">
        <v>33</v>
      </c>
      <c r="E24" s="3">
        <v>56.77</v>
      </c>
      <c r="F24" s="1" t="s">
        <v>27</v>
      </c>
      <c r="G24" s="1" t="s">
        <v>27</v>
      </c>
      <c r="H24" s="2" t="e">
        <f t="shared" ref="H24:H33" si="0">F24+G24</f>
        <v>#VALUE!</v>
      </c>
      <c r="I24" s="5">
        <v>21.51</v>
      </c>
      <c r="J24" s="2" t="e">
        <f t="shared" ref="J24:J33" si="1">F24+(I24/100*F24)</f>
        <v>#VALUE!</v>
      </c>
      <c r="K24" s="2" t="e">
        <f t="shared" ref="K24:K33" si="2">G24+(I24/100*G24)</f>
        <v>#VALUE!</v>
      </c>
      <c r="L24" s="2" t="e">
        <f t="shared" ref="L24:L33" si="3">TRUNC(J24+K24,2)</f>
        <v>#VALUE!</v>
      </c>
      <c r="M24" s="2" t="e">
        <f t="shared" ref="M24:M33" si="4">TRUNC(IF((J24+K24), (J24/(J24+K24)*O24), 0), 2)</f>
        <v>#VALUE!</v>
      </c>
      <c r="N24" s="2" t="e">
        <f t="shared" ref="N24:N33" si="5">TRUNC(IF((J24+K24), (K24/(J24+K24)*O24), 0), 2)</f>
        <v>#VALUE!</v>
      </c>
      <c r="O24" s="2" t="e">
        <f t="shared" ref="O24:O33" si="6">TRUNC(L24*E24,2)</f>
        <v>#VALUE!</v>
      </c>
      <c r="P24" s="3" t="e">
        <f>IF(O24&lt;=(Referencial!O24*1.05),"PREÇO VÁLIDO","PREÇO INVÁLIDO")</f>
        <v>#VALUE!</v>
      </c>
      <c r="Q24" s="2" t="e">
        <f>(O24/Referencial!O24)-1</f>
        <v>#VALUE!</v>
      </c>
    </row>
    <row r="25" spans="1:17" ht="24.95" customHeight="1">
      <c r="A25" s="3" t="s">
        <v>23</v>
      </c>
      <c r="B25" s="3" t="s">
        <v>34</v>
      </c>
      <c r="C25" s="3" t="s">
        <v>35</v>
      </c>
      <c r="D25" s="3" t="s">
        <v>33</v>
      </c>
      <c r="E25" s="3">
        <v>45.31</v>
      </c>
      <c r="F25" s="1" t="s">
        <v>27</v>
      </c>
      <c r="G25" s="1" t="s">
        <v>27</v>
      </c>
      <c r="H25" s="2" t="e">
        <f t="shared" si="0"/>
        <v>#VALUE!</v>
      </c>
      <c r="I25" s="5">
        <v>21.51</v>
      </c>
      <c r="J25" s="2" t="e">
        <f t="shared" si="1"/>
        <v>#VALUE!</v>
      </c>
      <c r="K25" s="2" t="e">
        <f t="shared" si="2"/>
        <v>#VALUE!</v>
      </c>
      <c r="L25" s="2" t="e">
        <f t="shared" si="3"/>
        <v>#VALUE!</v>
      </c>
      <c r="M25" s="2" t="e">
        <f t="shared" si="4"/>
        <v>#VALUE!</v>
      </c>
      <c r="N25" s="2" t="e">
        <f t="shared" si="5"/>
        <v>#VALUE!</v>
      </c>
      <c r="O25" s="2" t="e">
        <f t="shared" si="6"/>
        <v>#VALUE!</v>
      </c>
      <c r="P25" s="3" t="e">
        <f>IF(O25&lt;=(Referencial!O25*1.05),"PREÇO VÁLIDO","PREÇO INVÁLIDO")</f>
        <v>#VALUE!</v>
      </c>
      <c r="Q25" s="2" t="e">
        <f>(O25/Referencial!O25)-1</f>
        <v>#VALUE!</v>
      </c>
    </row>
    <row r="26" spans="1:17" ht="24.95" customHeight="1">
      <c r="A26" s="3" t="s">
        <v>23</v>
      </c>
      <c r="B26" s="3" t="s">
        <v>36</v>
      </c>
      <c r="C26" s="3" t="s">
        <v>37</v>
      </c>
      <c r="D26" s="3" t="s">
        <v>33</v>
      </c>
      <c r="E26" s="3">
        <v>14.46</v>
      </c>
      <c r="F26" s="1" t="s">
        <v>27</v>
      </c>
      <c r="G26" s="1" t="s">
        <v>27</v>
      </c>
      <c r="H26" s="2" t="e">
        <f t="shared" si="0"/>
        <v>#VALUE!</v>
      </c>
      <c r="I26" s="5">
        <v>21.51</v>
      </c>
      <c r="J26" s="2" t="e">
        <f t="shared" si="1"/>
        <v>#VALUE!</v>
      </c>
      <c r="K26" s="2" t="e">
        <f t="shared" si="2"/>
        <v>#VALUE!</v>
      </c>
      <c r="L26" s="2" t="e">
        <f t="shared" si="3"/>
        <v>#VALUE!</v>
      </c>
      <c r="M26" s="2" t="e">
        <f t="shared" si="4"/>
        <v>#VALUE!</v>
      </c>
      <c r="N26" s="2" t="e">
        <f t="shared" si="5"/>
        <v>#VALUE!</v>
      </c>
      <c r="O26" s="2" t="e">
        <f t="shared" si="6"/>
        <v>#VALUE!</v>
      </c>
      <c r="P26" s="3" t="e">
        <f>IF(O26&lt;=(Referencial!O26*1.05),"PREÇO VÁLIDO","PREÇO INVÁLIDO")</f>
        <v>#VALUE!</v>
      </c>
      <c r="Q26" s="2" t="e">
        <f>(O26/Referencial!O26)-1</f>
        <v>#VALUE!</v>
      </c>
    </row>
    <row r="27" spans="1:17" ht="24.95" customHeight="1">
      <c r="A27" s="3" t="s">
        <v>23</v>
      </c>
      <c r="B27" s="3" t="s">
        <v>38</v>
      </c>
      <c r="C27" s="3" t="s">
        <v>39</v>
      </c>
      <c r="D27" s="3" t="s">
        <v>40</v>
      </c>
      <c r="E27" s="3">
        <v>2.1</v>
      </c>
      <c r="F27" s="1" t="s">
        <v>27</v>
      </c>
      <c r="G27" s="1" t="s">
        <v>27</v>
      </c>
      <c r="H27" s="2" t="e">
        <f t="shared" si="0"/>
        <v>#VALUE!</v>
      </c>
      <c r="I27" s="5">
        <v>21.51</v>
      </c>
      <c r="J27" s="2" t="e">
        <f t="shared" si="1"/>
        <v>#VALUE!</v>
      </c>
      <c r="K27" s="2" t="e">
        <f t="shared" si="2"/>
        <v>#VALUE!</v>
      </c>
      <c r="L27" s="2" t="e">
        <f t="shared" si="3"/>
        <v>#VALUE!</v>
      </c>
      <c r="M27" s="2" t="e">
        <f t="shared" si="4"/>
        <v>#VALUE!</v>
      </c>
      <c r="N27" s="2" t="e">
        <f t="shared" si="5"/>
        <v>#VALUE!</v>
      </c>
      <c r="O27" s="2" t="e">
        <f t="shared" si="6"/>
        <v>#VALUE!</v>
      </c>
      <c r="P27" s="3" t="e">
        <f>IF(O27&lt;=(Referencial!O27*1.05),"PREÇO VÁLIDO","PREÇO INVÁLIDO")</f>
        <v>#VALUE!</v>
      </c>
      <c r="Q27" s="2" t="e">
        <f>(O27/Referencial!O27)-1</f>
        <v>#VALUE!</v>
      </c>
    </row>
    <row r="28" spans="1:17" ht="24.95" customHeight="1">
      <c r="A28" s="3" t="s">
        <v>23</v>
      </c>
      <c r="B28" s="3" t="s">
        <v>41</v>
      </c>
      <c r="C28" s="3" t="s">
        <v>42</v>
      </c>
      <c r="D28" s="3" t="s">
        <v>33</v>
      </c>
      <c r="E28" s="3">
        <v>10.51</v>
      </c>
      <c r="F28" s="1" t="s">
        <v>27</v>
      </c>
      <c r="G28" s="1" t="s">
        <v>27</v>
      </c>
      <c r="H28" s="2" t="e">
        <f t="shared" si="0"/>
        <v>#VALUE!</v>
      </c>
      <c r="I28" s="5">
        <v>21.51</v>
      </c>
      <c r="J28" s="2" t="e">
        <f t="shared" si="1"/>
        <v>#VALUE!</v>
      </c>
      <c r="K28" s="2" t="e">
        <f t="shared" si="2"/>
        <v>#VALUE!</v>
      </c>
      <c r="L28" s="2" t="e">
        <f t="shared" si="3"/>
        <v>#VALUE!</v>
      </c>
      <c r="M28" s="2" t="e">
        <f t="shared" si="4"/>
        <v>#VALUE!</v>
      </c>
      <c r="N28" s="2" t="e">
        <f t="shared" si="5"/>
        <v>#VALUE!</v>
      </c>
      <c r="O28" s="2" t="e">
        <f t="shared" si="6"/>
        <v>#VALUE!</v>
      </c>
      <c r="P28" s="3" t="e">
        <f>IF(O28&lt;=(Referencial!O28*1.05),"PREÇO VÁLIDO","PREÇO INVÁLIDO")</f>
        <v>#VALUE!</v>
      </c>
      <c r="Q28" s="2" t="e">
        <f>(O28/Referencial!O28)-1</f>
        <v>#VALUE!</v>
      </c>
    </row>
    <row r="29" spans="1:17" ht="24.95" customHeight="1">
      <c r="A29" s="3" t="s">
        <v>23</v>
      </c>
      <c r="B29" s="3" t="s">
        <v>43</v>
      </c>
      <c r="C29" s="3" t="s">
        <v>44</v>
      </c>
      <c r="D29" s="3" t="s">
        <v>33</v>
      </c>
      <c r="E29" s="3">
        <v>21.51</v>
      </c>
      <c r="F29" s="1" t="s">
        <v>27</v>
      </c>
      <c r="G29" s="1" t="s">
        <v>27</v>
      </c>
      <c r="H29" s="2" t="e">
        <f t="shared" si="0"/>
        <v>#VALUE!</v>
      </c>
      <c r="I29" s="5">
        <v>21.51</v>
      </c>
      <c r="J29" s="2" t="e">
        <f t="shared" si="1"/>
        <v>#VALUE!</v>
      </c>
      <c r="K29" s="2" t="e">
        <f t="shared" si="2"/>
        <v>#VALUE!</v>
      </c>
      <c r="L29" s="2" t="e">
        <f t="shared" si="3"/>
        <v>#VALUE!</v>
      </c>
      <c r="M29" s="2" t="e">
        <f t="shared" si="4"/>
        <v>#VALUE!</v>
      </c>
      <c r="N29" s="2" t="e">
        <f t="shared" si="5"/>
        <v>#VALUE!</v>
      </c>
      <c r="O29" s="2" t="e">
        <f t="shared" si="6"/>
        <v>#VALUE!</v>
      </c>
      <c r="P29" s="3" t="e">
        <f>IF(O29&lt;=(Referencial!O29*1.05),"PREÇO VÁLIDO","PREÇO INVÁLIDO")</f>
        <v>#VALUE!</v>
      </c>
      <c r="Q29" s="2" t="e">
        <f>(O29/Referencial!O29)-1</f>
        <v>#VALUE!</v>
      </c>
    </row>
    <row r="30" spans="1:17" ht="24.95" customHeight="1">
      <c r="A30" s="3" t="s">
        <v>23</v>
      </c>
      <c r="B30" s="3" t="s">
        <v>45</v>
      </c>
      <c r="C30" s="3" t="s">
        <v>46</v>
      </c>
      <c r="D30" s="3" t="s">
        <v>33</v>
      </c>
      <c r="E30" s="3">
        <v>21.51</v>
      </c>
      <c r="F30" s="1" t="s">
        <v>27</v>
      </c>
      <c r="G30" s="1" t="s">
        <v>27</v>
      </c>
      <c r="H30" s="2" t="e">
        <f t="shared" si="0"/>
        <v>#VALUE!</v>
      </c>
      <c r="I30" s="5">
        <v>21.51</v>
      </c>
      <c r="J30" s="2" t="e">
        <f t="shared" si="1"/>
        <v>#VALUE!</v>
      </c>
      <c r="K30" s="2" t="e">
        <f t="shared" si="2"/>
        <v>#VALUE!</v>
      </c>
      <c r="L30" s="2" t="e">
        <f t="shared" si="3"/>
        <v>#VALUE!</v>
      </c>
      <c r="M30" s="2" t="e">
        <f t="shared" si="4"/>
        <v>#VALUE!</v>
      </c>
      <c r="N30" s="2" t="e">
        <f t="shared" si="5"/>
        <v>#VALUE!</v>
      </c>
      <c r="O30" s="2" t="e">
        <f t="shared" si="6"/>
        <v>#VALUE!</v>
      </c>
      <c r="P30" s="3" t="e">
        <f>IF(O30&lt;=(Referencial!O30*1.05),"PREÇO VÁLIDO","PREÇO INVÁLIDO")</f>
        <v>#VALUE!</v>
      </c>
      <c r="Q30" s="2" t="e">
        <f>(O30/Referencial!O30)-1</f>
        <v>#VALUE!</v>
      </c>
    </row>
    <row r="31" spans="1:17" ht="24.95" customHeight="1">
      <c r="A31" s="3" t="s">
        <v>23</v>
      </c>
      <c r="B31" s="3" t="s">
        <v>47</v>
      </c>
      <c r="C31" s="3" t="s">
        <v>48</v>
      </c>
      <c r="D31" s="3" t="s">
        <v>33</v>
      </c>
      <c r="E31" s="3">
        <v>56.77</v>
      </c>
      <c r="F31" s="1" t="s">
        <v>27</v>
      </c>
      <c r="G31" s="1" t="s">
        <v>27</v>
      </c>
      <c r="H31" s="2" t="e">
        <f t="shared" si="0"/>
        <v>#VALUE!</v>
      </c>
      <c r="I31" s="5">
        <v>21.51</v>
      </c>
      <c r="J31" s="2" t="e">
        <f t="shared" si="1"/>
        <v>#VALUE!</v>
      </c>
      <c r="K31" s="2" t="e">
        <f t="shared" si="2"/>
        <v>#VALUE!</v>
      </c>
      <c r="L31" s="2" t="e">
        <f t="shared" si="3"/>
        <v>#VALUE!</v>
      </c>
      <c r="M31" s="2" t="e">
        <f t="shared" si="4"/>
        <v>#VALUE!</v>
      </c>
      <c r="N31" s="2" t="e">
        <f t="shared" si="5"/>
        <v>#VALUE!</v>
      </c>
      <c r="O31" s="2" t="e">
        <f t="shared" si="6"/>
        <v>#VALUE!</v>
      </c>
      <c r="P31" s="3" t="e">
        <f>IF(O31&lt;=(Referencial!O31*1.05),"PREÇO VÁLIDO","PREÇO INVÁLIDO")</f>
        <v>#VALUE!</v>
      </c>
      <c r="Q31" s="2" t="e">
        <f>(O31/Referencial!O31)-1</f>
        <v>#VALUE!</v>
      </c>
    </row>
    <row r="32" spans="1:17" ht="24.95" customHeight="1">
      <c r="A32" s="3" t="s">
        <v>23</v>
      </c>
      <c r="B32" s="3" t="s">
        <v>49</v>
      </c>
      <c r="C32" s="3" t="s">
        <v>50</v>
      </c>
      <c r="D32" s="3" t="s">
        <v>33</v>
      </c>
      <c r="E32" s="3">
        <v>21.51</v>
      </c>
      <c r="F32" s="1" t="s">
        <v>27</v>
      </c>
      <c r="G32" s="1" t="s">
        <v>27</v>
      </c>
      <c r="H32" s="2" t="e">
        <f t="shared" si="0"/>
        <v>#VALUE!</v>
      </c>
      <c r="I32" s="5">
        <v>21.51</v>
      </c>
      <c r="J32" s="2" t="e">
        <f t="shared" si="1"/>
        <v>#VALUE!</v>
      </c>
      <c r="K32" s="2" t="e">
        <f t="shared" si="2"/>
        <v>#VALUE!</v>
      </c>
      <c r="L32" s="2" t="e">
        <f t="shared" si="3"/>
        <v>#VALUE!</v>
      </c>
      <c r="M32" s="2" t="e">
        <f t="shared" si="4"/>
        <v>#VALUE!</v>
      </c>
      <c r="N32" s="2" t="e">
        <f t="shared" si="5"/>
        <v>#VALUE!</v>
      </c>
      <c r="O32" s="2" t="e">
        <f t="shared" si="6"/>
        <v>#VALUE!</v>
      </c>
      <c r="P32" s="3" t="e">
        <f>IF(O32&lt;=(Referencial!O32*1.05),"PREÇO VÁLIDO","PREÇO INVÁLIDO")</f>
        <v>#VALUE!</v>
      </c>
      <c r="Q32" s="2" t="e">
        <f>(O32/Referencial!O32)-1</f>
        <v>#VALUE!</v>
      </c>
    </row>
    <row r="33" spans="1:17" ht="24.95" customHeight="1">
      <c r="A33" s="3" t="s">
        <v>23</v>
      </c>
      <c r="B33" s="3" t="s">
        <v>51</v>
      </c>
      <c r="C33" s="3" t="s">
        <v>52</v>
      </c>
      <c r="D33" s="3" t="s">
        <v>33</v>
      </c>
      <c r="E33" s="3">
        <v>56.77</v>
      </c>
      <c r="F33" s="1" t="s">
        <v>27</v>
      </c>
      <c r="G33" s="1" t="s">
        <v>27</v>
      </c>
      <c r="H33" s="2" t="e">
        <f t="shared" si="0"/>
        <v>#VALUE!</v>
      </c>
      <c r="I33" s="5">
        <v>21.51</v>
      </c>
      <c r="J33" s="2" t="e">
        <f t="shared" si="1"/>
        <v>#VALUE!</v>
      </c>
      <c r="K33" s="2" t="e">
        <f t="shared" si="2"/>
        <v>#VALUE!</v>
      </c>
      <c r="L33" s="2" t="e">
        <f t="shared" si="3"/>
        <v>#VALUE!</v>
      </c>
      <c r="M33" s="2" t="e">
        <f t="shared" si="4"/>
        <v>#VALUE!</v>
      </c>
      <c r="N33" s="2" t="e">
        <f t="shared" si="5"/>
        <v>#VALUE!</v>
      </c>
      <c r="O33" s="2" t="e">
        <f t="shared" si="6"/>
        <v>#VALUE!</v>
      </c>
      <c r="P33" s="3" t="e">
        <f>IF(O33&lt;=(Referencial!O33*1.05),"PREÇO VÁLIDO","PREÇO INVÁLIDO")</f>
        <v>#VALUE!</v>
      </c>
      <c r="Q33" s="2" t="e">
        <f>(O33/Referencial!O33)-1</f>
        <v>#VALUE!</v>
      </c>
    </row>
    <row r="34" spans="1:17" ht="24.95" customHeight="1">
      <c r="A34" s="3"/>
      <c r="B34" s="3"/>
      <c r="C34" s="3" t="s">
        <v>53</v>
      </c>
      <c r="D34" s="3"/>
      <c r="E34" s="3">
        <v>0</v>
      </c>
      <c r="F34" s="1"/>
      <c r="G34" s="1"/>
      <c r="H34" s="3"/>
      <c r="I34" s="5"/>
      <c r="J34" s="3"/>
      <c r="K34" s="3"/>
      <c r="L34" s="3"/>
      <c r="M34" s="3"/>
      <c r="N34" s="3"/>
      <c r="O34" s="3"/>
      <c r="P34" s="3"/>
      <c r="Q34" s="2"/>
    </row>
    <row r="35" spans="1:17" ht="24.95" customHeight="1">
      <c r="A35" s="3" t="s">
        <v>23</v>
      </c>
      <c r="B35" s="3" t="s">
        <v>54</v>
      </c>
      <c r="C35" s="3" t="s">
        <v>55</v>
      </c>
      <c r="D35" s="3" t="s">
        <v>56</v>
      </c>
      <c r="E35" s="3">
        <v>15</v>
      </c>
      <c r="F35" s="1" t="s">
        <v>27</v>
      </c>
      <c r="G35" s="1" t="s">
        <v>27</v>
      </c>
      <c r="H35" s="2" t="e">
        <f t="shared" ref="H35:H42" si="7">F35+G35</f>
        <v>#VALUE!</v>
      </c>
      <c r="I35" s="5">
        <v>21.51</v>
      </c>
      <c r="J35" s="2" t="e">
        <f t="shared" ref="J35:J42" si="8">F35+(I35/100*F35)</f>
        <v>#VALUE!</v>
      </c>
      <c r="K35" s="2" t="e">
        <f t="shared" ref="K35:K42" si="9">G35+(I35/100*G35)</f>
        <v>#VALUE!</v>
      </c>
      <c r="L35" s="2" t="e">
        <f t="shared" ref="L35:L42" si="10">TRUNC(J35+K35,2)</f>
        <v>#VALUE!</v>
      </c>
      <c r="M35" s="2" t="e">
        <f t="shared" ref="M35:M42" si="11">TRUNC(IF((J35+K35), (J35/(J35+K35)*O35), 0), 2)</f>
        <v>#VALUE!</v>
      </c>
      <c r="N35" s="2" t="e">
        <f t="shared" ref="N35:N42" si="12">TRUNC(IF((J35+K35), (K35/(J35+K35)*O35), 0), 2)</f>
        <v>#VALUE!</v>
      </c>
      <c r="O35" s="2" t="e">
        <f t="shared" ref="O35:O42" si="13">TRUNC(L35*E35,2)</f>
        <v>#VALUE!</v>
      </c>
      <c r="P35" s="3" t="e">
        <f>IF(O35&lt;=(Referencial!O35*1.05),"PREÇO VÁLIDO","PREÇO INVÁLIDO")</f>
        <v>#VALUE!</v>
      </c>
      <c r="Q35" s="2" t="e">
        <f>(O35/Referencial!O35)-1</f>
        <v>#VALUE!</v>
      </c>
    </row>
    <row r="36" spans="1:17" ht="24.95" customHeight="1">
      <c r="A36" s="3" t="s">
        <v>23</v>
      </c>
      <c r="B36" s="3" t="s">
        <v>57</v>
      </c>
      <c r="C36" s="3" t="s">
        <v>58</v>
      </c>
      <c r="D36" s="3" t="s">
        <v>56</v>
      </c>
      <c r="E36" s="3">
        <v>15</v>
      </c>
      <c r="F36" s="1" t="s">
        <v>27</v>
      </c>
      <c r="G36" s="1" t="s">
        <v>27</v>
      </c>
      <c r="H36" s="2" t="e">
        <f t="shared" si="7"/>
        <v>#VALUE!</v>
      </c>
      <c r="I36" s="5">
        <v>21.51</v>
      </c>
      <c r="J36" s="2" t="e">
        <f t="shared" si="8"/>
        <v>#VALUE!</v>
      </c>
      <c r="K36" s="2" t="e">
        <f t="shared" si="9"/>
        <v>#VALUE!</v>
      </c>
      <c r="L36" s="2" t="e">
        <f t="shared" si="10"/>
        <v>#VALUE!</v>
      </c>
      <c r="M36" s="2" t="e">
        <f t="shared" si="11"/>
        <v>#VALUE!</v>
      </c>
      <c r="N36" s="2" t="e">
        <f t="shared" si="12"/>
        <v>#VALUE!</v>
      </c>
      <c r="O36" s="2" t="e">
        <f t="shared" si="13"/>
        <v>#VALUE!</v>
      </c>
      <c r="P36" s="3" t="e">
        <f>IF(O36&lt;=(Referencial!O36*1.05),"PREÇO VÁLIDO","PREÇO INVÁLIDO")</f>
        <v>#VALUE!</v>
      </c>
      <c r="Q36" s="2" t="e">
        <f>(O36/Referencial!O36)-1</f>
        <v>#VALUE!</v>
      </c>
    </row>
    <row r="37" spans="1:17" ht="24.95" customHeight="1">
      <c r="A37" s="3" t="s">
        <v>23</v>
      </c>
      <c r="B37" s="3" t="s">
        <v>59</v>
      </c>
      <c r="C37" s="3" t="s">
        <v>60</v>
      </c>
      <c r="D37" s="3" t="s">
        <v>56</v>
      </c>
      <c r="E37" s="3">
        <v>15.6</v>
      </c>
      <c r="F37" s="1" t="s">
        <v>27</v>
      </c>
      <c r="G37" s="1" t="s">
        <v>27</v>
      </c>
      <c r="H37" s="2" t="e">
        <f t="shared" si="7"/>
        <v>#VALUE!</v>
      </c>
      <c r="I37" s="5">
        <v>21.51</v>
      </c>
      <c r="J37" s="2" t="e">
        <f t="shared" si="8"/>
        <v>#VALUE!</v>
      </c>
      <c r="K37" s="2" t="e">
        <f t="shared" si="9"/>
        <v>#VALUE!</v>
      </c>
      <c r="L37" s="2" t="e">
        <f t="shared" si="10"/>
        <v>#VALUE!</v>
      </c>
      <c r="M37" s="2" t="e">
        <f t="shared" si="11"/>
        <v>#VALUE!</v>
      </c>
      <c r="N37" s="2" t="e">
        <f t="shared" si="12"/>
        <v>#VALUE!</v>
      </c>
      <c r="O37" s="2" t="e">
        <f t="shared" si="13"/>
        <v>#VALUE!</v>
      </c>
      <c r="P37" s="3" t="e">
        <f>IF(O37&lt;=(Referencial!O37*1.05),"PREÇO VÁLIDO","PREÇO INVÁLIDO")</f>
        <v>#VALUE!</v>
      </c>
      <c r="Q37" s="2" t="e">
        <f>(O37/Referencial!O37)-1</f>
        <v>#VALUE!</v>
      </c>
    </row>
    <row r="38" spans="1:17" ht="24.95" customHeight="1">
      <c r="A38" s="3" t="s">
        <v>23</v>
      </c>
      <c r="B38" s="3" t="s">
        <v>61</v>
      </c>
      <c r="C38" s="3" t="s">
        <v>62</v>
      </c>
      <c r="D38" s="3" t="s">
        <v>33</v>
      </c>
      <c r="E38" s="3">
        <v>4</v>
      </c>
      <c r="F38" s="1" t="s">
        <v>27</v>
      </c>
      <c r="G38" s="1" t="s">
        <v>27</v>
      </c>
      <c r="H38" s="2" t="e">
        <f t="shared" si="7"/>
        <v>#VALUE!</v>
      </c>
      <c r="I38" s="5">
        <v>21.51</v>
      </c>
      <c r="J38" s="2" t="e">
        <f t="shared" si="8"/>
        <v>#VALUE!</v>
      </c>
      <c r="K38" s="2" t="e">
        <f t="shared" si="9"/>
        <v>#VALUE!</v>
      </c>
      <c r="L38" s="2" t="e">
        <f t="shared" si="10"/>
        <v>#VALUE!</v>
      </c>
      <c r="M38" s="2" t="e">
        <f t="shared" si="11"/>
        <v>#VALUE!</v>
      </c>
      <c r="N38" s="2" t="e">
        <f t="shared" si="12"/>
        <v>#VALUE!</v>
      </c>
      <c r="O38" s="2" t="e">
        <f t="shared" si="13"/>
        <v>#VALUE!</v>
      </c>
      <c r="P38" s="3" t="e">
        <f>IF(O38&lt;=(Referencial!O38*1.05),"PREÇO VÁLIDO","PREÇO INVÁLIDO")</f>
        <v>#VALUE!</v>
      </c>
      <c r="Q38" s="2" t="e">
        <f>(O38/Referencial!O38)-1</f>
        <v>#VALUE!</v>
      </c>
    </row>
    <row r="39" spans="1:17" ht="24.95" customHeight="1">
      <c r="A39" s="3" t="s">
        <v>23</v>
      </c>
      <c r="B39" s="3" t="s">
        <v>63</v>
      </c>
      <c r="C39" s="3" t="s">
        <v>64</v>
      </c>
      <c r="D39" s="3" t="s">
        <v>56</v>
      </c>
      <c r="E39" s="3">
        <v>15.6</v>
      </c>
      <c r="F39" s="1" t="s">
        <v>27</v>
      </c>
      <c r="G39" s="1" t="s">
        <v>27</v>
      </c>
      <c r="H39" s="2" t="e">
        <f t="shared" si="7"/>
        <v>#VALUE!</v>
      </c>
      <c r="I39" s="5">
        <v>21.51</v>
      </c>
      <c r="J39" s="2" t="e">
        <f t="shared" si="8"/>
        <v>#VALUE!</v>
      </c>
      <c r="K39" s="2" t="e">
        <f t="shared" si="9"/>
        <v>#VALUE!</v>
      </c>
      <c r="L39" s="2" t="e">
        <f t="shared" si="10"/>
        <v>#VALUE!</v>
      </c>
      <c r="M39" s="2" t="e">
        <f t="shared" si="11"/>
        <v>#VALUE!</v>
      </c>
      <c r="N39" s="2" t="e">
        <f t="shared" si="12"/>
        <v>#VALUE!</v>
      </c>
      <c r="O39" s="2" t="e">
        <f t="shared" si="13"/>
        <v>#VALUE!</v>
      </c>
      <c r="P39" s="3" t="e">
        <f>IF(O39&lt;=(Referencial!O39*1.05),"PREÇO VÁLIDO","PREÇO INVÁLIDO")</f>
        <v>#VALUE!</v>
      </c>
      <c r="Q39" s="2" t="e">
        <f>(O39/Referencial!O39)-1</f>
        <v>#VALUE!</v>
      </c>
    </row>
    <row r="40" spans="1:17" ht="24.95" customHeight="1">
      <c r="A40" s="3" t="s">
        <v>23</v>
      </c>
      <c r="B40" s="3" t="s">
        <v>65</v>
      </c>
      <c r="C40" s="3" t="s">
        <v>66</v>
      </c>
      <c r="D40" s="3" t="s">
        <v>26</v>
      </c>
      <c r="E40" s="3">
        <v>1</v>
      </c>
      <c r="F40" s="1" t="s">
        <v>27</v>
      </c>
      <c r="G40" s="1" t="s">
        <v>27</v>
      </c>
      <c r="H40" s="2" t="e">
        <f t="shared" si="7"/>
        <v>#VALUE!</v>
      </c>
      <c r="I40" s="5">
        <v>21.51</v>
      </c>
      <c r="J40" s="2" t="e">
        <f t="shared" si="8"/>
        <v>#VALUE!</v>
      </c>
      <c r="K40" s="2" t="e">
        <f t="shared" si="9"/>
        <v>#VALUE!</v>
      </c>
      <c r="L40" s="2" t="e">
        <f t="shared" si="10"/>
        <v>#VALUE!</v>
      </c>
      <c r="M40" s="2" t="e">
        <f t="shared" si="11"/>
        <v>#VALUE!</v>
      </c>
      <c r="N40" s="2" t="e">
        <f t="shared" si="12"/>
        <v>#VALUE!</v>
      </c>
      <c r="O40" s="2" t="e">
        <f t="shared" si="13"/>
        <v>#VALUE!</v>
      </c>
      <c r="P40" s="3" t="e">
        <f>IF(O40&lt;=(Referencial!O40*1.05),"PREÇO VÁLIDO","PREÇO INVÁLIDO")</f>
        <v>#VALUE!</v>
      </c>
      <c r="Q40" s="2" t="e">
        <f>(O40/Referencial!O40)-1</f>
        <v>#VALUE!</v>
      </c>
    </row>
    <row r="41" spans="1:17" ht="24.95" customHeight="1">
      <c r="A41" s="3" t="s">
        <v>23</v>
      </c>
      <c r="B41" s="3" t="s">
        <v>67</v>
      </c>
      <c r="C41" s="3" t="s">
        <v>68</v>
      </c>
      <c r="D41" s="3" t="s">
        <v>56</v>
      </c>
      <c r="E41" s="3">
        <v>0.5</v>
      </c>
      <c r="F41" s="1" t="s">
        <v>27</v>
      </c>
      <c r="G41" s="1" t="s">
        <v>27</v>
      </c>
      <c r="H41" s="2" t="e">
        <f t="shared" si="7"/>
        <v>#VALUE!</v>
      </c>
      <c r="I41" s="5">
        <v>21.51</v>
      </c>
      <c r="J41" s="2" t="e">
        <f t="shared" si="8"/>
        <v>#VALUE!</v>
      </c>
      <c r="K41" s="2" t="e">
        <f t="shared" si="9"/>
        <v>#VALUE!</v>
      </c>
      <c r="L41" s="2" t="e">
        <f t="shared" si="10"/>
        <v>#VALUE!</v>
      </c>
      <c r="M41" s="2" t="e">
        <f t="shared" si="11"/>
        <v>#VALUE!</v>
      </c>
      <c r="N41" s="2" t="e">
        <f t="shared" si="12"/>
        <v>#VALUE!</v>
      </c>
      <c r="O41" s="2" t="e">
        <f t="shared" si="13"/>
        <v>#VALUE!</v>
      </c>
      <c r="P41" s="3" t="e">
        <f>IF(O41&lt;=(Referencial!O41*1.05),"PREÇO VÁLIDO","PREÇO INVÁLIDO")</f>
        <v>#VALUE!</v>
      </c>
      <c r="Q41" s="2" t="e">
        <f>(O41/Referencial!O41)-1</f>
        <v>#VALUE!</v>
      </c>
    </row>
    <row r="42" spans="1:17" ht="24.95" customHeight="1">
      <c r="A42" s="3" t="s">
        <v>23</v>
      </c>
      <c r="B42" s="3" t="s">
        <v>69</v>
      </c>
      <c r="C42" s="3" t="s">
        <v>70</v>
      </c>
      <c r="D42" s="3" t="s">
        <v>56</v>
      </c>
      <c r="E42" s="3">
        <v>0.5</v>
      </c>
      <c r="F42" s="1" t="s">
        <v>27</v>
      </c>
      <c r="G42" s="1" t="s">
        <v>27</v>
      </c>
      <c r="H42" s="2" t="e">
        <f t="shared" si="7"/>
        <v>#VALUE!</v>
      </c>
      <c r="I42" s="5">
        <v>21.51</v>
      </c>
      <c r="J42" s="2" t="e">
        <f t="shared" si="8"/>
        <v>#VALUE!</v>
      </c>
      <c r="K42" s="2" t="e">
        <f t="shared" si="9"/>
        <v>#VALUE!</v>
      </c>
      <c r="L42" s="2" t="e">
        <f t="shared" si="10"/>
        <v>#VALUE!</v>
      </c>
      <c r="M42" s="2" t="e">
        <f t="shared" si="11"/>
        <v>#VALUE!</v>
      </c>
      <c r="N42" s="2" t="e">
        <f t="shared" si="12"/>
        <v>#VALUE!</v>
      </c>
      <c r="O42" s="2" t="e">
        <f t="shared" si="13"/>
        <v>#VALUE!</v>
      </c>
      <c r="P42" s="3" t="e">
        <f>IF(O42&lt;=(Referencial!O42*1.05),"PREÇO VÁLIDO","PREÇO INVÁLIDO")</f>
        <v>#VALUE!</v>
      </c>
      <c r="Q42" s="2" t="e">
        <f>(O42/Referencial!O42)-1</f>
        <v>#VALUE!</v>
      </c>
    </row>
    <row r="43" spans="1:17" ht="24.95" customHeight="1">
      <c r="A43" s="3"/>
      <c r="B43" s="3"/>
      <c r="C43" s="3" t="s">
        <v>71</v>
      </c>
      <c r="D43" s="3"/>
      <c r="E43" s="3">
        <v>0</v>
      </c>
      <c r="F43" s="1"/>
      <c r="G43" s="1"/>
      <c r="H43" s="3"/>
      <c r="I43" s="5"/>
      <c r="J43" s="3"/>
      <c r="K43" s="3"/>
      <c r="L43" s="3"/>
      <c r="M43" s="3"/>
      <c r="N43" s="3"/>
      <c r="O43" s="3"/>
      <c r="P43" s="3"/>
      <c r="Q43" s="2"/>
    </row>
    <row r="44" spans="1:17" ht="24.95" customHeight="1">
      <c r="A44" s="3" t="s">
        <v>23</v>
      </c>
      <c r="B44" s="3" t="s">
        <v>72</v>
      </c>
      <c r="C44" s="3" t="s">
        <v>73</v>
      </c>
      <c r="D44" s="3" t="s">
        <v>33</v>
      </c>
      <c r="E44" s="3">
        <v>30</v>
      </c>
      <c r="F44" s="1" t="s">
        <v>27</v>
      </c>
      <c r="G44" s="1" t="s">
        <v>27</v>
      </c>
      <c r="H44" s="2" t="e">
        <f t="shared" ref="H44:H57" si="14">F44+G44</f>
        <v>#VALUE!</v>
      </c>
      <c r="I44" s="5">
        <v>21.51</v>
      </c>
      <c r="J44" s="2" t="e">
        <f t="shared" ref="J44:J57" si="15">F44+(I44/100*F44)</f>
        <v>#VALUE!</v>
      </c>
      <c r="K44" s="2" t="e">
        <f t="shared" ref="K44:K57" si="16">G44+(I44/100*G44)</f>
        <v>#VALUE!</v>
      </c>
      <c r="L44" s="2" t="e">
        <f t="shared" ref="L44:L57" si="17">TRUNC(J44+K44,2)</f>
        <v>#VALUE!</v>
      </c>
      <c r="M44" s="2" t="e">
        <f t="shared" ref="M44:M57" si="18">TRUNC(IF((J44+K44), (J44/(J44+K44)*O44), 0), 2)</f>
        <v>#VALUE!</v>
      </c>
      <c r="N44" s="2" t="e">
        <f t="shared" ref="N44:N57" si="19">TRUNC(IF((J44+K44), (K44/(J44+K44)*O44), 0), 2)</f>
        <v>#VALUE!</v>
      </c>
      <c r="O44" s="2" t="e">
        <f t="shared" ref="O44:O57" si="20">TRUNC(L44*E44,2)</f>
        <v>#VALUE!</v>
      </c>
      <c r="P44" s="3" t="e">
        <f>IF(O44&lt;=(Referencial!O44*1.05),"PREÇO VÁLIDO","PREÇO INVÁLIDO")</f>
        <v>#VALUE!</v>
      </c>
      <c r="Q44" s="2" t="e">
        <f>(O44/Referencial!O44)-1</f>
        <v>#VALUE!</v>
      </c>
    </row>
    <row r="45" spans="1:17" ht="24.95" customHeight="1">
      <c r="A45" s="3" t="s">
        <v>23</v>
      </c>
      <c r="B45" s="3" t="s">
        <v>74</v>
      </c>
      <c r="C45" s="3" t="s">
        <v>75</v>
      </c>
      <c r="D45" s="3" t="s">
        <v>33</v>
      </c>
      <c r="E45" s="3">
        <v>65</v>
      </c>
      <c r="F45" s="1" t="s">
        <v>27</v>
      </c>
      <c r="G45" s="1" t="s">
        <v>27</v>
      </c>
      <c r="H45" s="2" t="e">
        <f t="shared" si="14"/>
        <v>#VALUE!</v>
      </c>
      <c r="I45" s="5">
        <v>21.51</v>
      </c>
      <c r="J45" s="2" t="e">
        <f t="shared" si="15"/>
        <v>#VALUE!</v>
      </c>
      <c r="K45" s="2" t="e">
        <f t="shared" si="16"/>
        <v>#VALUE!</v>
      </c>
      <c r="L45" s="2" t="e">
        <f t="shared" si="17"/>
        <v>#VALUE!</v>
      </c>
      <c r="M45" s="2" t="e">
        <f t="shared" si="18"/>
        <v>#VALUE!</v>
      </c>
      <c r="N45" s="2" t="e">
        <f t="shared" si="19"/>
        <v>#VALUE!</v>
      </c>
      <c r="O45" s="2" t="e">
        <f t="shared" si="20"/>
        <v>#VALUE!</v>
      </c>
      <c r="P45" s="3" t="e">
        <f>IF(O45&lt;=(Referencial!O45*1.05),"PREÇO VÁLIDO","PREÇO INVÁLIDO")</f>
        <v>#VALUE!</v>
      </c>
      <c r="Q45" s="2" t="e">
        <f>(O45/Referencial!O45)-1</f>
        <v>#VALUE!</v>
      </c>
    </row>
    <row r="46" spans="1:17" ht="24.95" customHeight="1">
      <c r="A46" s="3" t="s">
        <v>23</v>
      </c>
      <c r="B46" s="3" t="s">
        <v>76</v>
      </c>
      <c r="C46" s="3" t="s">
        <v>77</v>
      </c>
      <c r="D46" s="3" t="s">
        <v>33</v>
      </c>
      <c r="E46" s="3">
        <v>9</v>
      </c>
      <c r="F46" s="1" t="s">
        <v>27</v>
      </c>
      <c r="G46" s="1" t="s">
        <v>27</v>
      </c>
      <c r="H46" s="2" t="e">
        <f t="shared" si="14"/>
        <v>#VALUE!</v>
      </c>
      <c r="I46" s="5">
        <v>21.51</v>
      </c>
      <c r="J46" s="2" t="e">
        <f t="shared" si="15"/>
        <v>#VALUE!</v>
      </c>
      <c r="K46" s="2" t="e">
        <f t="shared" si="16"/>
        <v>#VALUE!</v>
      </c>
      <c r="L46" s="2" t="e">
        <f t="shared" si="17"/>
        <v>#VALUE!</v>
      </c>
      <c r="M46" s="2" t="e">
        <f t="shared" si="18"/>
        <v>#VALUE!</v>
      </c>
      <c r="N46" s="2" t="e">
        <f t="shared" si="19"/>
        <v>#VALUE!</v>
      </c>
      <c r="O46" s="2" t="e">
        <f t="shared" si="20"/>
        <v>#VALUE!</v>
      </c>
      <c r="P46" s="3" t="e">
        <f>IF(O46&lt;=(Referencial!O46*1.05),"PREÇO VÁLIDO","PREÇO INVÁLIDO")</f>
        <v>#VALUE!</v>
      </c>
      <c r="Q46" s="2" t="e">
        <f>(O46/Referencial!O46)-1</f>
        <v>#VALUE!</v>
      </c>
    </row>
    <row r="47" spans="1:17" ht="24.95" customHeight="1">
      <c r="A47" s="3" t="s">
        <v>23</v>
      </c>
      <c r="B47" s="3" t="s">
        <v>78</v>
      </c>
      <c r="C47" s="3" t="s">
        <v>79</v>
      </c>
      <c r="D47" s="3" t="s">
        <v>26</v>
      </c>
      <c r="E47" s="3">
        <v>3</v>
      </c>
      <c r="F47" s="1" t="s">
        <v>27</v>
      </c>
      <c r="G47" s="1" t="s">
        <v>27</v>
      </c>
      <c r="H47" s="2" t="e">
        <f t="shared" si="14"/>
        <v>#VALUE!</v>
      </c>
      <c r="I47" s="5">
        <v>21.51</v>
      </c>
      <c r="J47" s="2" t="e">
        <f t="shared" si="15"/>
        <v>#VALUE!</v>
      </c>
      <c r="K47" s="2" t="e">
        <f t="shared" si="16"/>
        <v>#VALUE!</v>
      </c>
      <c r="L47" s="2" t="e">
        <f t="shared" si="17"/>
        <v>#VALUE!</v>
      </c>
      <c r="M47" s="2" t="e">
        <f t="shared" si="18"/>
        <v>#VALUE!</v>
      </c>
      <c r="N47" s="2" t="e">
        <f t="shared" si="19"/>
        <v>#VALUE!</v>
      </c>
      <c r="O47" s="2" t="e">
        <f t="shared" si="20"/>
        <v>#VALUE!</v>
      </c>
      <c r="P47" s="3" t="e">
        <f>IF(O47&lt;=(Referencial!O47*1.05),"PREÇO VÁLIDO","PREÇO INVÁLIDO")</f>
        <v>#VALUE!</v>
      </c>
      <c r="Q47" s="2" t="e">
        <f>(O47/Referencial!O47)-1</f>
        <v>#VALUE!</v>
      </c>
    </row>
    <row r="48" spans="1:17" ht="24.95" customHeight="1">
      <c r="A48" s="3" t="s">
        <v>23</v>
      </c>
      <c r="B48" s="3" t="s">
        <v>80</v>
      </c>
      <c r="C48" s="3" t="s">
        <v>81</v>
      </c>
      <c r="D48" s="3" t="s">
        <v>26</v>
      </c>
      <c r="E48" s="3">
        <v>1</v>
      </c>
      <c r="F48" s="1" t="s">
        <v>27</v>
      </c>
      <c r="G48" s="1" t="s">
        <v>27</v>
      </c>
      <c r="H48" s="2" t="e">
        <f t="shared" si="14"/>
        <v>#VALUE!</v>
      </c>
      <c r="I48" s="5">
        <v>21.51</v>
      </c>
      <c r="J48" s="2" t="e">
        <f t="shared" si="15"/>
        <v>#VALUE!</v>
      </c>
      <c r="K48" s="2" t="e">
        <f t="shared" si="16"/>
        <v>#VALUE!</v>
      </c>
      <c r="L48" s="2" t="e">
        <f t="shared" si="17"/>
        <v>#VALUE!</v>
      </c>
      <c r="M48" s="2" t="e">
        <f t="shared" si="18"/>
        <v>#VALUE!</v>
      </c>
      <c r="N48" s="2" t="e">
        <f t="shared" si="19"/>
        <v>#VALUE!</v>
      </c>
      <c r="O48" s="2" t="e">
        <f t="shared" si="20"/>
        <v>#VALUE!</v>
      </c>
      <c r="P48" s="3" t="e">
        <f>IF(O48&lt;=(Referencial!O48*1.05),"PREÇO VÁLIDO","PREÇO INVÁLIDO")</f>
        <v>#VALUE!</v>
      </c>
      <c r="Q48" s="2" t="e">
        <f>(O48/Referencial!O48)-1</f>
        <v>#VALUE!</v>
      </c>
    </row>
    <row r="49" spans="1:17" ht="24.95" customHeight="1">
      <c r="A49" s="3" t="s">
        <v>23</v>
      </c>
      <c r="B49" s="3" t="s">
        <v>82</v>
      </c>
      <c r="C49" s="3" t="s">
        <v>83</v>
      </c>
      <c r="D49" s="3" t="s">
        <v>26</v>
      </c>
      <c r="E49" s="3">
        <v>2</v>
      </c>
      <c r="F49" s="1" t="s">
        <v>27</v>
      </c>
      <c r="G49" s="1" t="s">
        <v>27</v>
      </c>
      <c r="H49" s="2" t="e">
        <f t="shared" si="14"/>
        <v>#VALUE!</v>
      </c>
      <c r="I49" s="5">
        <v>21.51</v>
      </c>
      <c r="J49" s="2" t="e">
        <f t="shared" si="15"/>
        <v>#VALUE!</v>
      </c>
      <c r="K49" s="2" t="e">
        <f t="shared" si="16"/>
        <v>#VALUE!</v>
      </c>
      <c r="L49" s="2" t="e">
        <f t="shared" si="17"/>
        <v>#VALUE!</v>
      </c>
      <c r="M49" s="2" t="e">
        <f t="shared" si="18"/>
        <v>#VALUE!</v>
      </c>
      <c r="N49" s="2" t="e">
        <f t="shared" si="19"/>
        <v>#VALUE!</v>
      </c>
      <c r="O49" s="2" t="e">
        <f t="shared" si="20"/>
        <v>#VALUE!</v>
      </c>
      <c r="P49" s="3" t="e">
        <f>IF(O49&lt;=(Referencial!O49*1.05),"PREÇO VÁLIDO","PREÇO INVÁLIDO")</f>
        <v>#VALUE!</v>
      </c>
      <c r="Q49" s="2" t="e">
        <f>(O49/Referencial!O49)-1</f>
        <v>#VALUE!</v>
      </c>
    </row>
    <row r="50" spans="1:17" ht="24.95" customHeight="1">
      <c r="A50" s="3" t="s">
        <v>23</v>
      </c>
      <c r="B50" s="3" t="s">
        <v>84</v>
      </c>
      <c r="C50" s="3" t="s">
        <v>85</v>
      </c>
      <c r="D50" s="3" t="s">
        <v>26</v>
      </c>
      <c r="E50" s="3">
        <v>1</v>
      </c>
      <c r="F50" s="1" t="s">
        <v>27</v>
      </c>
      <c r="G50" s="1" t="s">
        <v>27</v>
      </c>
      <c r="H50" s="2" t="e">
        <f t="shared" si="14"/>
        <v>#VALUE!</v>
      </c>
      <c r="I50" s="5">
        <v>21.51</v>
      </c>
      <c r="J50" s="2" t="e">
        <f t="shared" si="15"/>
        <v>#VALUE!</v>
      </c>
      <c r="K50" s="2" t="e">
        <f t="shared" si="16"/>
        <v>#VALUE!</v>
      </c>
      <c r="L50" s="2" t="e">
        <f t="shared" si="17"/>
        <v>#VALUE!</v>
      </c>
      <c r="M50" s="2" t="e">
        <f t="shared" si="18"/>
        <v>#VALUE!</v>
      </c>
      <c r="N50" s="2" t="e">
        <f t="shared" si="19"/>
        <v>#VALUE!</v>
      </c>
      <c r="O50" s="2" t="e">
        <f t="shared" si="20"/>
        <v>#VALUE!</v>
      </c>
      <c r="P50" s="3" t="e">
        <f>IF(O50&lt;=(Referencial!O50*1.05),"PREÇO VÁLIDO","PREÇO INVÁLIDO")</f>
        <v>#VALUE!</v>
      </c>
      <c r="Q50" s="2" t="e">
        <f>(O50/Referencial!O50)-1</f>
        <v>#VALUE!</v>
      </c>
    </row>
    <row r="51" spans="1:17" ht="24.95" customHeight="1">
      <c r="A51" s="3" t="s">
        <v>23</v>
      </c>
      <c r="B51" s="3" t="s">
        <v>86</v>
      </c>
      <c r="C51" s="3" t="s">
        <v>87</v>
      </c>
      <c r="D51" s="3" t="s">
        <v>26</v>
      </c>
      <c r="E51" s="3">
        <v>2</v>
      </c>
      <c r="F51" s="1" t="s">
        <v>27</v>
      </c>
      <c r="G51" s="1" t="s">
        <v>27</v>
      </c>
      <c r="H51" s="2" t="e">
        <f t="shared" si="14"/>
        <v>#VALUE!</v>
      </c>
      <c r="I51" s="5">
        <v>21.51</v>
      </c>
      <c r="J51" s="2" t="e">
        <f t="shared" si="15"/>
        <v>#VALUE!</v>
      </c>
      <c r="K51" s="2" t="e">
        <f t="shared" si="16"/>
        <v>#VALUE!</v>
      </c>
      <c r="L51" s="2" t="e">
        <f t="shared" si="17"/>
        <v>#VALUE!</v>
      </c>
      <c r="M51" s="2" t="e">
        <f t="shared" si="18"/>
        <v>#VALUE!</v>
      </c>
      <c r="N51" s="2" t="e">
        <f t="shared" si="19"/>
        <v>#VALUE!</v>
      </c>
      <c r="O51" s="2" t="e">
        <f t="shared" si="20"/>
        <v>#VALUE!</v>
      </c>
      <c r="P51" s="3" t="e">
        <f>IF(O51&lt;=(Referencial!O51*1.05),"PREÇO VÁLIDO","PREÇO INVÁLIDO")</f>
        <v>#VALUE!</v>
      </c>
      <c r="Q51" s="2" t="e">
        <f>(O51/Referencial!O51)-1</f>
        <v>#VALUE!</v>
      </c>
    </row>
    <row r="52" spans="1:17" ht="24.95" customHeight="1">
      <c r="A52" s="3" t="s">
        <v>23</v>
      </c>
      <c r="B52" s="3" t="s">
        <v>88</v>
      </c>
      <c r="C52" s="3" t="s">
        <v>89</v>
      </c>
      <c r="D52" s="3" t="s">
        <v>26</v>
      </c>
      <c r="E52" s="3">
        <v>1</v>
      </c>
      <c r="F52" s="1" t="s">
        <v>27</v>
      </c>
      <c r="G52" s="1" t="s">
        <v>27</v>
      </c>
      <c r="H52" s="2" t="e">
        <f t="shared" si="14"/>
        <v>#VALUE!</v>
      </c>
      <c r="I52" s="5">
        <v>21.51</v>
      </c>
      <c r="J52" s="2" t="e">
        <f t="shared" si="15"/>
        <v>#VALUE!</v>
      </c>
      <c r="K52" s="2" t="e">
        <f t="shared" si="16"/>
        <v>#VALUE!</v>
      </c>
      <c r="L52" s="2" t="e">
        <f t="shared" si="17"/>
        <v>#VALUE!</v>
      </c>
      <c r="M52" s="2" t="e">
        <f t="shared" si="18"/>
        <v>#VALUE!</v>
      </c>
      <c r="N52" s="2" t="e">
        <f t="shared" si="19"/>
        <v>#VALUE!</v>
      </c>
      <c r="O52" s="2" t="e">
        <f t="shared" si="20"/>
        <v>#VALUE!</v>
      </c>
      <c r="P52" s="3" t="e">
        <f>IF(O52&lt;=(Referencial!O52*1.05),"PREÇO VÁLIDO","PREÇO INVÁLIDO")</f>
        <v>#VALUE!</v>
      </c>
      <c r="Q52" s="2" t="e">
        <f>(O52/Referencial!O52)-1</f>
        <v>#VALUE!</v>
      </c>
    </row>
    <row r="53" spans="1:17" ht="24.95" customHeight="1">
      <c r="A53" s="3" t="s">
        <v>23</v>
      </c>
      <c r="B53" s="3" t="s">
        <v>90</v>
      </c>
      <c r="C53" s="3" t="s">
        <v>91</v>
      </c>
      <c r="D53" s="3" t="s">
        <v>26</v>
      </c>
      <c r="E53" s="3">
        <v>1</v>
      </c>
      <c r="F53" s="1" t="s">
        <v>27</v>
      </c>
      <c r="G53" s="1" t="s">
        <v>27</v>
      </c>
      <c r="H53" s="2" t="e">
        <f t="shared" si="14"/>
        <v>#VALUE!</v>
      </c>
      <c r="I53" s="5">
        <v>21.51</v>
      </c>
      <c r="J53" s="2" t="e">
        <f t="shared" si="15"/>
        <v>#VALUE!</v>
      </c>
      <c r="K53" s="2" t="e">
        <f t="shared" si="16"/>
        <v>#VALUE!</v>
      </c>
      <c r="L53" s="2" t="e">
        <f t="shared" si="17"/>
        <v>#VALUE!</v>
      </c>
      <c r="M53" s="2" t="e">
        <f t="shared" si="18"/>
        <v>#VALUE!</v>
      </c>
      <c r="N53" s="2" t="e">
        <f t="shared" si="19"/>
        <v>#VALUE!</v>
      </c>
      <c r="O53" s="2" t="e">
        <f t="shared" si="20"/>
        <v>#VALUE!</v>
      </c>
      <c r="P53" s="3" t="e">
        <f>IF(O53&lt;=(Referencial!O53*1.05),"PREÇO VÁLIDO","PREÇO INVÁLIDO")</f>
        <v>#VALUE!</v>
      </c>
      <c r="Q53" s="2" t="e">
        <f>(O53/Referencial!O53)-1</f>
        <v>#VALUE!</v>
      </c>
    </row>
    <row r="54" spans="1:17" ht="24.95" customHeight="1">
      <c r="A54" s="3" t="s">
        <v>23</v>
      </c>
      <c r="B54" s="3" t="s">
        <v>92</v>
      </c>
      <c r="C54" s="3" t="s">
        <v>93</v>
      </c>
      <c r="D54" s="3" t="s">
        <v>26</v>
      </c>
      <c r="E54" s="3">
        <v>1</v>
      </c>
      <c r="F54" s="1" t="s">
        <v>27</v>
      </c>
      <c r="G54" s="1" t="s">
        <v>27</v>
      </c>
      <c r="H54" s="2" t="e">
        <f t="shared" si="14"/>
        <v>#VALUE!</v>
      </c>
      <c r="I54" s="5">
        <v>21.51</v>
      </c>
      <c r="J54" s="2" t="e">
        <f t="shared" si="15"/>
        <v>#VALUE!</v>
      </c>
      <c r="K54" s="2" t="e">
        <f t="shared" si="16"/>
        <v>#VALUE!</v>
      </c>
      <c r="L54" s="2" t="e">
        <f t="shared" si="17"/>
        <v>#VALUE!</v>
      </c>
      <c r="M54" s="2" t="e">
        <f t="shared" si="18"/>
        <v>#VALUE!</v>
      </c>
      <c r="N54" s="2" t="e">
        <f t="shared" si="19"/>
        <v>#VALUE!</v>
      </c>
      <c r="O54" s="2" t="e">
        <f t="shared" si="20"/>
        <v>#VALUE!</v>
      </c>
      <c r="P54" s="3" t="e">
        <f>IF(O54&lt;=(Referencial!O54*1.05),"PREÇO VÁLIDO","PREÇO INVÁLIDO")</f>
        <v>#VALUE!</v>
      </c>
      <c r="Q54" s="2" t="e">
        <f>(O54/Referencial!O54)-1</f>
        <v>#VALUE!</v>
      </c>
    </row>
    <row r="55" spans="1:17" ht="24.95" customHeight="1">
      <c r="A55" s="3" t="s">
        <v>23</v>
      </c>
      <c r="B55" s="3" t="s">
        <v>94</v>
      </c>
      <c r="C55" s="3" t="s">
        <v>95</v>
      </c>
      <c r="D55" s="3" t="s">
        <v>33</v>
      </c>
      <c r="E55" s="3">
        <v>0.5</v>
      </c>
      <c r="F55" s="1" t="s">
        <v>27</v>
      </c>
      <c r="G55" s="1" t="s">
        <v>27</v>
      </c>
      <c r="H55" s="2" t="e">
        <f t="shared" si="14"/>
        <v>#VALUE!</v>
      </c>
      <c r="I55" s="5">
        <v>21.51</v>
      </c>
      <c r="J55" s="2" t="e">
        <f t="shared" si="15"/>
        <v>#VALUE!</v>
      </c>
      <c r="K55" s="2" t="e">
        <f t="shared" si="16"/>
        <v>#VALUE!</v>
      </c>
      <c r="L55" s="2" t="e">
        <f t="shared" si="17"/>
        <v>#VALUE!</v>
      </c>
      <c r="M55" s="2" t="e">
        <f t="shared" si="18"/>
        <v>#VALUE!</v>
      </c>
      <c r="N55" s="2" t="e">
        <f t="shared" si="19"/>
        <v>#VALUE!</v>
      </c>
      <c r="O55" s="2" t="e">
        <f t="shared" si="20"/>
        <v>#VALUE!</v>
      </c>
      <c r="P55" s="3" t="e">
        <f>IF(O55&lt;=(Referencial!O55*1.05),"PREÇO VÁLIDO","PREÇO INVÁLIDO")</f>
        <v>#VALUE!</v>
      </c>
      <c r="Q55" s="2" t="e">
        <f>(O55/Referencial!O55)-1</f>
        <v>#VALUE!</v>
      </c>
    </row>
    <row r="56" spans="1:17" ht="24.95" customHeight="1">
      <c r="A56" s="3" t="s">
        <v>23</v>
      </c>
      <c r="B56" s="3" t="s">
        <v>96</v>
      </c>
      <c r="C56" s="3" t="s">
        <v>97</v>
      </c>
      <c r="D56" s="3" t="s">
        <v>26</v>
      </c>
      <c r="E56" s="3">
        <v>2</v>
      </c>
      <c r="F56" s="1" t="s">
        <v>27</v>
      </c>
      <c r="G56" s="1" t="s">
        <v>27</v>
      </c>
      <c r="H56" s="2" t="e">
        <f t="shared" si="14"/>
        <v>#VALUE!</v>
      </c>
      <c r="I56" s="5">
        <v>21.51</v>
      </c>
      <c r="J56" s="2" t="e">
        <f t="shared" si="15"/>
        <v>#VALUE!</v>
      </c>
      <c r="K56" s="2" t="e">
        <f t="shared" si="16"/>
        <v>#VALUE!</v>
      </c>
      <c r="L56" s="2" t="e">
        <f t="shared" si="17"/>
        <v>#VALUE!</v>
      </c>
      <c r="M56" s="2" t="e">
        <f t="shared" si="18"/>
        <v>#VALUE!</v>
      </c>
      <c r="N56" s="2" t="e">
        <f t="shared" si="19"/>
        <v>#VALUE!</v>
      </c>
      <c r="O56" s="2" t="e">
        <f t="shared" si="20"/>
        <v>#VALUE!</v>
      </c>
      <c r="P56" s="3" t="e">
        <f>IF(O56&lt;=(Referencial!O56*1.05),"PREÇO VÁLIDO","PREÇO INVÁLIDO")</f>
        <v>#VALUE!</v>
      </c>
      <c r="Q56" s="2" t="e">
        <f>(O56/Referencial!O56)-1</f>
        <v>#VALUE!</v>
      </c>
    </row>
    <row r="57" spans="1:17" ht="24.95" customHeight="1">
      <c r="A57" s="3" t="s">
        <v>23</v>
      </c>
      <c r="B57" s="3" t="s">
        <v>98</v>
      </c>
      <c r="C57" s="3" t="s">
        <v>99</v>
      </c>
      <c r="D57" s="3" t="s">
        <v>26</v>
      </c>
      <c r="E57" s="3">
        <v>2</v>
      </c>
      <c r="F57" s="1" t="s">
        <v>27</v>
      </c>
      <c r="G57" s="1" t="s">
        <v>27</v>
      </c>
      <c r="H57" s="2" t="e">
        <f t="shared" si="14"/>
        <v>#VALUE!</v>
      </c>
      <c r="I57" s="5">
        <v>21.51</v>
      </c>
      <c r="J57" s="2" t="e">
        <f t="shared" si="15"/>
        <v>#VALUE!</v>
      </c>
      <c r="K57" s="2" t="e">
        <f t="shared" si="16"/>
        <v>#VALUE!</v>
      </c>
      <c r="L57" s="2" t="e">
        <f t="shared" si="17"/>
        <v>#VALUE!</v>
      </c>
      <c r="M57" s="2" t="e">
        <f t="shared" si="18"/>
        <v>#VALUE!</v>
      </c>
      <c r="N57" s="2" t="e">
        <f t="shared" si="19"/>
        <v>#VALUE!</v>
      </c>
      <c r="O57" s="2" t="e">
        <f t="shared" si="20"/>
        <v>#VALUE!</v>
      </c>
      <c r="P57" s="3" t="e">
        <f>IF(O57&lt;=(Referencial!O57*1.05),"PREÇO VÁLIDO","PREÇO INVÁLIDO")</f>
        <v>#VALUE!</v>
      </c>
      <c r="Q57" s="2" t="e">
        <f>(O57/Referencial!O57)-1</f>
        <v>#VALUE!</v>
      </c>
    </row>
    <row r="58" spans="1:17" ht="24.95" customHeight="1">
      <c r="A58" s="3"/>
      <c r="B58" s="3"/>
      <c r="C58" s="3" t="s">
        <v>100</v>
      </c>
      <c r="D58" s="3"/>
      <c r="E58" s="3">
        <v>0</v>
      </c>
      <c r="F58" s="1"/>
      <c r="G58" s="1"/>
      <c r="H58" s="3"/>
      <c r="I58" s="5"/>
      <c r="J58" s="3"/>
      <c r="K58" s="3"/>
      <c r="L58" s="3"/>
      <c r="M58" s="3"/>
      <c r="N58" s="3"/>
      <c r="O58" s="3"/>
      <c r="P58" s="3"/>
      <c r="Q58" s="2"/>
    </row>
    <row r="59" spans="1:17" ht="24.95" customHeight="1">
      <c r="A59" s="3" t="s">
        <v>23</v>
      </c>
      <c r="B59" s="3" t="s">
        <v>101</v>
      </c>
      <c r="C59" s="3" t="s">
        <v>102</v>
      </c>
      <c r="D59" s="3" t="s">
        <v>26</v>
      </c>
      <c r="E59" s="3">
        <v>1</v>
      </c>
      <c r="F59" s="1" t="s">
        <v>27</v>
      </c>
      <c r="G59" s="1" t="s">
        <v>27</v>
      </c>
      <c r="H59" s="2" t="e">
        <f>F59+G59</f>
        <v>#VALUE!</v>
      </c>
      <c r="I59" s="5">
        <v>0</v>
      </c>
      <c r="J59" s="2" t="e">
        <f>F59+(I59/100*F59)</f>
        <v>#VALUE!</v>
      </c>
      <c r="K59" s="2" t="e">
        <f>G59+(I59/100*G59)</f>
        <v>#VALUE!</v>
      </c>
      <c r="L59" s="2" t="e">
        <f>TRUNC(J59+K59,2)</f>
        <v>#VALUE!</v>
      </c>
      <c r="M59" s="2" t="e">
        <f>TRUNC(IF((J59+K59), (J59/(J59+K59)*O59), 0), 2)</f>
        <v>#VALUE!</v>
      </c>
      <c r="N59" s="2" t="e">
        <f>TRUNC(IF((J59+K59), (K59/(J59+K59)*O59), 0), 2)</f>
        <v>#VALUE!</v>
      </c>
      <c r="O59" s="2" t="e">
        <f>TRUNC(L59*E59,2)</f>
        <v>#VALUE!</v>
      </c>
      <c r="P59" s="3" t="e">
        <f>IF(O59&lt;=(Referencial!O59*1.05),"PREÇO VÁLIDO","PREÇO INVÁLIDO")</f>
        <v>#VALUE!</v>
      </c>
      <c r="Q59" s="2" t="e">
        <f>(O59/Referencial!O59)-1</f>
        <v>#VALUE!</v>
      </c>
    </row>
    <row r="60" spans="1:17">
      <c r="N60" s="7" t="s">
        <v>103</v>
      </c>
      <c r="O60" s="8" t="e">
        <f>TRUNC(SUM(O17:O59), 2)</f>
        <v>#VALUE!</v>
      </c>
    </row>
    <row r="61" spans="1:17">
      <c r="N61" s="7" t="s">
        <v>104</v>
      </c>
      <c r="O61" s="8" t="e">
        <f>TRUNC(SUM(O60), 2)</f>
        <v>#VALUE!</v>
      </c>
    </row>
    <row r="63" spans="1:17">
      <c r="A63" t="e">
        <f>CONCATENATE("Importa o presente valor total proposto em: ", TEXT(SUM(O60), "R$ #.###,#0"))</f>
        <v>#VALUE!</v>
      </c>
    </row>
    <row r="65" spans="2:2">
      <c r="B65" s="9" t="s">
        <v>105</v>
      </c>
    </row>
    <row r="66" spans="2:2">
      <c r="B66" s="9" t="s">
        <v>106</v>
      </c>
    </row>
  </sheetData>
  <sheetProtection selectLockedCells="1"/>
  <autoFilter ref="A18:Q59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6"/>
  <sheetViews>
    <sheetView topLeftCell="A58"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6" width="24.42578125" customWidth="1"/>
    <col min="17" max="17" width="24.42578125" hidden="1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107</v>
      </c>
      <c r="B6" s="17" t="s">
        <v>108</v>
      </c>
      <c r="C6" s="17"/>
      <c r="D6" s="17"/>
      <c r="H6" s="9" t="s">
        <v>115</v>
      </c>
    </row>
    <row r="7" spans="1:9">
      <c r="A7" s="10" t="s">
        <v>109</v>
      </c>
      <c r="B7" s="6"/>
    </row>
    <row r="8" spans="1:9">
      <c r="A8" s="10" t="s">
        <v>110</v>
      </c>
      <c r="B8" s="6"/>
    </row>
    <row r="9" spans="1:9">
      <c r="A9" s="10" t="s">
        <v>111</v>
      </c>
      <c r="B9" s="6"/>
      <c r="H9" s="12" t="s">
        <v>116</v>
      </c>
      <c r="I9" s="12" t="s">
        <v>117</v>
      </c>
    </row>
    <row r="10" spans="1:9">
      <c r="A10" s="10" t="s">
        <v>112</v>
      </c>
      <c r="B10" s="13" t="s">
        <v>27</v>
      </c>
      <c r="D10" s="10" t="s">
        <v>113</v>
      </c>
      <c r="E10" s="13" t="s">
        <v>27</v>
      </c>
      <c r="H10" s="13">
        <f>SUM(M:M)/O61</f>
        <v>0.89432099203027571</v>
      </c>
      <c r="I10" s="13">
        <f>SUM(N:N)/O61</f>
        <v>0.10567600875769909</v>
      </c>
    </row>
    <row r="11" spans="1:9">
      <c r="A11" s="10" t="s">
        <v>113</v>
      </c>
      <c r="B11" s="13">
        <v>0.21510000000000001</v>
      </c>
      <c r="D11" s="10" t="s">
        <v>114</v>
      </c>
      <c r="E11" s="13" t="s">
        <v>27</v>
      </c>
    </row>
    <row r="13" spans="1:9" ht="24.95" customHeight="1">
      <c r="A13" s="10" t="s">
        <v>4</v>
      </c>
      <c r="B13" s="18" t="s">
        <v>118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/>
      <c r="B19" s="3"/>
      <c r="C19" s="3" t="s">
        <v>21</v>
      </c>
      <c r="D19" s="3"/>
      <c r="E19" s="3">
        <v>0</v>
      </c>
      <c r="F19" s="2"/>
      <c r="G19" s="2"/>
      <c r="H19" s="3"/>
      <c r="I19" s="4"/>
      <c r="J19" s="3"/>
      <c r="K19" s="3"/>
      <c r="L19" s="3"/>
      <c r="M19" s="3"/>
      <c r="N19" s="3"/>
      <c r="O19" s="3"/>
      <c r="P19" s="3"/>
    </row>
    <row r="20" spans="1:17" ht="24.95" customHeight="1">
      <c r="A20" s="3"/>
      <c r="B20" s="3"/>
      <c r="C20" s="3" t="s">
        <v>22</v>
      </c>
      <c r="D20" s="3"/>
      <c r="E20" s="3">
        <v>0</v>
      </c>
      <c r="F20" s="2"/>
      <c r="G20" s="2"/>
      <c r="H20" s="3"/>
      <c r="I20" s="4"/>
      <c r="J20" s="3"/>
      <c r="K20" s="3"/>
      <c r="L20" s="3"/>
      <c r="M20" s="3"/>
      <c r="N20" s="3"/>
      <c r="O20" s="3"/>
      <c r="P20" s="3"/>
    </row>
    <row r="21" spans="1:17" ht="24.95" customHeight="1">
      <c r="A21" s="3" t="s">
        <v>23</v>
      </c>
      <c r="B21" s="3" t="s">
        <v>24</v>
      </c>
      <c r="C21" s="3" t="s">
        <v>25</v>
      </c>
      <c r="D21" s="3" t="s">
        <v>26</v>
      </c>
      <c r="E21" s="3">
        <v>2</v>
      </c>
      <c r="F21" s="2">
        <v>15982.519999999999</v>
      </c>
      <c r="G21" s="2">
        <v>0</v>
      </c>
      <c r="H21" s="2">
        <f>F21+G21</f>
        <v>15982.519999999999</v>
      </c>
      <c r="I21" s="4">
        <v>21.51</v>
      </c>
      <c r="J21" s="2">
        <f>F21+(I21/100*F21)</f>
        <v>19420.360052</v>
      </c>
      <c r="K21" s="2">
        <f>G21+(I21/100*G21)</f>
        <v>0</v>
      </c>
      <c r="L21" s="2">
        <f>TRUNC(J21+K21,2)</f>
        <v>19420.36</v>
      </c>
      <c r="M21" s="2">
        <f>TRUNC(IF((J21+K21), (J21/(J21+K21)*O21), 0), 2)</f>
        <v>38840.720000000001</v>
      </c>
      <c r="N21" s="2">
        <f>TRUNC(IF((J21+K21), (K21/(J21+K21)*O21), 0), 2)</f>
        <v>0</v>
      </c>
      <c r="O21" s="2">
        <f>TRUNC(L21*E21,2)</f>
        <v>38840.720000000001</v>
      </c>
      <c r="P21" s="3" t="str">
        <f>IF(O21&lt;=(Referencial!O21*1.05),"PREÇO VÁLIDO","PREÇO INVÁLIDO")</f>
        <v>PREÇO VÁLIDO</v>
      </c>
    </row>
    <row r="22" spans="1:17" ht="24.95" customHeight="1">
      <c r="A22" s="3" t="s">
        <v>23</v>
      </c>
      <c r="B22" s="3" t="s">
        <v>28</v>
      </c>
      <c r="C22" s="3" t="s">
        <v>29</v>
      </c>
      <c r="D22" s="3" t="s">
        <v>26</v>
      </c>
      <c r="E22" s="3">
        <v>1</v>
      </c>
      <c r="F22" s="2">
        <v>7090.12</v>
      </c>
      <c r="G22" s="2">
        <v>0</v>
      </c>
      <c r="H22" s="2">
        <f>F22+G22</f>
        <v>7090.12</v>
      </c>
      <c r="I22" s="4">
        <v>21.51</v>
      </c>
      <c r="J22" s="2">
        <f>F22+(I22/100*F22)</f>
        <v>8615.2048119999999</v>
      </c>
      <c r="K22" s="2">
        <f>G22+(I22/100*G22)</f>
        <v>0</v>
      </c>
      <c r="L22" s="2">
        <f>TRUNC(J22+K22,2)</f>
        <v>8615.2000000000007</v>
      </c>
      <c r="M22" s="2">
        <f>TRUNC(IF((J22+K22), (J22/(J22+K22)*O22), 0), 2)</f>
        <v>8615.2000000000007</v>
      </c>
      <c r="N22" s="2">
        <f>TRUNC(IF((J22+K22), (K22/(J22+K22)*O22), 0), 2)</f>
        <v>0</v>
      </c>
      <c r="O22" s="2">
        <f>TRUNC(L22*E22,2)</f>
        <v>8615.2000000000007</v>
      </c>
      <c r="P22" s="3" t="str">
        <f>IF(O22&lt;=(Referencial!O22*1.05),"PREÇO VÁLIDO","PREÇO INVÁLIDO")</f>
        <v>PREÇO VÁLIDO</v>
      </c>
    </row>
    <row r="23" spans="1:17" ht="24.95" customHeight="1">
      <c r="A23" s="3"/>
      <c r="B23" s="3"/>
      <c r="C23" s="3" t="s">
        <v>30</v>
      </c>
      <c r="D23" s="3"/>
      <c r="E23" s="3">
        <v>0</v>
      </c>
      <c r="F23" s="2"/>
      <c r="G23" s="2"/>
      <c r="H23" s="3"/>
      <c r="I23" s="4"/>
      <c r="J23" s="3"/>
      <c r="K23" s="3"/>
      <c r="L23" s="3"/>
      <c r="M23" s="3"/>
      <c r="N23" s="3"/>
      <c r="O23" s="3"/>
      <c r="P23" s="3"/>
    </row>
    <row r="24" spans="1:17" ht="24.95" customHeight="1">
      <c r="A24" s="3" t="s">
        <v>23</v>
      </c>
      <c r="B24" s="3" t="s">
        <v>31</v>
      </c>
      <c r="C24" s="3" t="s">
        <v>32</v>
      </c>
      <c r="D24" s="3" t="s">
        <v>33</v>
      </c>
      <c r="E24" s="3">
        <v>56.77</v>
      </c>
      <c r="F24" s="2">
        <v>44.92</v>
      </c>
      <c r="G24" s="2">
        <v>5.37</v>
      </c>
      <c r="H24" s="2">
        <f t="shared" ref="H24:H33" si="0">F24+G24</f>
        <v>50.29</v>
      </c>
      <c r="I24" s="4">
        <v>21.51</v>
      </c>
      <c r="J24" s="2">
        <f t="shared" ref="J24:J33" si="1">F24+(I24/100*F24)</f>
        <v>54.582292000000002</v>
      </c>
      <c r="K24" s="2">
        <f t="shared" ref="K24:K33" si="2">G24+(I24/100*G24)</f>
        <v>6.5250870000000001</v>
      </c>
      <c r="L24" s="2">
        <f t="shared" ref="L24:L33" si="3">TRUNC(J24+K24,2)</f>
        <v>61.1</v>
      </c>
      <c r="M24" s="2">
        <f t="shared" ref="M24:M33" si="4">TRUNC(IF((J24+K24), (J24/(J24+K24)*O24), 0), 2)</f>
        <v>3098.25</v>
      </c>
      <c r="N24" s="2">
        <f t="shared" ref="N24:N33" si="5">TRUNC(IF((J24+K24), (K24/(J24+K24)*O24), 0), 2)</f>
        <v>370.38</v>
      </c>
      <c r="O24" s="2">
        <f t="shared" ref="O24:O33" si="6">TRUNC(L24*E24,2)</f>
        <v>3468.64</v>
      </c>
      <c r="P24" s="3" t="str">
        <f>IF(O24&lt;=(Referencial!O24*1.05),"PREÇO VÁLIDO","PREÇO INVÁLIDO")</f>
        <v>PREÇO VÁLIDO</v>
      </c>
    </row>
    <row r="25" spans="1:17" ht="24.95" customHeight="1">
      <c r="A25" s="3" t="s">
        <v>23</v>
      </c>
      <c r="B25" s="3" t="s">
        <v>34</v>
      </c>
      <c r="C25" s="3" t="s">
        <v>35</v>
      </c>
      <c r="D25" s="3" t="s">
        <v>33</v>
      </c>
      <c r="E25" s="3">
        <v>45.31</v>
      </c>
      <c r="F25" s="2">
        <v>112.98</v>
      </c>
      <c r="G25" s="2">
        <v>0</v>
      </c>
      <c r="H25" s="2">
        <f t="shared" si="0"/>
        <v>112.98</v>
      </c>
      <c r="I25" s="4">
        <v>21.51</v>
      </c>
      <c r="J25" s="2">
        <f t="shared" si="1"/>
        <v>137.28199800000002</v>
      </c>
      <c r="K25" s="2">
        <f t="shared" si="2"/>
        <v>0</v>
      </c>
      <c r="L25" s="2">
        <f t="shared" si="3"/>
        <v>137.28</v>
      </c>
      <c r="M25" s="2">
        <f t="shared" si="4"/>
        <v>6220.15</v>
      </c>
      <c r="N25" s="2">
        <f t="shared" si="5"/>
        <v>0</v>
      </c>
      <c r="O25" s="2">
        <f t="shared" si="6"/>
        <v>6220.15</v>
      </c>
      <c r="P25" s="3" t="str">
        <f>IF(O25&lt;=(Referencial!O25*1.05),"PREÇO VÁLIDO","PREÇO INVÁLIDO")</f>
        <v>PREÇO VÁLIDO</v>
      </c>
    </row>
    <row r="26" spans="1:17" ht="24.95" customHeight="1">
      <c r="A26" s="3" t="s">
        <v>23</v>
      </c>
      <c r="B26" s="3" t="s">
        <v>36</v>
      </c>
      <c r="C26" s="3" t="s">
        <v>37</v>
      </c>
      <c r="D26" s="3" t="s">
        <v>33</v>
      </c>
      <c r="E26" s="3">
        <v>14.46</v>
      </c>
      <c r="F26" s="2">
        <v>70.19</v>
      </c>
      <c r="G26" s="2">
        <v>5.89</v>
      </c>
      <c r="H26" s="2">
        <f t="shared" si="0"/>
        <v>76.08</v>
      </c>
      <c r="I26" s="4">
        <v>21.51</v>
      </c>
      <c r="J26" s="2">
        <f t="shared" si="1"/>
        <v>85.287869000000001</v>
      </c>
      <c r="K26" s="2">
        <f t="shared" si="2"/>
        <v>7.1569389999999995</v>
      </c>
      <c r="L26" s="2">
        <f t="shared" si="3"/>
        <v>92.44</v>
      </c>
      <c r="M26" s="2">
        <f t="shared" si="4"/>
        <v>1233.19</v>
      </c>
      <c r="N26" s="2">
        <f t="shared" si="5"/>
        <v>103.48</v>
      </c>
      <c r="O26" s="2">
        <f t="shared" si="6"/>
        <v>1336.68</v>
      </c>
      <c r="P26" s="3" t="str">
        <f>IF(O26&lt;=(Referencial!O26*1.05),"PREÇO VÁLIDO","PREÇO INVÁLIDO")</f>
        <v>PREÇO VÁLIDO</v>
      </c>
    </row>
    <row r="27" spans="1:17" ht="24.95" customHeight="1">
      <c r="A27" s="3" t="s">
        <v>23</v>
      </c>
      <c r="B27" s="3" t="s">
        <v>38</v>
      </c>
      <c r="C27" s="3" t="s">
        <v>39</v>
      </c>
      <c r="D27" s="3" t="s">
        <v>40</v>
      </c>
      <c r="E27" s="3">
        <v>2.1</v>
      </c>
      <c r="F27" s="2">
        <v>67.41</v>
      </c>
      <c r="G27" s="2">
        <v>0</v>
      </c>
      <c r="H27" s="2">
        <f t="shared" si="0"/>
        <v>67.41</v>
      </c>
      <c r="I27" s="4">
        <v>21.51</v>
      </c>
      <c r="J27" s="2">
        <f t="shared" si="1"/>
        <v>81.909891000000002</v>
      </c>
      <c r="K27" s="2">
        <f t="shared" si="2"/>
        <v>0</v>
      </c>
      <c r="L27" s="2">
        <f t="shared" si="3"/>
        <v>81.900000000000006</v>
      </c>
      <c r="M27" s="2">
        <f t="shared" si="4"/>
        <v>171.99</v>
      </c>
      <c r="N27" s="2">
        <f t="shared" si="5"/>
        <v>0</v>
      </c>
      <c r="O27" s="2">
        <f t="shared" si="6"/>
        <v>171.99</v>
      </c>
      <c r="P27" s="3" t="str">
        <f>IF(O27&lt;=(Referencial!O27*1.05),"PREÇO VÁLIDO","PREÇO INVÁLIDO")</f>
        <v>PREÇO VÁLIDO</v>
      </c>
    </row>
    <row r="28" spans="1:17" ht="24.95" customHeight="1">
      <c r="A28" s="3" t="s">
        <v>23</v>
      </c>
      <c r="B28" s="3" t="s">
        <v>41</v>
      </c>
      <c r="C28" s="3" t="s">
        <v>42</v>
      </c>
      <c r="D28" s="3" t="s">
        <v>33</v>
      </c>
      <c r="E28" s="3">
        <v>10.51</v>
      </c>
      <c r="F28" s="2">
        <v>77.430000000000007</v>
      </c>
      <c r="G28" s="2">
        <v>0</v>
      </c>
      <c r="H28" s="2">
        <f t="shared" si="0"/>
        <v>77.430000000000007</v>
      </c>
      <c r="I28" s="4">
        <v>21.51</v>
      </c>
      <c r="J28" s="2">
        <f t="shared" si="1"/>
        <v>94.085193000000004</v>
      </c>
      <c r="K28" s="2">
        <f t="shared" si="2"/>
        <v>0</v>
      </c>
      <c r="L28" s="2">
        <f t="shared" si="3"/>
        <v>94.08</v>
      </c>
      <c r="M28" s="2">
        <f t="shared" si="4"/>
        <v>988.78</v>
      </c>
      <c r="N28" s="2">
        <f t="shared" si="5"/>
        <v>0</v>
      </c>
      <c r="O28" s="2">
        <f t="shared" si="6"/>
        <v>988.78</v>
      </c>
      <c r="P28" s="3" t="str">
        <f>IF(O28&lt;=(Referencial!O28*1.05),"PREÇO VÁLIDO","PREÇO INVÁLIDO")</f>
        <v>PREÇO VÁLIDO</v>
      </c>
    </row>
    <row r="29" spans="1:17" ht="24.95" customHeight="1">
      <c r="A29" s="3" t="s">
        <v>23</v>
      </c>
      <c r="B29" s="3" t="s">
        <v>43</v>
      </c>
      <c r="C29" s="3" t="s">
        <v>44</v>
      </c>
      <c r="D29" s="3" t="s">
        <v>33</v>
      </c>
      <c r="E29" s="3">
        <v>21.51</v>
      </c>
      <c r="F29" s="2">
        <v>6.01</v>
      </c>
      <c r="G29" s="2">
        <v>13.29</v>
      </c>
      <c r="H29" s="2">
        <f t="shared" si="0"/>
        <v>19.299999999999997</v>
      </c>
      <c r="I29" s="4">
        <v>21.51</v>
      </c>
      <c r="J29" s="2">
        <f t="shared" si="1"/>
        <v>7.3027509999999998</v>
      </c>
      <c r="K29" s="2">
        <f t="shared" si="2"/>
        <v>16.148678999999998</v>
      </c>
      <c r="L29" s="2">
        <f t="shared" si="3"/>
        <v>23.45</v>
      </c>
      <c r="M29" s="2">
        <f t="shared" si="4"/>
        <v>157.06</v>
      </c>
      <c r="N29" s="2">
        <f t="shared" si="5"/>
        <v>347.33</v>
      </c>
      <c r="O29" s="2">
        <f t="shared" si="6"/>
        <v>504.4</v>
      </c>
      <c r="P29" s="3" t="str">
        <f>IF(O29&lt;=(Referencial!O29*1.05),"PREÇO VÁLIDO","PREÇO INVÁLIDO")</f>
        <v>PREÇO VÁLIDO</v>
      </c>
    </row>
    <row r="30" spans="1:17" ht="24.95" customHeight="1">
      <c r="A30" s="3" t="s">
        <v>23</v>
      </c>
      <c r="B30" s="3" t="s">
        <v>45</v>
      </c>
      <c r="C30" s="3" t="s">
        <v>46</v>
      </c>
      <c r="D30" s="3" t="s">
        <v>33</v>
      </c>
      <c r="E30" s="3">
        <v>21.51</v>
      </c>
      <c r="F30" s="2">
        <v>2.8</v>
      </c>
      <c r="G30" s="2">
        <v>7.4</v>
      </c>
      <c r="H30" s="2">
        <f t="shared" si="0"/>
        <v>10.199999999999999</v>
      </c>
      <c r="I30" s="4">
        <v>21.51</v>
      </c>
      <c r="J30" s="2">
        <f t="shared" si="1"/>
        <v>3.4022799999999997</v>
      </c>
      <c r="K30" s="2">
        <f t="shared" si="2"/>
        <v>8.9917400000000001</v>
      </c>
      <c r="L30" s="2">
        <f t="shared" si="3"/>
        <v>12.39</v>
      </c>
      <c r="M30" s="2">
        <f t="shared" si="4"/>
        <v>73.150000000000006</v>
      </c>
      <c r="N30" s="2">
        <f t="shared" si="5"/>
        <v>193.34</v>
      </c>
      <c r="O30" s="2">
        <f t="shared" si="6"/>
        <v>266.5</v>
      </c>
      <c r="P30" s="3" t="str">
        <f>IF(O30&lt;=(Referencial!O30*1.05),"PREÇO VÁLIDO","PREÇO INVÁLIDO")</f>
        <v>PREÇO VÁLIDO</v>
      </c>
    </row>
    <row r="31" spans="1:17" ht="24.95" customHeight="1">
      <c r="A31" s="3" t="s">
        <v>23</v>
      </c>
      <c r="B31" s="3" t="s">
        <v>47</v>
      </c>
      <c r="C31" s="3" t="s">
        <v>48</v>
      </c>
      <c r="D31" s="3" t="s">
        <v>33</v>
      </c>
      <c r="E31" s="3">
        <v>56.77</v>
      </c>
      <c r="F31" s="2">
        <v>6.14</v>
      </c>
      <c r="G31" s="2">
        <v>12.34</v>
      </c>
      <c r="H31" s="2">
        <f t="shared" si="0"/>
        <v>18.48</v>
      </c>
      <c r="I31" s="4">
        <v>21.51</v>
      </c>
      <c r="J31" s="2">
        <f t="shared" si="1"/>
        <v>7.4607139999999994</v>
      </c>
      <c r="K31" s="2">
        <f t="shared" si="2"/>
        <v>14.994334</v>
      </c>
      <c r="L31" s="2">
        <f t="shared" si="3"/>
        <v>22.45</v>
      </c>
      <c r="M31" s="2">
        <f t="shared" si="4"/>
        <v>423.44</v>
      </c>
      <c r="N31" s="2">
        <f t="shared" si="5"/>
        <v>851.03</v>
      </c>
      <c r="O31" s="2">
        <f t="shared" si="6"/>
        <v>1274.48</v>
      </c>
      <c r="P31" s="3" t="str">
        <f>IF(O31&lt;=(Referencial!O31*1.05),"PREÇO VÁLIDO","PREÇO INVÁLIDO")</f>
        <v>PREÇO VÁLIDO</v>
      </c>
    </row>
    <row r="32" spans="1:17" ht="24.95" customHeight="1">
      <c r="A32" s="3" t="s">
        <v>23</v>
      </c>
      <c r="B32" s="3" t="s">
        <v>49</v>
      </c>
      <c r="C32" s="3" t="s">
        <v>50</v>
      </c>
      <c r="D32" s="3" t="s">
        <v>33</v>
      </c>
      <c r="E32" s="3">
        <v>21.51</v>
      </c>
      <c r="F32" s="2">
        <v>23.43</v>
      </c>
      <c r="G32" s="2">
        <v>0</v>
      </c>
      <c r="H32" s="2">
        <f t="shared" si="0"/>
        <v>23.43</v>
      </c>
      <c r="I32" s="4">
        <v>21.51</v>
      </c>
      <c r="J32" s="2">
        <f t="shared" si="1"/>
        <v>28.469792999999999</v>
      </c>
      <c r="K32" s="2">
        <f t="shared" si="2"/>
        <v>0</v>
      </c>
      <c r="L32" s="2">
        <f t="shared" si="3"/>
        <v>28.46</v>
      </c>
      <c r="M32" s="2">
        <f t="shared" si="4"/>
        <v>612.16999999999996</v>
      </c>
      <c r="N32" s="2">
        <f t="shared" si="5"/>
        <v>0</v>
      </c>
      <c r="O32" s="2">
        <f t="shared" si="6"/>
        <v>612.16999999999996</v>
      </c>
      <c r="P32" s="3" t="str">
        <f>IF(O32&lt;=(Referencial!O32*1.05),"PREÇO VÁLIDO","PREÇO INVÁLIDO")</f>
        <v>PREÇO VÁLIDO</v>
      </c>
    </row>
    <row r="33" spans="1:16" ht="24.95" customHeight="1">
      <c r="A33" s="3" t="s">
        <v>23</v>
      </c>
      <c r="B33" s="3" t="s">
        <v>51</v>
      </c>
      <c r="C33" s="3" t="s">
        <v>52</v>
      </c>
      <c r="D33" s="3" t="s">
        <v>33</v>
      </c>
      <c r="E33" s="3">
        <v>56.77</v>
      </c>
      <c r="F33" s="2">
        <v>21.29</v>
      </c>
      <c r="G33" s="2">
        <v>0</v>
      </c>
      <c r="H33" s="2">
        <f t="shared" si="0"/>
        <v>21.29</v>
      </c>
      <c r="I33" s="4">
        <v>21.51</v>
      </c>
      <c r="J33" s="2">
        <f t="shared" si="1"/>
        <v>25.869478999999998</v>
      </c>
      <c r="K33" s="2">
        <f t="shared" si="2"/>
        <v>0</v>
      </c>
      <c r="L33" s="2">
        <f t="shared" si="3"/>
        <v>25.86</v>
      </c>
      <c r="M33" s="2">
        <f t="shared" si="4"/>
        <v>1468.07</v>
      </c>
      <c r="N33" s="2">
        <f t="shared" si="5"/>
        <v>0</v>
      </c>
      <c r="O33" s="2">
        <f t="shared" si="6"/>
        <v>1468.07</v>
      </c>
      <c r="P33" s="3" t="str">
        <f>IF(O33&lt;=(Referencial!O33*1.05),"PREÇO VÁLIDO","PREÇO INVÁLIDO")</f>
        <v>PREÇO VÁLIDO</v>
      </c>
    </row>
    <row r="34" spans="1:16" ht="24.95" customHeight="1">
      <c r="A34" s="3"/>
      <c r="B34" s="3"/>
      <c r="C34" s="3" t="s">
        <v>53</v>
      </c>
      <c r="D34" s="3"/>
      <c r="E34" s="3">
        <v>0</v>
      </c>
      <c r="F34" s="2"/>
      <c r="G34" s="2"/>
      <c r="H34" s="3"/>
      <c r="I34" s="4"/>
      <c r="J34" s="3"/>
      <c r="K34" s="3"/>
      <c r="L34" s="3"/>
      <c r="M34" s="3"/>
      <c r="N34" s="3"/>
      <c r="O34" s="3"/>
      <c r="P34" s="3"/>
    </row>
    <row r="35" spans="1:16" ht="24.95" customHeight="1">
      <c r="A35" s="3" t="s">
        <v>23</v>
      </c>
      <c r="B35" s="3" t="s">
        <v>54</v>
      </c>
      <c r="C35" s="3" t="s">
        <v>55</v>
      </c>
      <c r="D35" s="3" t="s">
        <v>56</v>
      </c>
      <c r="E35" s="3">
        <v>15</v>
      </c>
      <c r="F35" s="2">
        <v>0.34</v>
      </c>
      <c r="G35" s="2">
        <v>1.84</v>
      </c>
      <c r="H35" s="2">
        <f t="shared" ref="H35:H42" si="7">F35+G35</f>
        <v>2.1800000000000002</v>
      </c>
      <c r="I35" s="4">
        <v>21.51</v>
      </c>
      <c r="J35" s="2">
        <f t="shared" ref="J35:J42" si="8">F35+(I35/100*F35)</f>
        <v>0.413134</v>
      </c>
      <c r="K35" s="2">
        <f t="shared" ref="K35:K42" si="9">G35+(I35/100*G35)</f>
        <v>2.2357840000000002</v>
      </c>
      <c r="L35" s="2">
        <f t="shared" ref="L35:L42" si="10">TRUNC(J35+K35,2)</f>
        <v>2.64</v>
      </c>
      <c r="M35" s="2">
        <f t="shared" ref="M35:M42" si="11">TRUNC(IF((J35+K35), (J35/(J35+K35)*O35), 0), 2)</f>
        <v>6.17</v>
      </c>
      <c r="N35" s="2">
        <f t="shared" ref="N35:N42" si="12">TRUNC(IF((J35+K35), (K35/(J35+K35)*O35), 0), 2)</f>
        <v>33.42</v>
      </c>
      <c r="O35" s="2">
        <f t="shared" ref="O35:O42" si="13">TRUNC(L35*E35,2)</f>
        <v>39.6</v>
      </c>
      <c r="P35" s="3" t="str">
        <f>IF(O35&lt;=(Referencial!O35*1.05),"PREÇO VÁLIDO","PREÇO INVÁLIDO")</f>
        <v>PREÇO VÁLIDO</v>
      </c>
    </row>
    <row r="36" spans="1:16" ht="24.95" customHeight="1">
      <c r="A36" s="3" t="s">
        <v>23</v>
      </c>
      <c r="B36" s="3" t="s">
        <v>57</v>
      </c>
      <c r="C36" s="3" t="s">
        <v>58</v>
      </c>
      <c r="D36" s="3" t="s">
        <v>56</v>
      </c>
      <c r="E36" s="3">
        <v>15</v>
      </c>
      <c r="F36" s="2">
        <v>59.98</v>
      </c>
      <c r="G36" s="2">
        <v>21.04</v>
      </c>
      <c r="H36" s="2">
        <f t="shared" si="7"/>
        <v>81.02</v>
      </c>
      <c r="I36" s="4">
        <v>21.51</v>
      </c>
      <c r="J36" s="2">
        <f t="shared" si="8"/>
        <v>72.881698</v>
      </c>
      <c r="K36" s="2">
        <f t="shared" si="9"/>
        <v>25.565704</v>
      </c>
      <c r="L36" s="2">
        <f t="shared" si="10"/>
        <v>98.44</v>
      </c>
      <c r="M36" s="2">
        <f t="shared" si="11"/>
        <v>1093.1400000000001</v>
      </c>
      <c r="N36" s="2">
        <f t="shared" si="12"/>
        <v>383.45</v>
      </c>
      <c r="O36" s="2">
        <f t="shared" si="13"/>
        <v>1476.6</v>
      </c>
      <c r="P36" s="3" t="str">
        <f>IF(O36&lt;=(Referencial!O36*1.05),"PREÇO VÁLIDO","PREÇO INVÁLIDO")</f>
        <v>PREÇO VÁLIDO</v>
      </c>
    </row>
    <row r="37" spans="1:16" ht="24.95" customHeight="1">
      <c r="A37" s="3" t="s">
        <v>23</v>
      </c>
      <c r="B37" s="3" t="s">
        <v>59</v>
      </c>
      <c r="C37" s="3" t="s">
        <v>60</v>
      </c>
      <c r="D37" s="3" t="s">
        <v>56</v>
      </c>
      <c r="E37" s="3">
        <v>15.6</v>
      </c>
      <c r="F37" s="2">
        <v>6.64</v>
      </c>
      <c r="G37" s="2">
        <v>17.96</v>
      </c>
      <c r="H37" s="2">
        <f t="shared" si="7"/>
        <v>24.6</v>
      </c>
      <c r="I37" s="4">
        <v>21.51</v>
      </c>
      <c r="J37" s="2">
        <f t="shared" si="8"/>
        <v>8.0682639999999992</v>
      </c>
      <c r="K37" s="2">
        <f t="shared" si="9"/>
        <v>21.823196000000003</v>
      </c>
      <c r="L37" s="2">
        <f t="shared" si="10"/>
        <v>29.89</v>
      </c>
      <c r="M37" s="2">
        <f t="shared" si="11"/>
        <v>125.85</v>
      </c>
      <c r="N37" s="2">
        <f t="shared" si="12"/>
        <v>340.42</v>
      </c>
      <c r="O37" s="2">
        <f t="shared" si="13"/>
        <v>466.28</v>
      </c>
      <c r="P37" s="3" t="str">
        <f>IF(O37&lt;=(Referencial!O37*1.05),"PREÇO VÁLIDO","PREÇO INVÁLIDO")</f>
        <v>PREÇO VÁLIDO</v>
      </c>
    </row>
    <row r="38" spans="1:16" ht="24.95" customHeight="1">
      <c r="A38" s="3" t="s">
        <v>23</v>
      </c>
      <c r="B38" s="3" t="s">
        <v>61</v>
      </c>
      <c r="C38" s="3" t="s">
        <v>62</v>
      </c>
      <c r="D38" s="3" t="s">
        <v>33</v>
      </c>
      <c r="E38" s="3">
        <v>4</v>
      </c>
      <c r="F38" s="2">
        <v>21.57</v>
      </c>
      <c r="G38" s="2">
        <v>9.5399999999999991</v>
      </c>
      <c r="H38" s="2">
        <f t="shared" si="7"/>
        <v>31.11</v>
      </c>
      <c r="I38" s="4">
        <v>21.51</v>
      </c>
      <c r="J38" s="2">
        <f t="shared" si="8"/>
        <v>26.209707000000002</v>
      </c>
      <c r="K38" s="2">
        <f t="shared" si="9"/>
        <v>11.592053999999999</v>
      </c>
      <c r="L38" s="2">
        <f t="shared" si="10"/>
        <v>37.799999999999997</v>
      </c>
      <c r="M38" s="2">
        <f t="shared" si="11"/>
        <v>104.83</v>
      </c>
      <c r="N38" s="2">
        <f t="shared" si="12"/>
        <v>46.36</v>
      </c>
      <c r="O38" s="2">
        <f t="shared" si="13"/>
        <v>151.19999999999999</v>
      </c>
      <c r="P38" s="3" t="str">
        <f>IF(O38&lt;=(Referencial!O38*1.05),"PREÇO VÁLIDO","PREÇO INVÁLIDO")</f>
        <v>PREÇO VÁLIDO</v>
      </c>
    </row>
    <row r="39" spans="1:16" ht="24.95" customHeight="1">
      <c r="A39" s="3" t="s">
        <v>23</v>
      </c>
      <c r="B39" s="3" t="s">
        <v>63</v>
      </c>
      <c r="C39" s="3" t="s">
        <v>64</v>
      </c>
      <c r="D39" s="3" t="s">
        <v>56</v>
      </c>
      <c r="E39" s="3">
        <v>15.6</v>
      </c>
      <c r="F39" s="2">
        <v>8.2100000000000009</v>
      </c>
      <c r="G39" s="2">
        <v>8.06</v>
      </c>
      <c r="H39" s="2">
        <f t="shared" si="7"/>
        <v>16.270000000000003</v>
      </c>
      <c r="I39" s="4">
        <v>21.51</v>
      </c>
      <c r="J39" s="2">
        <f t="shared" si="8"/>
        <v>9.9759710000000013</v>
      </c>
      <c r="K39" s="2">
        <f t="shared" si="9"/>
        <v>9.7937060000000002</v>
      </c>
      <c r="L39" s="2">
        <f t="shared" si="10"/>
        <v>19.760000000000002</v>
      </c>
      <c r="M39" s="2">
        <f t="shared" si="11"/>
        <v>155.54</v>
      </c>
      <c r="N39" s="2">
        <f t="shared" si="12"/>
        <v>152.69999999999999</v>
      </c>
      <c r="O39" s="2">
        <f t="shared" si="13"/>
        <v>308.25</v>
      </c>
      <c r="P39" s="3" t="str">
        <f>IF(O39&lt;=(Referencial!O39*1.05),"PREÇO VÁLIDO","PREÇO INVÁLIDO")</f>
        <v>PREÇO VÁLIDO</v>
      </c>
    </row>
    <row r="40" spans="1:16" ht="24.95" customHeight="1">
      <c r="A40" s="3" t="s">
        <v>23</v>
      </c>
      <c r="B40" s="3" t="s">
        <v>65</v>
      </c>
      <c r="C40" s="3" t="s">
        <v>66</v>
      </c>
      <c r="D40" s="3" t="s">
        <v>26</v>
      </c>
      <c r="E40" s="3">
        <v>1</v>
      </c>
      <c r="F40" s="2">
        <v>3.54</v>
      </c>
      <c r="G40" s="2">
        <v>14.41</v>
      </c>
      <c r="H40" s="2">
        <f t="shared" si="7"/>
        <v>17.95</v>
      </c>
      <c r="I40" s="4">
        <v>21.51</v>
      </c>
      <c r="J40" s="2">
        <f t="shared" si="8"/>
        <v>4.3014539999999997</v>
      </c>
      <c r="K40" s="2">
        <f t="shared" si="9"/>
        <v>17.509591</v>
      </c>
      <c r="L40" s="2">
        <f t="shared" si="10"/>
        <v>21.81</v>
      </c>
      <c r="M40" s="2">
        <f t="shared" si="11"/>
        <v>4.3</v>
      </c>
      <c r="N40" s="2">
        <f t="shared" si="12"/>
        <v>17.5</v>
      </c>
      <c r="O40" s="2">
        <f t="shared" si="13"/>
        <v>21.81</v>
      </c>
      <c r="P40" s="3" t="str">
        <f>IF(O40&lt;=(Referencial!O40*1.05),"PREÇO VÁLIDO","PREÇO INVÁLIDO")</f>
        <v>PREÇO VÁLIDO</v>
      </c>
    </row>
    <row r="41" spans="1:16" ht="24.95" customHeight="1">
      <c r="A41" s="3" t="s">
        <v>23</v>
      </c>
      <c r="B41" s="3" t="s">
        <v>67</v>
      </c>
      <c r="C41" s="3" t="s">
        <v>68</v>
      </c>
      <c r="D41" s="3" t="s">
        <v>56</v>
      </c>
      <c r="E41" s="3">
        <v>0.5</v>
      </c>
      <c r="F41" s="2">
        <v>17.97</v>
      </c>
      <c r="G41" s="2">
        <v>22.19</v>
      </c>
      <c r="H41" s="2">
        <f t="shared" si="7"/>
        <v>40.159999999999997</v>
      </c>
      <c r="I41" s="4">
        <v>21.51</v>
      </c>
      <c r="J41" s="2">
        <f t="shared" si="8"/>
        <v>21.835346999999999</v>
      </c>
      <c r="K41" s="2">
        <f t="shared" si="9"/>
        <v>26.963069000000001</v>
      </c>
      <c r="L41" s="2">
        <f t="shared" si="10"/>
        <v>48.79</v>
      </c>
      <c r="M41" s="2">
        <f t="shared" si="11"/>
        <v>10.91</v>
      </c>
      <c r="N41" s="2">
        <f t="shared" si="12"/>
        <v>13.47</v>
      </c>
      <c r="O41" s="2">
        <f t="shared" si="13"/>
        <v>24.39</v>
      </c>
      <c r="P41" s="3" t="str">
        <f>IF(O41&lt;=(Referencial!O41*1.05),"PREÇO VÁLIDO","PREÇO INVÁLIDO")</f>
        <v>PREÇO VÁLIDO</v>
      </c>
    </row>
    <row r="42" spans="1:16" ht="24.95" customHeight="1">
      <c r="A42" s="3" t="s">
        <v>23</v>
      </c>
      <c r="B42" s="3" t="s">
        <v>69</v>
      </c>
      <c r="C42" s="3" t="s">
        <v>70</v>
      </c>
      <c r="D42" s="3" t="s">
        <v>56</v>
      </c>
      <c r="E42" s="3">
        <v>0.5</v>
      </c>
      <c r="F42" s="2">
        <v>7.73</v>
      </c>
      <c r="G42" s="2">
        <v>5.79</v>
      </c>
      <c r="H42" s="2">
        <f t="shared" si="7"/>
        <v>13.52</v>
      </c>
      <c r="I42" s="4">
        <v>21.51</v>
      </c>
      <c r="J42" s="2">
        <f t="shared" si="8"/>
        <v>9.3927230000000002</v>
      </c>
      <c r="K42" s="2">
        <f t="shared" si="9"/>
        <v>7.0354290000000006</v>
      </c>
      <c r="L42" s="2">
        <f t="shared" si="10"/>
        <v>16.420000000000002</v>
      </c>
      <c r="M42" s="2">
        <f t="shared" si="11"/>
        <v>4.6900000000000004</v>
      </c>
      <c r="N42" s="2">
        <f t="shared" si="12"/>
        <v>3.51</v>
      </c>
      <c r="O42" s="2">
        <f t="shared" si="13"/>
        <v>8.2100000000000009</v>
      </c>
      <c r="P42" s="3" t="str">
        <f>IF(O42&lt;=(Referencial!O42*1.05),"PREÇO VÁLIDO","PREÇO INVÁLIDO")</f>
        <v>PREÇO VÁLIDO</v>
      </c>
    </row>
    <row r="43" spans="1:16" ht="24.95" customHeight="1">
      <c r="A43" s="3"/>
      <c r="B43" s="3"/>
      <c r="C43" s="3" t="s">
        <v>71</v>
      </c>
      <c r="D43" s="3"/>
      <c r="E43" s="3">
        <v>0</v>
      </c>
      <c r="F43" s="2"/>
      <c r="G43" s="2"/>
      <c r="H43" s="3"/>
      <c r="I43" s="4"/>
      <c r="J43" s="3"/>
      <c r="K43" s="3"/>
      <c r="L43" s="3"/>
      <c r="M43" s="3"/>
      <c r="N43" s="3"/>
      <c r="O43" s="3"/>
      <c r="P43" s="3"/>
    </row>
    <row r="44" spans="1:16" ht="24.95" customHeight="1">
      <c r="A44" s="3" t="s">
        <v>23</v>
      </c>
      <c r="B44" s="3" t="s">
        <v>72</v>
      </c>
      <c r="C44" s="3" t="s">
        <v>73</v>
      </c>
      <c r="D44" s="3" t="s">
        <v>33</v>
      </c>
      <c r="E44" s="3">
        <v>30</v>
      </c>
      <c r="F44" s="2">
        <v>5.5</v>
      </c>
      <c r="G44" s="2">
        <v>2.4</v>
      </c>
      <c r="H44" s="2">
        <f t="shared" ref="H44:H57" si="14">F44+G44</f>
        <v>7.9</v>
      </c>
      <c r="I44" s="4">
        <v>21.51</v>
      </c>
      <c r="J44" s="2">
        <f t="shared" ref="J44:J57" si="15">F44+(I44/100*F44)</f>
        <v>6.6830499999999997</v>
      </c>
      <c r="K44" s="2">
        <f t="shared" ref="K44:K57" si="16">G44+(I44/100*G44)</f>
        <v>2.9162400000000002</v>
      </c>
      <c r="L44" s="2">
        <f t="shared" ref="L44:L57" si="17">TRUNC(J44+K44,2)</f>
        <v>9.59</v>
      </c>
      <c r="M44" s="2">
        <f t="shared" ref="M44:M57" si="18">TRUNC(IF((J44+K44), (J44/(J44+K44)*O44), 0), 2)</f>
        <v>200.29</v>
      </c>
      <c r="N44" s="2">
        <f t="shared" ref="N44:N57" si="19">TRUNC(IF((J44+K44), (K44/(J44+K44)*O44), 0), 2)</f>
        <v>87.4</v>
      </c>
      <c r="O44" s="2">
        <f t="shared" ref="O44:O57" si="20">TRUNC(L44*E44,2)</f>
        <v>287.7</v>
      </c>
      <c r="P44" s="3" t="str">
        <f>IF(O44&lt;=(Referencial!O44*1.05),"PREÇO VÁLIDO","PREÇO INVÁLIDO")</f>
        <v>PREÇO VÁLIDO</v>
      </c>
    </row>
    <row r="45" spans="1:16" ht="24.95" customHeight="1">
      <c r="A45" s="3" t="s">
        <v>23</v>
      </c>
      <c r="B45" s="3" t="s">
        <v>74</v>
      </c>
      <c r="C45" s="3" t="s">
        <v>75</v>
      </c>
      <c r="D45" s="3" t="s">
        <v>33</v>
      </c>
      <c r="E45" s="3">
        <v>65</v>
      </c>
      <c r="F45" s="2">
        <v>7.85</v>
      </c>
      <c r="G45" s="2">
        <v>3.14</v>
      </c>
      <c r="H45" s="2">
        <f t="shared" si="14"/>
        <v>10.99</v>
      </c>
      <c r="I45" s="4">
        <v>21.51</v>
      </c>
      <c r="J45" s="2">
        <f t="shared" si="15"/>
        <v>9.5385349999999995</v>
      </c>
      <c r="K45" s="2">
        <f t="shared" si="16"/>
        <v>3.8154140000000001</v>
      </c>
      <c r="L45" s="2">
        <f t="shared" si="17"/>
        <v>13.35</v>
      </c>
      <c r="M45" s="2">
        <f t="shared" si="18"/>
        <v>619.82000000000005</v>
      </c>
      <c r="N45" s="2">
        <f t="shared" si="19"/>
        <v>247.92</v>
      </c>
      <c r="O45" s="2">
        <f t="shared" si="20"/>
        <v>867.75</v>
      </c>
      <c r="P45" s="3" t="str">
        <f>IF(O45&lt;=(Referencial!O45*1.05),"PREÇO VÁLIDO","PREÇO INVÁLIDO")</f>
        <v>PREÇO VÁLIDO</v>
      </c>
    </row>
    <row r="46" spans="1:16" ht="24.95" customHeight="1">
      <c r="A46" s="3" t="s">
        <v>23</v>
      </c>
      <c r="B46" s="3" t="s">
        <v>76</v>
      </c>
      <c r="C46" s="3" t="s">
        <v>77</v>
      </c>
      <c r="D46" s="3" t="s">
        <v>33</v>
      </c>
      <c r="E46" s="3">
        <v>9</v>
      </c>
      <c r="F46" s="2">
        <v>57.460000000000008</v>
      </c>
      <c r="G46" s="2">
        <v>0</v>
      </c>
      <c r="H46" s="2">
        <f t="shared" si="14"/>
        <v>57.460000000000008</v>
      </c>
      <c r="I46" s="4">
        <v>21.51</v>
      </c>
      <c r="J46" s="2">
        <f t="shared" si="15"/>
        <v>69.819646000000006</v>
      </c>
      <c r="K46" s="2">
        <f t="shared" si="16"/>
        <v>0</v>
      </c>
      <c r="L46" s="2">
        <f t="shared" si="17"/>
        <v>69.81</v>
      </c>
      <c r="M46" s="2">
        <f t="shared" si="18"/>
        <v>628.29</v>
      </c>
      <c r="N46" s="2">
        <f t="shared" si="19"/>
        <v>0</v>
      </c>
      <c r="O46" s="2">
        <f t="shared" si="20"/>
        <v>628.29</v>
      </c>
      <c r="P46" s="3" t="str">
        <f>IF(O46&lt;=(Referencial!O46*1.05),"PREÇO VÁLIDO","PREÇO INVÁLIDO")</f>
        <v>PREÇO VÁLIDO</v>
      </c>
    </row>
    <row r="47" spans="1:16" ht="24.95" customHeight="1">
      <c r="A47" s="3" t="s">
        <v>23</v>
      </c>
      <c r="B47" s="3" t="s">
        <v>78</v>
      </c>
      <c r="C47" s="3" t="s">
        <v>79</v>
      </c>
      <c r="D47" s="3" t="s">
        <v>26</v>
      </c>
      <c r="E47" s="3">
        <v>3</v>
      </c>
      <c r="F47" s="2">
        <v>21.25</v>
      </c>
      <c r="G47" s="2">
        <v>15.77</v>
      </c>
      <c r="H47" s="2">
        <f t="shared" si="14"/>
        <v>37.019999999999996</v>
      </c>
      <c r="I47" s="4">
        <v>21.51</v>
      </c>
      <c r="J47" s="2">
        <f t="shared" si="15"/>
        <v>25.820875000000001</v>
      </c>
      <c r="K47" s="2">
        <f t="shared" si="16"/>
        <v>19.162126999999998</v>
      </c>
      <c r="L47" s="2">
        <f t="shared" si="17"/>
        <v>44.98</v>
      </c>
      <c r="M47" s="2">
        <f t="shared" si="18"/>
        <v>77.45</v>
      </c>
      <c r="N47" s="2">
        <f t="shared" si="19"/>
        <v>57.48</v>
      </c>
      <c r="O47" s="2">
        <f t="shared" si="20"/>
        <v>134.94</v>
      </c>
      <c r="P47" s="3" t="str">
        <f>IF(O47&lt;=(Referencial!O47*1.05),"PREÇO VÁLIDO","PREÇO INVÁLIDO")</f>
        <v>PREÇO VÁLIDO</v>
      </c>
    </row>
    <row r="48" spans="1:16" ht="24.95" customHeight="1">
      <c r="A48" s="3" t="s">
        <v>23</v>
      </c>
      <c r="B48" s="3" t="s">
        <v>80</v>
      </c>
      <c r="C48" s="3" t="s">
        <v>81</v>
      </c>
      <c r="D48" s="3" t="s">
        <v>26</v>
      </c>
      <c r="E48" s="3">
        <v>1</v>
      </c>
      <c r="F48" s="2">
        <v>20.32</v>
      </c>
      <c r="G48" s="2">
        <v>19.95</v>
      </c>
      <c r="H48" s="2">
        <f t="shared" si="14"/>
        <v>40.269999999999996</v>
      </c>
      <c r="I48" s="4">
        <v>21.51</v>
      </c>
      <c r="J48" s="2">
        <f t="shared" si="15"/>
        <v>24.690832</v>
      </c>
      <c r="K48" s="2">
        <f t="shared" si="16"/>
        <v>24.241244999999999</v>
      </c>
      <c r="L48" s="2">
        <f t="shared" si="17"/>
        <v>48.93</v>
      </c>
      <c r="M48" s="2">
        <f t="shared" si="18"/>
        <v>24.68</v>
      </c>
      <c r="N48" s="2">
        <f t="shared" si="19"/>
        <v>24.24</v>
      </c>
      <c r="O48" s="2">
        <f t="shared" si="20"/>
        <v>48.93</v>
      </c>
      <c r="P48" s="3" t="str">
        <f>IF(O48&lt;=(Referencial!O48*1.05),"PREÇO VÁLIDO","PREÇO INVÁLIDO")</f>
        <v>PREÇO VÁLIDO</v>
      </c>
    </row>
    <row r="49" spans="1:16" ht="24.95" customHeight="1">
      <c r="A49" s="3" t="s">
        <v>23</v>
      </c>
      <c r="B49" s="3" t="s">
        <v>82</v>
      </c>
      <c r="C49" s="3" t="s">
        <v>83</v>
      </c>
      <c r="D49" s="3" t="s">
        <v>26</v>
      </c>
      <c r="E49" s="3">
        <v>2</v>
      </c>
      <c r="F49" s="2">
        <v>25.64</v>
      </c>
      <c r="G49" s="2">
        <v>28.32</v>
      </c>
      <c r="H49" s="2">
        <f t="shared" si="14"/>
        <v>53.96</v>
      </c>
      <c r="I49" s="4">
        <v>21.51</v>
      </c>
      <c r="J49" s="2">
        <f t="shared" si="15"/>
        <v>31.155163999999999</v>
      </c>
      <c r="K49" s="2">
        <f t="shared" si="16"/>
        <v>34.411631999999997</v>
      </c>
      <c r="L49" s="2">
        <f t="shared" si="17"/>
        <v>65.56</v>
      </c>
      <c r="M49" s="2">
        <f t="shared" si="18"/>
        <v>62.3</v>
      </c>
      <c r="N49" s="2">
        <f t="shared" si="19"/>
        <v>68.81</v>
      </c>
      <c r="O49" s="2">
        <f t="shared" si="20"/>
        <v>131.12</v>
      </c>
      <c r="P49" s="3" t="str">
        <f>IF(O49&lt;=(Referencial!O49*1.05),"PREÇO VÁLIDO","PREÇO INVÁLIDO")</f>
        <v>PREÇO VÁLIDO</v>
      </c>
    </row>
    <row r="50" spans="1:16" ht="24.95" customHeight="1">
      <c r="A50" s="3" t="s">
        <v>23</v>
      </c>
      <c r="B50" s="3" t="s">
        <v>84</v>
      </c>
      <c r="C50" s="3" t="s">
        <v>85</v>
      </c>
      <c r="D50" s="3" t="s">
        <v>26</v>
      </c>
      <c r="E50" s="3">
        <v>1</v>
      </c>
      <c r="F50" s="2">
        <v>16.91</v>
      </c>
      <c r="G50" s="2">
        <v>27.77</v>
      </c>
      <c r="H50" s="2">
        <f t="shared" si="14"/>
        <v>44.68</v>
      </c>
      <c r="I50" s="4">
        <v>21.51</v>
      </c>
      <c r="J50" s="2">
        <f t="shared" si="15"/>
        <v>20.547340999999999</v>
      </c>
      <c r="K50" s="2">
        <f t="shared" si="16"/>
        <v>33.743327000000001</v>
      </c>
      <c r="L50" s="2">
        <f t="shared" si="17"/>
        <v>54.29</v>
      </c>
      <c r="M50" s="2">
        <f t="shared" si="18"/>
        <v>20.54</v>
      </c>
      <c r="N50" s="2">
        <f t="shared" si="19"/>
        <v>33.74</v>
      </c>
      <c r="O50" s="2">
        <f t="shared" si="20"/>
        <v>54.29</v>
      </c>
      <c r="P50" s="3" t="str">
        <f>IF(O50&lt;=(Referencial!O50*1.05),"PREÇO VÁLIDO","PREÇO INVÁLIDO")</f>
        <v>PREÇO VÁLIDO</v>
      </c>
    </row>
    <row r="51" spans="1:16" ht="24.95" customHeight="1">
      <c r="A51" s="3" t="s">
        <v>23</v>
      </c>
      <c r="B51" s="3" t="s">
        <v>86</v>
      </c>
      <c r="C51" s="3" t="s">
        <v>87</v>
      </c>
      <c r="D51" s="3" t="s">
        <v>26</v>
      </c>
      <c r="E51" s="3">
        <v>2</v>
      </c>
      <c r="F51" s="2">
        <v>14.95</v>
      </c>
      <c r="G51" s="2">
        <v>8.35</v>
      </c>
      <c r="H51" s="2">
        <f t="shared" si="14"/>
        <v>23.299999999999997</v>
      </c>
      <c r="I51" s="4">
        <v>21.51</v>
      </c>
      <c r="J51" s="2">
        <f t="shared" si="15"/>
        <v>18.165745000000001</v>
      </c>
      <c r="K51" s="2">
        <f t="shared" si="16"/>
        <v>10.146084999999999</v>
      </c>
      <c r="L51" s="2">
        <f t="shared" si="17"/>
        <v>28.31</v>
      </c>
      <c r="M51" s="2">
        <f t="shared" si="18"/>
        <v>36.32</v>
      </c>
      <c r="N51" s="2">
        <f t="shared" si="19"/>
        <v>20.29</v>
      </c>
      <c r="O51" s="2">
        <f t="shared" si="20"/>
        <v>56.62</v>
      </c>
      <c r="P51" s="3" t="str">
        <f>IF(O51&lt;=(Referencial!O51*1.05),"PREÇO VÁLIDO","PREÇO INVÁLIDO")</f>
        <v>PREÇO VÁLIDO</v>
      </c>
    </row>
    <row r="52" spans="1:16" ht="24.95" customHeight="1">
      <c r="A52" s="3" t="s">
        <v>23</v>
      </c>
      <c r="B52" s="3" t="s">
        <v>88</v>
      </c>
      <c r="C52" s="3" t="s">
        <v>89</v>
      </c>
      <c r="D52" s="3" t="s">
        <v>26</v>
      </c>
      <c r="E52" s="3">
        <v>1</v>
      </c>
      <c r="F52" s="2">
        <v>10.02</v>
      </c>
      <c r="G52" s="2">
        <v>4.0999999999999996</v>
      </c>
      <c r="H52" s="2">
        <f t="shared" si="14"/>
        <v>14.12</v>
      </c>
      <c r="I52" s="4">
        <v>21.51</v>
      </c>
      <c r="J52" s="2">
        <f t="shared" si="15"/>
        <v>12.175301999999999</v>
      </c>
      <c r="K52" s="2">
        <f t="shared" si="16"/>
        <v>4.9819099999999992</v>
      </c>
      <c r="L52" s="2">
        <f t="shared" si="17"/>
        <v>17.149999999999999</v>
      </c>
      <c r="M52" s="2">
        <f t="shared" si="18"/>
        <v>12.17</v>
      </c>
      <c r="N52" s="2">
        <f t="shared" si="19"/>
        <v>4.97</v>
      </c>
      <c r="O52" s="2">
        <f t="shared" si="20"/>
        <v>17.149999999999999</v>
      </c>
      <c r="P52" s="3" t="str">
        <f>IF(O52&lt;=(Referencial!O52*1.05),"PREÇO VÁLIDO","PREÇO INVÁLIDO")</f>
        <v>PREÇO VÁLIDO</v>
      </c>
    </row>
    <row r="53" spans="1:16" ht="24.95" customHeight="1">
      <c r="A53" s="3" t="s">
        <v>23</v>
      </c>
      <c r="B53" s="3" t="s">
        <v>90</v>
      </c>
      <c r="C53" s="3" t="s">
        <v>91</v>
      </c>
      <c r="D53" s="3" t="s">
        <v>26</v>
      </c>
      <c r="E53" s="3">
        <v>1</v>
      </c>
      <c r="F53" s="2">
        <v>114.57</v>
      </c>
      <c r="G53" s="2">
        <v>0</v>
      </c>
      <c r="H53" s="2">
        <f t="shared" si="14"/>
        <v>114.57</v>
      </c>
      <c r="I53" s="4">
        <v>21.51</v>
      </c>
      <c r="J53" s="2">
        <f t="shared" si="15"/>
        <v>139.21400699999998</v>
      </c>
      <c r="K53" s="2">
        <f t="shared" si="16"/>
        <v>0</v>
      </c>
      <c r="L53" s="2">
        <f t="shared" si="17"/>
        <v>139.21</v>
      </c>
      <c r="M53" s="2">
        <f t="shared" si="18"/>
        <v>139.21</v>
      </c>
      <c r="N53" s="2">
        <f t="shared" si="19"/>
        <v>0</v>
      </c>
      <c r="O53" s="2">
        <f t="shared" si="20"/>
        <v>139.21</v>
      </c>
      <c r="P53" s="3" t="str">
        <f>IF(O53&lt;=(Referencial!O53*1.05),"PREÇO VÁLIDO","PREÇO INVÁLIDO")</f>
        <v>PREÇO VÁLIDO</v>
      </c>
    </row>
    <row r="54" spans="1:16" ht="24.95" customHeight="1">
      <c r="A54" s="3" t="s">
        <v>23</v>
      </c>
      <c r="B54" s="3" t="s">
        <v>92</v>
      </c>
      <c r="C54" s="3" t="s">
        <v>93</v>
      </c>
      <c r="D54" s="3" t="s">
        <v>26</v>
      </c>
      <c r="E54" s="3">
        <v>1</v>
      </c>
      <c r="F54" s="2">
        <v>39.94</v>
      </c>
      <c r="G54" s="2">
        <v>0</v>
      </c>
      <c r="H54" s="2">
        <f t="shared" si="14"/>
        <v>39.94</v>
      </c>
      <c r="I54" s="4">
        <v>21.51</v>
      </c>
      <c r="J54" s="2">
        <f t="shared" si="15"/>
        <v>48.531093999999996</v>
      </c>
      <c r="K54" s="2">
        <f t="shared" si="16"/>
        <v>0</v>
      </c>
      <c r="L54" s="2">
        <f t="shared" si="17"/>
        <v>48.53</v>
      </c>
      <c r="M54" s="2">
        <f t="shared" si="18"/>
        <v>48.53</v>
      </c>
      <c r="N54" s="2">
        <f t="shared" si="19"/>
        <v>0</v>
      </c>
      <c r="O54" s="2">
        <f t="shared" si="20"/>
        <v>48.53</v>
      </c>
      <c r="P54" s="3" t="str">
        <f>IF(O54&lt;=(Referencial!O54*1.05),"PREÇO VÁLIDO","PREÇO INVÁLIDO")</f>
        <v>PREÇO VÁLIDO</v>
      </c>
    </row>
    <row r="55" spans="1:16" ht="24.95" customHeight="1">
      <c r="A55" s="3" t="s">
        <v>23</v>
      </c>
      <c r="B55" s="3" t="s">
        <v>94</v>
      </c>
      <c r="C55" s="3" t="s">
        <v>95</v>
      </c>
      <c r="D55" s="3" t="s">
        <v>33</v>
      </c>
      <c r="E55" s="3">
        <v>0.5</v>
      </c>
      <c r="F55" s="2">
        <v>36</v>
      </c>
      <c r="G55" s="2">
        <v>0</v>
      </c>
      <c r="H55" s="2">
        <f t="shared" si="14"/>
        <v>36</v>
      </c>
      <c r="I55" s="4">
        <v>21.51</v>
      </c>
      <c r="J55" s="2">
        <f t="shared" si="15"/>
        <v>43.743600000000001</v>
      </c>
      <c r="K55" s="2">
        <f t="shared" si="16"/>
        <v>0</v>
      </c>
      <c r="L55" s="2">
        <f t="shared" si="17"/>
        <v>43.74</v>
      </c>
      <c r="M55" s="2">
        <f t="shared" si="18"/>
        <v>21.87</v>
      </c>
      <c r="N55" s="2">
        <f t="shared" si="19"/>
        <v>0</v>
      </c>
      <c r="O55" s="2">
        <f t="shared" si="20"/>
        <v>21.87</v>
      </c>
      <c r="P55" s="3" t="str">
        <f>IF(O55&lt;=(Referencial!O55*1.05),"PREÇO VÁLIDO","PREÇO INVÁLIDO")</f>
        <v>PREÇO VÁLIDO</v>
      </c>
    </row>
    <row r="56" spans="1:16" ht="24.95" customHeight="1">
      <c r="A56" s="3" t="s">
        <v>23</v>
      </c>
      <c r="B56" s="3" t="s">
        <v>96</v>
      </c>
      <c r="C56" s="3" t="s">
        <v>97</v>
      </c>
      <c r="D56" s="3" t="s">
        <v>26</v>
      </c>
      <c r="E56" s="3">
        <v>2</v>
      </c>
      <c r="F56" s="2">
        <v>121.77000000000001</v>
      </c>
      <c r="G56" s="2">
        <v>0</v>
      </c>
      <c r="H56" s="2">
        <f t="shared" si="14"/>
        <v>121.77000000000001</v>
      </c>
      <c r="I56" s="4">
        <v>21.51</v>
      </c>
      <c r="J56" s="2">
        <f t="shared" si="15"/>
        <v>147.96272700000003</v>
      </c>
      <c r="K56" s="2">
        <f t="shared" si="16"/>
        <v>0</v>
      </c>
      <c r="L56" s="2">
        <f t="shared" si="17"/>
        <v>147.96</v>
      </c>
      <c r="M56" s="2">
        <f t="shared" si="18"/>
        <v>295.92</v>
      </c>
      <c r="N56" s="2">
        <f t="shared" si="19"/>
        <v>0</v>
      </c>
      <c r="O56" s="2">
        <f t="shared" si="20"/>
        <v>295.92</v>
      </c>
      <c r="P56" s="3" t="str">
        <f>IF(O56&lt;=(Referencial!O56*1.05),"PREÇO VÁLIDO","PREÇO INVÁLIDO")</f>
        <v>PREÇO VÁLIDO</v>
      </c>
    </row>
    <row r="57" spans="1:16" ht="24.95" customHeight="1">
      <c r="A57" s="3" t="s">
        <v>23</v>
      </c>
      <c r="B57" s="3" t="s">
        <v>98</v>
      </c>
      <c r="C57" s="3" t="s">
        <v>99</v>
      </c>
      <c r="D57" s="3" t="s">
        <v>26</v>
      </c>
      <c r="E57" s="3">
        <v>2</v>
      </c>
      <c r="F57" s="2">
        <v>2.38</v>
      </c>
      <c r="G57" s="2">
        <v>19.97</v>
      </c>
      <c r="H57" s="2">
        <f t="shared" si="14"/>
        <v>22.349999999999998</v>
      </c>
      <c r="I57" s="4">
        <v>21.51</v>
      </c>
      <c r="J57" s="2">
        <f t="shared" si="15"/>
        <v>2.8919379999999997</v>
      </c>
      <c r="K57" s="2">
        <f t="shared" si="16"/>
        <v>24.265546999999998</v>
      </c>
      <c r="L57" s="2">
        <f t="shared" si="17"/>
        <v>27.15</v>
      </c>
      <c r="M57" s="2">
        <f t="shared" si="18"/>
        <v>5.78</v>
      </c>
      <c r="N57" s="2">
        <f t="shared" si="19"/>
        <v>48.51</v>
      </c>
      <c r="O57" s="2">
        <f t="shared" si="20"/>
        <v>54.3</v>
      </c>
      <c r="P57" s="3" t="str">
        <f>IF(O57&lt;=(Referencial!O57*1.05),"PREÇO VÁLIDO","PREÇO INVÁLIDO")</f>
        <v>PREÇO VÁLIDO</v>
      </c>
    </row>
    <row r="58" spans="1:16" ht="24.95" customHeight="1">
      <c r="A58" s="3"/>
      <c r="B58" s="3"/>
      <c r="C58" s="3" t="s">
        <v>100</v>
      </c>
      <c r="D58" s="3"/>
      <c r="E58" s="3">
        <v>0</v>
      </c>
      <c r="F58" s="2"/>
      <c r="G58" s="2"/>
      <c r="H58" s="3"/>
      <c r="I58" s="4"/>
      <c r="J58" s="3"/>
      <c r="K58" s="3"/>
      <c r="L58" s="3"/>
      <c r="M58" s="3"/>
      <c r="N58" s="3"/>
      <c r="O58" s="3"/>
      <c r="P58" s="3"/>
    </row>
    <row r="59" spans="1:16" ht="24.95" customHeight="1">
      <c r="A59" s="3" t="s">
        <v>23</v>
      </c>
      <c r="B59" s="3" t="s">
        <v>101</v>
      </c>
      <c r="C59" s="3" t="s">
        <v>102</v>
      </c>
      <c r="D59" s="3" t="s">
        <v>26</v>
      </c>
      <c r="E59" s="3">
        <v>1</v>
      </c>
      <c r="F59" s="2">
        <v>0</v>
      </c>
      <c r="G59" s="2">
        <v>4301.8599999999997</v>
      </c>
      <c r="H59" s="2">
        <f>F59+G59</f>
        <v>4301.8599999999997</v>
      </c>
      <c r="I59" s="4">
        <v>0</v>
      </c>
      <c r="J59" s="2">
        <f>F59+(I59/100*F59)</f>
        <v>0</v>
      </c>
      <c r="K59" s="2">
        <f>G59+(I59/100*G59)</f>
        <v>4301.8599999999997</v>
      </c>
      <c r="L59" s="2">
        <f>TRUNC(J59+K59,2)</f>
        <v>4301.8599999999997</v>
      </c>
      <c r="M59" s="2">
        <f>TRUNC(IF((J59+K59), (J59/(J59+K59)*O59), 0), 2)</f>
        <v>0</v>
      </c>
      <c r="N59" s="2">
        <f>TRUNC(IF((J59+K59), (K59/(J59+K59)*O59), 0), 2)</f>
        <v>4301.8599999999997</v>
      </c>
      <c r="O59" s="2">
        <f>TRUNC(L59*E59,2)</f>
        <v>4301.8599999999997</v>
      </c>
      <c r="P59" s="3" t="str">
        <f>IF(O59&lt;=(Referencial!O59*1.05),"PREÇO VÁLIDO","PREÇO INVÁLIDO")</f>
        <v>PREÇO VÁLIDO</v>
      </c>
    </row>
    <row r="60" spans="1:16">
      <c r="N60" s="7" t="s">
        <v>103</v>
      </c>
      <c r="O60" s="8">
        <f>TRUNC(SUM(O17:O59), 2)</f>
        <v>73352.600000000006</v>
      </c>
    </row>
    <row r="61" spans="1:16">
      <c r="N61" s="7" t="s">
        <v>104</v>
      </c>
      <c r="O61" s="8">
        <f>TRUNC(SUM(O60), 2)</f>
        <v>73352.600000000006</v>
      </c>
    </row>
    <row r="63" spans="1:16">
      <c r="A63" t="str">
        <f>CONCATENATE("Importa o presente valor total proposto em: ", TEXT(SUM(O60), "R$ #.###,#0"))</f>
        <v>Importa o presente valor total proposto em: R$ 73.352,60</v>
      </c>
    </row>
    <row r="65" spans="2:2">
      <c r="B65" s="9" t="s">
        <v>105</v>
      </c>
    </row>
    <row r="66" spans="2:2">
      <c r="B66" s="9" t="s">
        <v>106</v>
      </c>
    </row>
  </sheetData>
  <sheetProtection selectLockedCells="1"/>
  <autoFilter ref="A18:Q59" xr:uid="{00000000-0009-0000-0000-000001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Proposta</vt:lpstr>
      <vt:lpstr>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Jober Luiz Gonçalves Resenes</cp:lastModifiedBy>
  <dcterms:created xsi:type="dcterms:W3CDTF">2025-10-14T20:04:42Z</dcterms:created>
  <dcterms:modified xsi:type="dcterms:W3CDTF">2025-10-14T20:05:40Z</dcterms:modified>
</cp:coreProperties>
</file>